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5255" windowHeight="5535" activeTab="5"/>
  </bookViews>
  <sheets>
    <sheet name="7 efficient" sheetId="10" r:id="rId1"/>
    <sheet name="7 status" sheetId="9" r:id="rId2"/>
    <sheet name="Query3" sheetId="1" r:id="rId3"/>
    <sheet name="Query3 (2)" sheetId="12" r:id="rId4"/>
    <sheet name="อัตราส่วน" sheetId="3" r:id="rId5"/>
    <sheet name="สูตรข้อมูล" sheetId="7" r:id="rId6"/>
    <sheet name="Risk7Plus R6 ส.ค.2564" sheetId="2" r:id="rId7"/>
  </sheets>
  <definedNames>
    <definedName name="_xlnm._FilterDatabase" localSheetId="6" hidden="1">'Risk7Plus R6 ส.ค.2564'!$A$4:$AD$77</definedName>
    <definedName name="_xlnm._FilterDatabase" localSheetId="5" hidden="1">สูตรข้อมูล!$A$3:$BB$76</definedName>
    <definedName name="OLE_LINK1" localSheetId="0">'7 efficient'!$B$7</definedName>
    <definedName name="_xlnm.Print_Titles" localSheetId="6">'Risk7Plus R6 ส.ค.2564'!$1:$4</definedName>
    <definedName name="_xlnm.Print_Titles" localSheetId="4">อัตราส่วน!$B:$C</definedName>
    <definedName name="Query3" localSheetId="3">'Query3 (2)'!$A$2:$BX$31</definedName>
    <definedName name="Query3">Query3!$A$2:$BX$31</definedName>
  </definedNames>
  <calcPr calcId="144525"/>
</workbook>
</file>

<file path=xl/calcChain.xml><?xml version="1.0" encoding="utf-8"?>
<calcChain xmlns="http://schemas.openxmlformats.org/spreadsheetml/2006/main">
  <c r="S69" i="2" l="1"/>
  <c r="T69" i="2"/>
  <c r="U69" i="2"/>
  <c r="V69" i="2"/>
  <c r="W69" i="2"/>
  <c r="X69" i="2"/>
  <c r="Y69" i="2"/>
  <c r="S70" i="2"/>
  <c r="T70" i="2"/>
  <c r="U70" i="2"/>
  <c r="V70" i="2"/>
  <c r="W70" i="2"/>
  <c r="X70" i="2"/>
  <c r="Y70" i="2"/>
  <c r="S71" i="2"/>
  <c r="T71" i="2"/>
  <c r="U71" i="2"/>
  <c r="V71" i="2"/>
  <c r="W71" i="2"/>
  <c r="X71" i="2"/>
  <c r="Y71" i="2"/>
  <c r="S72" i="2"/>
  <c r="T72" i="2"/>
  <c r="U72" i="2"/>
  <c r="V72" i="2"/>
  <c r="W72" i="2"/>
  <c r="X72" i="2"/>
  <c r="Y72" i="2"/>
  <c r="S73" i="2"/>
  <c r="T73" i="2"/>
  <c r="U73" i="2"/>
  <c r="V73" i="2"/>
  <c r="W73" i="2"/>
  <c r="X73" i="2"/>
  <c r="Y73" i="2"/>
  <c r="S74" i="2"/>
  <c r="T74" i="2"/>
  <c r="U74" i="2"/>
  <c r="V74" i="2"/>
  <c r="W74" i="2"/>
  <c r="X74" i="2"/>
  <c r="Y74" i="2"/>
  <c r="S75" i="2"/>
  <c r="T75" i="2"/>
  <c r="U75" i="2"/>
  <c r="V75" i="2"/>
  <c r="W75" i="2"/>
  <c r="X75" i="2"/>
  <c r="Y75" i="2"/>
  <c r="S76" i="2"/>
  <c r="T76" i="2"/>
  <c r="U76" i="2"/>
  <c r="V76" i="2"/>
  <c r="W76" i="2"/>
  <c r="X76" i="2"/>
  <c r="Y76" i="2"/>
  <c r="S77" i="2"/>
  <c r="T77" i="2"/>
  <c r="U77" i="2"/>
  <c r="V77" i="2"/>
  <c r="W77" i="2"/>
  <c r="X77" i="2"/>
  <c r="Y77" i="2"/>
  <c r="Q77" i="2" l="1"/>
  <c r="P77" i="2"/>
  <c r="Q76" i="2"/>
  <c r="P76" i="2"/>
  <c r="Q75" i="2"/>
  <c r="P75" i="2"/>
  <c r="Q74" i="2"/>
  <c r="P74" i="2"/>
  <c r="Q73" i="2"/>
  <c r="P73" i="2"/>
  <c r="Q72" i="2"/>
  <c r="P72" i="2"/>
  <c r="Q71" i="2"/>
  <c r="P71" i="2"/>
  <c r="Q70" i="2"/>
  <c r="P70" i="2"/>
  <c r="Q69" i="2"/>
  <c r="P69" i="2"/>
  <c r="Q68" i="2"/>
  <c r="P68" i="2"/>
  <c r="Q67" i="2"/>
  <c r="P67" i="2"/>
  <c r="Q66" i="2"/>
  <c r="P66" i="2"/>
  <c r="Q65" i="2"/>
  <c r="P65" i="2"/>
  <c r="Q64" i="2"/>
  <c r="P64" i="2"/>
  <c r="Q63" i="2"/>
  <c r="P63" i="2"/>
  <c r="Q62" i="2"/>
  <c r="P62" i="2"/>
  <c r="Q61" i="2"/>
  <c r="P61" i="2"/>
  <c r="Q60" i="2"/>
  <c r="P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AL33" i="3" l="1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5" i="3"/>
  <c r="BX33" i="3"/>
  <c r="BW33" i="3"/>
  <c r="BV33" i="3"/>
  <c r="BX32" i="3"/>
  <c r="BW32" i="3"/>
  <c r="BV32" i="3"/>
  <c r="BX31" i="3"/>
  <c r="BW31" i="3"/>
  <c r="BV31" i="3"/>
  <c r="BX30" i="3"/>
  <c r="BW30" i="3"/>
  <c r="BV30" i="3"/>
  <c r="BX29" i="3"/>
  <c r="BW29" i="3"/>
  <c r="BV29" i="3"/>
  <c r="BX28" i="3"/>
  <c r="BW28" i="3"/>
  <c r="BV28" i="3"/>
  <c r="BX27" i="3"/>
  <c r="BW27" i="3"/>
  <c r="BV27" i="3"/>
  <c r="BX26" i="3"/>
  <c r="BW26" i="3"/>
  <c r="BV26" i="3"/>
  <c r="BX25" i="3"/>
  <c r="BW25" i="3"/>
  <c r="BV25" i="3"/>
  <c r="BX24" i="3"/>
  <c r="BW24" i="3"/>
  <c r="BV24" i="3"/>
  <c r="BX23" i="3"/>
  <c r="BW23" i="3"/>
  <c r="BV23" i="3"/>
  <c r="BX22" i="3"/>
  <c r="BW22" i="3"/>
  <c r="BV22" i="3"/>
  <c r="BX21" i="3"/>
  <c r="BW21" i="3"/>
  <c r="BV21" i="3"/>
  <c r="BX20" i="3"/>
  <c r="BW20" i="3"/>
  <c r="BV20" i="3"/>
  <c r="BX19" i="3"/>
  <c r="BW19" i="3"/>
  <c r="BV19" i="3"/>
  <c r="BX18" i="3"/>
  <c r="BW18" i="3"/>
  <c r="BV18" i="3"/>
  <c r="BX17" i="3"/>
  <c r="BW17" i="3"/>
  <c r="BV17" i="3"/>
  <c r="BX16" i="3"/>
  <c r="BW16" i="3"/>
  <c r="BV16" i="3"/>
  <c r="BX15" i="3"/>
  <c r="BW15" i="3"/>
  <c r="BV15" i="3"/>
  <c r="BX14" i="3"/>
  <c r="BW14" i="3"/>
  <c r="BV14" i="3"/>
  <c r="BX13" i="3"/>
  <c r="BW13" i="3"/>
  <c r="BV13" i="3"/>
  <c r="BX12" i="3"/>
  <c r="BW12" i="3"/>
  <c r="BV12" i="3"/>
  <c r="BX11" i="3"/>
  <c r="BW11" i="3"/>
  <c r="BV11" i="3"/>
  <c r="BX10" i="3"/>
  <c r="BW10" i="3"/>
  <c r="BV10" i="3"/>
  <c r="BX9" i="3"/>
  <c r="BW9" i="3"/>
  <c r="BV9" i="3"/>
  <c r="BX8" i="3"/>
  <c r="BW8" i="3"/>
  <c r="BV8" i="3"/>
  <c r="BX7" i="3"/>
  <c r="BW7" i="3"/>
  <c r="BV7" i="3"/>
  <c r="BX6" i="3"/>
  <c r="BW6" i="3"/>
  <c r="BV6" i="3"/>
  <c r="BX5" i="3"/>
  <c r="BW5" i="3"/>
  <c r="BV5" i="3"/>
  <c r="BO33" i="3"/>
  <c r="BO32" i="3"/>
  <c r="BO31" i="3"/>
  <c r="BO30" i="3"/>
  <c r="BO29" i="3"/>
  <c r="BO28" i="3"/>
  <c r="BO27" i="3"/>
  <c r="BO26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O5" i="3"/>
  <c r="BI33" i="3"/>
  <c r="BH33" i="3"/>
  <c r="BI32" i="3"/>
  <c r="BH32" i="3"/>
  <c r="BI31" i="3"/>
  <c r="BH31" i="3"/>
  <c r="BI30" i="3"/>
  <c r="BH30" i="3"/>
  <c r="BI29" i="3"/>
  <c r="BH29" i="3"/>
  <c r="BI28" i="3"/>
  <c r="BH28" i="3"/>
  <c r="BI27" i="3"/>
  <c r="BH27" i="3"/>
  <c r="BI26" i="3"/>
  <c r="BH26" i="3"/>
  <c r="BI25" i="3"/>
  <c r="BH25" i="3"/>
  <c r="BI24" i="3"/>
  <c r="BH24" i="3"/>
  <c r="BI23" i="3"/>
  <c r="BH23" i="3"/>
  <c r="BI22" i="3"/>
  <c r="BH22" i="3"/>
  <c r="BI21" i="3"/>
  <c r="BH21" i="3"/>
  <c r="BI20" i="3"/>
  <c r="BH20" i="3"/>
  <c r="BI19" i="3"/>
  <c r="BH19" i="3"/>
  <c r="BI18" i="3"/>
  <c r="BH18" i="3"/>
  <c r="BI17" i="3"/>
  <c r="BH17" i="3"/>
  <c r="BI16" i="3"/>
  <c r="BH16" i="3"/>
  <c r="BI15" i="3"/>
  <c r="BH15" i="3"/>
  <c r="BI14" i="3"/>
  <c r="BH14" i="3"/>
  <c r="BI13" i="3"/>
  <c r="BH13" i="3"/>
  <c r="BI12" i="3"/>
  <c r="BH12" i="3"/>
  <c r="BI11" i="3"/>
  <c r="BH11" i="3"/>
  <c r="BI10" i="3"/>
  <c r="BH10" i="3"/>
  <c r="BI9" i="3"/>
  <c r="BH9" i="3"/>
  <c r="BI8" i="3"/>
  <c r="BH8" i="3"/>
  <c r="BI7" i="3"/>
  <c r="BH7" i="3"/>
  <c r="BI6" i="3"/>
  <c r="BH6" i="3"/>
  <c r="BI5" i="3"/>
  <c r="BH5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Z33" i="3"/>
  <c r="Y33" i="3"/>
  <c r="Z32" i="3"/>
  <c r="Y32" i="3"/>
  <c r="Z31" i="3"/>
  <c r="Y31" i="3"/>
  <c r="Z30" i="3"/>
  <c r="Y30" i="3"/>
  <c r="Z29" i="3"/>
  <c r="Y29" i="3"/>
  <c r="Z28" i="3"/>
  <c r="Y28" i="3"/>
  <c r="Z27" i="3"/>
  <c r="Y27" i="3"/>
  <c r="Z26" i="3"/>
  <c r="Y26" i="3"/>
  <c r="Z25" i="3"/>
  <c r="Y25" i="3"/>
  <c r="Z24" i="3"/>
  <c r="Y24" i="3"/>
  <c r="Z23" i="3"/>
  <c r="Y23" i="3"/>
  <c r="Z22" i="3"/>
  <c r="Y22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4" i="3"/>
  <c r="Y14" i="3"/>
  <c r="Z13" i="3"/>
  <c r="Y13" i="3"/>
  <c r="Z12" i="3"/>
  <c r="Y12" i="3"/>
  <c r="Z11" i="3"/>
  <c r="Y11" i="3"/>
  <c r="Z10" i="3"/>
  <c r="Y10" i="3"/>
  <c r="Z9" i="3"/>
  <c r="Y9" i="3"/>
  <c r="Z8" i="3"/>
  <c r="Y8" i="3"/>
  <c r="Z7" i="3"/>
  <c r="Y7" i="3"/>
  <c r="Z6" i="3"/>
  <c r="Y6" i="3"/>
  <c r="Z5" i="3"/>
  <c r="Y5" i="3"/>
  <c r="BU33" i="3"/>
  <c r="BT33" i="3"/>
  <c r="BS33" i="3"/>
  <c r="BR33" i="3"/>
  <c r="BQ33" i="3"/>
  <c r="BU32" i="3"/>
  <c r="BT32" i="3"/>
  <c r="BS32" i="3"/>
  <c r="BR32" i="3"/>
  <c r="BQ32" i="3"/>
  <c r="BU31" i="3"/>
  <c r="BT31" i="3"/>
  <c r="BS31" i="3"/>
  <c r="BR31" i="3"/>
  <c r="BQ31" i="3"/>
  <c r="BU30" i="3"/>
  <c r="BT30" i="3"/>
  <c r="BS30" i="3"/>
  <c r="BR30" i="3"/>
  <c r="BQ30" i="3"/>
  <c r="BU29" i="3"/>
  <c r="BT29" i="3"/>
  <c r="BS29" i="3"/>
  <c r="BR29" i="3"/>
  <c r="BQ29" i="3"/>
  <c r="BU28" i="3"/>
  <c r="BT28" i="3"/>
  <c r="BS28" i="3"/>
  <c r="BR28" i="3"/>
  <c r="BQ28" i="3"/>
  <c r="BU27" i="3"/>
  <c r="BT27" i="3"/>
  <c r="BS27" i="3"/>
  <c r="BR27" i="3"/>
  <c r="BQ27" i="3"/>
  <c r="BU26" i="3"/>
  <c r="BT26" i="3"/>
  <c r="BS26" i="3"/>
  <c r="BR26" i="3"/>
  <c r="BQ26" i="3"/>
  <c r="BU25" i="3"/>
  <c r="BT25" i="3"/>
  <c r="BS25" i="3"/>
  <c r="BR25" i="3"/>
  <c r="BQ25" i="3"/>
  <c r="BU24" i="3"/>
  <c r="BT24" i="3"/>
  <c r="BS24" i="3"/>
  <c r="BR24" i="3"/>
  <c r="BQ24" i="3"/>
  <c r="BU23" i="3"/>
  <c r="BT23" i="3"/>
  <c r="BS23" i="3"/>
  <c r="BR23" i="3"/>
  <c r="BQ23" i="3"/>
  <c r="BU22" i="3"/>
  <c r="BT22" i="3"/>
  <c r="BS22" i="3"/>
  <c r="BR22" i="3"/>
  <c r="BQ22" i="3"/>
  <c r="BU21" i="3"/>
  <c r="BT21" i="3"/>
  <c r="BS21" i="3"/>
  <c r="BR21" i="3"/>
  <c r="BQ21" i="3"/>
  <c r="BU20" i="3"/>
  <c r="BT20" i="3"/>
  <c r="BS20" i="3"/>
  <c r="BR20" i="3"/>
  <c r="BQ20" i="3"/>
  <c r="BU19" i="3"/>
  <c r="BT19" i="3"/>
  <c r="BS19" i="3"/>
  <c r="BR19" i="3"/>
  <c r="BQ19" i="3"/>
  <c r="BU18" i="3"/>
  <c r="BT18" i="3"/>
  <c r="BS18" i="3"/>
  <c r="BR18" i="3"/>
  <c r="BQ18" i="3"/>
  <c r="BU17" i="3"/>
  <c r="BT17" i="3"/>
  <c r="BS17" i="3"/>
  <c r="BR17" i="3"/>
  <c r="BQ17" i="3"/>
  <c r="BU16" i="3"/>
  <c r="BT16" i="3"/>
  <c r="BS16" i="3"/>
  <c r="BR16" i="3"/>
  <c r="BQ16" i="3"/>
  <c r="BU15" i="3"/>
  <c r="BT15" i="3"/>
  <c r="BS15" i="3"/>
  <c r="BR15" i="3"/>
  <c r="BQ15" i="3"/>
  <c r="BU14" i="3"/>
  <c r="BT14" i="3"/>
  <c r="BS14" i="3"/>
  <c r="BR14" i="3"/>
  <c r="BQ14" i="3"/>
  <c r="BU13" i="3"/>
  <c r="BT13" i="3"/>
  <c r="BS13" i="3"/>
  <c r="BR13" i="3"/>
  <c r="BQ13" i="3"/>
  <c r="BU12" i="3"/>
  <c r="BT12" i="3"/>
  <c r="BS12" i="3"/>
  <c r="BR12" i="3"/>
  <c r="BQ12" i="3"/>
  <c r="BU11" i="3"/>
  <c r="BT11" i="3"/>
  <c r="BS11" i="3"/>
  <c r="BR11" i="3"/>
  <c r="BQ11" i="3"/>
  <c r="BU10" i="3"/>
  <c r="BT10" i="3"/>
  <c r="BS10" i="3"/>
  <c r="BR10" i="3"/>
  <c r="BQ10" i="3"/>
  <c r="BU9" i="3"/>
  <c r="BT9" i="3"/>
  <c r="BS9" i="3"/>
  <c r="BR9" i="3"/>
  <c r="BQ9" i="3"/>
  <c r="BU8" i="3"/>
  <c r="BT8" i="3"/>
  <c r="BS8" i="3"/>
  <c r="BR8" i="3"/>
  <c r="BQ8" i="3"/>
  <c r="BU7" i="3"/>
  <c r="BT7" i="3"/>
  <c r="BS7" i="3"/>
  <c r="BR7" i="3"/>
  <c r="BQ7" i="3"/>
  <c r="BU6" i="3"/>
  <c r="BT6" i="3"/>
  <c r="BS6" i="3"/>
  <c r="BR6" i="3"/>
  <c r="BQ6" i="3"/>
  <c r="BR5" i="3"/>
  <c r="BS5" i="3"/>
  <c r="BT5" i="3"/>
  <c r="BU5" i="3"/>
  <c r="BQ5" i="3"/>
  <c r="AZ33" i="3"/>
  <c r="AY33" i="3"/>
  <c r="AX33" i="3"/>
  <c r="AW33" i="3"/>
  <c r="AV33" i="3"/>
  <c r="AU33" i="3"/>
  <c r="AZ32" i="3"/>
  <c r="AY32" i="3"/>
  <c r="AX32" i="3"/>
  <c r="AW32" i="3"/>
  <c r="AV32" i="3"/>
  <c r="AU32" i="3"/>
  <c r="AZ31" i="3"/>
  <c r="AY31" i="3"/>
  <c r="AX31" i="3"/>
  <c r="AW31" i="3"/>
  <c r="AV31" i="3"/>
  <c r="AU31" i="3"/>
  <c r="AZ30" i="3"/>
  <c r="AY30" i="3"/>
  <c r="AX30" i="3"/>
  <c r="AW30" i="3"/>
  <c r="AV30" i="3"/>
  <c r="AU30" i="3"/>
  <c r="AZ29" i="3"/>
  <c r="AY29" i="3"/>
  <c r="AX29" i="3"/>
  <c r="AW29" i="3"/>
  <c r="AV29" i="3"/>
  <c r="AU29" i="3"/>
  <c r="AZ28" i="3"/>
  <c r="AY28" i="3"/>
  <c r="AX28" i="3"/>
  <c r="AW28" i="3"/>
  <c r="AV28" i="3"/>
  <c r="AU28" i="3"/>
  <c r="AZ27" i="3"/>
  <c r="AY27" i="3"/>
  <c r="AX27" i="3"/>
  <c r="AW27" i="3"/>
  <c r="AV27" i="3"/>
  <c r="AU27" i="3"/>
  <c r="AZ26" i="3"/>
  <c r="AY26" i="3"/>
  <c r="AX26" i="3"/>
  <c r="AW26" i="3"/>
  <c r="AV26" i="3"/>
  <c r="AU26" i="3"/>
  <c r="AZ25" i="3"/>
  <c r="AY25" i="3"/>
  <c r="AX25" i="3"/>
  <c r="AW25" i="3"/>
  <c r="AV25" i="3"/>
  <c r="AU25" i="3"/>
  <c r="AZ24" i="3"/>
  <c r="AY24" i="3"/>
  <c r="AX24" i="3"/>
  <c r="AW24" i="3"/>
  <c r="AV24" i="3"/>
  <c r="AU24" i="3"/>
  <c r="AZ23" i="3"/>
  <c r="AY23" i="3"/>
  <c r="AX23" i="3"/>
  <c r="AW23" i="3"/>
  <c r="AV23" i="3"/>
  <c r="AU23" i="3"/>
  <c r="AZ22" i="3"/>
  <c r="AY22" i="3"/>
  <c r="AX22" i="3"/>
  <c r="AW22" i="3"/>
  <c r="AV22" i="3"/>
  <c r="AU22" i="3"/>
  <c r="AZ21" i="3"/>
  <c r="AY21" i="3"/>
  <c r="AX21" i="3"/>
  <c r="AW21" i="3"/>
  <c r="AV21" i="3"/>
  <c r="AU21" i="3"/>
  <c r="AZ20" i="3"/>
  <c r="AY20" i="3"/>
  <c r="AX20" i="3"/>
  <c r="AW20" i="3"/>
  <c r="AV20" i="3"/>
  <c r="AU20" i="3"/>
  <c r="AZ19" i="3"/>
  <c r="AY19" i="3"/>
  <c r="AX19" i="3"/>
  <c r="AW19" i="3"/>
  <c r="AV19" i="3"/>
  <c r="AU19" i="3"/>
  <c r="AZ18" i="3"/>
  <c r="AY18" i="3"/>
  <c r="AX18" i="3"/>
  <c r="AW18" i="3"/>
  <c r="AV18" i="3"/>
  <c r="AU18" i="3"/>
  <c r="AZ17" i="3"/>
  <c r="AY17" i="3"/>
  <c r="AX17" i="3"/>
  <c r="AW17" i="3"/>
  <c r="AV17" i="3"/>
  <c r="AU17" i="3"/>
  <c r="AZ16" i="3"/>
  <c r="AY16" i="3"/>
  <c r="AX16" i="3"/>
  <c r="AW16" i="3"/>
  <c r="AV16" i="3"/>
  <c r="AU16" i="3"/>
  <c r="AZ15" i="3"/>
  <c r="AY15" i="3"/>
  <c r="AX15" i="3"/>
  <c r="AW15" i="3"/>
  <c r="AV15" i="3"/>
  <c r="AU15" i="3"/>
  <c r="AZ14" i="3"/>
  <c r="AY14" i="3"/>
  <c r="AX14" i="3"/>
  <c r="AW14" i="3"/>
  <c r="AV14" i="3"/>
  <c r="AU14" i="3"/>
  <c r="AZ13" i="3"/>
  <c r="AY13" i="3"/>
  <c r="AX13" i="3"/>
  <c r="AW13" i="3"/>
  <c r="AV13" i="3"/>
  <c r="AU13" i="3"/>
  <c r="AZ12" i="3"/>
  <c r="AY12" i="3"/>
  <c r="AX12" i="3"/>
  <c r="AW12" i="3"/>
  <c r="AV12" i="3"/>
  <c r="AU12" i="3"/>
  <c r="AZ11" i="3"/>
  <c r="AY11" i="3"/>
  <c r="AX11" i="3"/>
  <c r="AW11" i="3"/>
  <c r="AV11" i="3"/>
  <c r="AU11" i="3"/>
  <c r="AZ10" i="3"/>
  <c r="AY10" i="3"/>
  <c r="AX10" i="3"/>
  <c r="AW10" i="3"/>
  <c r="AV10" i="3"/>
  <c r="AU10" i="3"/>
  <c r="AZ9" i="3"/>
  <c r="AY9" i="3"/>
  <c r="AX9" i="3"/>
  <c r="AW9" i="3"/>
  <c r="AV9" i="3"/>
  <c r="AU9" i="3"/>
  <c r="AZ8" i="3"/>
  <c r="AY8" i="3"/>
  <c r="AX8" i="3"/>
  <c r="AW8" i="3"/>
  <c r="AV8" i="3"/>
  <c r="AU8" i="3"/>
  <c r="AZ7" i="3"/>
  <c r="AY7" i="3"/>
  <c r="AX7" i="3"/>
  <c r="AW7" i="3"/>
  <c r="AV7" i="3"/>
  <c r="AU7" i="3"/>
  <c r="AZ6" i="3"/>
  <c r="AY6" i="3"/>
  <c r="AX6" i="3"/>
  <c r="AW6" i="3"/>
  <c r="AV6" i="3"/>
  <c r="AU6" i="3"/>
  <c r="AV5" i="3"/>
  <c r="AW5" i="3"/>
  <c r="AX5" i="3"/>
  <c r="AY5" i="3"/>
  <c r="AZ5" i="3"/>
  <c r="AU5" i="3"/>
  <c r="X33" i="3"/>
  <c r="W33" i="3"/>
  <c r="V33" i="3"/>
  <c r="U33" i="3"/>
  <c r="T33" i="3"/>
  <c r="S33" i="3"/>
  <c r="R33" i="3"/>
  <c r="X32" i="3"/>
  <c r="W32" i="3"/>
  <c r="V32" i="3"/>
  <c r="U32" i="3"/>
  <c r="T32" i="3"/>
  <c r="S32" i="3"/>
  <c r="R32" i="3"/>
  <c r="X31" i="3"/>
  <c r="W31" i="3"/>
  <c r="V31" i="3"/>
  <c r="U31" i="3"/>
  <c r="T31" i="3"/>
  <c r="S31" i="3"/>
  <c r="R31" i="3"/>
  <c r="X30" i="3"/>
  <c r="W30" i="3"/>
  <c r="V30" i="3"/>
  <c r="U30" i="3"/>
  <c r="T30" i="3"/>
  <c r="S30" i="3"/>
  <c r="R30" i="3"/>
  <c r="X29" i="3"/>
  <c r="W29" i="3"/>
  <c r="V29" i="3"/>
  <c r="U29" i="3"/>
  <c r="T29" i="3"/>
  <c r="S29" i="3"/>
  <c r="R29" i="3"/>
  <c r="X28" i="3"/>
  <c r="W28" i="3"/>
  <c r="V28" i="3"/>
  <c r="U28" i="3"/>
  <c r="T28" i="3"/>
  <c r="S28" i="3"/>
  <c r="R28" i="3"/>
  <c r="X27" i="3"/>
  <c r="W27" i="3"/>
  <c r="V27" i="3"/>
  <c r="U27" i="3"/>
  <c r="T27" i="3"/>
  <c r="S27" i="3"/>
  <c r="R27" i="3"/>
  <c r="X26" i="3"/>
  <c r="W26" i="3"/>
  <c r="V26" i="3"/>
  <c r="U26" i="3"/>
  <c r="T26" i="3"/>
  <c r="S26" i="3"/>
  <c r="R26" i="3"/>
  <c r="X25" i="3"/>
  <c r="W25" i="3"/>
  <c r="V25" i="3"/>
  <c r="U25" i="3"/>
  <c r="T25" i="3"/>
  <c r="S25" i="3"/>
  <c r="R25" i="3"/>
  <c r="X24" i="3"/>
  <c r="W24" i="3"/>
  <c r="V24" i="3"/>
  <c r="U24" i="3"/>
  <c r="T24" i="3"/>
  <c r="S24" i="3"/>
  <c r="R24" i="3"/>
  <c r="X23" i="3"/>
  <c r="W23" i="3"/>
  <c r="V23" i="3"/>
  <c r="U23" i="3"/>
  <c r="T23" i="3"/>
  <c r="S23" i="3"/>
  <c r="R23" i="3"/>
  <c r="X22" i="3"/>
  <c r="W22" i="3"/>
  <c r="V22" i="3"/>
  <c r="U22" i="3"/>
  <c r="T22" i="3"/>
  <c r="S22" i="3"/>
  <c r="R22" i="3"/>
  <c r="X21" i="3"/>
  <c r="W21" i="3"/>
  <c r="V21" i="3"/>
  <c r="U21" i="3"/>
  <c r="T21" i="3"/>
  <c r="S21" i="3"/>
  <c r="R21" i="3"/>
  <c r="X20" i="3"/>
  <c r="W20" i="3"/>
  <c r="V20" i="3"/>
  <c r="U20" i="3"/>
  <c r="T20" i="3"/>
  <c r="S20" i="3"/>
  <c r="R20" i="3"/>
  <c r="X19" i="3"/>
  <c r="W19" i="3"/>
  <c r="V19" i="3"/>
  <c r="U19" i="3"/>
  <c r="T19" i="3"/>
  <c r="S19" i="3"/>
  <c r="R19" i="3"/>
  <c r="X18" i="3"/>
  <c r="W18" i="3"/>
  <c r="V18" i="3"/>
  <c r="U18" i="3"/>
  <c r="T18" i="3"/>
  <c r="S18" i="3"/>
  <c r="R18" i="3"/>
  <c r="X17" i="3"/>
  <c r="W17" i="3"/>
  <c r="V17" i="3"/>
  <c r="U17" i="3"/>
  <c r="T17" i="3"/>
  <c r="S17" i="3"/>
  <c r="R17" i="3"/>
  <c r="X16" i="3"/>
  <c r="W16" i="3"/>
  <c r="V16" i="3"/>
  <c r="U16" i="3"/>
  <c r="T16" i="3"/>
  <c r="S16" i="3"/>
  <c r="R16" i="3"/>
  <c r="X15" i="3"/>
  <c r="W15" i="3"/>
  <c r="V15" i="3"/>
  <c r="U15" i="3"/>
  <c r="T15" i="3"/>
  <c r="S15" i="3"/>
  <c r="R15" i="3"/>
  <c r="X14" i="3"/>
  <c r="W14" i="3"/>
  <c r="V14" i="3"/>
  <c r="U14" i="3"/>
  <c r="T14" i="3"/>
  <c r="S14" i="3"/>
  <c r="R14" i="3"/>
  <c r="X13" i="3"/>
  <c r="W13" i="3"/>
  <c r="V13" i="3"/>
  <c r="U13" i="3"/>
  <c r="T13" i="3"/>
  <c r="S13" i="3"/>
  <c r="R13" i="3"/>
  <c r="X12" i="3"/>
  <c r="W12" i="3"/>
  <c r="V12" i="3"/>
  <c r="U12" i="3"/>
  <c r="T12" i="3"/>
  <c r="S12" i="3"/>
  <c r="R12" i="3"/>
  <c r="X11" i="3"/>
  <c r="W11" i="3"/>
  <c r="V11" i="3"/>
  <c r="U11" i="3"/>
  <c r="T11" i="3"/>
  <c r="S11" i="3"/>
  <c r="R11" i="3"/>
  <c r="X10" i="3"/>
  <c r="W10" i="3"/>
  <c r="V10" i="3"/>
  <c r="U10" i="3"/>
  <c r="T10" i="3"/>
  <c r="S10" i="3"/>
  <c r="R10" i="3"/>
  <c r="X9" i="3"/>
  <c r="W9" i="3"/>
  <c r="V9" i="3"/>
  <c r="U9" i="3"/>
  <c r="T9" i="3"/>
  <c r="S9" i="3"/>
  <c r="R9" i="3"/>
  <c r="X8" i="3"/>
  <c r="W8" i="3"/>
  <c r="V8" i="3"/>
  <c r="U8" i="3"/>
  <c r="T8" i="3"/>
  <c r="S8" i="3"/>
  <c r="R8" i="3"/>
  <c r="X7" i="3"/>
  <c r="W7" i="3"/>
  <c r="V7" i="3"/>
  <c r="U7" i="3"/>
  <c r="T7" i="3"/>
  <c r="S7" i="3"/>
  <c r="R7" i="3"/>
  <c r="X6" i="3"/>
  <c r="W6" i="3"/>
  <c r="V6" i="3"/>
  <c r="U6" i="3"/>
  <c r="T6" i="3"/>
  <c r="S6" i="3"/>
  <c r="R6" i="3"/>
  <c r="S5" i="3"/>
  <c r="T5" i="3"/>
  <c r="U5" i="3"/>
  <c r="V5" i="3"/>
  <c r="W5" i="3"/>
  <c r="X5" i="3"/>
  <c r="R5" i="3"/>
  <c r="AR33" i="3"/>
  <c r="AQ33" i="3"/>
  <c r="AP33" i="3"/>
  <c r="AO33" i="3"/>
  <c r="AN33" i="3"/>
  <c r="AR32" i="3"/>
  <c r="AQ32" i="3"/>
  <c r="AP32" i="3"/>
  <c r="AO32" i="3"/>
  <c r="AN32" i="3"/>
  <c r="AR31" i="3"/>
  <c r="AQ31" i="3"/>
  <c r="AP31" i="3"/>
  <c r="AO31" i="3"/>
  <c r="AN31" i="3"/>
  <c r="AR30" i="3"/>
  <c r="AQ30" i="3"/>
  <c r="AP30" i="3"/>
  <c r="AO30" i="3"/>
  <c r="AN30" i="3"/>
  <c r="AR29" i="3"/>
  <c r="AQ29" i="3"/>
  <c r="AP29" i="3"/>
  <c r="AO29" i="3"/>
  <c r="AN29" i="3"/>
  <c r="AR28" i="3"/>
  <c r="AQ28" i="3"/>
  <c r="AP28" i="3"/>
  <c r="AO28" i="3"/>
  <c r="AN28" i="3"/>
  <c r="AR27" i="3"/>
  <c r="AQ27" i="3"/>
  <c r="AP27" i="3"/>
  <c r="AO27" i="3"/>
  <c r="AN27" i="3"/>
  <c r="AR26" i="3"/>
  <c r="AQ26" i="3"/>
  <c r="AP26" i="3"/>
  <c r="AO26" i="3"/>
  <c r="AN26" i="3"/>
  <c r="AR25" i="3"/>
  <c r="AQ25" i="3"/>
  <c r="AP25" i="3"/>
  <c r="AO25" i="3"/>
  <c r="AN25" i="3"/>
  <c r="AR24" i="3"/>
  <c r="AQ24" i="3"/>
  <c r="AP24" i="3"/>
  <c r="AO24" i="3"/>
  <c r="AN24" i="3"/>
  <c r="AR23" i="3"/>
  <c r="AQ23" i="3"/>
  <c r="AP23" i="3"/>
  <c r="AO23" i="3"/>
  <c r="AN23" i="3"/>
  <c r="AR22" i="3"/>
  <c r="AQ22" i="3"/>
  <c r="AP22" i="3"/>
  <c r="AO22" i="3"/>
  <c r="AN22" i="3"/>
  <c r="AR21" i="3"/>
  <c r="AQ21" i="3"/>
  <c r="AP21" i="3"/>
  <c r="AO21" i="3"/>
  <c r="AN21" i="3"/>
  <c r="AR20" i="3"/>
  <c r="AQ20" i="3"/>
  <c r="AP20" i="3"/>
  <c r="AO20" i="3"/>
  <c r="AN20" i="3"/>
  <c r="AR19" i="3"/>
  <c r="AQ19" i="3"/>
  <c r="AP19" i="3"/>
  <c r="AO19" i="3"/>
  <c r="AN19" i="3"/>
  <c r="AR18" i="3"/>
  <c r="AQ18" i="3"/>
  <c r="AP18" i="3"/>
  <c r="AO18" i="3"/>
  <c r="AN18" i="3"/>
  <c r="AR17" i="3"/>
  <c r="AQ17" i="3"/>
  <c r="AP17" i="3"/>
  <c r="AO17" i="3"/>
  <c r="AN17" i="3"/>
  <c r="AR16" i="3"/>
  <c r="AQ16" i="3"/>
  <c r="AP16" i="3"/>
  <c r="AO16" i="3"/>
  <c r="AN16" i="3"/>
  <c r="AR15" i="3"/>
  <c r="AQ15" i="3"/>
  <c r="AP15" i="3"/>
  <c r="AO15" i="3"/>
  <c r="AN15" i="3"/>
  <c r="AR14" i="3"/>
  <c r="AQ14" i="3"/>
  <c r="AP14" i="3"/>
  <c r="AO14" i="3"/>
  <c r="AN14" i="3"/>
  <c r="AR13" i="3"/>
  <c r="AQ13" i="3"/>
  <c r="AP13" i="3"/>
  <c r="AO13" i="3"/>
  <c r="AN13" i="3"/>
  <c r="AR12" i="3"/>
  <c r="AQ12" i="3"/>
  <c r="AP12" i="3"/>
  <c r="AO12" i="3"/>
  <c r="AN12" i="3"/>
  <c r="AR11" i="3"/>
  <c r="AQ11" i="3"/>
  <c r="AP11" i="3"/>
  <c r="AO11" i="3"/>
  <c r="AN11" i="3"/>
  <c r="AR10" i="3"/>
  <c r="AQ10" i="3"/>
  <c r="AP10" i="3"/>
  <c r="AO10" i="3"/>
  <c r="AN10" i="3"/>
  <c r="AR9" i="3"/>
  <c r="AQ9" i="3"/>
  <c r="AP9" i="3"/>
  <c r="AO9" i="3"/>
  <c r="AN9" i="3"/>
  <c r="AR8" i="3"/>
  <c r="AQ8" i="3"/>
  <c r="AP8" i="3"/>
  <c r="AO8" i="3"/>
  <c r="AN8" i="3"/>
  <c r="AR7" i="3"/>
  <c r="AQ7" i="3"/>
  <c r="AP7" i="3"/>
  <c r="AO7" i="3"/>
  <c r="AN7" i="3"/>
  <c r="AR6" i="3"/>
  <c r="AQ6" i="3"/>
  <c r="AP6" i="3"/>
  <c r="AO6" i="3"/>
  <c r="AN6" i="3"/>
  <c r="AO5" i="3"/>
  <c r="AP5" i="3"/>
  <c r="AQ5" i="3"/>
  <c r="AR5" i="3"/>
  <c r="AN5" i="3"/>
  <c r="O33" i="3"/>
  <c r="N33" i="3"/>
  <c r="M33" i="3"/>
  <c r="L33" i="3"/>
  <c r="K33" i="3"/>
  <c r="J33" i="3"/>
  <c r="I33" i="3"/>
  <c r="H33" i="3"/>
  <c r="G33" i="3"/>
  <c r="F33" i="3"/>
  <c r="E33" i="3"/>
  <c r="O32" i="3"/>
  <c r="N32" i="3"/>
  <c r="M32" i="3"/>
  <c r="L32" i="3"/>
  <c r="K32" i="3"/>
  <c r="J32" i="3"/>
  <c r="I32" i="3"/>
  <c r="H32" i="3"/>
  <c r="G32" i="3"/>
  <c r="F32" i="3"/>
  <c r="E32" i="3"/>
  <c r="O31" i="3"/>
  <c r="N31" i="3"/>
  <c r="M31" i="3"/>
  <c r="L31" i="3"/>
  <c r="K31" i="3"/>
  <c r="J31" i="3"/>
  <c r="I31" i="3"/>
  <c r="H31" i="3"/>
  <c r="G31" i="3"/>
  <c r="F31" i="3"/>
  <c r="E31" i="3"/>
  <c r="O30" i="3"/>
  <c r="N30" i="3"/>
  <c r="M30" i="3"/>
  <c r="L30" i="3"/>
  <c r="K30" i="3"/>
  <c r="J30" i="3"/>
  <c r="I30" i="3"/>
  <c r="H30" i="3"/>
  <c r="G30" i="3"/>
  <c r="F30" i="3"/>
  <c r="E30" i="3"/>
  <c r="O29" i="3"/>
  <c r="N29" i="3"/>
  <c r="M29" i="3"/>
  <c r="L29" i="3"/>
  <c r="K29" i="3"/>
  <c r="J29" i="3"/>
  <c r="I29" i="3"/>
  <c r="H29" i="3"/>
  <c r="G29" i="3"/>
  <c r="F29" i="3"/>
  <c r="E29" i="3"/>
  <c r="O28" i="3"/>
  <c r="N28" i="3"/>
  <c r="M28" i="3"/>
  <c r="L28" i="3"/>
  <c r="K28" i="3"/>
  <c r="J28" i="3"/>
  <c r="I28" i="3"/>
  <c r="H28" i="3"/>
  <c r="G28" i="3"/>
  <c r="F28" i="3"/>
  <c r="E28" i="3"/>
  <c r="O27" i="3"/>
  <c r="N27" i="3"/>
  <c r="M27" i="3"/>
  <c r="L27" i="3"/>
  <c r="K27" i="3"/>
  <c r="J27" i="3"/>
  <c r="I27" i="3"/>
  <c r="H27" i="3"/>
  <c r="G27" i="3"/>
  <c r="F27" i="3"/>
  <c r="E27" i="3"/>
  <c r="O26" i="3"/>
  <c r="N26" i="3"/>
  <c r="M26" i="3"/>
  <c r="L26" i="3"/>
  <c r="K26" i="3"/>
  <c r="J26" i="3"/>
  <c r="I26" i="3"/>
  <c r="H26" i="3"/>
  <c r="G26" i="3"/>
  <c r="F26" i="3"/>
  <c r="E26" i="3"/>
  <c r="O25" i="3"/>
  <c r="N25" i="3"/>
  <c r="M25" i="3"/>
  <c r="L25" i="3"/>
  <c r="K25" i="3"/>
  <c r="J25" i="3"/>
  <c r="I25" i="3"/>
  <c r="H25" i="3"/>
  <c r="G25" i="3"/>
  <c r="F25" i="3"/>
  <c r="E25" i="3"/>
  <c r="O24" i="3"/>
  <c r="N24" i="3"/>
  <c r="M24" i="3"/>
  <c r="L24" i="3"/>
  <c r="K24" i="3"/>
  <c r="J24" i="3"/>
  <c r="I24" i="3"/>
  <c r="H24" i="3"/>
  <c r="G24" i="3"/>
  <c r="F24" i="3"/>
  <c r="E24" i="3"/>
  <c r="O23" i="3"/>
  <c r="N23" i="3"/>
  <c r="M23" i="3"/>
  <c r="L23" i="3"/>
  <c r="K23" i="3"/>
  <c r="J23" i="3"/>
  <c r="I23" i="3"/>
  <c r="H23" i="3"/>
  <c r="G23" i="3"/>
  <c r="F23" i="3"/>
  <c r="E23" i="3"/>
  <c r="O22" i="3"/>
  <c r="N22" i="3"/>
  <c r="M22" i="3"/>
  <c r="L22" i="3"/>
  <c r="K22" i="3"/>
  <c r="J22" i="3"/>
  <c r="I22" i="3"/>
  <c r="H22" i="3"/>
  <c r="G22" i="3"/>
  <c r="F22" i="3"/>
  <c r="E22" i="3"/>
  <c r="O21" i="3"/>
  <c r="N21" i="3"/>
  <c r="M21" i="3"/>
  <c r="L21" i="3"/>
  <c r="K21" i="3"/>
  <c r="J21" i="3"/>
  <c r="I21" i="3"/>
  <c r="H21" i="3"/>
  <c r="G21" i="3"/>
  <c r="F21" i="3"/>
  <c r="E21" i="3"/>
  <c r="O20" i="3"/>
  <c r="N20" i="3"/>
  <c r="M20" i="3"/>
  <c r="L20" i="3"/>
  <c r="K20" i="3"/>
  <c r="J20" i="3"/>
  <c r="I20" i="3"/>
  <c r="H20" i="3"/>
  <c r="G20" i="3"/>
  <c r="F20" i="3"/>
  <c r="E20" i="3"/>
  <c r="O19" i="3"/>
  <c r="N19" i="3"/>
  <c r="M19" i="3"/>
  <c r="L19" i="3"/>
  <c r="K19" i="3"/>
  <c r="J19" i="3"/>
  <c r="I19" i="3"/>
  <c r="H19" i="3"/>
  <c r="G19" i="3"/>
  <c r="F19" i="3"/>
  <c r="E19" i="3"/>
  <c r="O18" i="3"/>
  <c r="N18" i="3"/>
  <c r="M18" i="3"/>
  <c r="L18" i="3"/>
  <c r="K18" i="3"/>
  <c r="J18" i="3"/>
  <c r="I18" i="3"/>
  <c r="H18" i="3"/>
  <c r="G18" i="3"/>
  <c r="F18" i="3"/>
  <c r="E18" i="3"/>
  <c r="O17" i="3"/>
  <c r="N17" i="3"/>
  <c r="M17" i="3"/>
  <c r="L17" i="3"/>
  <c r="K17" i="3"/>
  <c r="J17" i="3"/>
  <c r="I17" i="3"/>
  <c r="H17" i="3"/>
  <c r="G17" i="3"/>
  <c r="F17" i="3"/>
  <c r="E17" i="3"/>
  <c r="O16" i="3"/>
  <c r="N16" i="3"/>
  <c r="M16" i="3"/>
  <c r="L16" i="3"/>
  <c r="K16" i="3"/>
  <c r="J16" i="3"/>
  <c r="I16" i="3"/>
  <c r="H16" i="3"/>
  <c r="G16" i="3"/>
  <c r="F16" i="3"/>
  <c r="E16" i="3"/>
  <c r="O15" i="3"/>
  <c r="N15" i="3"/>
  <c r="M15" i="3"/>
  <c r="L15" i="3"/>
  <c r="K15" i="3"/>
  <c r="J15" i="3"/>
  <c r="I15" i="3"/>
  <c r="H15" i="3"/>
  <c r="G15" i="3"/>
  <c r="F15" i="3"/>
  <c r="E15" i="3"/>
  <c r="O14" i="3"/>
  <c r="N14" i="3"/>
  <c r="M14" i="3"/>
  <c r="L14" i="3"/>
  <c r="K14" i="3"/>
  <c r="J14" i="3"/>
  <c r="I14" i="3"/>
  <c r="H14" i="3"/>
  <c r="G14" i="3"/>
  <c r="F14" i="3"/>
  <c r="E14" i="3"/>
  <c r="O13" i="3"/>
  <c r="N13" i="3"/>
  <c r="M13" i="3"/>
  <c r="L13" i="3"/>
  <c r="K13" i="3"/>
  <c r="J13" i="3"/>
  <c r="I13" i="3"/>
  <c r="H13" i="3"/>
  <c r="G13" i="3"/>
  <c r="F13" i="3"/>
  <c r="E13" i="3"/>
  <c r="O12" i="3"/>
  <c r="N12" i="3"/>
  <c r="M12" i="3"/>
  <c r="L12" i="3"/>
  <c r="K12" i="3"/>
  <c r="J12" i="3"/>
  <c r="I12" i="3"/>
  <c r="H12" i="3"/>
  <c r="G12" i="3"/>
  <c r="F12" i="3"/>
  <c r="E12" i="3"/>
  <c r="O11" i="3"/>
  <c r="N11" i="3"/>
  <c r="M11" i="3"/>
  <c r="L11" i="3"/>
  <c r="K11" i="3"/>
  <c r="J11" i="3"/>
  <c r="I11" i="3"/>
  <c r="H11" i="3"/>
  <c r="G11" i="3"/>
  <c r="F11" i="3"/>
  <c r="E11" i="3"/>
  <c r="O10" i="3"/>
  <c r="N10" i="3"/>
  <c r="M10" i="3"/>
  <c r="L10" i="3"/>
  <c r="K10" i="3"/>
  <c r="J10" i="3"/>
  <c r="I10" i="3"/>
  <c r="H10" i="3"/>
  <c r="G10" i="3"/>
  <c r="F10" i="3"/>
  <c r="E10" i="3"/>
  <c r="O9" i="3"/>
  <c r="N9" i="3"/>
  <c r="M9" i="3"/>
  <c r="L9" i="3"/>
  <c r="K9" i="3"/>
  <c r="J9" i="3"/>
  <c r="I9" i="3"/>
  <c r="H9" i="3"/>
  <c r="G9" i="3"/>
  <c r="F9" i="3"/>
  <c r="E9" i="3"/>
  <c r="O8" i="3"/>
  <c r="N8" i="3"/>
  <c r="M8" i="3"/>
  <c r="L8" i="3"/>
  <c r="K8" i="3"/>
  <c r="J8" i="3"/>
  <c r="I8" i="3"/>
  <c r="H8" i="3"/>
  <c r="G8" i="3"/>
  <c r="F8" i="3"/>
  <c r="E8" i="3"/>
  <c r="O7" i="3"/>
  <c r="N7" i="3"/>
  <c r="M7" i="3"/>
  <c r="L7" i="3"/>
  <c r="K7" i="3"/>
  <c r="J7" i="3"/>
  <c r="I7" i="3"/>
  <c r="H7" i="3"/>
  <c r="G7" i="3"/>
  <c r="F7" i="3"/>
  <c r="E7" i="3"/>
  <c r="O6" i="3"/>
  <c r="N6" i="3"/>
  <c r="M6" i="3"/>
  <c r="L6" i="3"/>
  <c r="K6" i="3"/>
  <c r="J6" i="3"/>
  <c r="I6" i="3"/>
  <c r="H6" i="3"/>
  <c r="G6" i="3"/>
  <c r="F6" i="3"/>
  <c r="E6" i="3"/>
  <c r="F5" i="3"/>
  <c r="G5" i="3"/>
  <c r="H5" i="3"/>
  <c r="I5" i="3"/>
  <c r="J5" i="3"/>
  <c r="K5" i="3"/>
  <c r="L5" i="3"/>
  <c r="M5" i="3"/>
  <c r="N5" i="3"/>
  <c r="O5" i="3"/>
  <c r="E5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BG33" i="3"/>
  <c r="BF33" i="3"/>
  <c r="BE33" i="3"/>
  <c r="BD33" i="3"/>
  <c r="BC33" i="3"/>
  <c r="BB33" i="3"/>
  <c r="BG32" i="3"/>
  <c r="BF32" i="3"/>
  <c r="BE32" i="3"/>
  <c r="BD32" i="3"/>
  <c r="BC32" i="3"/>
  <c r="BB32" i="3"/>
  <c r="BG31" i="3"/>
  <c r="BF31" i="3"/>
  <c r="BE31" i="3"/>
  <c r="BD31" i="3"/>
  <c r="BC31" i="3"/>
  <c r="BB31" i="3"/>
  <c r="BG30" i="3"/>
  <c r="BF30" i="3"/>
  <c r="BE30" i="3"/>
  <c r="BD30" i="3"/>
  <c r="BC30" i="3"/>
  <c r="BB30" i="3"/>
  <c r="BG29" i="3"/>
  <c r="BF29" i="3"/>
  <c r="BE29" i="3"/>
  <c r="BD29" i="3"/>
  <c r="BC29" i="3"/>
  <c r="BB29" i="3"/>
  <c r="BG28" i="3"/>
  <c r="BF28" i="3"/>
  <c r="BE28" i="3"/>
  <c r="BD28" i="3"/>
  <c r="BC28" i="3"/>
  <c r="BB28" i="3"/>
  <c r="BG27" i="3"/>
  <c r="BF27" i="3"/>
  <c r="BE27" i="3"/>
  <c r="BD27" i="3"/>
  <c r="BC27" i="3"/>
  <c r="BB27" i="3"/>
  <c r="BG26" i="3"/>
  <c r="BF26" i="3"/>
  <c r="BE26" i="3"/>
  <c r="BD26" i="3"/>
  <c r="BC26" i="3"/>
  <c r="BB26" i="3"/>
  <c r="BG25" i="3"/>
  <c r="BF25" i="3"/>
  <c r="BE25" i="3"/>
  <c r="BD25" i="3"/>
  <c r="BC25" i="3"/>
  <c r="BB25" i="3"/>
  <c r="BG24" i="3"/>
  <c r="BF24" i="3"/>
  <c r="BE24" i="3"/>
  <c r="BD24" i="3"/>
  <c r="BC24" i="3"/>
  <c r="BB24" i="3"/>
  <c r="BG23" i="3"/>
  <c r="BF23" i="3"/>
  <c r="BE23" i="3"/>
  <c r="BD23" i="3"/>
  <c r="BC23" i="3"/>
  <c r="BB23" i="3"/>
  <c r="BG22" i="3"/>
  <c r="BF22" i="3"/>
  <c r="BE22" i="3"/>
  <c r="BD22" i="3"/>
  <c r="BC22" i="3"/>
  <c r="BB22" i="3"/>
  <c r="BG21" i="3"/>
  <c r="BF21" i="3"/>
  <c r="BE21" i="3"/>
  <c r="BD21" i="3"/>
  <c r="BC21" i="3"/>
  <c r="BB21" i="3"/>
  <c r="BG20" i="3"/>
  <c r="BF20" i="3"/>
  <c r="BE20" i="3"/>
  <c r="BD20" i="3"/>
  <c r="BC20" i="3"/>
  <c r="BB20" i="3"/>
  <c r="BG19" i="3"/>
  <c r="BF19" i="3"/>
  <c r="BE19" i="3"/>
  <c r="BD19" i="3"/>
  <c r="BC19" i="3"/>
  <c r="BB19" i="3"/>
  <c r="BG18" i="3"/>
  <c r="BF18" i="3"/>
  <c r="BE18" i="3"/>
  <c r="BD18" i="3"/>
  <c r="BC18" i="3"/>
  <c r="BB18" i="3"/>
  <c r="BG17" i="3"/>
  <c r="BF17" i="3"/>
  <c r="BE17" i="3"/>
  <c r="BD17" i="3"/>
  <c r="BC17" i="3"/>
  <c r="BB17" i="3"/>
  <c r="BG16" i="3"/>
  <c r="BF16" i="3"/>
  <c r="BE16" i="3"/>
  <c r="BD16" i="3"/>
  <c r="BC16" i="3"/>
  <c r="BB16" i="3"/>
  <c r="BG15" i="3"/>
  <c r="BF15" i="3"/>
  <c r="BE15" i="3"/>
  <c r="BD15" i="3"/>
  <c r="BC15" i="3"/>
  <c r="BB15" i="3"/>
  <c r="BG14" i="3"/>
  <c r="BF14" i="3"/>
  <c r="BE14" i="3"/>
  <c r="BD14" i="3"/>
  <c r="BC14" i="3"/>
  <c r="BB14" i="3"/>
  <c r="BG13" i="3"/>
  <c r="BF13" i="3"/>
  <c r="BE13" i="3"/>
  <c r="BD13" i="3"/>
  <c r="BC13" i="3"/>
  <c r="BB13" i="3"/>
  <c r="BG12" i="3"/>
  <c r="BF12" i="3"/>
  <c r="BE12" i="3"/>
  <c r="BD12" i="3"/>
  <c r="BC12" i="3"/>
  <c r="BB12" i="3"/>
  <c r="BG11" i="3"/>
  <c r="BF11" i="3"/>
  <c r="BE11" i="3"/>
  <c r="BD11" i="3"/>
  <c r="BC11" i="3"/>
  <c r="BB11" i="3"/>
  <c r="BG10" i="3"/>
  <c r="BF10" i="3"/>
  <c r="BE10" i="3"/>
  <c r="BD10" i="3"/>
  <c r="BC10" i="3"/>
  <c r="BB10" i="3"/>
  <c r="BG9" i="3"/>
  <c r="BF9" i="3"/>
  <c r="BE9" i="3"/>
  <c r="BD9" i="3"/>
  <c r="BC9" i="3"/>
  <c r="BB9" i="3"/>
  <c r="BG8" i="3"/>
  <c r="BF8" i="3"/>
  <c r="BE8" i="3"/>
  <c r="BD8" i="3"/>
  <c r="BC8" i="3"/>
  <c r="BB8" i="3"/>
  <c r="BG7" i="3"/>
  <c r="BF7" i="3"/>
  <c r="BE7" i="3"/>
  <c r="BD7" i="3"/>
  <c r="BC7" i="3"/>
  <c r="BB7" i="3"/>
  <c r="BG6" i="3"/>
  <c r="BF6" i="3"/>
  <c r="BE6" i="3"/>
  <c r="BD6" i="3"/>
  <c r="BC6" i="3"/>
  <c r="BB6" i="3"/>
  <c r="BC5" i="3"/>
  <c r="BD5" i="3"/>
  <c r="BE5" i="3"/>
  <c r="BF5" i="3"/>
  <c r="BG5" i="3"/>
  <c r="BB5" i="3"/>
  <c r="AK33" i="3"/>
  <c r="AJ33" i="3"/>
  <c r="AI33" i="3"/>
  <c r="AH33" i="3"/>
  <c r="AG33" i="3"/>
  <c r="AF33" i="3"/>
  <c r="AE33" i="3"/>
  <c r="AD33" i="3"/>
  <c r="AC33" i="3"/>
  <c r="AB33" i="3"/>
  <c r="AK32" i="3"/>
  <c r="AJ32" i="3"/>
  <c r="AI32" i="3"/>
  <c r="AH32" i="3"/>
  <c r="AG32" i="3"/>
  <c r="AF32" i="3"/>
  <c r="AE32" i="3"/>
  <c r="AD32" i="3"/>
  <c r="AC32" i="3"/>
  <c r="AB32" i="3"/>
  <c r="AK31" i="3"/>
  <c r="AJ31" i="3"/>
  <c r="AI31" i="3"/>
  <c r="AH31" i="3"/>
  <c r="AG31" i="3"/>
  <c r="AF31" i="3"/>
  <c r="AE31" i="3"/>
  <c r="AD31" i="3"/>
  <c r="AC31" i="3"/>
  <c r="AB31" i="3"/>
  <c r="AK30" i="3"/>
  <c r="AJ30" i="3"/>
  <c r="AI30" i="3"/>
  <c r="AH30" i="3"/>
  <c r="AG30" i="3"/>
  <c r="AF30" i="3"/>
  <c r="AE30" i="3"/>
  <c r="AD30" i="3"/>
  <c r="AC30" i="3"/>
  <c r="AB30" i="3"/>
  <c r="AK29" i="3"/>
  <c r="AJ29" i="3"/>
  <c r="AI29" i="3"/>
  <c r="AH29" i="3"/>
  <c r="AG29" i="3"/>
  <c r="AF29" i="3"/>
  <c r="AE29" i="3"/>
  <c r="AD29" i="3"/>
  <c r="AC29" i="3"/>
  <c r="AB29" i="3"/>
  <c r="AK28" i="3"/>
  <c r="AJ28" i="3"/>
  <c r="AI28" i="3"/>
  <c r="AH28" i="3"/>
  <c r="AG28" i="3"/>
  <c r="AF28" i="3"/>
  <c r="AE28" i="3"/>
  <c r="AD28" i="3"/>
  <c r="AC28" i="3"/>
  <c r="AB28" i="3"/>
  <c r="AK27" i="3"/>
  <c r="AJ27" i="3"/>
  <c r="AI27" i="3"/>
  <c r="AH27" i="3"/>
  <c r="AG27" i="3"/>
  <c r="AF27" i="3"/>
  <c r="AE27" i="3"/>
  <c r="AD27" i="3"/>
  <c r="AC27" i="3"/>
  <c r="AB27" i="3"/>
  <c r="AK26" i="3"/>
  <c r="AJ26" i="3"/>
  <c r="AI26" i="3"/>
  <c r="AH26" i="3"/>
  <c r="AG26" i="3"/>
  <c r="AF26" i="3"/>
  <c r="AE26" i="3"/>
  <c r="AD26" i="3"/>
  <c r="AC26" i="3"/>
  <c r="AB26" i="3"/>
  <c r="AK25" i="3"/>
  <c r="AJ25" i="3"/>
  <c r="AI25" i="3"/>
  <c r="AH25" i="3"/>
  <c r="AG25" i="3"/>
  <c r="AF25" i="3"/>
  <c r="AE25" i="3"/>
  <c r="AD25" i="3"/>
  <c r="AC25" i="3"/>
  <c r="AB25" i="3"/>
  <c r="AK24" i="3"/>
  <c r="AJ24" i="3"/>
  <c r="AI24" i="3"/>
  <c r="AH24" i="3"/>
  <c r="AG24" i="3"/>
  <c r="AF24" i="3"/>
  <c r="AE24" i="3"/>
  <c r="AD24" i="3"/>
  <c r="AC24" i="3"/>
  <c r="AB24" i="3"/>
  <c r="AK23" i="3"/>
  <c r="AJ23" i="3"/>
  <c r="AI23" i="3"/>
  <c r="AH23" i="3"/>
  <c r="AG23" i="3"/>
  <c r="AF23" i="3"/>
  <c r="AE23" i="3"/>
  <c r="AD23" i="3"/>
  <c r="AC23" i="3"/>
  <c r="AB23" i="3"/>
  <c r="AK22" i="3"/>
  <c r="AJ22" i="3"/>
  <c r="AI22" i="3"/>
  <c r="AH22" i="3"/>
  <c r="AG22" i="3"/>
  <c r="AF22" i="3"/>
  <c r="AE22" i="3"/>
  <c r="AD22" i="3"/>
  <c r="AC22" i="3"/>
  <c r="AB22" i="3"/>
  <c r="AK21" i="3"/>
  <c r="AJ21" i="3"/>
  <c r="AI21" i="3"/>
  <c r="AH21" i="3"/>
  <c r="AG21" i="3"/>
  <c r="AF21" i="3"/>
  <c r="AE21" i="3"/>
  <c r="AD21" i="3"/>
  <c r="AC21" i="3"/>
  <c r="AB21" i="3"/>
  <c r="AK20" i="3"/>
  <c r="AJ20" i="3"/>
  <c r="AI20" i="3"/>
  <c r="AH20" i="3"/>
  <c r="AG20" i="3"/>
  <c r="AF20" i="3"/>
  <c r="AE20" i="3"/>
  <c r="AD20" i="3"/>
  <c r="AC20" i="3"/>
  <c r="AB20" i="3"/>
  <c r="AK19" i="3"/>
  <c r="AJ19" i="3"/>
  <c r="AI19" i="3"/>
  <c r="AH19" i="3"/>
  <c r="AG19" i="3"/>
  <c r="AF19" i="3"/>
  <c r="AE19" i="3"/>
  <c r="AD19" i="3"/>
  <c r="AC19" i="3"/>
  <c r="AB19" i="3"/>
  <c r="AK18" i="3"/>
  <c r="AJ18" i="3"/>
  <c r="AI18" i="3"/>
  <c r="AH18" i="3"/>
  <c r="AG18" i="3"/>
  <c r="AF18" i="3"/>
  <c r="AE18" i="3"/>
  <c r="AD18" i="3"/>
  <c r="AC18" i="3"/>
  <c r="AB18" i="3"/>
  <c r="AK17" i="3"/>
  <c r="AJ17" i="3"/>
  <c r="AI17" i="3"/>
  <c r="AH17" i="3"/>
  <c r="AG17" i="3"/>
  <c r="AF17" i="3"/>
  <c r="AE17" i="3"/>
  <c r="AD17" i="3"/>
  <c r="AC17" i="3"/>
  <c r="AB17" i="3"/>
  <c r="AK16" i="3"/>
  <c r="AJ16" i="3"/>
  <c r="AI16" i="3"/>
  <c r="AH16" i="3"/>
  <c r="AG16" i="3"/>
  <c r="AF16" i="3"/>
  <c r="AE16" i="3"/>
  <c r="AD16" i="3"/>
  <c r="AC16" i="3"/>
  <c r="AB16" i="3"/>
  <c r="AK15" i="3"/>
  <c r="AJ15" i="3"/>
  <c r="AI15" i="3"/>
  <c r="AH15" i="3"/>
  <c r="AG15" i="3"/>
  <c r="AF15" i="3"/>
  <c r="AE15" i="3"/>
  <c r="AD15" i="3"/>
  <c r="AC15" i="3"/>
  <c r="AB15" i="3"/>
  <c r="AK14" i="3"/>
  <c r="AJ14" i="3"/>
  <c r="AI14" i="3"/>
  <c r="AH14" i="3"/>
  <c r="AG14" i="3"/>
  <c r="AF14" i="3"/>
  <c r="AE14" i="3"/>
  <c r="AD14" i="3"/>
  <c r="AC14" i="3"/>
  <c r="AB14" i="3"/>
  <c r="AK13" i="3"/>
  <c r="AJ13" i="3"/>
  <c r="AI13" i="3"/>
  <c r="AH13" i="3"/>
  <c r="AG13" i="3"/>
  <c r="AF13" i="3"/>
  <c r="AE13" i="3"/>
  <c r="AD13" i="3"/>
  <c r="AC13" i="3"/>
  <c r="AB13" i="3"/>
  <c r="AK12" i="3"/>
  <c r="AJ12" i="3"/>
  <c r="AI12" i="3"/>
  <c r="AH12" i="3"/>
  <c r="AG12" i="3"/>
  <c r="AF12" i="3"/>
  <c r="AE12" i="3"/>
  <c r="AD12" i="3"/>
  <c r="AC12" i="3"/>
  <c r="AB12" i="3"/>
  <c r="AK11" i="3"/>
  <c r="AJ11" i="3"/>
  <c r="AI11" i="3"/>
  <c r="AH11" i="3"/>
  <c r="AG11" i="3"/>
  <c r="AF11" i="3"/>
  <c r="AE11" i="3"/>
  <c r="AD11" i="3"/>
  <c r="AC11" i="3"/>
  <c r="AB11" i="3"/>
  <c r="AK10" i="3"/>
  <c r="AJ10" i="3"/>
  <c r="AI10" i="3"/>
  <c r="AH10" i="3"/>
  <c r="AG10" i="3"/>
  <c r="AF10" i="3"/>
  <c r="AE10" i="3"/>
  <c r="AD10" i="3"/>
  <c r="AC10" i="3"/>
  <c r="AB10" i="3"/>
  <c r="AK9" i="3"/>
  <c r="AJ9" i="3"/>
  <c r="AI9" i="3"/>
  <c r="AH9" i="3"/>
  <c r="AG9" i="3"/>
  <c r="AF9" i="3"/>
  <c r="AE9" i="3"/>
  <c r="AD9" i="3"/>
  <c r="AC9" i="3"/>
  <c r="AB9" i="3"/>
  <c r="AK8" i="3"/>
  <c r="AJ8" i="3"/>
  <c r="AI8" i="3"/>
  <c r="AH8" i="3"/>
  <c r="AG8" i="3"/>
  <c r="AF8" i="3"/>
  <c r="AE8" i="3"/>
  <c r="AD8" i="3"/>
  <c r="AC8" i="3"/>
  <c r="AB8" i="3"/>
  <c r="AK7" i="3"/>
  <c r="AJ7" i="3"/>
  <c r="AI7" i="3"/>
  <c r="AH7" i="3"/>
  <c r="AG7" i="3"/>
  <c r="AF7" i="3"/>
  <c r="AE7" i="3"/>
  <c r="AD7" i="3"/>
  <c r="AC7" i="3"/>
  <c r="AB7" i="3"/>
  <c r="AK6" i="3"/>
  <c r="AJ6" i="3"/>
  <c r="AI6" i="3"/>
  <c r="AH6" i="3"/>
  <c r="AG6" i="3"/>
  <c r="AF6" i="3"/>
  <c r="AE6" i="3"/>
  <c r="AD6" i="3"/>
  <c r="AC6" i="3"/>
  <c r="AB6" i="3"/>
  <c r="AC5" i="3"/>
  <c r="AD5" i="3"/>
  <c r="AE5" i="3"/>
  <c r="AF5" i="3"/>
  <c r="AG5" i="3"/>
  <c r="AH5" i="3"/>
  <c r="AI5" i="3"/>
  <c r="AJ5" i="3"/>
  <c r="AK5" i="3"/>
  <c r="AB5" i="3"/>
  <c r="BN33" i="3"/>
  <c r="BM33" i="3"/>
  <c r="BL33" i="3"/>
  <c r="BK33" i="3"/>
  <c r="BN32" i="3"/>
  <c r="BM32" i="3"/>
  <c r="BL32" i="3"/>
  <c r="BK32" i="3"/>
  <c r="BN31" i="3"/>
  <c r="BM31" i="3"/>
  <c r="BL31" i="3"/>
  <c r="BK31" i="3"/>
  <c r="BN30" i="3"/>
  <c r="BM30" i="3"/>
  <c r="BL30" i="3"/>
  <c r="BK30" i="3"/>
  <c r="BN29" i="3"/>
  <c r="BM29" i="3"/>
  <c r="BL29" i="3"/>
  <c r="BK29" i="3"/>
  <c r="BN28" i="3"/>
  <c r="BM28" i="3"/>
  <c r="BL28" i="3"/>
  <c r="BK28" i="3"/>
  <c r="BN27" i="3"/>
  <c r="BM27" i="3"/>
  <c r="BL27" i="3"/>
  <c r="BK27" i="3"/>
  <c r="BN26" i="3"/>
  <c r="BM26" i="3"/>
  <c r="BL26" i="3"/>
  <c r="BK26" i="3"/>
  <c r="BN25" i="3"/>
  <c r="BM25" i="3"/>
  <c r="BL25" i="3"/>
  <c r="BK25" i="3"/>
  <c r="BN24" i="3"/>
  <c r="BM24" i="3"/>
  <c r="BL24" i="3"/>
  <c r="BK24" i="3"/>
  <c r="BN23" i="3"/>
  <c r="BM23" i="3"/>
  <c r="BL23" i="3"/>
  <c r="BK23" i="3"/>
  <c r="BN22" i="3"/>
  <c r="BM22" i="3"/>
  <c r="BL22" i="3"/>
  <c r="BK22" i="3"/>
  <c r="BN21" i="3"/>
  <c r="BM21" i="3"/>
  <c r="BL21" i="3"/>
  <c r="BK21" i="3"/>
  <c r="BN20" i="3"/>
  <c r="BM20" i="3"/>
  <c r="BL20" i="3"/>
  <c r="BK20" i="3"/>
  <c r="BN19" i="3"/>
  <c r="BM19" i="3"/>
  <c r="BL19" i="3"/>
  <c r="BK19" i="3"/>
  <c r="BN18" i="3"/>
  <c r="BM18" i="3"/>
  <c r="BL18" i="3"/>
  <c r="BK18" i="3"/>
  <c r="BN17" i="3"/>
  <c r="BM17" i="3"/>
  <c r="BL17" i="3"/>
  <c r="BK17" i="3"/>
  <c r="BN16" i="3"/>
  <c r="BM16" i="3"/>
  <c r="BL16" i="3"/>
  <c r="BK16" i="3"/>
  <c r="BN15" i="3"/>
  <c r="BM15" i="3"/>
  <c r="BL15" i="3"/>
  <c r="BK15" i="3"/>
  <c r="BN14" i="3"/>
  <c r="BM14" i="3"/>
  <c r="BL14" i="3"/>
  <c r="BK14" i="3"/>
  <c r="BN13" i="3"/>
  <c r="BM13" i="3"/>
  <c r="BL13" i="3"/>
  <c r="BK13" i="3"/>
  <c r="BN12" i="3"/>
  <c r="BM12" i="3"/>
  <c r="BL12" i="3"/>
  <c r="BK12" i="3"/>
  <c r="BN11" i="3"/>
  <c r="BM11" i="3"/>
  <c r="BL11" i="3"/>
  <c r="BK11" i="3"/>
  <c r="BN10" i="3"/>
  <c r="BM10" i="3"/>
  <c r="BL10" i="3"/>
  <c r="BK10" i="3"/>
  <c r="BN9" i="3"/>
  <c r="BM9" i="3"/>
  <c r="BL9" i="3"/>
  <c r="BK9" i="3"/>
  <c r="BN8" i="3"/>
  <c r="BM8" i="3"/>
  <c r="BL8" i="3"/>
  <c r="BK8" i="3"/>
  <c r="BN7" i="3"/>
  <c r="BM7" i="3"/>
  <c r="BL7" i="3"/>
  <c r="BK7" i="3"/>
  <c r="BN6" i="3"/>
  <c r="BM6" i="3"/>
  <c r="BL6" i="3"/>
  <c r="BK6" i="3"/>
  <c r="BL5" i="3"/>
  <c r="BM5" i="3"/>
  <c r="BN5" i="3"/>
  <c r="BK5" i="3"/>
  <c r="BP33" i="3"/>
  <c r="BP32" i="3"/>
  <c r="BP31" i="3"/>
  <c r="BP30" i="3"/>
  <c r="BP29" i="3"/>
  <c r="BP28" i="3"/>
  <c r="BP27" i="3"/>
  <c r="BP26" i="3"/>
  <c r="BP25" i="3"/>
  <c r="BP24" i="3"/>
  <c r="BP23" i="3"/>
  <c r="BP22" i="3"/>
  <c r="BP21" i="3"/>
  <c r="BP20" i="3"/>
  <c r="BP19" i="3"/>
  <c r="BP18" i="3"/>
  <c r="BP17" i="3"/>
  <c r="BP16" i="3"/>
  <c r="BP15" i="3"/>
  <c r="BP14" i="3"/>
  <c r="BP13" i="3"/>
  <c r="BP12" i="3"/>
  <c r="BP11" i="3"/>
  <c r="BP10" i="3"/>
  <c r="BP9" i="3"/>
  <c r="BP8" i="3"/>
  <c r="BP7" i="3"/>
  <c r="BP6" i="3"/>
  <c r="BP5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BJ33" i="3"/>
  <c r="BJ32" i="3"/>
  <c r="BJ31" i="3"/>
  <c r="BJ30" i="3"/>
  <c r="BJ29" i="3"/>
  <c r="BJ28" i="3"/>
  <c r="BJ27" i="3"/>
  <c r="BJ26" i="3"/>
  <c r="BJ25" i="3"/>
  <c r="BJ24" i="3"/>
  <c r="BJ23" i="3"/>
  <c r="BJ22" i="3"/>
  <c r="BJ21" i="3"/>
  <c r="BJ20" i="3"/>
  <c r="BJ19" i="3"/>
  <c r="BJ18" i="3"/>
  <c r="BJ17" i="3"/>
  <c r="BJ16" i="3"/>
  <c r="BJ15" i="3"/>
  <c r="BJ14" i="3"/>
  <c r="BJ13" i="3"/>
  <c r="BJ12" i="3"/>
  <c r="BJ11" i="3"/>
  <c r="BJ10" i="3"/>
  <c r="BJ9" i="3"/>
  <c r="BJ8" i="3"/>
  <c r="BJ7" i="3"/>
  <c r="BJ6" i="3"/>
  <c r="BJ5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5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BA33" i="3"/>
  <c r="BA32" i="3"/>
  <c r="BA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10" i="3"/>
  <c r="BA9" i="3"/>
  <c r="BA8" i="3"/>
  <c r="BA7" i="3"/>
  <c r="BA6" i="3"/>
  <c r="BA5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J48" i="2" l="1"/>
  <c r="AK4" i="7" l="1"/>
  <c r="I7" i="2" l="1"/>
  <c r="AQ76" i="7" l="1"/>
  <c r="AQ75" i="7"/>
  <c r="AQ74" i="7"/>
  <c r="AQ73" i="7"/>
  <c r="AQ72" i="7"/>
  <c r="AQ71" i="7"/>
  <c r="AQ70" i="7"/>
  <c r="AQ69" i="7"/>
  <c r="AQ68" i="7"/>
  <c r="AQ67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  <c r="AQ8" i="7"/>
  <c r="AQ7" i="7"/>
  <c r="AQ6" i="7"/>
  <c r="AQ5" i="7"/>
  <c r="AK76" i="7"/>
  <c r="AM76" i="7" s="1"/>
  <c r="AK75" i="7"/>
  <c r="AM75" i="7" s="1"/>
  <c r="AK74" i="7"/>
  <c r="AM74" i="7" s="1"/>
  <c r="AK73" i="7"/>
  <c r="AM73" i="7" s="1"/>
  <c r="AK72" i="7"/>
  <c r="AM72" i="7" s="1"/>
  <c r="AK71" i="7"/>
  <c r="AM71" i="7" s="1"/>
  <c r="AK70" i="7"/>
  <c r="AM70" i="7" s="1"/>
  <c r="AK69" i="7"/>
  <c r="AM69" i="7" s="1"/>
  <c r="AK68" i="7"/>
  <c r="AM68" i="7" s="1"/>
  <c r="AK67" i="7"/>
  <c r="AM67" i="7" s="1"/>
  <c r="AK66" i="7"/>
  <c r="AM66" i="7" s="1"/>
  <c r="AK65" i="7"/>
  <c r="AM65" i="7" s="1"/>
  <c r="AK64" i="7"/>
  <c r="AM64" i="7" s="1"/>
  <c r="AK63" i="7"/>
  <c r="AM63" i="7" s="1"/>
  <c r="AK62" i="7"/>
  <c r="AM62" i="7" s="1"/>
  <c r="AK61" i="7"/>
  <c r="AM61" i="7" s="1"/>
  <c r="AK60" i="7"/>
  <c r="AM60" i="7" s="1"/>
  <c r="AK59" i="7"/>
  <c r="AM59" i="7" s="1"/>
  <c r="AK58" i="7"/>
  <c r="AM58" i="7" s="1"/>
  <c r="AK57" i="7"/>
  <c r="AM57" i="7" s="1"/>
  <c r="AK56" i="7"/>
  <c r="AM56" i="7" s="1"/>
  <c r="AK55" i="7"/>
  <c r="AM55" i="7" s="1"/>
  <c r="AK54" i="7"/>
  <c r="AM54" i="7" s="1"/>
  <c r="AK53" i="7"/>
  <c r="AM53" i="7" s="1"/>
  <c r="AK52" i="7"/>
  <c r="AM52" i="7" s="1"/>
  <c r="AK51" i="7"/>
  <c r="AM51" i="7" s="1"/>
  <c r="AK50" i="7"/>
  <c r="AM50" i="7" s="1"/>
  <c r="AK49" i="7"/>
  <c r="AM49" i="7" s="1"/>
  <c r="AK48" i="7"/>
  <c r="AM48" i="7" s="1"/>
  <c r="AK47" i="7"/>
  <c r="AM47" i="7" s="1"/>
  <c r="AK46" i="7"/>
  <c r="AM46" i="7" s="1"/>
  <c r="AK45" i="7"/>
  <c r="AM45" i="7" s="1"/>
  <c r="AK44" i="7"/>
  <c r="AM44" i="7" s="1"/>
  <c r="AK43" i="7"/>
  <c r="AM43" i="7" s="1"/>
  <c r="AK42" i="7"/>
  <c r="AM42" i="7" s="1"/>
  <c r="AK41" i="7"/>
  <c r="AM41" i="7" s="1"/>
  <c r="AK40" i="7"/>
  <c r="AM40" i="7" s="1"/>
  <c r="AK39" i="7"/>
  <c r="AM39" i="7" s="1"/>
  <c r="AK38" i="7"/>
  <c r="AM38" i="7" s="1"/>
  <c r="AK37" i="7"/>
  <c r="AM37" i="7" s="1"/>
  <c r="AK36" i="7"/>
  <c r="AM36" i="7" s="1"/>
  <c r="AK35" i="7"/>
  <c r="AM35" i="7" s="1"/>
  <c r="AK34" i="7"/>
  <c r="AM34" i="7" s="1"/>
  <c r="AK33" i="7"/>
  <c r="AM33" i="7" s="1"/>
  <c r="AK32" i="7"/>
  <c r="AM32" i="7" s="1"/>
  <c r="AK31" i="7"/>
  <c r="AM31" i="7" s="1"/>
  <c r="AK30" i="7"/>
  <c r="AM30" i="7" s="1"/>
  <c r="AK29" i="7"/>
  <c r="AM29" i="7" s="1"/>
  <c r="AK28" i="7"/>
  <c r="AM28" i="7" s="1"/>
  <c r="AK27" i="7"/>
  <c r="AM27" i="7" s="1"/>
  <c r="AK26" i="7"/>
  <c r="AM26" i="7" s="1"/>
  <c r="AK25" i="7"/>
  <c r="AM25" i="7" s="1"/>
  <c r="AK24" i="7"/>
  <c r="AM24" i="7" s="1"/>
  <c r="AK23" i="7"/>
  <c r="AM23" i="7" s="1"/>
  <c r="AK22" i="7"/>
  <c r="AM22" i="7" s="1"/>
  <c r="AK21" i="7"/>
  <c r="AM21" i="7" s="1"/>
  <c r="AK20" i="7"/>
  <c r="AM20" i="7" s="1"/>
  <c r="AK19" i="7"/>
  <c r="AM19" i="7" s="1"/>
  <c r="AK18" i="7"/>
  <c r="AM18" i="7" s="1"/>
  <c r="AK17" i="7"/>
  <c r="AM17" i="7" s="1"/>
  <c r="AK16" i="7"/>
  <c r="AM16" i="7" s="1"/>
  <c r="AK15" i="7"/>
  <c r="AM15" i="7" s="1"/>
  <c r="AK14" i="7"/>
  <c r="AM14" i="7" s="1"/>
  <c r="AK13" i="7"/>
  <c r="AM13" i="7" s="1"/>
  <c r="AK12" i="7"/>
  <c r="AM12" i="7" s="1"/>
  <c r="AK11" i="7"/>
  <c r="AM11" i="7" s="1"/>
  <c r="AK10" i="7"/>
  <c r="AM10" i="7" s="1"/>
  <c r="AK9" i="7"/>
  <c r="AM9" i="7" s="1"/>
  <c r="AK8" i="7"/>
  <c r="AM8" i="7" s="1"/>
  <c r="AK7" i="7"/>
  <c r="AM7" i="7" s="1"/>
  <c r="AK6" i="7"/>
  <c r="AM6" i="7" s="1"/>
  <c r="AK5" i="7"/>
  <c r="AM5" i="7" s="1"/>
  <c r="AN76" i="7"/>
  <c r="AP76" i="7" s="1"/>
  <c r="AN75" i="7"/>
  <c r="AP75" i="7" s="1"/>
  <c r="AN74" i="7"/>
  <c r="AP74" i="7" s="1"/>
  <c r="AN73" i="7"/>
  <c r="AP73" i="7" s="1"/>
  <c r="AN72" i="7"/>
  <c r="AP72" i="7" s="1"/>
  <c r="AN71" i="7"/>
  <c r="AP71" i="7" s="1"/>
  <c r="AN70" i="7"/>
  <c r="AP70" i="7" s="1"/>
  <c r="AN69" i="7"/>
  <c r="AP69" i="7" s="1"/>
  <c r="AN68" i="7"/>
  <c r="AP68" i="7" s="1"/>
  <c r="AN67" i="7"/>
  <c r="AP67" i="7" s="1"/>
  <c r="AN66" i="7"/>
  <c r="AP66" i="7" s="1"/>
  <c r="AN65" i="7"/>
  <c r="AP65" i="7" s="1"/>
  <c r="AN64" i="7"/>
  <c r="AP64" i="7" s="1"/>
  <c r="AN63" i="7"/>
  <c r="AP63" i="7" s="1"/>
  <c r="AN62" i="7"/>
  <c r="AP62" i="7" s="1"/>
  <c r="AN61" i="7"/>
  <c r="AP61" i="7" s="1"/>
  <c r="AN60" i="7"/>
  <c r="AP60" i="7" s="1"/>
  <c r="AN59" i="7"/>
  <c r="AP59" i="7" s="1"/>
  <c r="AN58" i="7"/>
  <c r="AP58" i="7" s="1"/>
  <c r="AN57" i="7"/>
  <c r="AP57" i="7" s="1"/>
  <c r="AN56" i="7"/>
  <c r="AP56" i="7" s="1"/>
  <c r="AN55" i="7"/>
  <c r="AP55" i="7" s="1"/>
  <c r="AN54" i="7"/>
  <c r="AP54" i="7" s="1"/>
  <c r="AN53" i="7"/>
  <c r="AP53" i="7" s="1"/>
  <c r="AN52" i="7"/>
  <c r="AP52" i="7" s="1"/>
  <c r="AN51" i="7"/>
  <c r="AP51" i="7" s="1"/>
  <c r="AN50" i="7"/>
  <c r="AP50" i="7" s="1"/>
  <c r="AN49" i="7"/>
  <c r="AP49" i="7" s="1"/>
  <c r="AN48" i="7"/>
  <c r="AP48" i="7" s="1"/>
  <c r="AN47" i="7"/>
  <c r="AP47" i="7" s="1"/>
  <c r="AN46" i="7"/>
  <c r="AP46" i="7" s="1"/>
  <c r="AN45" i="7"/>
  <c r="AP45" i="7" s="1"/>
  <c r="AN44" i="7"/>
  <c r="AP44" i="7" s="1"/>
  <c r="AN43" i="7"/>
  <c r="AP43" i="7" s="1"/>
  <c r="AN42" i="7"/>
  <c r="AP42" i="7" s="1"/>
  <c r="AN41" i="7"/>
  <c r="AP41" i="7" s="1"/>
  <c r="AN40" i="7"/>
  <c r="AP40" i="7" s="1"/>
  <c r="AN39" i="7"/>
  <c r="AP39" i="7" s="1"/>
  <c r="AN38" i="7"/>
  <c r="AP38" i="7" s="1"/>
  <c r="AN37" i="7"/>
  <c r="AP37" i="7" s="1"/>
  <c r="AN36" i="7"/>
  <c r="AP36" i="7" s="1"/>
  <c r="AN35" i="7"/>
  <c r="AP35" i="7" s="1"/>
  <c r="AN34" i="7"/>
  <c r="AP34" i="7" s="1"/>
  <c r="AN33" i="7"/>
  <c r="AP33" i="7" s="1"/>
  <c r="AN32" i="7"/>
  <c r="AP32" i="7" s="1"/>
  <c r="AN31" i="7"/>
  <c r="AP31" i="7" s="1"/>
  <c r="AN30" i="7"/>
  <c r="AP30" i="7" s="1"/>
  <c r="AN29" i="7"/>
  <c r="AP29" i="7" s="1"/>
  <c r="AN28" i="7"/>
  <c r="AP28" i="7" s="1"/>
  <c r="AN27" i="7"/>
  <c r="AP27" i="7" s="1"/>
  <c r="AN26" i="7"/>
  <c r="AP26" i="7" s="1"/>
  <c r="AN25" i="7"/>
  <c r="AP25" i="7" s="1"/>
  <c r="AN24" i="7"/>
  <c r="AP24" i="7" s="1"/>
  <c r="AN23" i="7"/>
  <c r="AP23" i="7" s="1"/>
  <c r="AN22" i="7"/>
  <c r="AP22" i="7" s="1"/>
  <c r="AN21" i="7"/>
  <c r="AP21" i="7" s="1"/>
  <c r="AN20" i="7"/>
  <c r="AP20" i="7" s="1"/>
  <c r="AN19" i="7"/>
  <c r="AP19" i="7" s="1"/>
  <c r="AN18" i="7"/>
  <c r="AP18" i="7" s="1"/>
  <c r="AN17" i="7"/>
  <c r="AP17" i="7" s="1"/>
  <c r="AN16" i="7"/>
  <c r="AP16" i="7" s="1"/>
  <c r="AN15" i="7"/>
  <c r="AP15" i="7" s="1"/>
  <c r="AN14" i="7"/>
  <c r="AP14" i="7" s="1"/>
  <c r="AN13" i="7"/>
  <c r="AP13" i="7" s="1"/>
  <c r="AN12" i="7"/>
  <c r="AP12" i="7" s="1"/>
  <c r="AN11" i="7"/>
  <c r="AP11" i="7" s="1"/>
  <c r="AN10" i="7"/>
  <c r="AP10" i="7" s="1"/>
  <c r="AN9" i="7"/>
  <c r="AP9" i="7" s="1"/>
  <c r="AN8" i="7"/>
  <c r="AP8" i="7" s="1"/>
  <c r="AN7" i="7"/>
  <c r="AP7" i="7" s="1"/>
  <c r="AN6" i="7"/>
  <c r="AP6" i="7" s="1"/>
  <c r="AN5" i="7"/>
  <c r="AP5" i="7" s="1"/>
  <c r="AR9" i="7"/>
  <c r="AS9" i="7" l="1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T5" i="2" l="1"/>
  <c r="S5" i="2"/>
  <c r="AQ4" i="7" l="1"/>
  <c r="T68" i="2" l="1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AZ76" i="7"/>
  <c r="BA76" i="7" s="1"/>
  <c r="AZ75" i="7"/>
  <c r="BA75" i="7" s="1"/>
  <c r="AZ74" i="7"/>
  <c r="BA74" i="7" s="1"/>
  <c r="AZ73" i="7"/>
  <c r="BA73" i="7" s="1"/>
  <c r="AZ72" i="7"/>
  <c r="BA72" i="7" s="1"/>
  <c r="AZ71" i="7"/>
  <c r="BA71" i="7" s="1"/>
  <c r="AZ70" i="7"/>
  <c r="BA70" i="7" s="1"/>
  <c r="AZ69" i="7"/>
  <c r="BA69" i="7" s="1"/>
  <c r="AZ68" i="7"/>
  <c r="BA68" i="7" s="1"/>
  <c r="AZ67" i="7"/>
  <c r="BA67" i="7" s="1"/>
  <c r="AZ66" i="7"/>
  <c r="BA66" i="7" s="1"/>
  <c r="AZ65" i="7"/>
  <c r="BA65" i="7" s="1"/>
  <c r="AZ64" i="7"/>
  <c r="BA64" i="7" s="1"/>
  <c r="AZ63" i="7"/>
  <c r="BA63" i="7" s="1"/>
  <c r="AZ62" i="7"/>
  <c r="BA62" i="7" s="1"/>
  <c r="AZ61" i="7"/>
  <c r="BA61" i="7" s="1"/>
  <c r="AZ60" i="7"/>
  <c r="BA60" i="7" s="1"/>
  <c r="AZ59" i="7"/>
  <c r="BA59" i="7" s="1"/>
  <c r="AZ58" i="7"/>
  <c r="BA58" i="7" s="1"/>
  <c r="AZ57" i="7"/>
  <c r="BA57" i="7" s="1"/>
  <c r="AZ56" i="7"/>
  <c r="BA56" i="7" s="1"/>
  <c r="AZ55" i="7"/>
  <c r="BA55" i="7" s="1"/>
  <c r="AZ54" i="7"/>
  <c r="BA54" i="7" s="1"/>
  <c r="AZ53" i="7"/>
  <c r="BA53" i="7" s="1"/>
  <c r="AZ52" i="7"/>
  <c r="BA52" i="7" s="1"/>
  <c r="AZ51" i="7"/>
  <c r="BA51" i="7" s="1"/>
  <c r="AZ50" i="7"/>
  <c r="BA50" i="7" s="1"/>
  <c r="AZ49" i="7"/>
  <c r="BA49" i="7" s="1"/>
  <c r="AZ48" i="7"/>
  <c r="BA48" i="7" s="1"/>
  <c r="AZ47" i="7"/>
  <c r="BA47" i="7" s="1"/>
  <c r="AZ46" i="7"/>
  <c r="BA46" i="7" s="1"/>
  <c r="AZ45" i="7"/>
  <c r="BA45" i="7" s="1"/>
  <c r="AZ44" i="7"/>
  <c r="BA44" i="7" s="1"/>
  <c r="AZ43" i="7"/>
  <c r="BA43" i="7" s="1"/>
  <c r="AZ42" i="7"/>
  <c r="BA42" i="7" s="1"/>
  <c r="AZ41" i="7"/>
  <c r="BA41" i="7" s="1"/>
  <c r="AZ40" i="7"/>
  <c r="BA40" i="7" s="1"/>
  <c r="AZ39" i="7"/>
  <c r="BA39" i="7" s="1"/>
  <c r="AZ38" i="7"/>
  <c r="BA38" i="7" s="1"/>
  <c r="AZ37" i="7"/>
  <c r="BA37" i="7" s="1"/>
  <c r="AZ36" i="7"/>
  <c r="BA36" i="7" s="1"/>
  <c r="AZ35" i="7"/>
  <c r="BA35" i="7" s="1"/>
  <c r="AZ34" i="7"/>
  <c r="BA34" i="7" s="1"/>
  <c r="AZ33" i="7"/>
  <c r="BA33" i="7" s="1"/>
  <c r="AZ32" i="7"/>
  <c r="BA32" i="7" s="1"/>
  <c r="AZ31" i="7"/>
  <c r="BA31" i="7" s="1"/>
  <c r="AZ30" i="7"/>
  <c r="BA30" i="7" s="1"/>
  <c r="AZ29" i="7"/>
  <c r="BA29" i="7" s="1"/>
  <c r="AZ28" i="7"/>
  <c r="BA28" i="7" s="1"/>
  <c r="AZ27" i="7"/>
  <c r="BA27" i="7" s="1"/>
  <c r="AZ26" i="7"/>
  <c r="BA26" i="7" s="1"/>
  <c r="AZ25" i="7"/>
  <c r="BA25" i="7" s="1"/>
  <c r="AZ24" i="7"/>
  <c r="BA24" i="7" s="1"/>
  <c r="AZ23" i="7"/>
  <c r="BA23" i="7" s="1"/>
  <c r="AZ22" i="7"/>
  <c r="BA22" i="7" s="1"/>
  <c r="AZ21" i="7"/>
  <c r="BA21" i="7" s="1"/>
  <c r="AZ20" i="7"/>
  <c r="BA20" i="7" s="1"/>
  <c r="AZ19" i="7"/>
  <c r="BA19" i="7" s="1"/>
  <c r="AZ18" i="7"/>
  <c r="BA18" i="7" s="1"/>
  <c r="AZ17" i="7"/>
  <c r="BA17" i="7" s="1"/>
  <c r="AZ16" i="7"/>
  <c r="BA16" i="7" s="1"/>
  <c r="AZ15" i="7"/>
  <c r="BA15" i="7" s="1"/>
  <c r="AZ14" i="7"/>
  <c r="BA14" i="7" s="1"/>
  <c r="AZ13" i="7"/>
  <c r="BA13" i="7" s="1"/>
  <c r="AZ12" i="7"/>
  <c r="BA12" i="7" s="1"/>
  <c r="AZ11" i="7"/>
  <c r="BA11" i="7" s="1"/>
  <c r="AZ10" i="7"/>
  <c r="BA10" i="7" s="1"/>
  <c r="AZ9" i="7"/>
  <c r="BA9" i="7" s="1"/>
  <c r="AZ8" i="7"/>
  <c r="BA8" i="7" s="1"/>
  <c r="AZ7" i="7"/>
  <c r="BA7" i="7" s="1"/>
  <c r="AZ6" i="7"/>
  <c r="BA6" i="7" s="1"/>
  <c r="AZ5" i="7"/>
  <c r="BA5" i="7" s="1"/>
  <c r="AX76" i="7"/>
  <c r="AY76" i="7" s="1"/>
  <c r="AX75" i="7"/>
  <c r="AY75" i="7" s="1"/>
  <c r="AX74" i="7"/>
  <c r="AY74" i="7" s="1"/>
  <c r="AX73" i="7"/>
  <c r="AY73" i="7" s="1"/>
  <c r="AX72" i="7"/>
  <c r="AY72" i="7" s="1"/>
  <c r="AX71" i="7"/>
  <c r="AY71" i="7" s="1"/>
  <c r="AX70" i="7"/>
  <c r="AY70" i="7" s="1"/>
  <c r="AX69" i="7"/>
  <c r="AY69" i="7" s="1"/>
  <c r="AX68" i="7"/>
  <c r="AY68" i="7" s="1"/>
  <c r="AX67" i="7"/>
  <c r="AY67" i="7" s="1"/>
  <c r="AX66" i="7"/>
  <c r="AY66" i="7" s="1"/>
  <c r="AX65" i="7"/>
  <c r="AY65" i="7" s="1"/>
  <c r="AX64" i="7"/>
  <c r="AY64" i="7" s="1"/>
  <c r="AX63" i="7"/>
  <c r="AY63" i="7" s="1"/>
  <c r="AX62" i="7"/>
  <c r="AY62" i="7" s="1"/>
  <c r="AX61" i="7"/>
  <c r="AY61" i="7" s="1"/>
  <c r="AX60" i="7"/>
  <c r="AY60" i="7" s="1"/>
  <c r="AX59" i="7"/>
  <c r="AY59" i="7" s="1"/>
  <c r="AX58" i="7"/>
  <c r="AY58" i="7" s="1"/>
  <c r="AX57" i="7"/>
  <c r="AY57" i="7" s="1"/>
  <c r="AX56" i="7"/>
  <c r="AY56" i="7" s="1"/>
  <c r="AX55" i="7"/>
  <c r="AY55" i="7" s="1"/>
  <c r="AX54" i="7"/>
  <c r="AY54" i="7" s="1"/>
  <c r="AX53" i="7"/>
  <c r="AY53" i="7" s="1"/>
  <c r="AX52" i="7"/>
  <c r="AY52" i="7" s="1"/>
  <c r="AX51" i="7"/>
  <c r="AY51" i="7" s="1"/>
  <c r="AX50" i="7"/>
  <c r="AY50" i="7" s="1"/>
  <c r="AX49" i="7"/>
  <c r="AY49" i="7" s="1"/>
  <c r="AX48" i="7"/>
  <c r="AY48" i="7" s="1"/>
  <c r="AX47" i="7"/>
  <c r="AY47" i="7" s="1"/>
  <c r="AX46" i="7"/>
  <c r="AY46" i="7" s="1"/>
  <c r="AX45" i="7"/>
  <c r="AY45" i="7" s="1"/>
  <c r="AX44" i="7"/>
  <c r="AY44" i="7" s="1"/>
  <c r="AX43" i="7"/>
  <c r="AY43" i="7" s="1"/>
  <c r="AX42" i="7"/>
  <c r="AY42" i="7" s="1"/>
  <c r="AX41" i="7"/>
  <c r="AY41" i="7" s="1"/>
  <c r="AX40" i="7"/>
  <c r="AY40" i="7" s="1"/>
  <c r="AX39" i="7"/>
  <c r="AY39" i="7" s="1"/>
  <c r="AX38" i="7"/>
  <c r="AY38" i="7" s="1"/>
  <c r="AX37" i="7"/>
  <c r="AY37" i="7" s="1"/>
  <c r="AX36" i="7"/>
  <c r="AY36" i="7" s="1"/>
  <c r="AX35" i="7"/>
  <c r="AY35" i="7" s="1"/>
  <c r="AX34" i="7"/>
  <c r="AY34" i="7" s="1"/>
  <c r="AX33" i="7"/>
  <c r="AY33" i="7" s="1"/>
  <c r="AX32" i="7"/>
  <c r="AY32" i="7" s="1"/>
  <c r="AX31" i="7"/>
  <c r="AY31" i="7" s="1"/>
  <c r="AX30" i="7"/>
  <c r="AY30" i="7" s="1"/>
  <c r="AX29" i="7"/>
  <c r="AY29" i="7" s="1"/>
  <c r="AX28" i="7"/>
  <c r="AY28" i="7" s="1"/>
  <c r="AX27" i="7"/>
  <c r="AY27" i="7" s="1"/>
  <c r="AX26" i="7"/>
  <c r="AY26" i="7" s="1"/>
  <c r="AX25" i="7"/>
  <c r="AY25" i="7" s="1"/>
  <c r="AX24" i="7"/>
  <c r="AY24" i="7" s="1"/>
  <c r="AX23" i="7"/>
  <c r="AY23" i="7" s="1"/>
  <c r="AX22" i="7"/>
  <c r="AY22" i="7" s="1"/>
  <c r="AX21" i="7"/>
  <c r="AY21" i="7" s="1"/>
  <c r="AX20" i="7"/>
  <c r="AY20" i="7" s="1"/>
  <c r="AX19" i="7"/>
  <c r="AY19" i="7" s="1"/>
  <c r="AX18" i="7"/>
  <c r="AY18" i="7" s="1"/>
  <c r="AX17" i="7"/>
  <c r="AY17" i="7" s="1"/>
  <c r="AX16" i="7"/>
  <c r="AY16" i="7" s="1"/>
  <c r="AX15" i="7"/>
  <c r="AY15" i="7" s="1"/>
  <c r="AX14" i="7"/>
  <c r="AY14" i="7" s="1"/>
  <c r="AX13" i="7"/>
  <c r="AY13" i="7" s="1"/>
  <c r="AX12" i="7"/>
  <c r="AY12" i="7" s="1"/>
  <c r="AX11" i="7"/>
  <c r="AY11" i="7" s="1"/>
  <c r="AX10" i="7"/>
  <c r="AY10" i="7" s="1"/>
  <c r="AX9" i="7"/>
  <c r="AY9" i="7" s="1"/>
  <c r="AX8" i="7"/>
  <c r="AY8" i="7" s="1"/>
  <c r="AX7" i="7"/>
  <c r="AY7" i="7" s="1"/>
  <c r="AX6" i="7"/>
  <c r="AY6" i="7" s="1"/>
  <c r="AX5" i="7"/>
  <c r="AY5" i="7" s="1"/>
  <c r="AZ4" i="7"/>
  <c r="BA4" i="7" s="1"/>
  <c r="AX4" i="7"/>
  <c r="AY4" i="7" s="1"/>
  <c r="AV76" i="7"/>
  <c r="AW76" i="7" s="1"/>
  <c r="AV75" i="7"/>
  <c r="AW75" i="7" s="1"/>
  <c r="AV74" i="7"/>
  <c r="AW74" i="7" s="1"/>
  <c r="AV73" i="7"/>
  <c r="AW73" i="7" s="1"/>
  <c r="AV72" i="7"/>
  <c r="AW72" i="7" s="1"/>
  <c r="AV71" i="7"/>
  <c r="AW71" i="7" s="1"/>
  <c r="AV70" i="7"/>
  <c r="AW70" i="7" s="1"/>
  <c r="AV69" i="7"/>
  <c r="AW69" i="7" s="1"/>
  <c r="AV68" i="7"/>
  <c r="AW68" i="7" s="1"/>
  <c r="AV67" i="7"/>
  <c r="AW67" i="7" s="1"/>
  <c r="AV66" i="7"/>
  <c r="AW66" i="7" s="1"/>
  <c r="AV65" i="7"/>
  <c r="AW65" i="7" s="1"/>
  <c r="AV64" i="7"/>
  <c r="AW64" i="7" s="1"/>
  <c r="AV63" i="7"/>
  <c r="AW63" i="7" s="1"/>
  <c r="AV62" i="7"/>
  <c r="AW62" i="7" s="1"/>
  <c r="AV61" i="7"/>
  <c r="AW61" i="7" s="1"/>
  <c r="AV60" i="7"/>
  <c r="AW60" i="7" s="1"/>
  <c r="AV59" i="7"/>
  <c r="AW59" i="7" s="1"/>
  <c r="AV58" i="7"/>
  <c r="AW58" i="7" s="1"/>
  <c r="AV57" i="7"/>
  <c r="AW57" i="7" s="1"/>
  <c r="AV56" i="7"/>
  <c r="AW56" i="7" s="1"/>
  <c r="AV55" i="7"/>
  <c r="AW55" i="7" s="1"/>
  <c r="AV54" i="7"/>
  <c r="AW54" i="7" s="1"/>
  <c r="AV53" i="7"/>
  <c r="AW53" i="7" s="1"/>
  <c r="AV52" i="7"/>
  <c r="AW52" i="7" s="1"/>
  <c r="AV51" i="7"/>
  <c r="AW51" i="7" s="1"/>
  <c r="AV50" i="7"/>
  <c r="AW50" i="7" s="1"/>
  <c r="AV49" i="7"/>
  <c r="AW49" i="7" s="1"/>
  <c r="AV48" i="7"/>
  <c r="AW48" i="7" s="1"/>
  <c r="AV47" i="7"/>
  <c r="AW47" i="7" s="1"/>
  <c r="AV46" i="7"/>
  <c r="AW46" i="7" s="1"/>
  <c r="AV45" i="7"/>
  <c r="AW45" i="7" s="1"/>
  <c r="AV44" i="7"/>
  <c r="AW44" i="7" s="1"/>
  <c r="AV43" i="7"/>
  <c r="AW43" i="7" s="1"/>
  <c r="AV42" i="7"/>
  <c r="AW42" i="7" s="1"/>
  <c r="AV41" i="7"/>
  <c r="AW41" i="7" s="1"/>
  <c r="AV40" i="7"/>
  <c r="AW40" i="7" s="1"/>
  <c r="AV39" i="7"/>
  <c r="AW39" i="7" s="1"/>
  <c r="AV38" i="7"/>
  <c r="AW38" i="7" s="1"/>
  <c r="AV37" i="7"/>
  <c r="AW37" i="7" s="1"/>
  <c r="AV36" i="7"/>
  <c r="AW36" i="7" s="1"/>
  <c r="AV35" i="7"/>
  <c r="AW35" i="7" s="1"/>
  <c r="AV34" i="7"/>
  <c r="AW34" i="7" s="1"/>
  <c r="AV33" i="7"/>
  <c r="AW33" i="7" s="1"/>
  <c r="AV32" i="7"/>
  <c r="AW32" i="7" s="1"/>
  <c r="AV31" i="7"/>
  <c r="AW31" i="7" s="1"/>
  <c r="AV30" i="7"/>
  <c r="AW30" i="7" s="1"/>
  <c r="AV29" i="7"/>
  <c r="AW29" i="7" s="1"/>
  <c r="AV28" i="7"/>
  <c r="AW28" i="7" s="1"/>
  <c r="AV27" i="7"/>
  <c r="AW27" i="7" s="1"/>
  <c r="AV26" i="7"/>
  <c r="AW26" i="7" s="1"/>
  <c r="AV25" i="7"/>
  <c r="AW25" i="7" s="1"/>
  <c r="AV24" i="7"/>
  <c r="AW24" i="7" s="1"/>
  <c r="AV23" i="7"/>
  <c r="AW23" i="7" s="1"/>
  <c r="AV22" i="7"/>
  <c r="AW22" i="7" s="1"/>
  <c r="AV21" i="7"/>
  <c r="AW21" i="7" s="1"/>
  <c r="AV20" i="7"/>
  <c r="AW20" i="7" s="1"/>
  <c r="AV19" i="7"/>
  <c r="AW19" i="7" s="1"/>
  <c r="AV18" i="7"/>
  <c r="AW18" i="7" s="1"/>
  <c r="AV17" i="7"/>
  <c r="AW17" i="7" s="1"/>
  <c r="AV16" i="7"/>
  <c r="AW16" i="7" s="1"/>
  <c r="AV15" i="7"/>
  <c r="AW15" i="7" s="1"/>
  <c r="AV14" i="7"/>
  <c r="AW14" i="7" s="1"/>
  <c r="AV13" i="7"/>
  <c r="AW13" i="7" s="1"/>
  <c r="AV12" i="7"/>
  <c r="AW12" i="7" s="1"/>
  <c r="AV11" i="7"/>
  <c r="AW11" i="7" s="1"/>
  <c r="AV10" i="7"/>
  <c r="AW10" i="7" s="1"/>
  <c r="AV9" i="7"/>
  <c r="AW9" i="7" s="1"/>
  <c r="AV8" i="7"/>
  <c r="AW8" i="7" s="1"/>
  <c r="AV7" i="7"/>
  <c r="AW7" i="7" s="1"/>
  <c r="AV6" i="7"/>
  <c r="AW6" i="7" s="1"/>
  <c r="AV5" i="7"/>
  <c r="AW5" i="7" s="1"/>
  <c r="AV4" i="7"/>
  <c r="AW4" i="7" s="1"/>
  <c r="AT76" i="7"/>
  <c r="AU76" i="7" s="1"/>
  <c r="AT75" i="7"/>
  <c r="AU75" i="7" s="1"/>
  <c r="AT74" i="7"/>
  <c r="AU74" i="7" s="1"/>
  <c r="AT73" i="7"/>
  <c r="AU73" i="7" s="1"/>
  <c r="AT72" i="7"/>
  <c r="AU72" i="7" s="1"/>
  <c r="AT71" i="7"/>
  <c r="AU71" i="7" s="1"/>
  <c r="AT70" i="7"/>
  <c r="AU70" i="7" s="1"/>
  <c r="AT69" i="7"/>
  <c r="AU69" i="7" s="1"/>
  <c r="AT68" i="7"/>
  <c r="AU68" i="7" s="1"/>
  <c r="AT67" i="7"/>
  <c r="AU67" i="7" s="1"/>
  <c r="AT66" i="7"/>
  <c r="AU66" i="7" s="1"/>
  <c r="AT65" i="7"/>
  <c r="AU65" i="7" s="1"/>
  <c r="AT64" i="7"/>
  <c r="AU64" i="7" s="1"/>
  <c r="AT63" i="7"/>
  <c r="AU63" i="7" s="1"/>
  <c r="AT62" i="7"/>
  <c r="AU62" i="7" s="1"/>
  <c r="AT61" i="7"/>
  <c r="AU61" i="7" s="1"/>
  <c r="AT60" i="7"/>
  <c r="AU60" i="7" s="1"/>
  <c r="AT59" i="7"/>
  <c r="AU59" i="7" s="1"/>
  <c r="AT58" i="7"/>
  <c r="AU58" i="7" s="1"/>
  <c r="AT57" i="7"/>
  <c r="AU57" i="7" s="1"/>
  <c r="AT56" i="7"/>
  <c r="AU56" i="7" s="1"/>
  <c r="AT55" i="7"/>
  <c r="AU55" i="7" s="1"/>
  <c r="AT54" i="7"/>
  <c r="AU54" i="7" s="1"/>
  <c r="AT53" i="7"/>
  <c r="AU53" i="7" s="1"/>
  <c r="AT52" i="7"/>
  <c r="AU52" i="7" s="1"/>
  <c r="AT51" i="7"/>
  <c r="AU51" i="7" s="1"/>
  <c r="AT50" i="7"/>
  <c r="AU50" i="7" s="1"/>
  <c r="AT49" i="7"/>
  <c r="AU49" i="7" s="1"/>
  <c r="AT48" i="7"/>
  <c r="AU48" i="7" s="1"/>
  <c r="AT47" i="7"/>
  <c r="AU47" i="7" s="1"/>
  <c r="AT46" i="7"/>
  <c r="AU46" i="7" s="1"/>
  <c r="AT45" i="7"/>
  <c r="AU45" i="7" s="1"/>
  <c r="AT44" i="7"/>
  <c r="AU44" i="7" s="1"/>
  <c r="AT43" i="7"/>
  <c r="AU43" i="7" s="1"/>
  <c r="AT42" i="7"/>
  <c r="AU42" i="7" s="1"/>
  <c r="AT41" i="7"/>
  <c r="AU41" i="7" s="1"/>
  <c r="AT40" i="7"/>
  <c r="AU40" i="7" s="1"/>
  <c r="AT39" i="7"/>
  <c r="AU39" i="7" s="1"/>
  <c r="AT38" i="7"/>
  <c r="AU38" i="7" s="1"/>
  <c r="AT37" i="7"/>
  <c r="AU37" i="7" s="1"/>
  <c r="AT36" i="7"/>
  <c r="AU36" i="7" s="1"/>
  <c r="AT35" i="7"/>
  <c r="AU35" i="7" s="1"/>
  <c r="AT34" i="7"/>
  <c r="AU34" i="7" s="1"/>
  <c r="AT33" i="7"/>
  <c r="AU33" i="7" s="1"/>
  <c r="AT32" i="7"/>
  <c r="AU32" i="7" s="1"/>
  <c r="AT31" i="7"/>
  <c r="AU31" i="7" s="1"/>
  <c r="AT30" i="7"/>
  <c r="AU30" i="7" s="1"/>
  <c r="AT29" i="7"/>
  <c r="AU29" i="7" s="1"/>
  <c r="AT28" i="7"/>
  <c r="AU28" i="7" s="1"/>
  <c r="AT27" i="7"/>
  <c r="AU27" i="7" s="1"/>
  <c r="AT26" i="7"/>
  <c r="AU26" i="7" s="1"/>
  <c r="AT25" i="7"/>
  <c r="AU25" i="7" s="1"/>
  <c r="AT24" i="7"/>
  <c r="AU24" i="7" s="1"/>
  <c r="AT23" i="7"/>
  <c r="AU23" i="7" s="1"/>
  <c r="AT22" i="7"/>
  <c r="AU22" i="7" s="1"/>
  <c r="AT21" i="7"/>
  <c r="AU21" i="7" s="1"/>
  <c r="AT20" i="7"/>
  <c r="AU20" i="7" s="1"/>
  <c r="AT19" i="7"/>
  <c r="AU19" i="7" s="1"/>
  <c r="AT18" i="7"/>
  <c r="AU18" i="7" s="1"/>
  <c r="AT17" i="7"/>
  <c r="AU17" i="7" s="1"/>
  <c r="AT16" i="7"/>
  <c r="AU16" i="7" s="1"/>
  <c r="AT15" i="7"/>
  <c r="AU15" i="7" s="1"/>
  <c r="AT14" i="7"/>
  <c r="AU14" i="7" s="1"/>
  <c r="AT13" i="7"/>
  <c r="AU13" i="7" s="1"/>
  <c r="AT12" i="7"/>
  <c r="AU12" i="7" s="1"/>
  <c r="AT11" i="7"/>
  <c r="AU11" i="7" s="1"/>
  <c r="AT10" i="7"/>
  <c r="AU10" i="7" s="1"/>
  <c r="AT9" i="7"/>
  <c r="AU9" i="7" s="1"/>
  <c r="AT8" i="7"/>
  <c r="AU8" i="7" s="1"/>
  <c r="AT7" i="7"/>
  <c r="AU7" i="7" s="1"/>
  <c r="AT6" i="7"/>
  <c r="AU6" i="7" s="1"/>
  <c r="AT5" i="7"/>
  <c r="AU5" i="7" s="1"/>
  <c r="AT4" i="7"/>
  <c r="AU4" i="7" s="1"/>
  <c r="AR76" i="7"/>
  <c r="AS76" i="7" s="1"/>
  <c r="AR75" i="7"/>
  <c r="AS75" i="7" s="1"/>
  <c r="AR74" i="7"/>
  <c r="AS74" i="7" s="1"/>
  <c r="AR73" i="7"/>
  <c r="AS73" i="7" s="1"/>
  <c r="AR72" i="7"/>
  <c r="AS72" i="7" s="1"/>
  <c r="AR71" i="7"/>
  <c r="AS71" i="7" s="1"/>
  <c r="AR70" i="7"/>
  <c r="AS70" i="7" s="1"/>
  <c r="AR69" i="7"/>
  <c r="AS69" i="7" s="1"/>
  <c r="AR68" i="7"/>
  <c r="AS68" i="7" s="1"/>
  <c r="AR67" i="7"/>
  <c r="AS67" i="7" s="1"/>
  <c r="AR66" i="7"/>
  <c r="AS66" i="7" s="1"/>
  <c r="AR65" i="7"/>
  <c r="AS65" i="7" s="1"/>
  <c r="AR64" i="7"/>
  <c r="AS64" i="7" s="1"/>
  <c r="AR63" i="7"/>
  <c r="AS63" i="7" s="1"/>
  <c r="AR62" i="7"/>
  <c r="AS62" i="7" s="1"/>
  <c r="AR61" i="7"/>
  <c r="AS61" i="7" s="1"/>
  <c r="AR60" i="7"/>
  <c r="AS60" i="7" s="1"/>
  <c r="AR59" i="7"/>
  <c r="AS59" i="7" s="1"/>
  <c r="AR58" i="7"/>
  <c r="AS58" i="7" s="1"/>
  <c r="AR57" i="7"/>
  <c r="AS57" i="7" s="1"/>
  <c r="AR56" i="7"/>
  <c r="AS56" i="7" s="1"/>
  <c r="AR55" i="7"/>
  <c r="AS55" i="7" s="1"/>
  <c r="AR54" i="7"/>
  <c r="AS54" i="7" s="1"/>
  <c r="AR53" i="7"/>
  <c r="AS53" i="7" s="1"/>
  <c r="AR52" i="7"/>
  <c r="AS52" i="7" s="1"/>
  <c r="AR51" i="7"/>
  <c r="AS51" i="7" s="1"/>
  <c r="AR50" i="7"/>
  <c r="AS50" i="7" s="1"/>
  <c r="AR49" i="7"/>
  <c r="AS49" i="7" s="1"/>
  <c r="AR48" i="7"/>
  <c r="AS48" i="7" s="1"/>
  <c r="AR47" i="7"/>
  <c r="AS47" i="7" s="1"/>
  <c r="AR46" i="7"/>
  <c r="AS46" i="7" s="1"/>
  <c r="AR45" i="7"/>
  <c r="AS45" i="7" s="1"/>
  <c r="AR44" i="7"/>
  <c r="AS44" i="7" s="1"/>
  <c r="AR43" i="7"/>
  <c r="AS43" i="7" s="1"/>
  <c r="AR42" i="7"/>
  <c r="AS42" i="7" s="1"/>
  <c r="AR41" i="7"/>
  <c r="AS41" i="7" s="1"/>
  <c r="AR40" i="7"/>
  <c r="AS40" i="7" s="1"/>
  <c r="AR39" i="7"/>
  <c r="AS39" i="7" s="1"/>
  <c r="AR38" i="7"/>
  <c r="AS38" i="7" s="1"/>
  <c r="AR37" i="7"/>
  <c r="AS37" i="7" s="1"/>
  <c r="AR36" i="7"/>
  <c r="AS36" i="7" s="1"/>
  <c r="AR35" i="7"/>
  <c r="AS35" i="7" s="1"/>
  <c r="AR34" i="7"/>
  <c r="AS34" i="7" s="1"/>
  <c r="AR33" i="7"/>
  <c r="AS33" i="7" s="1"/>
  <c r="AR32" i="7"/>
  <c r="AS32" i="7" s="1"/>
  <c r="AR31" i="7"/>
  <c r="AS31" i="7" s="1"/>
  <c r="AR30" i="7"/>
  <c r="AS30" i="7" s="1"/>
  <c r="AR29" i="7"/>
  <c r="AS29" i="7" s="1"/>
  <c r="AR28" i="7"/>
  <c r="AS28" i="7" s="1"/>
  <c r="AR27" i="7"/>
  <c r="AS27" i="7" s="1"/>
  <c r="AR26" i="7"/>
  <c r="AS26" i="7" s="1"/>
  <c r="AR25" i="7"/>
  <c r="AS25" i="7" s="1"/>
  <c r="AR24" i="7"/>
  <c r="AS24" i="7" s="1"/>
  <c r="AR23" i="7"/>
  <c r="AS23" i="7" s="1"/>
  <c r="AR22" i="7"/>
  <c r="AS22" i="7" s="1"/>
  <c r="AR21" i="7"/>
  <c r="AS21" i="7" s="1"/>
  <c r="AR20" i="7"/>
  <c r="AS20" i="7" s="1"/>
  <c r="AR19" i="7"/>
  <c r="AS19" i="7" s="1"/>
  <c r="AR18" i="7"/>
  <c r="AS18" i="7" s="1"/>
  <c r="AR17" i="7"/>
  <c r="AS17" i="7" s="1"/>
  <c r="AR16" i="7"/>
  <c r="AS16" i="7" s="1"/>
  <c r="AR15" i="7"/>
  <c r="AS15" i="7" s="1"/>
  <c r="AR14" i="7"/>
  <c r="AS14" i="7" s="1"/>
  <c r="AR13" i="7"/>
  <c r="AS13" i="7" s="1"/>
  <c r="AR12" i="7"/>
  <c r="AS12" i="7" s="1"/>
  <c r="AR11" i="7"/>
  <c r="AS11" i="7" s="1"/>
  <c r="AR10" i="7"/>
  <c r="AS10" i="7" s="1"/>
  <c r="AR8" i="7"/>
  <c r="AS8" i="7" s="1"/>
  <c r="AR7" i="7"/>
  <c r="AS7" i="7" s="1"/>
  <c r="AR6" i="7"/>
  <c r="AS6" i="7" s="1"/>
  <c r="AR5" i="7"/>
  <c r="AS5" i="7" s="1"/>
  <c r="AR4" i="7"/>
  <c r="AN4" i="7"/>
  <c r="AP4" i="7" s="1"/>
  <c r="AM4" i="7"/>
  <c r="I6" i="2"/>
  <c r="J6" i="2"/>
  <c r="K6" i="2"/>
  <c r="L6" i="2"/>
  <c r="J7" i="2"/>
  <c r="K7" i="2"/>
  <c r="L7" i="2"/>
  <c r="I8" i="2"/>
  <c r="J8" i="2"/>
  <c r="K8" i="2"/>
  <c r="L8" i="2"/>
  <c r="I9" i="2"/>
  <c r="J9" i="2"/>
  <c r="K9" i="2"/>
  <c r="L9" i="2"/>
  <c r="I10" i="2"/>
  <c r="J10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I18" i="2"/>
  <c r="J18" i="2"/>
  <c r="K18" i="2"/>
  <c r="L18" i="2"/>
  <c r="I19" i="2"/>
  <c r="J19" i="2"/>
  <c r="K19" i="2"/>
  <c r="L19" i="2"/>
  <c r="I20" i="2"/>
  <c r="J20" i="2"/>
  <c r="K20" i="2"/>
  <c r="L20" i="2"/>
  <c r="I21" i="2"/>
  <c r="J21" i="2"/>
  <c r="K21" i="2"/>
  <c r="L21" i="2"/>
  <c r="I22" i="2"/>
  <c r="J22" i="2"/>
  <c r="K22" i="2"/>
  <c r="L22" i="2"/>
  <c r="I23" i="2"/>
  <c r="J23" i="2"/>
  <c r="K23" i="2"/>
  <c r="L23" i="2"/>
  <c r="I24" i="2"/>
  <c r="J24" i="2"/>
  <c r="K24" i="2"/>
  <c r="L24" i="2"/>
  <c r="I25" i="2"/>
  <c r="J25" i="2"/>
  <c r="K25" i="2"/>
  <c r="L25" i="2"/>
  <c r="I26" i="2"/>
  <c r="J26" i="2"/>
  <c r="K26" i="2"/>
  <c r="L26" i="2"/>
  <c r="I27" i="2"/>
  <c r="J27" i="2"/>
  <c r="K27" i="2"/>
  <c r="L27" i="2"/>
  <c r="I28" i="2"/>
  <c r="J28" i="2"/>
  <c r="K28" i="2"/>
  <c r="L28" i="2"/>
  <c r="I29" i="2"/>
  <c r="J29" i="2"/>
  <c r="K29" i="2"/>
  <c r="L29" i="2"/>
  <c r="I30" i="2"/>
  <c r="J30" i="2"/>
  <c r="K30" i="2"/>
  <c r="L30" i="2"/>
  <c r="I31" i="2"/>
  <c r="J31" i="2"/>
  <c r="K31" i="2"/>
  <c r="L31" i="2"/>
  <c r="I32" i="2"/>
  <c r="J32" i="2"/>
  <c r="K32" i="2"/>
  <c r="L32" i="2"/>
  <c r="I33" i="2"/>
  <c r="J33" i="2"/>
  <c r="K33" i="2"/>
  <c r="L33" i="2"/>
  <c r="I34" i="2"/>
  <c r="J34" i="2"/>
  <c r="K34" i="2"/>
  <c r="L34" i="2"/>
  <c r="I35" i="2"/>
  <c r="J35" i="2"/>
  <c r="K35" i="2"/>
  <c r="L35" i="2"/>
  <c r="I36" i="2"/>
  <c r="J36" i="2"/>
  <c r="K36" i="2"/>
  <c r="L36" i="2"/>
  <c r="I37" i="2"/>
  <c r="J37" i="2"/>
  <c r="K37" i="2"/>
  <c r="L37" i="2"/>
  <c r="I38" i="2"/>
  <c r="J38" i="2"/>
  <c r="K38" i="2"/>
  <c r="L38" i="2"/>
  <c r="I39" i="2"/>
  <c r="J39" i="2"/>
  <c r="K39" i="2"/>
  <c r="L39" i="2"/>
  <c r="I40" i="2"/>
  <c r="J40" i="2"/>
  <c r="K40" i="2"/>
  <c r="L40" i="2"/>
  <c r="I41" i="2"/>
  <c r="J41" i="2"/>
  <c r="K41" i="2"/>
  <c r="L41" i="2"/>
  <c r="I42" i="2"/>
  <c r="J42" i="2"/>
  <c r="K42" i="2"/>
  <c r="L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K48" i="2"/>
  <c r="L48" i="2"/>
  <c r="I49" i="2"/>
  <c r="J49" i="2"/>
  <c r="K49" i="2"/>
  <c r="L49" i="2"/>
  <c r="I50" i="2"/>
  <c r="J50" i="2"/>
  <c r="K50" i="2"/>
  <c r="L50" i="2"/>
  <c r="I51" i="2"/>
  <c r="J51" i="2"/>
  <c r="K51" i="2"/>
  <c r="L51" i="2"/>
  <c r="I52" i="2"/>
  <c r="J52" i="2"/>
  <c r="K52" i="2"/>
  <c r="L52" i="2"/>
  <c r="I53" i="2"/>
  <c r="J53" i="2"/>
  <c r="K53" i="2"/>
  <c r="L53" i="2"/>
  <c r="I54" i="2"/>
  <c r="J54" i="2"/>
  <c r="K54" i="2"/>
  <c r="L54" i="2"/>
  <c r="I55" i="2"/>
  <c r="J55" i="2"/>
  <c r="K55" i="2"/>
  <c r="L55" i="2"/>
  <c r="I56" i="2"/>
  <c r="J56" i="2"/>
  <c r="K56" i="2"/>
  <c r="L56" i="2"/>
  <c r="I57" i="2"/>
  <c r="J57" i="2"/>
  <c r="K57" i="2"/>
  <c r="L57" i="2"/>
  <c r="I58" i="2"/>
  <c r="J58" i="2"/>
  <c r="K58" i="2"/>
  <c r="L58" i="2"/>
  <c r="I59" i="2"/>
  <c r="J59" i="2"/>
  <c r="K59" i="2"/>
  <c r="L59" i="2"/>
  <c r="I60" i="2"/>
  <c r="J60" i="2"/>
  <c r="K60" i="2"/>
  <c r="L60" i="2"/>
  <c r="I61" i="2"/>
  <c r="J61" i="2"/>
  <c r="K61" i="2"/>
  <c r="L61" i="2"/>
  <c r="I62" i="2"/>
  <c r="J62" i="2"/>
  <c r="K62" i="2"/>
  <c r="L62" i="2"/>
  <c r="I63" i="2"/>
  <c r="J63" i="2"/>
  <c r="K63" i="2"/>
  <c r="L63" i="2"/>
  <c r="I64" i="2"/>
  <c r="J64" i="2"/>
  <c r="K64" i="2"/>
  <c r="L64" i="2"/>
  <c r="I65" i="2"/>
  <c r="J65" i="2"/>
  <c r="K65" i="2"/>
  <c r="L65" i="2"/>
  <c r="I66" i="2"/>
  <c r="J66" i="2"/>
  <c r="K66" i="2"/>
  <c r="L66" i="2"/>
  <c r="I67" i="2"/>
  <c r="J67" i="2"/>
  <c r="K67" i="2"/>
  <c r="L67" i="2"/>
  <c r="I68" i="2"/>
  <c r="J68" i="2"/>
  <c r="K68" i="2"/>
  <c r="L68" i="2"/>
  <c r="I69" i="2"/>
  <c r="J69" i="2"/>
  <c r="K69" i="2"/>
  <c r="L69" i="2"/>
  <c r="I70" i="2"/>
  <c r="J70" i="2"/>
  <c r="K70" i="2"/>
  <c r="L70" i="2"/>
  <c r="I71" i="2"/>
  <c r="J71" i="2"/>
  <c r="K71" i="2"/>
  <c r="L71" i="2"/>
  <c r="I72" i="2"/>
  <c r="J72" i="2"/>
  <c r="K72" i="2"/>
  <c r="L72" i="2"/>
  <c r="I73" i="2"/>
  <c r="J73" i="2"/>
  <c r="K73" i="2"/>
  <c r="L73" i="2"/>
  <c r="I74" i="2"/>
  <c r="J74" i="2"/>
  <c r="K74" i="2"/>
  <c r="L74" i="2"/>
  <c r="I75" i="2"/>
  <c r="J75" i="2"/>
  <c r="K75" i="2"/>
  <c r="L75" i="2"/>
  <c r="I76" i="2"/>
  <c r="J76" i="2"/>
  <c r="K76" i="2"/>
  <c r="L76" i="2"/>
  <c r="I77" i="2"/>
  <c r="J77" i="2"/>
  <c r="K77" i="2"/>
  <c r="L77" i="2"/>
  <c r="M5" i="2"/>
  <c r="L5" i="2"/>
  <c r="K5" i="2"/>
  <c r="J5" i="2"/>
  <c r="I5" i="2"/>
  <c r="BB8" i="7" l="1"/>
  <c r="W21" i="2"/>
  <c r="W45" i="2"/>
  <c r="BB14" i="7"/>
  <c r="W27" i="2"/>
  <c r="BB50" i="7"/>
  <c r="W17" i="2"/>
  <c r="BB52" i="7"/>
  <c r="N5" i="2"/>
  <c r="BB12" i="7"/>
  <c r="W37" i="2"/>
  <c r="W61" i="2"/>
  <c r="W7" i="2"/>
  <c r="W19" i="2"/>
  <c r="W31" i="2"/>
  <c r="W43" i="2"/>
  <c r="BB10" i="7"/>
  <c r="BB22" i="7"/>
  <c r="W35" i="2"/>
  <c r="BB58" i="7"/>
  <c r="BB13" i="7"/>
  <c r="BB5" i="7"/>
  <c r="W8" i="2"/>
  <c r="BB9" i="7"/>
  <c r="W12" i="2"/>
  <c r="W16" i="2"/>
  <c r="W18" i="2"/>
  <c r="W20" i="2"/>
  <c r="BB21" i="7"/>
  <c r="BB25" i="7"/>
  <c r="BB29" i="7"/>
  <c r="W34" i="2"/>
  <c r="BB35" i="7"/>
  <c r="BB41" i="7"/>
  <c r="BB43" i="7"/>
  <c r="W50" i="2"/>
  <c r="BB51" i="7"/>
  <c r="BB57" i="7"/>
  <c r="BB59" i="7"/>
  <c r="BB71" i="7"/>
  <c r="BB73" i="7"/>
  <c r="AA5" i="2"/>
  <c r="X6" i="2"/>
  <c r="Y7" i="2"/>
  <c r="AA7" i="2"/>
  <c r="X8" i="2"/>
  <c r="U9" i="2"/>
  <c r="Y9" i="2"/>
  <c r="AA9" i="2"/>
  <c r="X10" i="2"/>
  <c r="U11" i="2"/>
  <c r="Z11" i="2"/>
  <c r="V12" i="2"/>
  <c r="U13" i="2"/>
  <c r="Z13" i="2"/>
  <c r="V14" i="2"/>
  <c r="X14" i="2"/>
  <c r="U15" i="2"/>
  <c r="Y15" i="2"/>
  <c r="AA15" i="2"/>
  <c r="X16" i="2"/>
  <c r="Y17" i="2"/>
  <c r="AA17" i="2"/>
  <c r="X18" i="2"/>
  <c r="U19" i="2"/>
  <c r="Y19" i="2"/>
  <c r="AA19" i="2"/>
  <c r="X20" i="2"/>
  <c r="Y21" i="2"/>
  <c r="AA21" i="2"/>
  <c r="U23" i="2"/>
  <c r="Z23" i="2"/>
  <c r="V24" i="2"/>
  <c r="X25" i="2"/>
  <c r="Z25" i="2"/>
  <c r="X26" i="2"/>
  <c r="X27" i="2"/>
  <c r="Z27" i="2"/>
  <c r="V28" i="2"/>
  <c r="X29" i="2"/>
  <c r="Z29" i="2"/>
  <c r="U31" i="2"/>
  <c r="Z31" i="2"/>
  <c r="V32" i="2"/>
  <c r="V33" i="2"/>
  <c r="Z33" i="2"/>
  <c r="Y34" i="2"/>
  <c r="Z35" i="2"/>
  <c r="Y36" i="2"/>
  <c r="Z37" i="2"/>
  <c r="X38" i="2"/>
  <c r="AA39" i="2"/>
  <c r="X40" i="2"/>
  <c r="AA41" i="2"/>
  <c r="Z43" i="2"/>
  <c r="Y45" i="2"/>
  <c r="X46" i="2"/>
  <c r="AA47" i="2"/>
  <c r="X48" i="2"/>
  <c r="AA49" i="2"/>
  <c r="Y51" i="2"/>
  <c r="U53" i="2"/>
  <c r="AA53" i="2"/>
  <c r="Z55" i="2"/>
  <c r="X56" i="2"/>
  <c r="U59" i="2"/>
  <c r="AA59" i="2"/>
  <c r="AA61" i="2"/>
  <c r="Z63" i="2"/>
  <c r="AA65" i="2"/>
  <c r="X68" i="2"/>
  <c r="Z71" i="2"/>
  <c r="AA75" i="2"/>
  <c r="U5" i="2"/>
  <c r="U68" i="2"/>
  <c r="U66" i="2"/>
  <c r="U64" i="2"/>
  <c r="U62" i="2"/>
  <c r="U60" i="2"/>
  <c r="U58" i="2"/>
  <c r="U56" i="2"/>
  <c r="U54" i="2"/>
  <c r="U52" i="2"/>
  <c r="U50" i="2"/>
  <c r="U48" i="2"/>
  <c r="U46" i="2"/>
  <c r="U44" i="2"/>
  <c r="U42" i="2"/>
  <c r="U40" i="2"/>
  <c r="U38" i="2"/>
  <c r="U36" i="2"/>
  <c r="U34" i="2"/>
  <c r="U32" i="2"/>
  <c r="U30" i="2"/>
  <c r="U28" i="2"/>
  <c r="U26" i="2"/>
  <c r="U24" i="2"/>
  <c r="U22" i="2"/>
  <c r="U20" i="2"/>
  <c r="U18" i="2"/>
  <c r="U16" i="2"/>
  <c r="U14" i="2"/>
  <c r="U12" i="2"/>
  <c r="U10" i="2"/>
  <c r="U8" i="2"/>
  <c r="U6" i="2"/>
  <c r="V67" i="2"/>
  <c r="V65" i="2"/>
  <c r="V63" i="2"/>
  <c r="V61" i="2"/>
  <c r="V59" i="2"/>
  <c r="V57" i="2"/>
  <c r="V55" i="2"/>
  <c r="V53" i="2"/>
  <c r="V51" i="2"/>
  <c r="V49" i="2"/>
  <c r="V47" i="2"/>
  <c r="V45" i="2"/>
  <c r="V43" i="2"/>
  <c r="V41" i="2"/>
  <c r="V39" i="2"/>
  <c r="V37" i="2"/>
  <c r="V35" i="2"/>
  <c r="V31" i="2"/>
  <c r="V29" i="2"/>
  <c r="V27" i="2"/>
  <c r="V25" i="2"/>
  <c r="V23" i="2"/>
  <c r="V21" i="2"/>
  <c r="V19" i="2"/>
  <c r="V17" i="2"/>
  <c r="V15" i="2"/>
  <c r="V13" i="2"/>
  <c r="V11" i="2"/>
  <c r="V9" i="2"/>
  <c r="V7" i="2"/>
  <c r="X5" i="2"/>
  <c r="X7" i="2"/>
  <c r="X11" i="2"/>
  <c r="X13" i="2"/>
  <c r="X15" i="2"/>
  <c r="X17" i="2"/>
  <c r="X23" i="2"/>
  <c r="X31" i="2"/>
  <c r="X33" i="2"/>
  <c r="X35" i="2"/>
  <c r="X37" i="2"/>
  <c r="X39" i="2"/>
  <c r="X41" i="2"/>
  <c r="X43" i="2"/>
  <c r="X45" i="2"/>
  <c r="X47" i="2"/>
  <c r="X49" i="2"/>
  <c r="X51" i="2"/>
  <c r="X53" i="2"/>
  <c r="X55" i="2"/>
  <c r="X57" i="2"/>
  <c r="X59" i="2"/>
  <c r="X61" i="2"/>
  <c r="X63" i="2"/>
  <c r="X65" i="2"/>
  <c r="X67" i="2"/>
  <c r="Y6" i="2"/>
  <c r="Y8" i="2"/>
  <c r="Y12" i="2"/>
  <c r="Y16" i="2"/>
  <c r="Y18" i="2"/>
  <c r="Y20" i="2"/>
  <c r="Y22" i="2"/>
  <c r="Y24" i="2"/>
  <c r="Y26" i="2"/>
  <c r="Y28" i="2"/>
  <c r="Y30" i="2"/>
  <c r="Y32" i="2"/>
  <c r="Y38" i="2"/>
  <c r="Y40" i="2"/>
  <c r="Y42" i="2"/>
  <c r="Y44" i="2"/>
  <c r="Y46" i="2"/>
  <c r="Y48" i="2"/>
  <c r="Y50" i="2"/>
  <c r="Y52" i="2"/>
  <c r="Y54" i="2"/>
  <c r="Y56" i="2"/>
  <c r="Y58" i="2"/>
  <c r="Y60" i="2"/>
  <c r="Y62" i="2"/>
  <c r="Y64" i="2"/>
  <c r="Y66" i="2"/>
  <c r="Y68" i="2"/>
  <c r="Z5" i="2"/>
  <c r="Z6" i="2"/>
  <c r="Z10" i="2"/>
  <c r="Z12" i="2"/>
  <c r="Z14" i="2"/>
  <c r="Z20" i="2"/>
  <c r="Z22" i="2"/>
  <c r="Z24" i="2"/>
  <c r="Z26" i="2"/>
  <c r="Z28" i="2"/>
  <c r="Z30" i="2"/>
  <c r="Z32" i="2"/>
  <c r="Z34" i="2"/>
  <c r="Z36" i="2"/>
  <c r="Z38" i="2"/>
  <c r="Z40" i="2"/>
  <c r="Z42" i="2"/>
  <c r="Z44" i="2"/>
  <c r="Z46" i="2"/>
  <c r="Z48" i="2"/>
  <c r="Z52" i="2"/>
  <c r="Z54" i="2"/>
  <c r="Z56" i="2"/>
  <c r="Z58" i="2"/>
  <c r="Z60" i="2"/>
  <c r="Z62" i="2"/>
  <c r="Z64" i="2"/>
  <c r="Z66" i="2"/>
  <c r="Z68" i="2"/>
  <c r="Z70" i="2"/>
  <c r="Z72" i="2"/>
  <c r="Z74" i="2"/>
  <c r="Z76" i="2"/>
  <c r="AA6" i="2"/>
  <c r="AA8" i="2"/>
  <c r="AA10" i="2"/>
  <c r="AA12" i="2"/>
  <c r="AA14" i="2"/>
  <c r="AA16" i="2"/>
  <c r="AA18" i="2"/>
  <c r="AA20" i="2"/>
  <c r="AA22" i="2"/>
  <c r="AA24" i="2"/>
  <c r="AA26" i="2"/>
  <c r="AA28" i="2"/>
  <c r="AA30" i="2"/>
  <c r="AA32" i="2"/>
  <c r="AA34" i="2"/>
  <c r="AA36" i="2"/>
  <c r="AA38" i="2"/>
  <c r="AA40" i="2"/>
  <c r="AA42" i="2"/>
  <c r="AA44" i="2"/>
  <c r="AA46" i="2"/>
  <c r="AA48" i="2"/>
  <c r="AA50" i="2"/>
  <c r="AA52" i="2"/>
  <c r="AA54" i="2"/>
  <c r="AA56" i="2"/>
  <c r="AA58" i="2"/>
  <c r="AA60" i="2"/>
  <c r="AA62" i="2"/>
  <c r="AA64" i="2"/>
  <c r="AA66" i="2"/>
  <c r="AA68" i="2"/>
  <c r="AA70" i="2"/>
  <c r="AA72" i="2"/>
  <c r="AA74" i="2"/>
  <c r="AA76" i="2"/>
  <c r="Y5" i="2"/>
  <c r="V6" i="2"/>
  <c r="U7" i="2"/>
  <c r="Z7" i="2"/>
  <c r="V8" i="2"/>
  <c r="Z8" i="2"/>
  <c r="X9" i="2"/>
  <c r="Z9" i="2"/>
  <c r="V10" i="2"/>
  <c r="Y10" i="2"/>
  <c r="Y11" i="2"/>
  <c r="AA11" i="2"/>
  <c r="X12" i="2"/>
  <c r="Y13" i="2"/>
  <c r="AA13" i="2"/>
  <c r="Y14" i="2"/>
  <c r="Z15" i="2"/>
  <c r="V16" i="2"/>
  <c r="Z16" i="2"/>
  <c r="Z17" i="2"/>
  <c r="V18" i="2"/>
  <c r="Z18" i="2"/>
  <c r="X19" i="2"/>
  <c r="Z19" i="2"/>
  <c r="V20" i="2"/>
  <c r="X21" i="2"/>
  <c r="Z21" i="2"/>
  <c r="X22" i="2"/>
  <c r="Y23" i="2"/>
  <c r="AA23" i="2"/>
  <c r="X24" i="2"/>
  <c r="Y25" i="2"/>
  <c r="AA25" i="2"/>
  <c r="U27" i="2"/>
  <c r="Y27" i="2"/>
  <c r="AA27" i="2"/>
  <c r="X28" i="2"/>
  <c r="Y29" i="2"/>
  <c r="AA29" i="2"/>
  <c r="Y31" i="2"/>
  <c r="AA31" i="2"/>
  <c r="X32" i="2"/>
  <c r="Y33" i="2"/>
  <c r="AA33" i="2"/>
  <c r="U35" i="2"/>
  <c r="Y35" i="2"/>
  <c r="AA35" i="2"/>
  <c r="U37" i="2"/>
  <c r="Y37" i="2"/>
  <c r="AA37" i="2"/>
  <c r="Z39" i="2"/>
  <c r="V40" i="2"/>
  <c r="Z41" i="2"/>
  <c r="Y43" i="2"/>
  <c r="AA43" i="2"/>
  <c r="AA45" i="2"/>
  <c r="Z47" i="2"/>
  <c r="V48" i="2"/>
  <c r="Z49" i="2"/>
  <c r="Z50" i="2"/>
  <c r="AA51" i="2"/>
  <c r="Y53" i="2"/>
  <c r="X54" i="2"/>
  <c r="V56" i="2"/>
  <c r="Z57" i="2"/>
  <c r="Y59" i="2"/>
  <c r="Y61" i="2"/>
  <c r="X62" i="2"/>
  <c r="X64" i="2"/>
  <c r="AA67" i="2"/>
  <c r="AA69" i="2"/>
  <c r="Z73" i="2"/>
  <c r="AA77" i="2"/>
  <c r="U67" i="2"/>
  <c r="U65" i="2"/>
  <c r="U63" i="2"/>
  <c r="U61" i="2"/>
  <c r="U57" i="2"/>
  <c r="U55" i="2"/>
  <c r="U51" i="2"/>
  <c r="U49" i="2"/>
  <c r="U47" i="2"/>
  <c r="U45" i="2"/>
  <c r="U43" i="2"/>
  <c r="U41" i="2"/>
  <c r="U39" i="2"/>
  <c r="U33" i="2"/>
  <c r="U29" i="2"/>
  <c r="U25" i="2"/>
  <c r="U21" i="2"/>
  <c r="U17" i="2"/>
  <c r="V5" i="2"/>
  <c r="V68" i="2"/>
  <c r="V66" i="2"/>
  <c r="V64" i="2"/>
  <c r="V62" i="2"/>
  <c r="V60" i="2"/>
  <c r="V58" i="2"/>
  <c r="V54" i="2"/>
  <c r="V52" i="2"/>
  <c r="V50" i="2"/>
  <c r="V46" i="2"/>
  <c r="V44" i="2"/>
  <c r="V42" i="2"/>
  <c r="V38" i="2"/>
  <c r="V36" i="2"/>
  <c r="V34" i="2"/>
  <c r="V30" i="2"/>
  <c r="V26" i="2"/>
  <c r="V22" i="2"/>
  <c r="X30" i="2"/>
  <c r="X34" i="2"/>
  <c r="X36" i="2"/>
  <c r="X42" i="2"/>
  <c r="X44" i="2"/>
  <c r="X50" i="2"/>
  <c r="X52" i="2"/>
  <c r="X58" i="2"/>
  <c r="X60" i="2"/>
  <c r="X66" i="2"/>
  <c r="Y39" i="2"/>
  <c r="Y41" i="2"/>
  <c r="Y47" i="2"/>
  <c r="Y49" i="2"/>
  <c r="Y55" i="2"/>
  <c r="Y57" i="2"/>
  <c r="Y63" i="2"/>
  <c r="Y65" i="2"/>
  <c r="Y67" i="2"/>
  <c r="Z45" i="2"/>
  <c r="Z51" i="2"/>
  <c r="Z53" i="2"/>
  <c r="Z59" i="2"/>
  <c r="Z61" i="2"/>
  <c r="Z65" i="2"/>
  <c r="Z67" i="2"/>
  <c r="Z69" i="2"/>
  <c r="Z75" i="2"/>
  <c r="Z77" i="2"/>
  <c r="AA55" i="2"/>
  <c r="AA57" i="2"/>
  <c r="AA63" i="2"/>
  <c r="AA71" i="2"/>
  <c r="AA73" i="2"/>
  <c r="BB27" i="7"/>
  <c r="BB54" i="7"/>
  <c r="BB64" i="7"/>
  <c r="AS4" i="7"/>
  <c r="BB4" i="7" s="1"/>
  <c r="AD17" i="2" l="1"/>
  <c r="AD37" i="2"/>
  <c r="AD27" i="2"/>
  <c r="AD21" i="2"/>
  <c r="AD8" i="2"/>
  <c r="AD61" i="2"/>
  <c r="AD69" i="2"/>
  <c r="AD12" i="2"/>
  <c r="AD35" i="2"/>
  <c r="AD43" i="2"/>
  <c r="AD45" i="2"/>
  <c r="AD7" i="2"/>
  <c r="AD50" i="2"/>
  <c r="AD31" i="2"/>
  <c r="AD34" i="2"/>
  <c r="AD19" i="2"/>
  <c r="AD16" i="2"/>
  <c r="AD18" i="2"/>
  <c r="AD20" i="2"/>
  <c r="AB69" i="2"/>
  <c r="BB44" i="7"/>
  <c r="BB20" i="7"/>
  <c r="BB18" i="7"/>
  <c r="BB34" i="7"/>
  <c r="BB26" i="7"/>
  <c r="W11" i="2"/>
  <c r="AD11" i="2" s="1"/>
  <c r="BB36" i="7"/>
  <c r="W9" i="2"/>
  <c r="AD9" i="2" s="1"/>
  <c r="BB60" i="7"/>
  <c r="BB68" i="7"/>
  <c r="W23" i="2"/>
  <c r="AD23" i="2" s="1"/>
  <c r="W6" i="2"/>
  <c r="AD6" i="2" s="1"/>
  <c r="BB19" i="7"/>
  <c r="BB15" i="7"/>
  <c r="BB42" i="7"/>
  <c r="W13" i="2"/>
  <c r="AD13" i="2" s="1"/>
  <c r="BB11" i="7"/>
  <c r="W53" i="2"/>
  <c r="AD53" i="2" s="1"/>
  <c r="BB17" i="7"/>
  <c r="AD72" i="2"/>
  <c r="W60" i="2"/>
  <c r="AD60" i="2" s="1"/>
  <c r="BB6" i="7"/>
  <c r="W59" i="2"/>
  <c r="AD59" i="2" s="1"/>
  <c r="AD74" i="2"/>
  <c r="W26" i="2"/>
  <c r="AD26" i="2" s="1"/>
  <c r="W22" i="2"/>
  <c r="AD22" i="2" s="1"/>
  <c r="BB16" i="7"/>
  <c r="W51" i="2"/>
  <c r="AD51" i="2" s="1"/>
  <c r="BB49" i="7"/>
  <c r="BB33" i="7"/>
  <c r="W10" i="2"/>
  <c r="AD10" i="2" s="1"/>
  <c r="BB30" i="7"/>
  <c r="W15" i="2"/>
  <c r="AD15" i="2" s="1"/>
  <c r="W36" i="2"/>
  <c r="AD36" i="2" s="1"/>
  <c r="W14" i="2"/>
  <c r="AD14" i="2" s="1"/>
  <c r="W44" i="2"/>
  <c r="AD44" i="2" s="1"/>
  <c r="W42" i="2"/>
  <c r="AD42" i="2" s="1"/>
  <c r="BB7" i="7"/>
  <c r="W30" i="2"/>
  <c r="AD30" i="2" s="1"/>
  <c r="W58" i="2"/>
  <c r="AD58" i="2" s="1"/>
  <c r="W52" i="2"/>
  <c r="AD52" i="2" s="1"/>
  <c r="AD77" i="2"/>
  <c r="W5" i="2"/>
  <c r="AB5" i="2" s="1"/>
  <c r="AD75" i="2"/>
  <c r="W67" i="2"/>
  <c r="AD67" i="2" s="1"/>
  <c r="AD76" i="2"/>
  <c r="W68" i="2"/>
  <c r="AD68" i="2" s="1"/>
  <c r="AD71" i="2"/>
  <c r="W57" i="2"/>
  <c r="AD57" i="2" s="1"/>
  <c r="W49" i="2"/>
  <c r="AD49" i="2" s="1"/>
  <c r="W41" i="2"/>
  <c r="AD41" i="2" s="1"/>
  <c r="W33" i="2"/>
  <c r="AD33" i="2" s="1"/>
  <c r="W25" i="2"/>
  <c r="AD25" i="2" s="1"/>
  <c r="W64" i="2"/>
  <c r="AD64" i="2" s="1"/>
  <c r="W56" i="2"/>
  <c r="AD56" i="2" s="1"/>
  <c r="W48" i="2"/>
  <c r="AD48" i="2" s="1"/>
  <c r="W40" i="2"/>
  <c r="AD40" i="2" s="1"/>
  <c r="W32" i="2"/>
  <c r="AD32" i="2" s="1"/>
  <c r="W24" i="2"/>
  <c r="AD24" i="2" s="1"/>
  <c r="BB24" i="7"/>
  <c r="BB32" i="7"/>
  <c r="BB40" i="7"/>
  <c r="BB48" i="7"/>
  <c r="BB70" i="7"/>
  <c r="BB74" i="7"/>
  <c r="BB23" i="7"/>
  <c r="BB31" i="7"/>
  <c r="BB39" i="7"/>
  <c r="BB47" i="7"/>
  <c r="BB55" i="7"/>
  <c r="BB63" i="7"/>
  <c r="BB67" i="7"/>
  <c r="BB75" i="7"/>
  <c r="AD73" i="2"/>
  <c r="W65" i="2"/>
  <c r="AD65" i="2" s="1"/>
  <c r="AD70" i="2"/>
  <c r="W63" i="2"/>
  <c r="AD63" i="2" s="1"/>
  <c r="W55" i="2"/>
  <c r="AD55" i="2" s="1"/>
  <c r="W47" i="2"/>
  <c r="AD47" i="2" s="1"/>
  <c r="W39" i="2"/>
  <c r="AD39" i="2" s="1"/>
  <c r="W29" i="2"/>
  <c r="AD29" i="2" s="1"/>
  <c r="W66" i="2"/>
  <c r="AD66" i="2" s="1"/>
  <c r="W62" i="2"/>
  <c r="AD62" i="2" s="1"/>
  <c r="W54" i="2"/>
  <c r="AD54" i="2" s="1"/>
  <c r="W46" i="2"/>
  <c r="AD46" i="2" s="1"/>
  <c r="W38" i="2"/>
  <c r="AD38" i="2" s="1"/>
  <c r="W28" i="2"/>
  <c r="AD28" i="2" s="1"/>
  <c r="BB28" i="7"/>
  <c r="BB38" i="7"/>
  <c r="BB46" i="7"/>
  <c r="BB56" i="7"/>
  <c r="BB62" i="7"/>
  <c r="BB66" i="7"/>
  <c r="BB72" i="7"/>
  <c r="BB76" i="7"/>
  <c r="BB37" i="7"/>
  <c r="BB45" i="7"/>
  <c r="BB53" i="7"/>
  <c r="BB61" i="7"/>
  <c r="BB65" i="7"/>
  <c r="BB69" i="7"/>
  <c r="AD5" i="2" l="1"/>
  <c r="AB77" i="2"/>
  <c r="O77" i="2"/>
  <c r="N77" i="2"/>
  <c r="AB76" i="2"/>
  <c r="O76" i="2"/>
  <c r="N76" i="2"/>
  <c r="AB75" i="2"/>
  <c r="O75" i="2"/>
  <c r="N75" i="2"/>
  <c r="AB74" i="2"/>
  <c r="O74" i="2"/>
  <c r="N74" i="2"/>
  <c r="AB73" i="2"/>
  <c r="O73" i="2"/>
  <c r="N73" i="2"/>
  <c r="AB72" i="2"/>
  <c r="O72" i="2"/>
  <c r="N72" i="2"/>
  <c r="AB71" i="2"/>
  <c r="O71" i="2"/>
  <c r="N71" i="2"/>
  <c r="AB70" i="2"/>
  <c r="O70" i="2"/>
  <c r="N70" i="2"/>
  <c r="O69" i="2"/>
  <c r="N69" i="2"/>
  <c r="AB68" i="2"/>
  <c r="O68" i="2"/>
  <c r="N68" i="2"/>
  <c r="AB67" i="2"/>
  <c r="O67" i="2"/>
  <c r="N67" i="2"/>
  <c r="AB66" i="2"/>
  <c r="O66" i="2"/>
  <c r="N66" i="2"/>
  <c r="AB65" i="2"/>
  <c r="O65" i="2"/>
  <c r="N65" i="2"/>
  <c r="AB64" i="2"/>
  <c r="O64" i="2"/>
  <c r="N64" i="2"/>
  <c r="AB63" i="2"/>
  <c r="O63" i="2"/>
  <c r="N63" i="2"/>
  <c r="AB62" i="2"/>
  <c r="O62" i="2"/>
  <c r="N62" i="2"/>
  <c r="AB61" i="2"/>
  <c r="O61" i="2"/>
  <c r="N61" i="2"/>
  <c r="AB60" i="2"/>
  <c r="O60" i="2"/>
  <c r="N60" i="2"/>
  <c r="AB59" i="2"/>
  <c r="O59" i="2"/>
  <c r="N59" i="2"/>
  <c r="AB58" i="2"/>
  <c r="O58" i="2"/>
  <c r="N58" i="2"/>
  <c r="AB57" i="2"/>
  <c r="O57" i="2"/>
  <c r="N57" i="2"/>
  <c r="AB56" i="2"/>
  <c r="O56" i="2"/>
  <c r="N56" i="2"/>
  <c r="AB55" i="2"/>
  <c r="O55" i="2"/>
  <c r="N55" i="2"/>
  <c r="AB54" i="2"/>
  <c r="O54" i="2"/>
  <c r="N54" i="2"/>
  <c r="AB53" i="2"/>
  <c r="O53" i="2"/>
  <c r="N53" i="2"/>
  <c r="AB52" i="2"/>
  <c r="O52" i="2"/>
  <c r="N52" i="2"/>
  <c r="AB51" i="2"/>
  <c r="O51" i="2"/>
  <c r="N51" i="2"/>
  <c r="AB50" i="2"/>
  <c r="O50" i="2"/>
  <c r="N50" i="2"/>
  <c r="AB49" i="2"/>
  <c r="O49" i="2"/>
  <c r="N49" i="2"/>
  <c r="AB48" i="2"/>
  <c r="O48" i="2"/>
  <c r="N48" i="2"/>
  <c r="AB47" i="2"/>
  <c r="O47" i="2"/>
  <c r="N47" i="2"/>
  <c r="AB46" i="2"/>
  <c r="O46" i="2"/>
  <c r="N46" i="2"/>
  <c r="AB45" i="2"/>
  <c r="O45" i="2"/>
  <c r="N45" i="2"/>
  <c r="AB44" i="2"/>
  <c r="O44" i="2"/>
  <c r="N44" i="2"/>
  <c r="AB43" i="2"/>
  <c r="O43" i="2"/>
  <c r="N43" i="2"/>
  <c r="AB42" i="2"/>
  <c r="O42" i="2"/>
  <c r="N42" i="2"/>
  <c r="AB41" i="2"/>
  <c r="O41" i="2"/>
  <c r="N41" i="2"/>
  <c r="AB40" i="2"/>
  <c r="O40" i="2"/>
  <c r="N40" i="2"/>
  <c r="AB39" i="2"/>
  <c r="O39" i="2"/>
  <c r="N39" i="2"/>
  <c r="AB38" i="2"/>
  <c r="O38" i="2"/>
  <c r="N38" i="2"/>
  <c r="AB37" i="2"/>
  <c r="O37" i="2"/>
  <c r="N37" i="2"/>
  <c r="AB36" i="2"/>
  <c r="O36" i="2"/>
  <c r="N36" i="2"/>
  <c r="AB35" i="2"/>
  <c r="O35" i="2"/>
  <c r="N35" i="2"/>
  <c r="AB34" i="2"/>
  <c r="O34" i="2"/>
  <c r="N34" i="2"/>
  <c r="AB33" i="2"/>
  <c r="O33" i="2"/>
  <c r="N33" i="2"/>
  <c r="AB32" i="2"/>
  <c r="O32" i="2"/>
  <c r="N32" i="2"/>
  <c r="AB31" i="2"/>
  <c r="O31" i="2"/>
  <c r="N31" i="2"/>
  <c r="AB30" i="2"/>
  <c r="O30" i="2"/>
  <c r="N30" i="2"/>
  <c r="AB29" i="2"/>
  <c r="O29" i="2"/>
  <c r="N29" i="2"/>
  <c r="AB28" i="2"/>
  <c r="O28" i="2"/>
  <c r="N28" i="2"/>
  <c r="AB27" i="2"/>
  <c r="O27" i="2"/>
  <c r="N27" i="2"/>
  <c r="AB26" i="2"/>
  <c r="O26" i="2"/>
  <c r="N26" i="2"/>
  <c r="AB25" i="2"/>
  <c r="O25" i="2"/>
  <c r="N25" i="2"/>
  <c r="AB24" i="2"/>
  <c r="O24" i="2"/>
  <c r="N24" i="2"/>
  <c r="AB23" i="2"/>
  <c r="O23" i="2"/>
  <c r="N23" i="2"/>
  <c r="AB22" i="2"/>
  <c r="O22" i="2"/>
  <c r="N22" i="2"/>
  <c r="AB21" i="2"/>
  <c r="O21" i="2"/>
  <c r="N21" i="2"/>
  <c r="AB20" i="2"/>
  <c r="O20" i="2"/>
  <c r="N20" i="2"/>
  <c r="AB19" i="2"/>
  <c r="O19" i="2"/>
  <c r="N19" i="2"/>
  <c r="AB18" i="2"/>
  <c r="O18" i="2"/>
  <c r="N18" i="2"/>
  <c r="AB17" i="2"/>
  <c r="O17" i="2"/>
  <c r="N17" i="2"/>
  <c r="AB16" i="2"/>
  <c r="O16" i="2"/>
  <c r="N16" i="2"/>
  <c r="AB15" i="2"/>
  <c r="O15" i="2"/>
  <c r="N15" i="2"/>
  <c r="AB14" i="2"/>
  <c r="O14" i="2"/>
  <c r="N14" i="2"/>
  <c r="AB13" i="2"/>
  <c r="O13" i="2"/>
  <c r="N13" i="2"/>
  <c r="AB12" i="2"/>
  <c r="O12" i="2"/>
  <c r="N12" i="2"/>
  <c r="AB11" i="2"/>
  <c r="O11" i="2"/>
  <c r="N11" i="2"/>
  <c r="AB10" i="2"/>
  <c r="O10" i="2"/>
  <c r="N10" i="2"/>
  <c r="AB9" i="2"/>
  <c r="O9" i="2"/>
  <c r="N9" i="2"/>
  <c r="AB8" i="2"/>
  <c r="O8" i="2"/>
  <c r="N8" i="2"/>
  <c r="AB7" i="2"/>
  <c r="O7" i="2"/>
  <c r="N7" i="2"/>
  <c r="AB6" i="2"/>
  <c r="O6" i="2"/>
  <c r="N6" i="2"/>
  <c r="O5" i="2"/>
  <c r="R5" i="2" s="1"/>
  <c r="R6" i="2" l="1"/>
  <c r="AC6" i="2" s="1"/>
  <c r="R10" i="2"/>
  <c r="AC10" i="2" s="1"/>
  <c r="R12" i="2"/>
  <c r="AC12" i="2" s="1"/>
  <c r="R14" i="2"/>
  <c r="AC14" i="2" s="1"/>
  <c r="R16" i="2"/>
  <c r="AC16" i="2" s="1"/>
  <c r="R18" i="2"/>
  <c r="AC18" i="2" s="1"/>
  <c r="R20" i="2"/>
  <c r="AC20" i="2" s="1"/>
  <c r="R22" i="2"/>
  <c r="AC22" i="2" s="1"/>
  <c r="R24" i="2"/>
  <c r="AC24" i="2" s="1"/>
  <c r="R26" i="2"/>
  <c r="AC26" i="2" s="1"/>
  <c r="R28" i="2"/>
  <c r="AC28" i="2" s="1"/>
  <c r="R30" i="2"/>
  <c r="AC30" i="2" s="1"/>
  <c r="R32" i="2"/>
  <c r="AC32" i="2" s="1"/>
  <c r="R34" i="2"/>
  <c r="AC34" i="2" s="1"/>
  <c r="R36" i="2"/>
  <c r="AC36" i="2" s="1"/>
  <c r="R38" i="2"/>
  <c r="AC38" i="2" s="1"/>
  <c r="R40" i="2"/>
  <c r="AC40" i="2" s="1"/>
  <c r="R42" i="2"/>
  <c r="AC42" i="2" s="1"/>
  <c r="R44" i="2"/>
  <c r="AC44" i="2" s="1"/>
  <c r="R46" i="2"/>
  <c r="AC46" i="2" s="1"/>
  <c r="R48" i="2"/>
  <c r="AC48" i="2" s="1"/>
  <c r="R50" i="2"/>
  <c r="AC50" i="2" s="1"/>
  <c r="R52" i="2"/>
  <c r="AC52" i="2" s="1"/>
  <c r="R54" i="2"/>
  <c r="AC54" i="2" s="1"/>
  <c r="R56" i="2"/>
  <c r="AC56" i="2" s="1"/>
  <c r="R58" i="2"/>
  <c r="AC58" i="2" s="1"/>
  <c r="R60" i="2"/>
  <c r="AC60" i="2" s="1"/>
  <c r="R62" i="2"/>
  <c r="AC62" i="2" s="1"/>
  <c r="R64" i="2"/>
  <c r="AC64" i="2" s="1"/>
  <c r="R66" i="2"/>
  <c r="AC66" i="2" s="1"/>
  <c r="R68" i="2"/>
  <c r="AC68" i="2" s="1"/>
  <c r="R74" i="2"/>
  <c r="AC74" i="2" s="1"/>
  <c r="R76" i="2"/>
  <c r="AC76" i="2" s="1"/>
  <c r="R7" i="2"/>
  <c r="AC7" i="2" s="1"/>
  <c r="R9" i="2"/>
  <c r="AC9" i="2" s="1"/>
  <c r="R11" i="2"/>
  <c r="AC11" i="2" s="1"/>
  <c r="R13" i="2"/>
  <c r="AC13" i="2" s="1"/>
  <c r="R15" i="2"/>
  <c r="AC15" i="2" s="1"/>
  <c r="R17" i="2"/>
  <c r="AC17" i="2" s="1"/>
  <c r="R19" i="2"/>
  <c r="AC19" i="2" s="1"/>
  <c r="R21" i="2"/>
  <c r="AC21" i="2" s="1"/>
  <c r="R23" i="2"/>
  <c r="AC23" i="2" s="1"/>
  <c r="R25" i="2"/>
  <c r="AC25" i="2" s="1"/>
  <c r="R27" i="2"/>
  <c r="AC27" i="2" s="1"/>
  <c r="R29" i="2"/>
  <c r="AC29" i="2" s="1"/>
  <c r="R31" i="2"/>
  <c r="AC31" i="2" s="1"/>
  <c r="R33" i="2"/>
  <c r="AC33" i="2" s="1"/>
  <c r="R35" i="2"/>
  <c r="AC35" i="2" s="1"/>
  <c r="R37" i="2"/>
  <c r="AC37" i="2" s="1"/>
  <c r="R39" i="2"/>
  <c r="AC39" i="2" s="1"/>
  <c r="R41" i="2"/>
  <c r="AC41" i="2" s="1"/>
  <c r="R43" i="2"/>
  <c r="AC43" i="2" s="1"/>
  <c r="R45" i="2"/>
  <c r="AC45" i="2" s="1"/>
  <c r="R47" i="2"/>
  <c r="AC47" i="2" s="1"/>
  <c r="R49" i="2"/>
  <c r="AC49" i="2" s="1"/>
  <c r="R51" i="2"/>
  <c r="AC51" i="2" s="1"/>
  <c r="R53" i="2"/>
  <c r="AC53" i="2" s="1"/>
  <c r="R55" i="2"/>
  <c r="AC55" i="2" s="1"/>
  <c r="R57" i="2"/>
  <c r="AC57" i="2" s="1"/>
  <c r="R59" i="2"/>
  <c r="AC59" i="2" s="1"/>
  <c r="R61" i="2"/>
  <c r="AC61" i="2" s="1"/>
  <c r="R63" i="2"/>
  <c r="AC63" i="2" s="1"/>
  <c r="R65" i="2"/>
  <c r="AC65" i="2" s="1"/>
  <c r="R67" i="2"/>
  <c r="AC67" i="2" s="1"/>
  <c r="R8" i="2"/>
  <c r="AC8" i="2" s="1"/>
  <c r="AC5" i="2"/>
  <c r="R70" i="2"/>
  <c r="AC70" i="2" s="1"/>
  <c r="R72" i="2"/>
  <c r="AC72" i="2" s="1"/>
  <c r="R69" i="2"/>
  <c r="AC69" i="2" s="1"/>
  <c r="R71" i="2"/>
  <c r="AC71" i="2" s="1"/>
  <c r="R73" i="2"/>
  <c r="AC73" i="2" s="1"/>
  <c r="R75" i="2"/>
  <c r="AC75" i="2" s="1"/>
  <c r="R77" i="2"/>
  <c r="AC77" i="2" s="1"/>
</calcChain>
</file>

<file path=xl/sharedStrings.xml><?xml version="1.0" encoding="utf-8"?>
<sst xmlns="http://schemas.openxmlformats.org/spreadsheetml/2006/main" count="1392" uniqueCount="408">
  <si>
    <t>AskDate</t>
  </si>
  <si>
    <t>RatioID</t>
  </si>
  <si>
    <t>RatioName</t>
  </si>
  <si>
    <t>10662</t>
  </si>
  <si>
    <t>10663</t>
  </si>
  <si>
    <t>10664</t>
  </si>
  <si>
    <t>10665</t>
  </si>
  <si>
    <t>10685</t>
  </si>
  <si>
    <t>10696</t>
  </si>
  <si>
    <t>10697</t>
  </si>
  <si>
    <t>10699</t>
  </si>
  <si>
    <t>10752</t>
  </si>
  <si>
    <t>10753</t>
  </si>
  <si>
    <t>10754</t>
  </si>
  <si>
    <t>10755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</si>
  <si>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</si>
  <si>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</si>
  <si>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</si>
  <si>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</si>
  <si>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</si>
  <si>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</si>
  <si>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</si>
  <si>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</si>
  <si>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</si>
  <si>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</si>
  <si>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</si>
  <si>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</si>
  <si>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</si>
  <si>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</si>
  <si>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10831</t>
  </si>
  <si>
    <t>10832</t>
  </si>
  <si>
    <t>10833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</si>
  <si>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</si>
  <si>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</si>
  <si>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</si>
  <si>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</si>
  <si>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</si>
  <si>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</si>
  <si>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</si>
  <si>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</si>
  <si>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</si>
  <si>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</si>
  <si>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</si>
  <si>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</si>
  <si>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</si>
  <si>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</si>
  <si>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</si>
  <si>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</si>
  <si>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</si>
  <si>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</si>
  <si>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</si>
  <si>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</si>
  <si>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</si>
  <si>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</si>
  <si>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</si>
  <si>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</si>
  <si>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</si>
  <si>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</si>
  <si>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10860</t>
  </si>
  <si>
    <t>10861</t>
  </si>
  <si>
    <t>10862</t>
  </si>
  <si>
    <t>10866</t>
  </si>
  <si>
    <t>10867</t>
  </si>
  <si>
    <t>10868</t>
  </si>
  <si>
    <t>10869</t>
  </si>
  <si>
    <t>10870</t>
  </si>
  <si>
    <t>13747</t>
  </si>
  <si>
    <t>13816</t>
  </si>
  <si>
    <t>13817</t>
  </si>
  <si>
    <t>22734</t>
  </si>
  <si>
    <t>23962</t>
  </si>
  <si>
    <t>28006</t>
  </si>
  <si>
    <t>28785</t>
  </si>
  <si>
    <t>28849</t>
  </si>
  <si>
    <t>28850</t>
  </si>
  <si>
    <t>31327</t>
  </si>
  <si>
    <t>100</t>
  </si>
  <si>
    <t>Current Ratio</t>
  </si>
  <si>
    <t>101</t>
  </si>
  <si>
    <t>Quick Ratio</t>
  </si>
  <si>
    <t>102</t>
  </si>
  <si>
    <t>Cash Ratio</t>
  </si>
  <si>
    <t>103</t>
  </si>
  <si>
    <t>อัตราส่วนลูกหนี้ต่อสินทรัพย์หมุนเวียน</t>
  </si>
  <si>
    <t>104</t>
  </si>
  <si>
    <t>Networking Capital</t>
  </si>
  <si>
    <t>105</t>
  </si>
  <si>
    <t>เงินบำรุงคงเหลือ(หักหนี้แล้ว)</t>
  </si>
  <si>
    <t>105.1</t>
  </si>
  <si>
    <t>เงินบำรุงคงเหลือ(หักหนี้แล้ว)ต่อหนี้สินหมุนเวียน</t>
  </si>
  <si>
    <t>260</t>
  </si>
  <si>
    <t>Average Payment Period (ยาและเวชภัณฑ์มิใช่ยา)</t>
  </si>
  <si>
    <t>261</t>
  </si>
  <si>
    <t>Average Collection Period-สิทธิ UC</t>
  </si>
  <si>
    <t>262</t>
  </si>
  <si>
    <t>Average Collection Period- CSMBS</t>
  </si>
  <si>
    <t>263</t>
  </si>
  <si>
    <t>Average Collection Period-SSS</t>
  </si>
  <si>
    <t>264</t>
  </si>
  <si>
    <t>Inventory Management</t>
  </si>
  <si>
    <t>302</t>
  </si>
  <si>
    <t>อัตรากำไรขั้นต้น(ไม่มีค่าเสื่อมฯ)</t>
  </si>
  <si>
    <t>303</t>
  </si>
  <si>
    <t>อัตรากำไรขั้นต้น(มีค่าเสื่อมฯ)</t>
  </si>
  <si>
    <t>304</t>
  </si>
  <si>
    <t>อัตรากำไรจากการดำเนินงาน(ไม่มีค่าเสื่อมฯ)</t>
  </si>
  <si>
    <t>305</t>
  </si>
  <si>
    <t>อัตรากำไรจากการดำเนินงาน(มีค่าเสื่อมฯ)</t>
  </si>
  <si>
    <t>306</t>
  </si>
  <si>
    <t>อัตรากำไรสุทธิ(ไม่มีค่าเสื่อมฯ)</t>
  </si>
  <si>
    <t>307</t>
  </si>
  <si>
    <t>อัตรากำไรสุทธิ(มีค่าเสื่อมฯ)</t>
  </si>
  <si>
    <t>310</t>
  </si>
  <si>
    <t>ค่าใช้จ่ายรวมต่อรายได้จากการบริการ %</t>
  </si>
  <si>
    <t>311</t>
  </si>
  <si>
    <t>ต้นทุนค่ารักษาพยาบาลต่อค่าใช้จ่ายรวม %</t>
  </si>
  <si>
    <t>312</t>
  </si>
  <si>
    <t>ค่าใช้จ่ายดำเนินการต่อค่าใช้จ่ายรวม %</t>
  </si>
  <si>
    <t>313</t>
  </si>
  <si>
    <t>ค่าใช้จ่ายบุคลากรต่อค่าใช้จ่ายรวม %</t>
  </si>
  <si>
    <t>314</t>
  </si>
  <si>
    <t>กำไรสุทธิ(ไม่มีค่าเสื่อมฯ)ต่อสินทรัพย์รวม %</t>
  </si>
  <si>
    <t>315</t>
  </si>
  <si>
    <t>กำไรสุทธิ(มีค่าเสื่อมฯ)ต่อสินทรัพย์รวม %</t>
  </si>
  <si>
    <t>316</t>
  </si>
  <si>
    <t>I/E Ratio</t>
  </si>
  <si>
    <t>320</t>
  </si>
  <si>
    <t>Operating Margin %</t>
  </si>
  <si>
    <t>321</t>
  </si>
  <si>
    <t>Return on Asset %</t>
  </si>
  <si>
    <t>333</t>
  </si>
  <si>
    <t>EBITDA</t>
  </si>
  <si>
    <t>334</t>
  </si>
  <si>
    <t>NI+Depreciation</t>
  </si>
  <si>
    <t>No</t>
  </si>
  <si>
    <t>Ket</t>
  </si>
  <si>
    <t>Province</t>
  </si>
  <si>
    <t>ID</t>
  </si>
  <si>
    <t>Org</t>
  </si>
  <si>
    <t>Type</t>
  </si>
  <si>
    <t>ServBed</t>
  </si>
  <si>
    <t>CapacityGroup</t>
  </si>
  <si>
    <t>CR (สินทรัพย์หมุนเวียน/หนี้สินหมุนเวียน)</t>
  </si>
  <si>
    <t>QR (สินทรัพย์หมุนเวียน-สินค้าคงเหลือ-ค่าใช้จ่ายล่วงหน้า)/หนี้สินหมุนเวียน</t>
  </si>
  <si>
    <t>Cash</t>
  </si>
  <si>
    <t>NWC ทุนหมุนเวียน</t>
  </si>
  <si>
    <t>NI+Depleciation กำไรสุทธิรวมค่าเสื่อม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</si>
  <si>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</si>
  <si>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</si>
  <si>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</si>
  <si>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</si>
  <si>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</si>
  <si>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</si>
  <si>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</si>
  <si>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</si>
  <si>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</si>
  <si>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</si>
  <si>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</si>
  <si>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</si>
  <si>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</si>
  <si>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</si>
  <si>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จันทบุรี</t>
  </si>
  <si>
    <t>พระปกเกล้า,รพศ.</t>
  </si>
  <si>
    <t>รพศ.</t>
  </si>
  <si>
    <t>694</t>
  </si>
  <si>
    <t>รพศ.A &gt;700 to &lt;1000</t>
  </si>
  <si>
    <t>ขลุง,รพช.</t>
  </si>
  <si>
    <t>รพช.</t>
  </si>
  <si>
    <t>30</t>
  </si>
  <si>
    <t>รพช.F1 &lt;=50,000</t>
  </si>
  <si>
    <t>ท่าใหม่,รพช.</t>
  </si>
  <si>
    <t>รพช.F2 &lt;=30,000</t>
  </si>
  <si>
    <t>เขาสุกิม,รพช.</t>
  </si>
  <si>
    <t>สองพี่น้อง,รพช.</t>
  </si>
  <si>
    <t>26</t>
  </si>
  <si>
    <t>โป่งน้ำร้อน,รพช.</t>
  </si>
  <si>
    <t>69</t>
  </si>
  <si>
    <t>รพช.F2 30,000-=60,000</t>
  </si>
  <si>
    <t>มะขาม,รพช.</t>
  </si>
  <si>
    <t>36</t>
  </si>
  <si>
    <t>แหลมสิงห์,รพช.</t>
  </si>
  <si>
    <t>46</t>
  </si>
  <si>
    <t>สอยดาว,รพช.</t>
  </si>
  <si>
    <t>62</t>
  </si>
  <si>
    <t>รพช.F1 50,000-100,000</t>
  </si>
  <si>
    <t>แก่งหางแมว,รพช.</t>
  </si>
  <si>
    <t>นายายอาม,รพช.</t>
  </si>
  <si>
    <t>34</t>
  </si>
  <si>
    <t>เขาคิชฌกูฏ,รพช.</t>
  </si>
  <si>
    <t>ฉะเชิงเทรา</t>
  </si>
  <si>
    <t>พุทธโสธร,รพท.</t>
  </si>
  <si>
    <t>585</t>
  </si>
  <si>
    <t>รพศ.A &lt;=700</t>
  </si>
  <si>
    <t>ท่าตะเกียบ,รพช.</t>
  </si>
  <si>
    <t>31</t>
  </si>
  <si>
    <t>บางคล้า,รพช.</t>
  </si>
  <si>
    <t>บางน้ำเปรี้ยว,รพช.</t>
  </si>
  <si>
    <t>65</t>
  </si>
  <si>
    <t>บางปะกง,รพช.</t>
  </si>
  <si>
    <t>90</t>
  </si>
  <si>
    <t>บ้านโพธิ์,รพช.</t>
  </si>
  <si>
    <t>44</t>
  </si>
  <si>
    <t>พนมสารคาม,รพช.</t>
  </si>
  <si>
    <t>116</t>
  </si>
  <si>
    <t>รพช.M2 &gt;100</t>
  </si>
  <si>
    <t>สนามชัยเขต,รพช.</t>
  </si>
  <si>
    <t>111</t>
  </si>
  <si>
    <t>แปลงยาว,รพช.</t>
  </si>
  <si>
    <t>40</t>
  </si>
  <si>
    <t>ราชสาส์น,รพช.</t>
  </si>
  <si>
    <t>12</t>
  </si>
  <si>
    <t>คลองเขื่อน,รพช.</t>
  </si>
  <si>
    <t>0</t>
  </si>
  <si>
    <t>รพช.F3 &lt;=15,000</t>
  </si>
  <si>
    <t>ชลบุรี</t>
  </si>
  <si>
    <t>ชลบุรี,รพศ.</t>
  </si>
  <si>
    <t>850</t>
  </si>
  <si>
    <t>บ้านบึง,รพช.</t>
  </si>
  <si>
    <t>M2 &lt;=100</t>
  </si>
  <si>
    <t>หนองใหญ่,รพช.</t>
  </si>
  <si>
    <t>บางละมุง,รพท.</t>
  </si>
  <si>
    <t>รพท.</t>
  </si>
  <si>
    <t>250</t>
  </si>
  <si>
    <t>รพท.S &lt;=400</t>
  </si>
  <si>
    <t>วัดญาณสังวราราม,รพช.</t>
  </si>
  <si>
    <t>23</t>
  </si>
  <si>
    <t>พานทอง,รพช.</t>
  </si>
  <si>
    <t>81</t>
  </si>
  <si>
    <t>พนัสนิคม,รพช.</t>
  </si>
  <si>
    <t>137</t>
  </si>
  <si>
    <t>แหลมฉบัง,รพช.</t>
  </si>
  <si>
    <t>113</t>
  </si>
  <si>
    <t>เกาะสีชัง,รพช.</t>
  </si>
  <si>
    <t>สัตหีบกม10,รพช.</t>
  </si>
  <si>
    <t>บ่อทอง,รพช.</t>
  </si>
  <si>
    <t>60</t>
  </si>
  <si>
    <t>เกาะจันทร์,รพช.</t>
  </si>
  <si>
    <t>รพช.F3 &gt;=25,000</t>
  </si>
  <si>
    <t>ตราด</t>
  </si>
  <si>
    <t>ตราด,รพท.</t>
  </si>
  <si>
    <t>คลองใหญ่,รพช.</t>
  </si>
  <si>
    <t>33</t>
  </si>
  <si>
    <t>เขาสมิง,รพช.</t>
  </si>
  <si>
    <t>บ่อไร่,รพช.</t>
  </si>
  <si>
    <t>แหลมงอบ,รพช.</t>
  </si>
  <si>
    <t>เกาะกูด,รพช.</t>
  </si>
  <si>
    <t>7</t>
  </si>
  <si>
    <t>เกาะช้าง,รพช.</t>
  </si>
  <si>
    <t>ปราจีนบุรี</t>
  </si>
  <si>
    <t>เจ้าพระยาอภัยภูเบศร,รพศ.</t>
  </si>
  <si>
    <t>433</t>
  </si>
  <si>
    <t>กบินทร์บุรี,รพท.</t>
  </si>
  <si>
    <t>205</t>
  </si>
  <si>
    <t>รพท.M1 &gt;200</t>
  </si>
  <si>
    <t>นาดี,รพช.</t>
  </si>
  <si>
    <t>บ้านสร้าง,รพช.</t>
  </si>
  <si>
    <t>29</t>
  </si>
  <si>
    <t>ประจันตคาม,รพช.</t>
  </si>
  <si>
    <t>ศรีมหาโพธิ,รพช.</t>
  </si>
  <si>
    <t>ศรีมโหสถ,รพช.</t>
  </si>
  <si>
    <t>ระยอง</t>
  </si>
  <si>
    <t>ระยอง,รพศ.</t>
  </si>
  <si>
    <t>525</t>
  </si>
  <si>
    <t>เฉลิมพระเกียรติสมเด็จพระเทพรัตนราชสุดาฯ สยามบรมราชกุมารี ระยอง,รพท.</t>
  </si>
  <si>
    <t>107</t>
  </si>
  <si>
    <t>รพท.M1 &lt;=200</t>
  </si>
  <si>
    <t>บ้านฉาง,รพช.</t>
  </si>
  <si>
    <t>70</t>
  </si>
  <si>
    <t>แกลง,รพท.</t>
  </si>
  <si>
    <t>200</t>
  </si>
  <si>
    <t>วังจันทร์,รพช.</t>
  </si>
  <si>
    <t>45</t>
  </si>
  <si>
    <t>บ้านค่าย,รพช.</t>
  </si>
  <si>
    <t>53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</si>
  <si>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</si>
  <si>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</si>
  <si>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</si>
  <si>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</t>
  </si>
  <si>
    <t>สมุทรปราการ,รพท.</t>
  </si>
  <si>
    <t>415</t>
  </si>
  <si>
    <t>บางบ่อ,รพช.</t>
  </si>
  <si>
    <t>120</t>
  </si>
  <si>
    <t>บางพลี,รพท.</t>
  </si>
  <si>
    <t>บางจาก,รพช.</t>
  </si>
  <si>
    <t>74</t>
  </si>
  <si>
    <t>พระสมุทรเจดีย์,รพช.</t>
  </si>
  <si>
    <t>41</t>
  </si>
  <si>
    <t>รพช.F2 60,000-90,000</t>
  </si>
  <si>
    <t>บางเสาธง,รพช.</t>
  </si>
  <si>
    <t>สระแก้ว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</si>
  <si>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</si>
  <si>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</si>
  <si>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</si>
  <si>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</si>
  <si>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</si>
  <si>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</si>
  <si>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</si>
  <si>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</si>
  <si>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</si>
  <si>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</si>
  <si>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</si>
  <si>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</si>
  <si>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 xml:space="preserve">หมายเหตุ </t>
  </si>
  <si>
    <t>&gt;=ค่ากลาง</t>
  </si>
  <si>
    <t>ค่ากลาง</t>
  </si>
  <si>
    <t>ตัวแปร</t>
  </si>
  <si>
    <t>Cash &lt;.8 P &gt;180  and  Cash &gt;.8 P &gt;90</t>
  </si>
  <si>
    <t>&lt;= 60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</si>
  <si>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</si>
  <si>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เกณฑ์การคิดวิกฤตทางการเงิน ระดับ 7 ปี 2560</t>
  </si>
  <si>
    <t>ประเภทดัชนี้ชี้วัด</t>
  </si>
  <si>
    <t>น้ำหนักความรุนแรงของความเสี่ยง(Risk Score)</t>
  </si>
  <si>
    <t>คำอธิบาย</t>
  </si>
  <si>
    <r>
      <t>1.</t>
    </r>
    <r>
      <rPr>
        <b/>
        <sz val="16"/>
        <color indexed="8"/>
        <rFont val="TH SarabunPSK"/>
        <family val="2"/>
      </rPr>
      <t xml:space="preserve">กลุ่มแสดงความคล่องตามสภาพสินทรัพย์ </t>
    </r>
  </si>
  <si>
    <t>กลุ่มแสดงความคล่องสภาพสินทรัพย์</t>
  </si>
  <si>
    <r>
      <t xml:space="preserve">   1.1  </t>
    </r>
    <r>
      <rPr>
        <b/>
        <sz val="16"/>
        <color indexed="8"/>
        <rFont val="TH SarabunPSK"/>
        <family val="2"/>
      </rPr>
      <t xml:space="preserve">CR &lt; 1.5 </t>
    </r>
  </si>
  <si>
    <t xml:space="preserve">CR = สินทรัพย์หมุนเวียน(หักงบลงทุน)/หนี้สินหมุนเวียน </t>
  </si>
  <si>
    <r>
      <t xml:space="preserve">   1.2  </t>
    </r>
    <r>
      <rPr>
        <b/>
        <sz val="16"/>
        <color indexed="8"/>
        <rFont val="TH SarabunPSK"/>
        <family val="2"/>
      </rPr>
      <t>QR &lt; 1</t>
    </r>
  </si>
  <si>
    <t>QR = เงินสด รายการเทียบเท่าเงินสดและลูกหนี้(ไม่รวมสินค้าคงคลังและงบลงทุน)/หนี้สินหมุนเวียน</t>
  </si>
  <si>
    <r>
      <t xml:space="preserve">   1.3  </t>
    </r>
    <r>
      <rPr>
        <b/>
        <sz val="16"/>
        <color indexed="8"/>
        <rFont val="TH SarabunPSK"/>
        <family val="2"/>
      </rPr>
      <t>Cash &lt; 0.8</t>
    </r>
  </si>
  <si>
    <t>CashR =เงินสดและรายการเทียบเท่าเงินสด(ไม่รวมสินค้าคงคลัง ลูกหนี้และงบลงทุน)/หนี้สินหมุนเวียน</t>
  </si>
  <si>
    <r>
      <t>2.</t>
    </r>
    <r>
      <rPr>
        <b/>
        <sz val="16"/>
        <color indexed="8"/>
        <rFont val="TH SarabunPSK"/>
        <family val="2"/>
      </rPr>
      <t>กลุ่มแสดงความมั่นคงทางการเงิน</t>
    </r>
  </si>
  <si>
    <t>กลุ่มแสดงความมั่นคงทางการเงิน</t>
  </si>
  <si>
    <r>
      <t xml:space="preserve">  2.1 </t>
    </r>
    <r>
      <rPr>
        <b/>
        <sz val="16"/>
        <color indexed="8"/>
        <rFont val="TH SarabunPSK"/>
        <family val="2"/>
      </rPr>
      <t>แสดงฐานะทางการเงิน (ทุนหมุนเวียน) NWC &lt; 0</t>
    </r>
  </si>
  <si>
    <t>เงินทุนหมุนเวียน = สินทรัพย์หมุนเวียน หัก หนี้สินหมุนเวียน</t>
  </si>
  <si>
    <r>
      <t xml:space="preserve">  2.2 </t>
    </r>
    <r>
      <rPr>
        <b/>
        <sz val="16"/>
        <color indexed="8"/>
        <rFont val="TH SarabunPSK"/>
        <family val="2"/>
      </rPr>
      <t>แสดงฐานะจากผลประกอบการ(รายได้สูง/ต่ำกว่าค่าใช้จ่ายสุทธิ ) NI &lt; 0</t>
    </r>
  </si>
  <si>
    <t>ผลประกอบการสุทธิ = รายได้สูง/ต่ำกว่าค่าใช้จ่าย รวม ค่าเสื่อมราคา</t>
  </si>
  <si>
    <r>
      <t>3.</t>
    </r>
    <r>
      <rPr>
        <b/>
        <sz val="16"/>
        <color indexed="8"/>
        <rFont val="TH SarabunPSK"/>
        <family val="2"/>
      </rPr>
      <t>กลุ่มแสดงระยะเวลาเข้าสู่ปัญหาการเงินรุนแรง มี 2 มิติ</t>
    </r>
  </si>
  <si>
    <t>กลุ่มแสดงระยะเวลาเข้าสู่ปัญหาการเงิน</t>
  </si>
  <si>
    <t xml:space="preserve">    3.1 มิติ NWC หรือทุนหมุนเวียน ที่เพียงพอรับภาระการขาดทุนเฉลี่ยต่อเดือน (กรณี NWC เป็นบวก&amp;มี NI ติดลบ)</t>
  </si>
  <si>
    <t>กลุ่มแสดงเข้าสู่ปัญหาการเงินรุนแรงสามารถดูได้ทั้ง 2 มิติ</t>
  </si>
  <si>
    <r>
      <t xml:space="preserve">    a)</t>
    </r>
    <r>
      <rPr>
        <sz val="16"/>
        <color indexed="8"/>
        <rFont val="TH SarabunPSK"/>
        <family val="2"/>
      </rPr>
      <t xml:space="preserve">  ระยะเวลาทุนหมุนเวียนอาจหมด &gt; 6 เดือน</t>
    </r>
  </si>
  <si>
    <t>เนื่องจากทั้ง  2 มิติ มีผลกระทบต่อความอยู่รอดของหน่วยบริการ</t>
  </si>
  <si>
    <r>
      <t xml:space="preserve">    b)</t>
    </r>
    <r>
      <rPr>
        <sz val="16"/>
        <color indexed="8"/>
        <rFont val="TH SarabunPSK"/>
        <family val="2"/>
      </rPr>
      <t xml:space="preserve">  ระยะเวลาทุนหมุนเวียนอยู่ได้  &gt; 3 เดือน ไม่เกิน 6 เดือน</t>
    </r>
  </si>
  <si>
    <t xml:space="preserve">   *กรณีมีทุนหมุนเวียนคงเหลือ แต่มีผลการดำเนินงานขาดทุน หรือ</t>
  </si>
  <si>
    <r>
      <t xml:space="preserve">    c)</t>
    </r>
    <r>
      <rPr>
        <sz val="16"/>
        <color indexed="8"/>
        <rFont val="TH SarabunPSK"/>
        <family val="2"/>
      </rPr>
      <t xml:space="preserve">  ระยะเวลาทุนหมุนเวียนอยู่ได้  &lt; หรือ = 3 เดือน </t>
    </r>
  </si>
  <si>
    <t xml:space="preserve">    3.2 มิติ ผลกำไรจากการดำเนินการ เพียงพอรับภาระหนี้สินหมุนเวียน (กรณีNWC ติดลบ  &amp; มีNI เป็นบวก )</t>
  </si>
  <si>
    <t xml:space="preserve">   *กรณีมีกำไรจากผลการดำเนินงาน แต่ขาดเงินทุนหมุนเวียน</t>
  </si>
  <si>
    <t>ของใหม่</t>
  </si>
  <si>
    <t xml:space="preserve">     a)  ผลกำไร สามารถปรับ NWC เป็นบวก   &gt; 6 เดือน</t>
  </si>
  <si>
    <t xml:space="preserve">     b)  ผลกำไร สามารถปรับ NWC เป็นบวก &gt; 3 เดือน ไม่เกน 6 เดือน</t>
  </si>
  <si>
    <t>เงือนไข</t>
  </si>
  <si>
    <r>
      <t xml:space="preserve">    c)</t>
    </r>
    <r>
      <rPr>
        <sz val="16"/>
        <color indexed="8"/>
        <rFont val="TH SarabunPSK"/>
        <family val="2"/>
      </rPr>
      <t xml:space="preserve">  ผลกำไร  สามารถปรับ NWC เป็นบวก  &lt; หรือ = 3 เดือน </t>
    </r>
  </si>
  <si>
    <t>NWC</t>
  </si>
  <si>
    <t>NI</t>
  </si>
  <si>
    <t>Month</t>
  </si>
  <si>
    <t>score</t>
  </si>
  <si>
    <t xml:space="preserve">    3.3 กรณี NWC ติดบวก  &amp; มีNI เป็นบวก </t>
  </si>
  <si>
    <t xml:space="preserve">    3.4 กรณีNWC ติดลบ  &amp; มีNI เป็นลบ </t>
  </si>
  <si>
    <r>
      <rPr>
        <b/>
        <u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ความเสี่ยงสูงสุด ระดับ 7 ต่ำสุดระดับ 0</t>
    </r>
  </si>
  <si>
    <t>-</t>
  </si>
  <si>
    <t>+</t>
  </si>
  <si>
    <t>&gt;6</t>
  </si>
  <si>
    <t>3-6</t>
  </si>
  <si>
    <t>&lt;3</t>
  </si>
  <si>
    <t>ประเภทตัวชี้วัดประสิทธิภาพ</t>
  </si>
  <si>
    <t>หมายเหตุ</t>
  </si>
  <si>
    <t xml:space="preserve">  เกณฑ์คะแนน</t>
  </si>
  <si>
    <t>ผ่าน</t>
  </si>
  <si>
    <r>
      <t>๑.</t>
    </r>
    <r>
      <rPr>
        <sz val="16"/>
        <color theme="1"/>
        <rFont val="TH SarabunPSK"/>
        <family val="2"/>
      </rPr>
      <t xml:space="preserve"> ประสิทธิภาพการทำกำไร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Operating Margin </t>
    </r>
  </si>
  <si>
    <t>เป็นการวัดความสามารถในการทำกำไรของหน่วยงาน (EBITDA)</t>
  </si>
  <si>
    <t xml:space="preserve">*รายได้ที่นำมาคำนวณไม่รวมงบลงทุน/ค่าใช้จ่ายในการดำเนินงานรวมค่าเสื่อมราคา </t>
  </si>
  <si>
    <t>๑.    ประสิทธิภาพการทำกำไร Operating Margin &gt;= ค่ากลาง</t>
  </si>
  <si>
    <t xml:space="preserve">๒. อัตราผลตอบแทนจากสินทรัพย์ Return on Asset </t>
  </si>
  <si>
    <t>แสดงถึงความสามารถในการทำกำไรของสินทรัพย์ทั้งหมดที่หน่วยบริการใช้ในการดำเนินงาน</t>
  </si>
  <si>
    <t>๒.    อัตราผลตอบแทนจากสินทรัพย์ Return on Asset  &gt;= ค่ากลาง</t>
  </si>
  <si>
    <t xml:space="preserve">๓.ระยะเวลาถัวเฉลี่ยในการชำระหนี้การค้ากลุ่มบริการ (ค่ายา เวชภัณฑ์มิใช่ยาฯ) (Average payment Period)   </t>
  </si>
  <si>
    <t xml:space="preserve">แสดงถึงความสามารถในการบริหารหนี้การค้ากลุ่มงานบริการของโรงพยาบาล  </t>
  </si>
  <si>
    <t>(ยา  วัสดุเภสัชกรรม  วัสดุการแพทย์ทั่วไป  วัสดุวิทยาศาสตร์  วัสดุทันตกรรม  วัสดุเอกซเรย์)</t>
  </si>
  <si>
    <t xml:space="preserve">๓.    ระยะเวลาถัวเฉลี่ยในการชำระหนี้การค้ากลุ่มบริการ(ค่ายา เวชภัณฑ์มิใช่ยาฯ) Average payment Period) การค้ากลุ่มบริการ  </t>
  </si>
  <si>
    <t>ถ้า cash น้อยกว่า 0.8 และ Payment &gt; 180  =  0</t>
  </si>
  <si>
    <t>ถ้า cash มากกว่าหรือเท่ากับ  0.8 และ Payment &gt;90  = 0</t>
  </si>
  <si>
    <t>๔. ระยะเวลาถัวเฉลี่ยในการเรียกเก็บหนี้ (Average Collection Period)  สปสช.</t>
  </si>
  <si>
    <t xml:space="preserve">แสดงถึงความสามารถในการบริหารลูกหนี้ของโรงพยาบาล   กลุ่มลูกหนี้ที่เรียกเก็บจาก สปสช. </t>
  </si>
  <si>
    <t>ลูกหนี้ UC =  ลูกหนี้ค่ารักษา UC-IP , ลูกหนี้ค่ารักษาด้านการสร้างเสริมสุขภาพและป้องกันโรค (P&amp;P) ,ลูกหนี้ค่ารักษา UC-OP นอก CUP ในจังหวัดสังกัด สธ.,ลูกหนี้ค่ารักษา UC-OP นอก CUP ต่างจังหวัดสังกัด สธ.,ลูกหนี้ค่ารักษา UC - OP นอกสังกัด สธ.,ลูกหนี้ค่ารักษา UC-OP – AE,ลูกหนี้ค่ารักษา UC- IP – AE,ลูกหนี้ค่ารักษา UC- OP –HC,ลูกหนี้ค่ารักษา UC -IP –HC,ลูกหนี้ค่ารักษา UC- OP –DMI,ลูกหนี้ค่ารักษา UC- IP –DMI</t>
  </si>
  <si>
    <t>๔.    ระยะเวลาถัวเฉลี่ยในการเรียกเก็บหนี้ UC  (Average Collection Period)  &lt;=60</t>
  </si>
  <si>
    <t>๕. ระยะเวลาถัวเฉลี่ยในการเรียกเก็บหนี้ (Average Collection Period) กรมบัญชีกลาง</t>
  </si>
  <si>
    <r>
      <t>แสดงถึงความสามารถในการบริหารลูกหนี้ของโรงพยาบาล กลุ่มลูกหนี้สิทธิข้าราชการที่เรียกเก็บจากกรมบัญชีกลาง</t>
    </r>
    <r>
      <rPr>
        <sz val="16"/>
        <color theme="1"/>
        <rFont val="TH SarabunIT๙"/>
        <family val="2"/>
      </rPr>
      <t xml:space="preserve">  </t>
    </r>
  </si>
  <si>
    <t>ลูกหนี้ CSMBS  =  ลูกหนี้ค่ารักษา-เบิกจ่ายตรงกรมบัญชีกลาง OP ,ลูกหนี้ค่ารักษา-เบิกจ่ายตรงกรมบัญชีกลาง IP</t>
  </si>
  <si>
    <t>๕.    ระยะเวลาถัวเฉลี่ยในการเรียกเก็บหนี้ CSMBS (Average Collection Period)   &lt;=60</t>
  </si>
  <si>
    <t>๖.ระยะเวลาถัวเฉลี่ยในการเรียกเก็บหนี้ (Average Collection Period) ประกันสังคม</t>
  </si>
  <si>
    <r>
      <t xml:space="preserve">แสดงถึงความสามารถในการบริหารลูกหนี้ของโรงพยาบาล กลุ่มลูกหนี้สิทธิประกันสังคม </t>
    </r>
    <r>
      <rPr>
        <sz val="16"/>
        <color theme="1"/>
        <rFont val="TH SarabunIT๙"/>
        <family val="2"/>
      </rPr>
      <t xml:space="preserve">(ในเครือข่าย)  </t>
    </r>
  </si>
  <si>
    <t>ลูกหนี้ SSS  =  ลูกหนี้ค่ารักษาประกันสังคม OP-เครือข่าย,ลูกหนี้ค่ารักษาประกันสังคม IP-เครือข่าย</t>
  </si>
  <si>
    <t>๖.    ระยะเวลาถัวเฉลี่ยในการเรียกเก็บหนี้ SSS (Average Collection Period)   &lt;=60</t>
  </si>
  <si>
    <t xml:space="preserve">๗. การบริหารสินค้าคงคลัง (Inventory Management) </t>
  </si>
  <si>
    <t xml:space="preserve">แสดงถึงความสามารถบริหารจัดการด้านยา  เวชภัณฑ์มิใช่ยาฯ ที่อยู่ในคลังในปริมาณที่เหมาะสม </t>
  </si>
  <si>
    <t xml:space="preserve">ยา  วัสดุเภสัชกรรม  วัสดุการแพทย์ทั่วไป  วัสดุวิทยาศาสตร์  วัสดุทันตกรรม  วัสดุเอกซเรย์
</t>
  </si>
  <si>
    <t>๗.    การบริหารสินค้าคงคลัง ยา  (Inventory Management)   &lt;=60</t>
  </si>
  <si>
    <t>การจัด Grade</t>
  </si>
  <si>
    <t>จำนวนข้อ(ผ่าน)</t>
  </si>
  <si>
    <t>A</t>
  </si>
  <si>
    <t>A-</t>
  </si>
  <si>
    <t>B</t>
  </si>
  <si>
    <t>B-</t>
  </si>
  <si>
    <t>C</t>
  </si>
  <si>
    <t>C-</t>
  </si>
  <si>
    <t>D</t>
  </si>
  <si>
    <t>F</t>
  </si>
  <si>
    <t>SUM</t>
  </si>
  <si>
    <t>&lt;= 90</t>
  </si>
  <si>
    <t>รพท.S &gt;400</t>
  </si>
  <si>
    <t>รพช.F2 30,000-60,000</t>
  </si>
  <si>
    <t>รายงานภาวะวิกฤติแยกรายเดือน ปีงบประมาณ 2564</t>
  </si>
  <si>
    <t>ใช้ค่ากลางในการคำนวน 7Plus ณ ไตรมาส 3/2564 จากกองเศรษฐกิจฯ สป แก้ไข วันที่ 2 สิงหาคม 2564</t>
  </si>
  <si>
    <t>ประจำเดือน  สิงหาคม  2564  ใช้ข้อมูลจาก http://hfo64.cfo.in.th/  ณ วันที่  18 กันยายน  2564</t>
  </si>
  <si>
    <t>ประจำเดือน  สิงหาคม  2564</t>
  </si>
  <si>
    <t>รายงาน  ณ  วันที่  18 กันยายน 2564</t>
  </si>
  <si>
    <t>ข้อมูลดิบ ประจำเดือน  สิงหาคม  2564  ใช้ข้อมูลจาก http://hfo64.cfo.in.th/  ณ วันที่  18 กันยายน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</si>
</sst>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#,##0.00_ ;[Red]\-#,##0.00\ "/>
    <numFmt numFmtId="189" formatCode="_-* #,##0_-;\-* #,##0_-;_-* &quot;-&quot;??_-;_-@_-"/>
    <numFmt numFmtId="190" formatCode="#,##0.00_ ;\-#,##0.00\ "/>
  </numFmts>
  <fonts count="2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2"/>
      <color theme="1"/>
      <name val="TH SarabunPSK"/>
      <family val="2"/>
    </font>
    <font>
      <b/>
      <sz val="3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rgb="FFFF0000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1"/>
      <name val="Tahom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BA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25" fillId="0" borderId="0"/>
  </cellStyleXfs>
  <cellXfs count="299">
    <xf numFmtId="0" fontId="0" fillId="0" borderId="0" xfId="0"/>
    <xf numFmtId="0" fontId="8" fillId="0" borderId="1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6" fillId="0" borderId="0" xfId="2"/>
    <xf numFmtId="0" fontId="6" fillId="0" borderId="0" xfId="2" applyAlignment="1">
      <alignment horizontal="center"/>
    </xf>
    <xf numFmtId="0" fontId="6" fillId="0" borderId="0" xfId="2" applyAlignment="1">
      <alignment vertical="top"/>
    </xf>
    <xf numFmtId="0" fontId="10" fillId="5" borderId="1" xfId="4" applyFont="1" applyFill="1" applyBorder="1" applyAlignment="1" applyProtection="1">
      <alignment horizontal="center" vertical="top" wrapText="1" shrinkToFit="1"/>
      <protection locked="0"/>
    </xf>
    <xf numFmtId="0" fontId="10" fillId="6" borderId="1" xfId="4" applyFont="1" applyFill="1" applyBorder="1" applyAlignment="1" applyProtection="1">
      <alignment horizontal="center" vertical="top" wrapText="1" shrinkToFit="1"/>
      <protection locked="0"/>
    </xf>
    <xf numFmtId="0" fontId="10" fillId="7" borderId="1" xfId="4" applyFont="1" applyFill="1" applyBorder="1" applyAlignment="1" applyProtection="1">
      <alignment horizontal="center" vertical="top" wrapText="1" shrinkToFit="1"/>
      <protection locked="0"/>
    </xf>
    <xf numFmtId="0" fontId="10" fillId="8" borderId="1" xfId="4" applyFont="1" applyFill="1" applyBorder="1" applyAlignment="1" applyProtection="1">
      <alignment horizontal="center" vertical="top" wrapText="1" shrinkToFit="1"/>
      <protection locked="0"/>
    </xf>
    <xf numFmtId="0" fontId="10" fillId="9" borderId="1" xfId="4" applyFont="1" applyFill="1" applyBorder="1" applyAlignment="1" applyProtection="1">
      <alignment horizontal="center" vertical="top" wrapText="1" shrinkToFit="1"/>
      <protection locked="0"/>
    </xf>
    <xf numFmtId="0" fontId="10" fillId="10" borderId="1" xfId="4" applyFont="1" applyFill="1" applyBorder="1" applyAlignment="1" applyProtection="1">
      <alignment horizontal="center" vertical="top" wrapText="1" shrinkToFit="1"/>
      <protection locked="0"/>
    </xf>
    <xf numFmtId="0" fontId="10" fillId="11" borderId="1" xfId="4" applyFont="1" applyFill="1" applyBorder="1" applyAlignment="1" applyProtection="1">
      <alignment horizontal="center" vertical="top" wrapText="1" shrinkToFit="1"/>
      <protection locked="0"/>
    </xf>
    <xf numFmtId="0" fontId="10" fillId="12" borderId="1" xfId="4" applyFont="1" applyFill="1" applyBorder="1" applyAlignment="1" applyProtection="1">
      <alignment horizontal="center" vertical="top" wrapText="1" shrinkToFit="1"/>
      <protection locked="0"/>
    </xf>
    <xf numFmtId="0" fontId="6" fillId="5" borderId="1" xfId="2" applyFill="1" applyBorder="1" applyAlignment="1">
      <alignment horizontal="center" vertical="top"/>
    </xf>
    <xf numFmtId="0" fontId="6" fillId="6" borderId="1" xfId="2" applyFill="1" applyBorder="1" applyAlignment="1">
      <alignment horizontal="center" vertical="top"/>
    </xf>
    <xf numFmtId="0" fontId="6" fillId="7" borderId="1" xfId="2" applyFill="1" applyBorder="1" applyAlignment="1">
      <alignment horizontal="center" vertical="top"/>
    </xf>
    <xf numFmtId="0" fontId="6" fillId="8" borderId="1" xfId="2" applyFill="1" applyBorder="1" applyAlignment="1">
      <alignment horizontal="center" vertical="top"/>
    </xf>
    <xf numFmtId="0" fontId="6" fillId="9" borderId="1" xfId="2" applyFill="1" applyBorder="1" applyAlignment="1">
      <alignment horizontal="center" vertical="top"/>
    </xf>
    <xf numFmtId="0" fontId="6" fillId="10" borderId="1" xfId="2" applyFill="1" applyBorder="1" applyAlignment="1">
      <alignment horizontal="center" vertical="top"/>
    </xf>
    <xf numFmtId="0" fontId="6" fillId="11" borderId="1" xfId="2" applyFill="1" applyBorder="1" applyAlignment="1">
      <alignment horizontal="center" vertical="top"/>
    </xf>
    <xf numFmtId="0" fontId="6" fillId="12" borderId="1" xfId="2" applyFill="1" applyBorder="1" applyAlignment="1">
      <alignment horizontal="center" vertical="top"/>
    </xf>
    <xf numFmtId="0" fontId="6" fillId="13" borderId="1" xfId="2" applyFill="1" applyBorder="1" applyAlignment="1">
      <alignment horizontal="center"/>
    </xf>
    <xf numFmtId="0" fontId="6" fillId="0" borderId="1" xfId="2" applyFill="1" applyBorder="1" applyAlignment="1">
      <alignment horizontal="center"/>
    </xf>
    <xf numFmtId="0" fontId="6" fillId="0" borderId="1" xfId="2" applyFill="1" applyBorder="1"/>
    <xf numFmtId="0" fontId="6" fillId="0" borderId="0" xfId="2" applyFill="1"/>
    <xf numFmtId="0" fontId="0" fillId="0" borderId="1" xfId="0" applyBorder="1"/>
    <xf numFmtId="0" fontId="6" fillId="9" borderId="1" xfId="2" applyFill="1" applyBorder="1"/>
    <xf numFmtId="0" fontId="6" fillId="11" borderId="1" xfId="2" applyFill="1" applyBorder="1" applyAlignment="1">
      <alignment horizontal="center"/>
    </xf>
    <xf numFmtId="0" fontId="6" fillId="12" borderId="1" xfId="2" applyFill="1" applyBorder="1" applyAlignment="1">
      <alignment horizontal="center"/>
    </xf>
    <xf numFmtId="0" fontId="6" fillId="15" borderId="1" xfId="2" applyFill="1" applyBorder="1" applyAlignment="1">
      <alignment horizontal="center"/>
    </xf>
    <xf numFmtId="0" fontId="6" fillId="16" borderId="1" xfId="2" applyFill="1" applyBorder="1" applyAlignment="1">
      <alignment horizontal="center"/>
    </xf>
    <xf numFmtId="0" fontId="6" fillId="9" borderId="1" xfId="2" applyFill="1" applyBorder="1" applyAlignment="1">
      <alignment horizontal="center"/>
    </xf>
    <xf numFmtId="0" fontId="6" fillId="2" borderId="1" xfId="2" applyFill="1" applyBorder="1" applyAlignment="1">
      <alignment horizontal="center"/>
    </xf>
    <xf numFmtId="0" fontId="6" fillId="2" borderId="1" xfId="2" applyFill="1" applyBorder="1"/>
    <xf numFmtId="0" fontId="6" fillId="17" borderId="1" xfId="2" applyFill="1" applyBorder="1" applyAlignment="1">
      <alignment horizontal="center"/>
    </xf>
    <xf numFmtId="0" fontId="6" fillId="17" borderId="1" xfId="2" applyFill="1" applyBorder="1"/>
    <xf numFmtId="0" fontId="6" fillId="18" borderId="1" xfId="2" applyFill="1" applyBorder="1" applyAlignment="1">
      <alignment horizontal="center"/>
    </xf>
    <xf numFmtId="0" fontId="6" fillId="18" borderId="1" xfId="2" applyFill="1" applyBorder="1"/>
    <xf numFmtId="0" fontId="6" fillId="19" borderId="1" xfId="2" applyFill="1" applyBorder="1" applyAlignment="1">
      <alignment horizontal="center"/>
    </xf>
    <xf numFmtId="0" fontId="6" fillId="19" borderId="1" xfId="2" applyFill="1" applyBorder="1"/>
    <xf numFmtId="0" fontId="6" fillId="20" borderId="1" xfId="2" applyFill="1" applyBorder="1" applyAlignment="1">
      <alignment horizontal="center"/>
    </xf>
    <xf numFmtId="0" fontId="6" fillId="20" borderId="1" xfId="2" applyFill="1" applyBorder="1"/>
    <xf numFmtId="0" fontId="6" fillId="21" borderId="1" xfId="2" applyFill="1" applyBorder="1" applyAlignment="1">
      <alignment horizontal="center"/>
    </xf>
    <xf numFmtId="0" fontId="6" fillId="21" borderId="1" xfId="2" applyFill="1" applyBorder="1"/>
    <xf numFmtId="0" fontId="6" fillId="3" borderId="1" xfId="2" applyFill="1" applyBorder="1" applyAlignment="1">
      <alignment horizontal="center"/>
    </xf>
    <xf numFmtId="0" fontId="6" fillId="3" borderId="1" xfId="2" applyFill="1" applyBorder="1"/>
    <xf numFmtId="0" fontId="6" fillId="22" borderId="1" xfId="2" applyFill="1" applyBorder="1" applyAlignment="1">
      <alignment horizontal="center"/>
    </xf>
    <xf numFmtId="0" fontId="6" fillId="22" borderId="1" xfId="2" applyFill="1" applyBorder="1"/>
    <xf numFmtId="0" fontId="10" fillId="5" borderId="1" xfId="4" applyFont="1" applyFill="1" applyBorder="1" applyAlignment="1" applyProtection="1">
      <alignment horizontal="left" vertical="top" wrapText="1" shrinkToFit="1"/>
      <protection locked="0"/>
    </xf>
    <xf numFmtId="0" fontId="10" fillId="6" borderId="1" xfId="4" applyFont="1" applyFill="1" applyBorder="1" applyAlignment="1" applyProtection="1">
      <alignment horizontal="left" vertical="top" wrapText="1" shrinkToFit="1"/>
      <protection locked="0"/>
    </xf>
    <xf numFmtId="0" fontId="10" fillId="7" borderId="1" xfId="4" applyFont="1" applyFill="1" applyBorder="1" applyAlignment="1" applyProtection="1">
      <alignment horizontal="left" vertical="top" wrapText="1" shrinkToFit="1"/>
      <protection locked="0"/>
    </xf>
    <xf numFmtId="0" fontId="10" fillId="8" borderId="1" xfId="4" applyFont="1" applyFill="1" applyBorder="1" applyAlignment="1" applyProtection="1">
      <alignment horizontal="left" vertical="top" wrapText="1" shrinkToFit="1"/>
      <protection locked="0"/>
    </xf>
    <xf numFmtId="0" fontId="10" fillId="9" borderId="1" xfId="4" applyFont="1" applyFill="1" applyBorder="1" applyAlignment="1" applyProtection="1">
      <alignment horizontal="left" vertical="top" wrapText="1" shrinkToFit="1"/>
      <protection locked="0"/>
    </xf>
    <xf numFmtId="0" fontId="10" fillId="10" borderId="1" xfId="4" applyFont="1" applyFill="1" applyBorder="1" applyAlignment="1" applyProtection="1">
      <alignment horizontal="left" vertical="top" wrapText="1" shrinkToFit="1"/>
      <protection locked="0"/>
    </xf>
    <xf numFmtId="0" fontId="10" fillId="11" borderId="1" xfId="4" applyFont="1" applyFill="1" applyBorder="1" applyAlignment="1" applyProtection="1">
      <alignment horizontal="left" vertical="top" wrapText="1" shrinkToFit="1"/>
      <protection locked="0"/>
    </xf>
    <xf numFmtId="0" fontId="10" fillId="12" borderId="1" xfId="4" applyFont="1" applyFill="1" applyBorder="1" applyAlignment="1" applyProtection="1">
      <alignment horizontal="left" vertical="top" wrapText="1" shrinkToFit="1"/>
      <protection locked="0"/>
    </xf>
    <xf numFmtId="0" fontId="0" fillId="0" borderId="0" xfId="0" applyAlignment="1">
      <alignment horizontal="left" vertical="top"/>
    </xf>
    <xf numFmtId="0" fontId="6" fillId="11" borderId="1" xfId="2" applyFill="1" applyBorder="1" applyAlignment="1">
      <alignment horizontal="center" vertical="top" wrapText="1"/>
    </xf>
    <xf numFmtId="0" fontId="6" fillId="12" borderId="1" xfId="2" applyFill="1" applyBorder="1" applyAlignment="1">
      <alignment horizontal="center" vertical="top" wrapText="1"/>
    </xf>
    <xf numFmtId="0" fontId="6" fillId="15" borderId="1" xfId="2" applyFill="1" applyBorder="1" applyAlignment="1">
      <alignment horizontal="center" vertical="top" wrapText="1"/>
    </xf>
    <xf numFmtId="0" fontId="6" fillId="0" borderId="1" xfId="2" applyFill="1" applyBorder="1" applyAlignment="1">
      <alignment horizontal="center" vertical="top" wrapText="1"/>
    </xf>
    <xf numFmtId="0" fontId="6" fillId="16" borderId="1" xfId="2" applyFill="1" applyBorder="1" applyAlignment="1">
      <alignment horizontal="center" vertical="top" wrapText="1"/>
    </xf>
    <xf numFmtId="0" fontId="6" fillId="9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6" fillId="17" borderId="1" xfId="2" applyFill="1" applyBorder="1" applyAlignment="1">
      <alignment horizontal="center" vertical="top" wrapText="1"/>
    </xf>
    <xf numFmtId="0" fontId="6" fillId="18" borderId="1" xfId="2" applyFill="1" applyBorder="1" applyAlignment="1">
      <alignment horizontal="center" vertical="top" wrapText="1"/>
    </xf>
    <xf numFmtId="0" fontId="6" fillId="13" borderId="1" xfId="2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2" fillId="0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43" fontId="13" fillId="15" borderId="1" xfId="3" applyFont="1" applyFill="1" applyBorder="1" applyAlignment="1">
      <alignment horizontal="center" vertical="center" wrapText="1"/>
    </xf>
    <xf numFmtId="43" fontId="12" fillId="16" borderId="1" xfId="3" applyFont="1" applyFill="1" applyBorder="1" applyAlignment="1">
      <alignment horizontal="center" vertical="center" wrapText="1"/>
    </xf>
    <xf numFmtId="43" fontId="12" fillId="0" borderId="1" xfId="3" applyFont="1" applyFill="1" applyBorder="1" applyAlignment="1">
      <alignment horizontal="center" vertical="center" wrapText="1"/>
    </xf>
    <xf numFmtId="0" fontId="6" fillId="8" borderId="1" xfId="2" applyFill="1" applyBorder="1" applyAlignment="1">
      <alignment horizontal="left" vertical="top"/>
    </xf>
    <xf numFmtId="0" fontId="6" fillId="10" borderId="1" xfId="2" applyFill="1" applyBorder="1" applyAlignment="1">
      <alignment horizontal="left" vertical="top"/>
    </xf>
    <xf numFmtId="0" fontId="6" fillId="6" borderId="1" xfId="2" applyFill="1" applyBorder="1" applyAlignment="1">
      <alignment horizontal="left" vertical="top"/>
    </xf>
    <xf numFmtId="0" fontId="6" fillId="9" borderId="1" xfId="2" applyFill="1" applyBorder="1" applyAlignment="1">
      <alignment horizontal="left" vertical="top"/>
    </xf>
    <xf numFmtId="0" fontId="6" fillId="11" borderId="1" xfId="2" applyFill="1" applyBorder="1" applyAlignment="1">
      <alignment horizontal="left" vertical="top"/>
    </xf>
    <xf numFmtId="0" fontId="6" fillId="7" borderId="1" xfId="2" applyFill="1" applyBorder="1" applyAlignment="1">
      <alignment horizontal="left" vertical="top"/>
    </xf>
    <xf numFmtId="0" fontId="6" fillId="5" borderId="1" xfId="2" applyFill="1" applyBorder="1" applyAlignment="1">
      <alignment horizontal="left" vertical="top"/>
    </xf>
    <xf numFmtId="0" fontId="6" fillId="12" borderId="1" xfId="2" applyFill="1" applyBorder="1" applyAlignment="1">
      <alignment horizontal="left" vertical="top"/>
    </xf>
    <xf numFmtId="187" fontId="0" fillId="0" borderId="1" xfId="0" applyNumberFormat="1" applyFill="1" applyBorder="1" applyAlignment="1">
      <alignment vertical="top"/>
    </xf>
    <xf numFmtId="187" fontId="0" fillId="14" borderId="1" xfId="0" applyNumberFormat="1" applyFill="1" applyBorder="1" applyAlignment="1">
      <alignment vertical="top"/>
    </xf>
    <xf numFmtId="0" fontId="0" fillId="5" borderId="1" xfId="0" applyNumberFormat="1" applyFill="1" applyBorder="1" applyAlignment="1">
      <alignment horizontal="center" vertical="top"/>
    </xf>
    <xf numFmtId="4" fontId="0" fillId="0" borderId="1" xfId="0" applyNumberFormat="1" applyFill="1" applyBorder="1" applyAlignment="1">
      <alignment vertical="top"/>
    </xf>
    <xf numFmtId="43" fontId="0" fillId="0" borderId="1" xfId="3" applyFont="1" applyFill="1" applyBorder="1" applyAlignment="1">
      <alignment vertical="top"/>
    </xf>
    <xf numFmtId="43" fontId="0" fillId="16" borderId="1" xfId="3" applyFont="1" applyFill="1" applyBorder="1" applyAlignment="1">
      <alignment vertical="top"/>
    </xf>
    <xf numFmtId="0" fontId="0" fillId="5" borderId="1" xfId="3" applyNumberFormat="1" applyFont="1" applyFill="1" applyBorder="1" applyAlignment="1">
      <alignment horizontal="center" vertical="top"/>
    </xf>
    <xf numFmtId="0" fontId="6" fillId="3" borderId="1" xfId="2" applyFill="1" applyBorder="1" applyAlignment="1">
      <alignment horizontal="center" vertical="center"/>
    </xf>
    <xf numFmtId="0" fontId="6" fillId="13" borderId="1" xfId="2" applyFill="1" applyBorder="1" applyAlignment="1">
      <alignment horizontal="center" vertical="center"/>
    </xf>
    <xf numFmtId="189" fontId="6" fillId="11" borderId="1" xfId="2" applyNumberFormat="1" applyFill="1" applyBorder="1" applyAlignment="1">
      <alignment horizontal="center" vertical="center"/>
    </xf>
    <xf numFmtId="189" fontId="6" fillId="12" borderId="1" xfId="2" applyNumberFormat="1" applyFill="1" applyBorder="1" applyAlignment="1">
      <alignment horizontal="center" vertical="center"/>
    </xf>
    <xf numFmtId="189" fontId="6" fillId="15" borderId="1" xfId="2" applyNumberFormat="1" applyFill="1" applyBorder="1" applyAlignment="1">
      <alignment horizontal="center" vertical="center"/>
    </xf>
    <xf numFmtId="189" fontId="6" fillId="0" borderId="1" xfId="2" applyNumberFormat="1" applyFill="1" applyBorder="1" applyAlignment="1">
      <alignment horizontal="center" vertical="center"/>
    </xf>
    <xf numFmtId="189" fontId="6" fillId="16" borderId="1" xfId="2" applyNumberFormat="1" applyFill="1" applyBorder="1" applyAlignment="1">
      <alignment horizontal="center" vertical="center"/>
    </xf>
    <xf numFmtId="189" fontId="6" fillId="9" borderId="1" xfId="2" applyNumberFormat="1" applyFill="1" applyBorder="1" applyAlignment="1">
      <alignment horizontal="center" vertical="center"/>
    </xf>
    <xf numFmtId="189" fontId="6" fillId="2" borderId="1" xfId="2" applyNumberFormat="1" applyFill="1" applyBorder="1" applyAlignment="1">
      <alignment horizontal="center" vertical="center"/>
    </xf>
    <xf numFmtId="189" fontId="6" fillId="17" borderId="1" xfId="2" applyNumberFormat="1" applyFill="1" applyBorder="1" applyAlignment="1">
      <alignment horizontal="center" vertical="center"/>
    </xf>
    <xf numFmtId="189" fontId="6" fillId="18" borderId="1" xfId="2" applyNumberFormat="1" applyFill="1" applyBorder="1" applyAlignment="1">
      <alignment horizontal="center" vertical="center"/>
    </xf>
    <xf numFmtId="189" fontId="6" fillId="13" borderId="1" xfId="2" applyNumberFormat="1" applyFill="1" applyBorder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0" fontId="15" fillId="0" borderId="0" xfId="2" applyFont="1" applyFill="1"/>
    <xf numFmtId="0" fontId="15" fillId="0" borderId="0" xfId="2" applyFont="1" applyFill="1" applyAlignment="1">
      <alignment horizontal="center"/>
    </xf>
    <xf numFmtId="0" fontId="14" fillId="0" borderId="0" xfId="2" applyFont="1" applyFill="1" applyBorder="1"/>
    <xf numFmtId="0" fontId="14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textRotation="90" wrapText="1"/>
    </xf>
    <xf numFmtId="0" fontId="16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textRotation="90" wrapText="1"/>
    </xf>
    <xf numFmtId="43" fontId="14" fillId="0" borderId="1" xfId="3" applyFont="1" applyFill="1" applyBorder="1" applyAlignment="1">
      <alignment horizontal="center" vertical="center" textRotation="90" wrapText="1"/>
    </xf>
    <xf numFmtId="0" fontId="16" fillId="2" borderId="1" xfId="2" applyFont="1" applyFill="1" applyBorder="1" applyAlignment="1">
      <alignment horizontal="center" vertical="center" textRotation="90" wrapText="1"/>
    </xf>
    <xf numFmtId="0" fontId="16" fillId="3" borderId="1" xfId="2" applyFont="1" applyFill="1" applyBorder="1" applyAlignment="1">
      <alignment horizontal="center" vertical="center" textRotation="90" wrapText="1"/>
    </xf>
    <xf numFmtId="0" fontId="16" fillId="4" borderId="1" xfId="2" applyFont="1" applyFill="1" applyBorder="1" applyAlignment="1">
      <alignment horizontal="center" vertical="center" textRotation="90" wrapText="1"/>
    </xf>
    <xf numFmtId="0" fontId="15" fillId="0" borderId="1" xfId="2" applyFont="1" applyFill="1" applyBorder="1" applyAlignment="1">
      <alignment horizontal="center" vertical="top"/>
    </xf>
    <xf numFmtId="49" fontId="15" fillId="0" borderId="1" xfId="2" applyNumberFormat="1" applyFont="1" applyFill="1" applyBorder="1" applyAlignment="1" applyProtection="1">
      <alignment horizontal="center" vertical="top"/>
      <protection hidden="1"/>
    </xf>
    <xf numFmtId="0" fontId="15" fillId="0" borderId="1" xfId="2" applyFont="1" applyFill="1" applyBorder="1" applyAlignment="1" applyProtection="1">
      <alignment vertical="top" wrapText="1"/>
      <protection hidden="1"/>
    </xf>
    <xf numFmtId="0" fontId="15" fillId="0" borderId="1" xfId="2" applyFont="1" applyFill="1" applyBorder="1" applyAlignment="1" applyProtection="1">
      <alignment horizontal="center" vertical="top"/>
      <protection hidden="1"/>
    </xf>
    <xf numFmtId="0" fontId="10" fillId="0" borderId="1" xfId="2" applyFont="1" applyBorder="1" applyAlignment="1" applyProtection="1">
      <alignment horizontal="center" vertical="top"/>
      <protection hidden="1"/>
    </xf>
    <xf numFmtId="0" fontId="10" fillId="0" borderId="1" xfId="2" applyFont="1" applyBorder="1" applyAlignment="1" applyProtection="1">
      <alignment horizontal="left" vertical="top"/>
      <protection hidden="1"/>
    </xf>
    <xf numFmtId="190" fontId="15" fillId="0" borderId="1" xfId="3" applyNumberFormat="1" applyFont="1" applyFill="1" applyBorder="1" applyAlignment="1">
      <alignment vertical="top"/>
    </xf>
    <xf numFmtId="0" fontId="10" fillId="0" borderId="1" xfId="2" applyFont="1" applyBorder="1" applyAlignment="1">
      <alignment horizontal="center" vertical="top"/>
    </xf>
    <xf numFmtId="0" fontId="15" fillId="0" borderId="0" xfId="2" applyFont="1" applyFill="1" applyAlignment="1">
      <alignment vertical="top"/>
    </xf>
    <xf numFmtId="0" fontId="15" fillId="0" borderId="0" xfId="2" applyFont="1" applyFill="1" applyBorder="1" applyAlignment="1">
      <alignment horizontal="center" vertical="top"/>
    </xf>
    <xf numFmtId="0" fontId="15" fillId="0" borderId="0" xfId="2" applyFont="1" applyFill="1" applyBorder="1" applyAlignment="1" applyProtection="1">
      <alignment horizontal="center" vertical="top"/>
      <protection hidden="1"/>
    </xf>
    <xf numFmtId="0" fontId="15" fillId="0" borderId="0" xfId="2" applyFont="1" applyFill="1" applyBorder="1" applyAlignment="1" applyProtection="1">
      <alignment vertical="top" wrapText="1"/>
      <protection hidden="1"/>
    </xf>
    <xf numFmtId="0" fontId="10" fillId="0" borderId="0" xfId="2" applyFont="1" applyBorder="1" applyAlignment="1" applyProtection="1">
      <alignment horizontal="center" vertical="top"/>
      <protection hidden="1"/>
    </xf>
    <xf numFmtId="0" fontId="10" fillId="0" borderId="0" xfId="2" applyFont="1" applyBorder="1" applyAlignment="1" applyProtection="1">
      <alignment horizontal="left" vertical="top"/>
      <protection hidden="1"/>
    </xf>
    <xf numFmtId="4" fontId="14" fillId="0" borderId="0" xfId="2" applyNumberFormat="1" applyFont="1" applyFill="1" applyBorder="1" applyAlignment="1" applyProtection="1">
      <alignment horizontal="center"/>
      <protection locked="0"/>
    </xf>
    <xf numFmtId="4" fontId="14" fillId="0" borderId="0" xfId="2" applyNumberFormat="1" applyFont="1" applyFill="1" applyBorder="1" applyProtection="1">
      <protection locked="0"/>
    </xf>
    <xf numFmtId="0" fontId="14" fillId="0" borderId="0" xfId="2" applyFont="1" applyFill="1" applyBorder="1" applyAlignment="1" applyProtection="1">
      <alignment horizontal="center"/>
      <protection hidden="1"/>
    </xf>
    <xf numFmtId="43" fontId="15" fillId="0" borderId="0" xfId="3" applyFont="1" applyFill="1" applyBorder="1"/>
    <xf numFmtId="0" fontId="10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5" fillId="0" borderId="0" xfId="2" applyFont="1" applyFill="1" applyAlignment="1">
      <alignment horizontal="center" vertical="top"/>
    </xf>
    <xf numFmtId="43" fontId="15" fillId="0" borderId="0" xfId="3" applyFont="1" applyFill="1"/>
    <xf numFmtId="0" fontId="15" fillId="0" borderId="0" xfId="2" applyFont="1" applyFill="1" applyAlignment="1">
      <alignment horizontal="left"/>
    </xf>
    <xf numFmtId="0" fontId="15" fillId="0" borderId="1" xfId="2" applyFont="1" applyFill="1" applyBorder="1" applyAlignment="1">
      <alignment horizontal="left" vertical="top"/>
    </xf>
    <xf numFmtId="0" fontId="15" fillId="0" borderId="0" xfId="2" applyFont="1" applyFill="1" applyBorder="1" applyAlignment="1">
      <alignment horizontal="left" vertical="top"/>
    </xf>
    <xf numFmtId="0" fontId="15" fillId="0" borderId="0" xfId="2" applyFont="1" applyFill="1" applyAlignment="1">
      <alignment horizontal="center" vertical="center"/>
    </xf>
    <xf numFmtId="4" fontId="15" fillId="0" borderId="1" xfId="2" applyNumberFormat="1" applyFont="1" applyFill="1" applyBorder="1" applyAlignment="1" applyProtection="1">
      <alignment horizontal="center" vertical="top"/>
      <protection locked="0"/>
    </xf>
    <xf numFmtId="4" fontId="15" fillId="0" borderId="1" xfId="2" applyNumberFormat="1" applyFont="1" applyFill="1" applyBorder="1" applyAlignment="1" applyProtection="1">
      <alignment vertical="top"/>
      <protection locked="0"/>
    </xf>
    <xf numFmtId="0" fontId="15" fillId="0" borderId="1" xfId="2" applyFont="1" applyBorder="1" applyAlignment="1">
      <alignment horizontal="center" vertical="top"/>
    </xf>
    <xf numFmtId="0" fontId="8" fillId="0" borderId="0" xfId="2" applyFont="1"/>
    <xf numFmtId="0" fontId="8" fillId="10" borderId="1" xfId="2" applyFont="1" applyFill="1" applyBorder="1" applyAlignment="1">
      <alignment horizontal="center" vertical="center"/>
    </xf>
    <xf numFmtId="0" fontId="17" fillId="10" borderId="4" xfId="2" applyFont="1" applyFill="1" applyBorder="1" applyAlignment="1">
      <alignment horizontal="center" vertical="center" wrapText="1"/>
    </xf>
    <xf numFmtId="0" fontId="18" fillId="10" borderId="6" xfId="2" applyFont="1" applyFill="1" applyBorder="1" applyAlignment="1">
      <alignment horizontal="center" vertical="center"/>
    </xf>
    <xf numFmtId="0" fontId="8" fillId="0" borderId="0" xfId="2" applyFont="1" applyFill="1"/>
    <xf numFmtId="0" fontId="8" fillId="13" borderId="2" xfId="2" applyFont="1" applyFill="1" applyBorder="1"/>
    <xf numFmtId="0" fontId="9" fillId="0" borderId="1" xfId="2" applyFont="1" applyBorder="1" applyAlignment="1">
      <alignment horizontal="left" readingOrder="1"/>
    </xf>
    <xf numFmtId="0" fontId="8" fillId="0" borderId="4" xfId="2" applyFont="1" applyBorder="1" applyAlignment="1">
      <alignment horizontal="center"/>
    </xf>
    <xf numFmtId="0" fontId="8" fillId="0" borderId="2" xfId="2" applyFont="1" applyBorder="1"/>
    <xf numFmtId="0" fontId="8" fillId="0" borderId="0" xfId="2" applyFont="1" applyFill="1" applyAlignment="1">
      <alignment horizontal="left"/>
    </xf>
    <xf numFmtId="0" fontId="9" fillId="0" borderId="1" xfId="2" applyFont="1" applyBorder="1" applyAlignment="1">
      <alignment readingOrder="1"/>
    </xf>
    <xf numFmtId="49" fontId="8" fillId="0" borderId="0" xfId="2" applyNumberFormat="1" applyFont="1" applyFill="1"/>
    <xf numFmtId="0" fontId="8" fillId="23" borderId="1" xfId="2" applyFont="1" applyFill="1" applyBorder="1" applyAlignment="1">
      <alignment horizontal="left" readingOrder="1"/>
    </xf>
    <xf numFmtId="0" fontId="9" fillId="23" borderId="1" xfId="2" applyFont="1" applyFill="1" applyBorder="1" applyAlignment="1">
      <alignment horizontal="left" readingOrder="1"/>
    </xf>
    <xf numFmtId="0" fontId="8" fillId="0" borderId="1" xfId="2" applyFont="1" applyBorder="1" applyAlignment="1">
      <alignment readingOrder="1"/>
    </xf>
    <xf numFmtId="0" fontId="8" fillId="20" borderId="0" xfId="2" applyFont="1" applyFill="1"/>
    <xf numFmtId="0" fontId="8" fillId="0" borderId="7" xfId="2" applyFont="1" applyBorder="1"/>
    <xf numFmtId="0" fontId="8" fillId="0" borderId="0" xfId="2" applyFont="1" applyBorder="1" applyAlignment="1">
      <alignment readingOrder="1"/>
    </xf>
    <xf numFmtId="0" fontId="8" fillId="0" borderId="0" xfId="2" applyFont="1" applyBorder="1"/>
    <xf numFmtId="0" fontId="19" fillId="0" borderId="0" xfId="2" applyFont="1"/>
    <xf numFmtId="0" fontId="8" fillId="20" borderId="0" xfId="2" applyFont="1" applyFill="1" applyAlignment="1">
      <alignment horizontal="left"/>
    </xf>
    <xf numFmtId="49" fontId="8" fillId="20" borderId="0" xfId="2" applyNumberFormat="1" applyFont="1" applyFill="1"/>
    <xf numFmtId="0" fontId="22" fillId="0" borderId="1" xfId="2" applyFont="1" applyBorder="1" applyAlignment="1">
      <alignment vertical="top" wrapText="1"/>
    </xf>
    <xf numFmtId="0" fontId="9" fillId="0" borderId="1" xfId="2" applyFont="1" applyBorder="1" applyAlignment="1">
      <alignment vertical="top" wrapText="1"/>
    </xf>
    <xf numFmtId="0" fontId="8" fillId="3" borderId="1" xfId="2" applyFont="1" applyFill="1" applyBorder="1" applyAlignment="1">
      <alignment vertical="top" wrapText="1"/>
    </xf>
    <xf numFmtId="1" fontId="8" fillId="3" borderId="1" xfId="2" applyNumberFormat="1" applyFont="1" applyFill="1" applyBorder="1" applyAlignment="1">
      <alignment horizontal="center" vertical="top"/>
    </xf>
    <xf numFmtId="0" fontId="22" fillId="0" borderId="1" xfId="2" applyFont="1" applyBorder="1" applyAlignment="1">
      <alignment horizontal="justify" vertical="top" wrapText="1"/>
    </xf>
    <xf numFmtId="0" fontId="22" fillId="0" borderId="6" xfId="2" applyFont="1" applyBorder="1" applyAlignment="1">
      <alignment vertical="top" wrapText="1"/>
    </xf>
    <xf numFmtId="0" fontId="9" fillId="0" borderId="6" xfId="2" applyFont="1" applyBorder="1" applyAlignment="1">
      <alignment vertical="top" wrapText="1"/>
    </xf>
    <xf numFmtId="0" fontId="8" fillId="3" borderId="6" xfId="2" applyFont="1" applyFill="1" applyBorder="1" applyAlignment="1">
      <alignment vertical="top" wrapText="1"/>
    </xf>
    <xf numFmtId="1" fontId="8" fillId="3" borderId="6" xfId="2" applyNumberFormat="1" applyFont="1" applyFill="1" applyBorder="1" applyAlignment="1">
      <alignment horizontal="center" vertical="top"/>
    </xf>
    <xf numFmtId="0" fontId="22" fillId="0" borderId="2" xfId="2" applyFont="1" applyBorder="1" applyAlignment="1">
      <alignment vertical="top" wrapText="1"/>
    </xf>
    <xf numFmtId="0" fontId="9" fillId="0" borderId="2" xfId="2" applyFont="1" applyBorder="1" applyAlignment="1">
      <alignment vertical="top" wrapText="1"/>
    </xf>
    <xf numFmtId="0" fontId="8" fillId="3" borderId="2" xfId="2" applyFont="1" applyFill="1" applyBorder="1" applyAlignment="1">
      <alignment vertical="top" wrapText="1"/>
    </xf>
    <xf numFmtId="1" fontId="8" fillId="3" borderId="2" xfId="2" applyNumberFormat="1" applyFont="1" applyFill="1" applyBorder="1" applyAlignment="1">
      <alignment horizontal="center" vertical="top"/>
    </xf>
    <xf numFmtId="0" fontId="22" fillId="0" borderId="7" xfId="2" applyFont="1" applyBorder="1" applyAlignment="1">
      <alignment vertical="top" wrapText="1"/>
    </xf>
    <xf numFmtId="0" fontId="9" fillId="0" borderId="7" xfId="2" applyFont="1" applyBorder="1" applyAlignment="1">
      <alignment vertical="top" wrapText="1"/>
    </xf>
    <xf numFmtId="0" fontId="8" fillId="3" borderId="7" xfId="2" applyFont="1" applyFill="1" applyBorder="1" applyAlignment="1">
      <alignment vertical="top" wrapText="1"/>
    </xf>
    <xf numFmtId="1" fontId="8" fillId="3" borderId="7" xfId="2" applyNumberFormat="1" applyFont="1" applyFill="1" applyBorder="1" applyAlignment="1">
      <alignment horizontal="center" vertical="top"/>
    </xf>
    <xf numFmtId="0" fontId="23" fillId="0" borderId="1" xfId="2" applyFont="1" applyBorder="1" applyAlignment="1">
      <alignment vertical="top" wrapText="1"/>
    </xf>
    <xf numFmtId="0" fontId="22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0" fontId="22" fillId="0" borderId="0" xfId="2" applyFont="1" applyBorder="1" applyAlignment="1">
      <alignment horizontal="left" vertical="top" wrapText="1"/>
    </xf>
    <xf numFmtId="0" fontId="9" fillId="0" borderId="0" xfId="2" applyFont="1" applyBorder="1" applyAlignment="1">
      <alignment horizontal="left" vertical="top" wrapText="1"/>
    </xf>
    <xf numFmtId="0" fontId="8" fillId="23" borderId="0" xfId="2" applyFont="1" applyFill="1" applyBorder="1" applyAlignment="1">
      <alignment vertical="top" wrapText="1"/>
    </xf>
    <xf numFmtId="1" fontId="8" fillId="23" borderId="0" xfId="2" applyNumberFormat="1" applyFont="1" applyFill="1" applyBorder="1" applyAlignment="1">
      <alignment horizontal="center" vertical="top"/>
    </xf>
    <xf numFmtId="0" fontId="8" fillId="20" borderId="0" xfId="2" applyFont="1" applyFill="1" applyAlignment="1">
      <alignment horizontal="center"/>
    </xf>
    <xf numFmtId="1" fontId="8" fillId="0" borderId="1" xfId="2" applyNumberFormat="1" applyFont="1" applyBorder="1" applyAlignment="1">
      <alignment horizontal="center"/>
    </xf>
    <xf numFmtId="0" fontId="5" fillId="11" borderId="1" xfId="2" applyFont="1" applyFill="1" applyBorder="1"/>
    <xf numFmtId="0" fontId="5" fillId="12" borderId="1" xfId="2" applyFont="1" applyFill="1" applyBorder="1"/>
    <xf numFmtId="0" fontId="5" fillId="15" borderId="1" xfId="2" applyFont="1" applyFill="1" applyBorder="1"/>
    <xf numFmtId="0" fontId="5" fillId="16" borderId="1" xfId="2" applyFont="1" applyFill="1" applyBorder="1"/>
    <xf numFmtId="0" fontId="5" fillId="13" borderId="1" xfId="2" applyFont="1" applyFill="1" applyBorder="1"/>
    <xf numFmtId="190" fontId="6" fillId="0" borderId="1" xfId="2" applyNumberFormat="1" applyFill="1" applyBorder="1"/>
    <xf numFmtId="0" fontId="4" fillId="7" borderId="1" xfId="2" applyFont="1" applyFill="1" applyBorder="1" applyAlignment="1">
      <alignment horizontal="left" vertical="top"/>
    </xf>
    <xf numFmtId="0" fontId="4" fillId="5" borderId="1" xfId="2" applyFont="1" applyFill="1" applyBorder="1" applyAlignment="1">
      <alignment horizontal="left" vertical="top"/>
    </xf>
    <xf numFmtId="0" fontId="4" fillId="12" borderId="1" xfId="2" applyFont="1" applyFill="1" applyBorder="1" applyAlignment="1">
      <alignment horizontal="left" vertical="top"/>
    </xf>
    <xf numFmtId="0" fontId="4" fillId="8" borderId="1" xfId="2" applyFont="1" applyFill="1" applyBorder="1" applyAlignment="1">
      <alignment horizontal="left" vertical="top"/>
    </xf>
    <xf numFmtId="0" fontId="4" fillId="10" borderId="1" xfId="2" applyFont="1" applyFill="1" applyBorder="1" applyAlignment="1">
      <alignment horizontal="left" vertical="top"/>
    </xf>
    <xf numFmtId="0" fontId="4" fillId="6" borderId="1" xfId="2" applyFont="1" applyFill="1" applyBorder="1" applyAlignment="1">
      <alignment horizontal="left" vertical="top"/>
    </xf>
    <xf numFmtId="0" fontId="4" fillId="9" borderId="1" xfId="2" applyFont="1" applyFill="1" applyBorder="1" applyAlignment="1">
      <alignment horizontal="left" vertical="top"/>
    </xf>
    <xf numFmtId="0" fontId="4" fillId="11" borderId="1" xfId="2" applyFont="1" applyFill="1" applyBorder="1" applyAlignment="1">
      <alignment horizontal="left" vertical="top"/>
    </xf>
    <xf numFmtId="0" fontId="4" fillId="24" borderId="1" xfId="2" applyFont="1" applyFill="1" applyBorder="1" applyAlignment="1">
      <alignment horizontal="left" vertical="top"/>
    </xf>
    <xf numFmtId="0" fontId="24" fillId="12" borderId="1" xfId="2" applyFont="1" applyFill="1" applyBorder="1" applyAlignment="1">
      <alignment horizontal="left" vertical="top"/>
    </xf>
    <xf numFmtId="0" fontId="0" fillId="13" borderId="1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3" fillId="12" borderId="1" xfId="2" applyFont="1" applyFill="1" applyBorder="1" applyAlignment="1">
      <alignment horizontal="left" vertical="top"/>
    </xf>
    <xf numFmtId="14" fontId="0" fillId="0" borderId="1" xfId="0" applyNumberFormat="1" applyBorder="1" applyAlignment="1" applyProtection="1">
      <alignment horizontal="center" vertical="center"/>
    </xf>
    <xf numFmtId="4" fontId="15" fillId="0" borderId="0" xfId="3" applyNumberFormat="1" applyFont="1" applyFill="1" applyBorder="1"/>
    <xf numFmtId="14" fontId="0" fillId="0" borderId="1" xfId="0" applyNumberFormat="1" applyFill="1" applyBorder="1" applyAlignment="1" applyProtection="1">
      <alignment vertical="center"/>
    </xf>
    <xf numFmtId="0" fontId="0" fillId="0" borderId="1" xfId="0" applyFill="1" applyBorder="1"/>
    <xf numFmtId="0" fontId="0" fillId="0" borderId="0" xfId="0" applyFill="1"/>
    <xf numFmtId="4" fontId="6" fillId="0" borderId="0" xfId="2" applyNumberFormat="1"/>
    <xf numFmtId="0" fontId="2" fillId="13" borderId="1" xfId="2" applyFont="1" applyFill="1" applyBorder="1" applyAlignment="1">
      <alignment horizontal="center" vertical="center"/>
    </xf>
    <xf numFmtId="0" fontId="26" fillId="0" borderId="0" xfId="2" applyFont="1" applyFill="1" applyAlignment="1">
      <alignment vertical="top"/>
    </xf>
    <xf numFmtId="0" fontId="26" fillId="0" borderId="0" xfId="2" applyFont="1" applyFill="1" applyAlignment="1">
      <alignment horizontal="left" vertical="top"/>
    </xf>
    <xf numFmtId="0" fontId="26" fillId="0" borderId="0" xfId="2" applyFont="1" applyFill="1" applyAlignment="1">
      <alignment horizontal="center" vertical="top"/>
    </xf>
    <xf numFmtId="4" fontId="27" fillId="0" borderId="0" xfId="2" applyNumberFormat="1" applyFont="1" applyFill="1" applyBorder="1" applyAlignment="1" applyProtection="1">
      <alignment horizontal="center"/>
      <protection locked="0"/>
    </xf>
    <xf numFmtId="4" fontId="27" fillId="0" borderId="0" xfId="2" applyNumberFormat="1" applyFont="1" applyFill="1" applyBorder="1" applyProtection="1">
      <protection locked="0"/>
    </xf>
    <xf numFmtId="0" fontId="27" fillId="0" borderId="0" xfId="2" applyFont="1" applyFill="1" applyBorder="1" applyAlignment="1" applyProtection="1">
      <alignment horizontal="center"/>
      <protection hidden="1"/>
    </xf>
    <xf numFmtId="43" fontId="26" fillId="0" borderId="0" xfId="3" applyFont="1" applyFill="1" applyBorder="1"/>
    <xf numFmtId="0" fontId="26" fillId="0" borderId="0" xfId="2" applyFont="1" applyBorder="1" applyAlignment="1">
      <alignment horizontal="center"/>
    </xf>
    <xf numFmtId="0" fontId="27" fillId="0" borderId="0" xfId="2" applyFont="1" applyBorder="1" applyAlignment="1">
      <alignment horizontal="center"/>
    </xf>
    <xf numFmtId="0" fontId="26" fillId="0" borderId="0" xfId="2" applyFont="1" applyFill="1"/>
    <xf numFmtId="14" fontId="0" fillId="0" borderId="1" xfId="0" applyNumberFormat="1" applyFill="1" applyBorder="1" applyAlignment="1" applyProtection="1">
      <alignment horizontal="center" vertical="center"/>
    </xf>
    <xf numFmtId="41" fontId="11" fillId="0" borderId="0" xfId="1" applyNumberFormat="1" applyFont="1"/>
    <xf numFmtId="41" fontId="6" fillId="20" borderId="1" xfId="1" applyNumberFormat="1" applyFont="1" applyFill="1" applyBorder="1" applyAlignment="1">
      <alignment horizontal="center" vertical="center"/>
    </xf>
    <xf numFmtId="41" fontId="6" fillId="21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horizontal="center" vertical="center"/>
    </xf>
    <xf numFmtId="41" fontId="6" fillId="22" borderId="1" xfId="1" applyNumberFormat="1" applyFont="1" applyFill="1" applyBorder="1" applyAlignment="1">
      <alignment horizontal="center" vertical="center"/>
    </xf>
    <xf numFmtId="41" fontId="6" fillId="19" borderId="1" xfId="1" applyNumberFormat="1" applyFont="1" applyFill="1" applyBorder="1" applyAlignment="1">
      <alignment horizontal="center" vertical="center"/>
    </xf>
    <xf numFmtId="41" fontId="6" fillId="20" borderId="1" xfId="1" applyNumberFormat="1" applyFont="1" applyFill="1" applyBorder="1" applyAlignment="1">
      <alignment horizontal="center" vertical="top" wrapText="1"/>
    </xf>
    <xf numFmtId="41" fontId="6" fillId="21" borderId="1" xfId="1" applyNumberFormat="1" applyFont="1" applyFill="1" applyBorder="1" applyAlignment="1">
      <alignment horizontal="center" vertical="top" wrapText="1"/>
    </xf>
    <xf numFmtId="41" fontId="6" fillId="3" borderId="1" xfId="1" applyNumberFormat="1" applyFont="1" applyFill="1" applyBorder="1" applyAlignment="1">
      <alignment horizontal="center" vertical="top" wrapText="1"/>
    </xf>
    <xf numFmtId="41" fontId="6" fillId="22" borderId="1" xfId="1" applyNumberFormat="1" applyFont="1" applyFill="1" applyBorder="1" applyAlignment="1">
      <alignment horizontal="center" vertical="top" wrapText="1"/>
    </xf>
    <xf numFmtId="41" fontId="6" fillId="19" borderId="1" xfId="1" applyNumberFormat="1" applyFont="1" applyFill="1" applyBorder="1" applyAlignment="1">
      <alignment horizontal="center" vertical="top" wrapText="1"/>
    </xf>
    <xf numFmtId="41" fontId="0" fillId="0" borderId="0" xfId="1" applyNumberFormat="1" applyFont="1"/>
    <xf numFmtId="0" fontId="15" fillId="0" borderId="1" xfId="2" applyFont="1" applyBorder="1" applyAlignment="1" applyProtection="1">
      <alignment horizontal="center" vertical="top"/>
      <protection hidden="1"/>
    </xf>
    <xf numFmtId="0" fontId="15" fillId="0" borderId="1" xfId="2" applyFont="1" applyBorder="1" applyAlignment="1" applyProtection="1">
      <alignment horizontal="left" vertical="top"/>
      <protection hidden="1"/>
    </xf>
    <xf numFmtId="0" fontId="15" fillId="11" borderId="1" xfId="4" applyFont="1" applyFill="1" applyBorder="1" applyAlignment="1" applyProtection="1">
      <alignment horizontal="left" vertical="top" wrapText="1" shrinkToFit="1"/>
      <protection locked="0"/>
    </xf>
    <xf numFmtId="0" fontId="28" fillId="11" borderId="1" xfId="2" applyFont="1" applyFill="1" applyBorder="1" applyAlignment="1">
      <alignment horizontal="center" vertical="top"/>
    </xf>
    <xf numFmtId="0" fontId="28" fillId="11" borderId="1" xfId="2" applyFont="1" applyFill="1" applyBorder="1" applyAlignment="1">
      <alignment horizontal="left" vertical="top"/>
    </xf>
    <xf numFmtId="190" fontId="28" fillId="0" borderId="1" xfId="2" applyNumberFormat="1" applyFont="1" applyFill="1" applyBorder="1"/>
    <xf numFmtId="0" fontId="28" fillId="0" borderId="0" xfId="0" applyFont="1"/>
    <xf numFmtId="187" fontId="28" fillId="0" borderId="1" xfId="0" applyNumberFormat="1" applyFont="1" applyFill="1" applyBorder="1" applyAlignment="1">
      <alignment vertical="top"/>
    </xf>
    <xf numFmtId="187" fontId="28" fillId="14" borderId="1" xfId="0" applyNumberFormat="1" applyFont="1" applyFill="1" applyBorder="1" applyAlignment="1">
      <alignment vertical="top"/>
    </xf>
    <xf numFmtId="0" fontId="28" fillId="5" borderId="1" xfId="0" applyNumberFormat="1" applyFont="1" applyFill="1" applyBorder="1" applyAlignment="1">
      <alignment horizontal="center" vertical="top"/>
    </xf>
    <xf numFmtId="4" fontId="28" fillId="0" borderId="1" xfId="0" applyNumberFormat="1" applyFont="1" applyFill="1" applyBorder="1" applyAlignment="1">
      <alignment vertical="top"/>
    </xf>
    <xf numFmtId="43" fontId="28" fillId="0" borderId="1" xfId="3" applyFont="1" applyFill="1" applyBorder="1" applyAlignment="1">
      <alignment vertical="top"/>
    </xf>
    <xf numFmtId="43" fontId="28" fillId="16" borderId="1" xfId="3" applyFont="1" applyFill="1" applyBorder="1" applyAlignment="1">
      <alignment vertical="top"/>
    </xf>
    <xf numFmtId="0" fontId="28" fillId="5" borderId="1" xfId="3" applyNumberFormat="1" applyFont="1" applyFill="1" applyBorder="1" applyAlignment="1">
      <alignment horizontal="center" vertical="top"/>
    </xf>
    <xf numFmtId="187" fontId="0" fillId="0" borderId="1" xfId="1" applyNumberFormat="1" applyFont="1" applyFill="1" applyBorder="1"/>
    <xf numFmtId="187" fontId="0" fillId="0" borderId="1" xfId="3" applyNumberFormat="1" applyFont="1" applyFill="1" applyBorder="1"/>
    <xf numFmtId="187" fontId="6" fillId="0" borderId="1" xfId="2" applyNumberFormat="1" applyFill="1" applyBorder="1"/>
    <xf numFmtId="187" fontId="6" fillId="0" borderId="0" xfId="2" applyNumberFormat="1"/>
    <xf numFmtId="187" fontId="6" fillId="0" borderId="1" xfId="2" applyNumberFormat="1" applyBorder="1"/>
    <xf numFmtId="0" fontId="9" fillId="6" borderId="4" xfId="2" applyFont="1" applyFill="1" applyBorder="1" applyAlignment="1">
      <alignment horizontal="left" readingOrder="1"/>
    </xf>
    <xf numFmtId="0" fontId="9" fillId="6" borderId="3" xfId="2" applyFont="1" applyFill="1" applyBorder="1" applyAlignment="1">
      <alignment horizontal="left" readingOrder="1"/>
    </xf>
    <xf numFmtId="0" fontId="10" fillId="12" borderId="1" xfId="4" applyFont="1" applyFill="1" applyBorder="1" applyAlignment="1" applyProtection="1">
      <alignment horizontal="center" vertical="top"/>
      <protection locked="0"/>
    </xf>
    <xf numFmtId="0" fontId="6" fillId="0" borderId="1" xfId="2" applyBorder="1" applyAlignment="1">
      <alignment horizontal="center" vertical="center"/>
    </xf>
    <xf numFmtId="0" fontId="10" fillId="5" borderId="1" xfId="4" applyFont="1" applyFill="1" applyBorder="1" applyAlignment="1" applyProtection="1">
      <alignment horizontal="center" vertical="top"/>
      <protection locked="0"/>
    </xf>
    <xf numFmtId="0" fontId="10" fillId="6" borderId="1" xfId="4" applyFont="1" applyFill="1" applyBorder="1" applyAlignment="1" applyProtection="1">
      <alignment horizontal="center" vertical="top"/>
      <protection locked="0"/>
    </xf>
    <xf numFmtId="0" fontId="10" fillId="7" borderId="1" xfId="4" applyFont="1" applyFill="1" applyBorder="1" applyAlignment="1" applyProtection="1">
      <alignment horizontal="center" vertical="top"/>
      <protection locked="0"/>
    </xf>
    <xf numFmtId="0" fontId="10" fillId="8" borderId="1" xfId="4" applyFont="1" applyFill="1" applyBorder="1" applyAlignment="1" applyProtection="1">
      <alignment horizontal="center" vertical="top"/>
      <protection locked="0"/>
    </xf>
    <xf numFmtId="0" fontId="10" fillId="9" borderId="1" xfId="4" applyFont="1" applyFill="1" applyBorder="1" applyAlignment="1" applyProtection="1">
      <alignment horizontal="center" vertical="top"/>
      <protection locked="0"/>
    </xf>
    <xf numFmtId="0" fontId="10" fillId="10" borderId="1" xfId="4" applyFont="1" applyFill="1" applyBorder="1" applyAlignment="1" applyProtection="1">
      <alignment horizontal="center" vertical="top"/>
      <protection locked="0"/>
    </xf>
    <xf numFmtId="0" fontId="10" fillId="11" borderId="1" xfId="4" applyFont="1" applyFill="1" applyBorder="1" applyAlignment="1" applyProtection="1">
      <alignment horizontal="center" vertical="top"/>
      <protection locked="0"/>
    </xf>
    <xf numFmtId="189" fontId="0" fillId="2" borderId="5" xfId="0" applyNumberFormat="1" applyFill="1" applyBorder="1" applyAlignment="1">
      <alignment horizontal="center" vertical="center"/>
    </xf>
    <xf numFmtId="189" fontId="0" fillId="4" borderId="5" xfId="0" applyNumberFormat="1" applyFill="1" applyBorder="1" applyAlignment="1">
      <alignment horizontal="center" vertical="center"/>
    </xf>
    <xf numFmtId="189" fontId="6" fillId="0" borderId="1" xfId="2" applyNumberFormat="1" applyBorder="1" applyAlignment="1">
      <alignment horizontal="center" vertical="center"/>
    </xf>
    <xf numFmtId="0" fontId="6" fillId="0" borderId="1" xfId="2" applyBorder="1" applyAlignment="1">
      <alignment horizontal="center" vertical="top" wrapText="1"/>
    </xf>
    <xf numFmtId="0" fontId="6" fillId="0" borderId="6" xfId="2" applyBorder="1" applyAlignment="1">
      <alignment horizontal="center" vertical="center" wrapText="1"/>
    </xf>
    <xf numFmtId="0" fontId="6" fillId="0" borderId="7" xfId="2" applyBorder="1" applyAlignment="1">
      <alignment horizontal="center" vertical="center" wrapText="1"/>
    </xf>
    <xf numFmtId="0" fontId="0" fillId="13" borderId="0" xfId="0" applyFill="1" applyAlignment="1">
      <alignment horizontal="center" vertical="top" wrapText="1"/>
    </xf>
    <xf numFmtId="189" fontId="6" fillId="20" borderId="8" xfId="2" applyNumberFormat="1" applyFill="1" applyBorder="1" applyAlignment="1">
      <alignment horizontal="center" vertical="center"/>
    </xf>
    <xf numFmtId="189" fontId="6" fillId="20" borderId="5" xfId="2" applyNumberFormat="1" applyFill="1" applyBorder="1" applyAlignment="1">
      <alignment horizontal="center" vertical="center"/>
    </xf>
    <xf numFmtId="189" fontId="6" fillId="20" borderId="9" xfId="2" applyNumberFormat="1" applyFill="1" applyBorder="1" applyAlignment="1">
      <alignment horizontal="center" vertical="center"/>
    </xf>
    <xf numFmtId="189" fontId="6" fillId="21" borderId="8" xfId="2" applyNumberFormat="1" applyFill="1" applyBorder="1" applyAlignment="1">
      <alignment horizontal="center" vertical="center"/>
    </xf>
    <xf numFmtId="189" fontId="6" fillId="21" borderId="5" xfId="2" applyNumberFormat="1" applyFill="1" applyBorder="1" applyAlignment="1">
      <alignment horizontal="center" vertical="center"/>
    </xf>
    <xf numFmtId="189" fontId="0" fillId="3" borderId="5" xfId="3" applyNumberFormat="1" applyFont="1" applyFill="1" applyBorder="1" applyAlignment="1">
      <alignment horizontal="center" vertical="center"/>
    </xf>
    <xf numFmtId="189" fontId="0" fillId="22" borderId="5" xfId="3" applyNumberFormat="1" applyFont="1" applyFill="1" applyBorder="1" applyAlignment="1">
      <alignment horizontal="center" vertical="center"/>
    </xf>
    <xf numFmtId="189" fontId="0" fillId="19" borderId="5" xfId="3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4" fillId="0" borderId="0" xfId="2" applyFont="1" applyFill="1" applyAlignment="1">
      <alignment horizontal="center" vertical="top"/>
    </xf>
    <xf numFmtId="0" fontId="1" fillId="0" borderId="0" xfId="2" applyFont="1" applyAlignment="1"/>
    <xf numFmtId="43" fontId="14" fillId="0" borderId="0" xfId="1" applyFont="1" applyFill="1" applyBorder="1"/>
    <xf numFmtId="43" fontId="16" fillId="0" borderId="1" xfId="1" applyFont="1" applyFill="1" applyBorder="1" applyAlignment="1">
      <alignment horizontal="center" vertical="center" textRotation="90" wrapText="1"/>
    </xf>
    <xf numFmtId="43" fontId="10" fillId="0" borderId="1" xfId="1" applyFont="1" applyBorder="1" applyAlignment="1" applyProtection="1">
      <alignment horizontal="center" vertical="top"/>
      <protection hidden="1"/>
    </xf>
    <xf numFmtId="43" fontId="16" fillId="0" borderId="0" xfId="1" applyFont="1" applyBorder="1" applyAlignment="1" applyProtection="1">
      <alignment horizontal="center"/>
      <protection hidden="1"/>
    </xf>
    <xf numFmtId="43" fontId="27" fillId="0" borderId="0" xfId="1" applyFont="1" applyBorder="1" applyAlignment="1" applyProtection="1">
      <alignment horizontal="center"/>
      <protection hidden="1"/>
    </xf>
    <xf numFmtId="43" fontId="15" fillId="0" borderId="0" xfId="1" applyFont="1" applyFill="1"/>
  </cellXfs>
  <cellStyles count="6">
    <cellStyle name="Comma" xfId="1" builtinId="3"/>
    <cellStyle name="Comma 2" xfId="3"/>
    <cellStyle name="Normal" xfId="0" builtinId="0"/>
    <cellStyle name="Normal 2" xfId="2"/>
    <cellStyle name="Normal 2 2" xfId="4"/>
    <cellStyle name="ปกติ_Sheet1" xfId="5"/>
  </cellStyles>
  <dxfs count="0"/>
  <tableStyles count="0" defaultTableStyle="TableStyleMedium9" defaultPivotStyle="PivotStyleLight16"/>
  <colors>
    <mruColors>
      <color rgb="FFF5F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zoomScale="90" zoomScaleNormal="90" workbookViewId="0">
      <selection activeCell="B1" sqref="B1"/>
    </sheetView>
  </sheetViews>
  <sheetFormatPr defaultColWidth="9" defaultRowHeight="14.25" x14ac:dyDescent="0.2"/>
  <cols>
    <col min="1" max="1" width="3" style="3" customWidth="1"/>
    <col min="2" max="2" width="23.75" style="3" bestFit="1" customWidth="1"/>
    <col min="3" max="3" width="31" style="3" customWidth="1"/>
    <col min="4" max="4" width="52.25" style="3" customWidth="1"/>
    <col min="5" max="5" width="45.625" style="3" customWidth="1"/>
    <col min="6" max="6" width="6.75" style="3" customWidth="1"/>
    <col min="7" max="16384" width="9" style="3"/>
  </cols>
  <sheetData>
    <row r="1" spans="1:6" ht="33" customHeight="1" x14ac:dyDescent="0.2">
      <c r="A1" s="5"/>
      <c r="B1" s="220" t="s">
        <v>355</v>
      </c>
      <c r="C1" s="94" t="s">
        <v>312</v>
      </c>
      <c r="D1" s="94" t="s">
        <v>356</v>
      </c>
      <c r="E1" s="93" t="s">
        <v>357</v>
      </c>
      <c r="F1" s="93" t="s">
        <v>358</v>
      </c>
    </row>
    <row r="2" spans="1:6" ht="42" x14ac:dyDescent="0.2">
      <c r="A2" s="5"/>
      <c r="B2" s="169" t="s">
        <v>359</v>
      </c>
      <c r="C2" s="170" t="s">
        <v>360</v>
      </c>
      <c r="D2" s="170" t="s">
        <v>361</v>
      </c>
      <c r="E2" s="171" t="s">
        <v>362</v>
      </c>
      <c r="F2" s="172">
        <v>1</v>
      </c>
    </row>
    <row r="3" spans="1:6" ht="60.75" x14ac:dyDescent="0.2">
      <c r="A3" s="5"/>
      <c r="B3" s="169" t="s">
        <v>363</v>
      </c>
      <c r="C3" s="173" t="s">
        <v>364</v>
      </c>
      <c r="D3" s="170"/>
      <c r="E3" s="171" t="s">
        <v>365</v>
      </c>
      <c r="F3" s="172">
        <v>1</v>
      </c>
    </row>
    <row r="4" spans="1:6" ht="81" x14ac:dyDescent="0.2">
      <c r="A4" s="5"/>
      <c r="B4" s="174" t="s">
        <v>366</v>
      </c>
      <c r="C4" s="174" t="s">
        <v>367</v>
      </c>
      <c r="D4" s="175" t="s">
        <v>368</v>
      </c>
      <c r="E4" s="176" t="s">
        <v>369</v>
      </c>
      <c r="F4" s="177">
        <v>1</v>
      </c>
    </row>
    <row r="5" spans="1:6" ht="24" customHeight="1" x14ac:dyDescent="0.2">
      <c r="A5" s="5"/>
      <c r="B5" s="178"/>
      <c r="C5" s="178"/>
      <c r="D5" s="179"/>
      <c r="E5" s="180" t="s">
        <v>370</v>
      </c>
      <c r="F5" s="181"/>
    </row>
    <row r="6" spans="1:6" ht="25.5" customHeight="1" x14ac:dyDescent="0.2">
      <c r="A6" s="5"/>
      <c r="B6" s="182"/>
      <c r="C6" s="182"/>
      <c r="D6" s="183"/>
      <c r="E6" s="184" t="s">
        <v>371</v>
      </c>
      <c r="F6" s="185"/>
    </row>
    <row r="7" spans="1:6" ht="147" x14ac:dyDescent="0.2">
      <c r="A7" s="5"/>
      <c r="B7" s="169" t="s">
        <v>372</v>
      </c>
      <c r="C7" s="186" t="s">
        <v>373</v>
      </c>
      <c r="D7" s="170" t="s">
        <v>374</v>
      </c>
      <c r="E7" s="171" t="s">
        <v>375</v>
      </c>
      <c r="F7" s="172">
        <v>1</v>
      </c>
    </row>
    <row r="8" spans="1:6" ht="81" x14ac:dyDescent="0.2">
      <c r="A8" s="5"/>
      <c r="B8" s="169" t="s">
        <v>376</v>
      </c>
      <c r="C8" s="186" t="s">
        <v>377</v>
      </c>
      <c r="D8" s="170" t="s">
        <v>378</v>
      </c>
      <c r="E8" s="171" t="s">
        <v>379</v>
      </c>
      <c r="F8" s="172">
        <v>1</v>
      </c>
    </row>
    <row r="9" spans="1:6" ht="60.75" x14ac:dyDescent="0.2">
      <c r="A9" s="5"/>
      <c r="B9" s="169" t="s">
        <v>380</v>
      </c>
      <c r="C9" s="186" t="s">
        <v>381</v>
      </c>
      <c r="D9" s="170" t="s">
        <v>382</v>
      </c>
      <c r="E9" s="171" t="s">
        <v>383</v>
      </c>
      <c r="F9" s="172">
        <v>1</v>
      </c>
    </row>
    <row r="10" spans="1:6" ht="63" x14ac:dyDescent="0.2">
      <c r="A10" s="5"/>
      <c r="B10" s="187" t="s">
        <v>384</v>
      </c>
      <c r="C10" s="187" t="s">
        <v>385</v>
      </c>
      <c r="D10" s="188" t="s">
        <v>386</v>
      </c>
      <c r="E10" s="171" t="s">
        <v>387</v>
      </c>
      <c r="F10" s="172">
        <v>1</v>
      </c>
    </row>
    <row r="11" spans="1:6" ht="10.5" customHeight="1" x14ac:dyDescent="0.2">
      <c r="A11" s="5"/>
      <c r="B11" s="189"/>
      <c r="C11" s="189"/>
      <c r="D11" s="190"/>
      <c r="E11" s="191"/>
      <c r="F11" s="192"/>
    </row>
    <row r="12" spans="1:6" ht="18.75" customHeight="1" x14ac:dyDescent="0.35">
      <c r="B12" s="193" t="s">
        <v>388</v>
      </c>
      <c r="C12" s="193" t="s">
        <v>389</v>
      </c>
    </row>
    <row r="13" spans="1:6" ht="21" x14ac:dyDescent="0.35">
      <c r="B13" s="1" t="s">
        <v>390</v>
      </c>
      <c r="C13" s="194">
        <v>7</v>
      </c>
    </row>
    <row r="14" spans="1:6" ht="21" x14ac:dyDescent="0.35">
      <c r="B14" s="1" t="s">
        <v>391</v>
      </c>
      <c r="C14" s="194">
        <v>6</v>
      </c>
    </row>
    <row r="15" spans="1:6" ht="21" x14ac:dyDescent="0.35">
      <c r="B15" s="1" t="s">
        <v>392</v>
      </c>
      <c r="C15" s="194">
        <v>5</v>
      </c>
    </row>
    <row r="16" spans="1:6" ht="21" x14ac:dyDescent="0.35">
      <c r="B16" s="1" t="s">
        <v>393</v>
      </c>
      <c r="C16" s="194">
        <v>4</v>
      </c>
    </row>
    <row r="17" spans="2:3" ht="21" x14ac:dyDescent="0.35">
      <c r="B17" s="1" t="s">
        <v>394</v>
      </c>
      <c r="C17" s="194">
        <v>3</v>
      </c>
    </row>
    <row r="18" spans="2:3" ht="21" x14ac:dyDescent="0.35">
      <c r="B18" s="1" t="s">
        <v>395</v>
      </c>
      <c r="C18" s="194">
        <v>2</v>
      </c>
    </row>
    <row r="19" spans="2:3" ht="21" x14ac:dyDescent="0.35">
      <c r="B19" s="1" t="s">
        <v>396</v>
      </c>
      <c r="C19" s="194">
        <v>1</v>
      </c>
    </row>
    <row r="20" spans="2:3" ht="21" x14ac:dyDescent="0.35">
      <c r="B20" s="1" t="s">
        <v>397</v>
      </c>
      <c r="C20" s="194">
        <v>0</v>
      </c>
    </row>
  </sheetData>
  <pageMargins left="1.1023622047244095" right="0.31496062992125984" top="0.39370078740157483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2"/>
  <sheetViews>
    <sheetView zoomScale="110" zoomScaleNormal="110" workbookViewId="0">
      <selection activeCell="D18" sqref="D18"/>
    </sheetView>
  </sheetViews>
  <sheetFormatPr defaultColWidth="8.75" defaultRowHeight="21" x14ac:dyDescent="0.35"/>
  <cols>
    <col min="1" max="1" width="6.75" style="147" customWidth="1"/>
    <col min="2" max="2" width="63.875" style="147" customWidth="1"/>
    <col min="3" max="3" width="14.375" style="147" bestFit="1" customWidth="1"/>
    <col min="4" max="4" width="75.125" style="147" bestFit="1" customWidth="1"/>
    <col min="5" max="5" width="10.375" style="147" customWidth="1"/>
    <col min="6" max="6" width="9.25" style="147" customWidth="1"/>
    <col min="7" max="7" width="6.875" style="147" hidden="1" customWidth="1"/>
    <col min="8" max="8" width="6.25" style="147" hidden="1" customWidth="1"/>
    <col min="9" max="9" width="6.375" style="147" hidden="1" customWidth="1"/>
    <col min="10" max="10" width="5.375" style="147" hidden="1" customWidth="1"/>
    <col min="11" max="16384" width="8.75" style="147"/>
  </cols>
  <sheetData>
    <row r="1" spans="2:10" x14ac:dyDescent="0.35">
      <c r="B1" s="147" t="s">
        <v>309</v>
      </c>
    </row>
    <row r="2" spans="2:10" ht="47.25" x14ac:dyDescent="0.35">
      <c r="B2" s="148" t="s">
        <v>310</v>
      </c>
      <c r="C2" s="149" t="s">
        <v>311</v>
      </c>
      <c r="D2" s="150" t="s">
        <v>312</v>
      </c>
      <c r="G2" s="151"/>
      <c r="H2" s="151"/>
      <c r="I2" s="151"/>
      <c r="J2" s="151"/>
    </row>
    <row r="3" spans="2:10" x14ac:dyDescent="0.35">
      <c r="B3" s="263" t="s">
        <v>313</v>
      </c>
      <c r="C3" s="264"/>
      <c r="D3" s="152" t="s">
        <v>314</v>
      </c>
      <c r="G3" s="151"/>
      <c r="H3" s="151"/>
      <c r="I3" s="151"/>
      <c r="J3" s="151"/>
    </row>
    <row r="4" spans="2:10" x14ac:dyDescent="0.35">
      <c r="B4" s="153" t="s">
        <v>315</v>
      </c>
      <c r="C4" s="154">
        <v>1</v>
      </c>
      <c r="D4" s="155" t="s">
        <v>316</v>
      </c>
      <c r="G4" s="151"/>
      <c r="H4" s="151"/>
      <c r="I4" s="151"/>
      <c r="J4" s="151"/>
    </row>
    <row r="5" spans="2:10" x14ac:dyDescent="0.35">
      <c r="B5" s="153" t="s">
        <v>317</v>
      </c>
      <c r="C5" s="154">
        <v>1</v>
      </c>
      <c r="D5" s="155" t="s">
        <v>318</v>
      </c>
      <c r="G5" s="151"/>
      <c r="H5" s="151"/>
      <c r="I5" s="151"/>
      <c r="J5" s="151"/>
    </row>
    <row r="6" spans="2:10" x14ac:dyDescent="0.35">
      <c r="B6" s="153" t="s">
        <v>319</v>
      </c>
      <c r="C6" s="154">
        <v>1</v>
      </c>
      <c r="D6" s="155" t="s">
        <v>320</v>
      </c>
      <c r="G6" s="151"/>
      <c r="H6" s="151"/>
      <c r="I6" s="151"/>
      <c r="J6" s="156"/>
    </row>
    <row r="7" spans="2:10" x14ac:dyDescent="0.35">
      <c r="B7" s="263" t="s">
        <v>321</v>
      </c>
      <c r="C7" s="264"/>
      <c r="D7" s="152" t="s">
        <v>322</v>
      </c>
      <c r="G7" s="151"/>
      <c r="H7" s="151"/>
      <c r="I7" s="151"/>
      <c r="J7" s="156"/>
    </row>
    <row r="8" spans="2:10" x14ac:dyDescent="0.35">
      <c r="B8" s="157" t="s">
        <v>323</v>
      </c>
      <c r="C8" s="154">
        <v>1</v>
      </c>
      <c r="D8" s="155" t="s">
        <v>324</v>
      </c>
      <c r="G8" s="151"/>
      <c r="H8" s="151"/>
      <c r="I8" s="151"/>
      <c r="J8" s="156"/>
    </row>
    <row r="9" spans="2:10" x14ac:dyDescent="0.35">
      <c r="B9" s="157" t="s">
        <v>325</v>
      </c>
      <c r="C9" s="154">
        <v>1</v>
      </c>
      <c r="D9" s="155" t="s">
        <v>326</v>
      </c>
      <c r="G9" s="151"/>
      <c r="H9" s="151"/>
      <c r="I9" s="158"/>
      <c r="J9" s="156"/>
    </row>
    <row r="10" spans="2:10" x14ac:dyDescent="0.35">
      <c r="B10" s="263" t="s">
        <v>327</v>
      </c>
      <c r="C10" s="264"/>
      <c r="D10" s="152" t="s">
        <v>328</v>
      </c>
      <c r="G10" s="151"/>
      <c r="H10" s="151"/>
      <c r="I10" s="158"/>
      <c r="J10" s="156"/>
    </row>
    <row r="11" spans="2:10" x14ac:dyDescent="0.35">
      <c r="B11" s="159" t="s">
        <v>329</v>
      </c>
      <c r="C11" s="160"/>
      <c r="D11" s="155" t="s">
        <v>330</v>
      </c>
      <c r="E11" s="151"/>
      <c r="G11" s="151"/>
      <c r="H11" s="151"/>
      <c r="I11" s="151"/>
      <c r="J11" s="156"/>
    </row>
    <row r="12" spans="2:10" x14ac:dyDescent="0.35">
      <c r="B12" s="157" t="s">
        <v>331</v>
      </c>
      <c r="C12" s="1">
        <v>0</v>
      </c>
      <c r="D12" s="155" t="s">
        <v>332</v>
      </c>
      <c r="E12" s="151"/>
      <c r="G12" s="151"/>
      <c r="H12" s="151"/>
      <c r="I12" s="158"/>
      <c r="J12" s="156"/>
    </row>
    <row r="13" spans="2:10" x14ac:dyDescent="0.35">
      <c r="B13" s="157" t="s">
        <v>333</v>
      </c>
      <c r="C13" s="1">
        <v>1</v>
      </c>
      <c r="D13" s="155" t="s">
        <v>334</v>
      </c>
      <c r="E13" s="151"/>
      <c r="G13" s="151"/>
      <c r="H13" s="151"/>
      <c r="I13" s="151"/>
      <c r="J13" s="151"/>
    </row>
    <row r="14" spans="2:10" x14ac:dyDescent="0.35">
      <c r="B14" s="157" t="s">
        <v>335</v>
      </c>
      <c r="C14" s="1">
        <v>2</v>
      </c>
      <c r="D14" s="155"/>
      <c r="E14" s="151"/>
    </row>
    <row r="15" spans="2:10" x14ac:dyDescent="0.35">
      <c r="B15" s="161" t="s">
        <v>336</v>
      </c>
      <c r="C15" s="1"/>
      <c r="D15" s="155" t="s">
        <v>337</v>
      </c>
      <c r="E15" s="151"/>
      <c r="G15" s="147" t="s">
        <v>338</v>
      </c>
    </row>
    <row r="16" spans="2:10" x14ac:dyDescent="0.35">
      <c r="B16" s="157" t="s">
        <v>339</v>
      </c>
      <c r="C16" s="1">
        <v>2</v>
      </c>
      <c r="D16" s="155"/>
      <c r="E16" s="151"/>
      <c r="G16" s="162"/>
      <c r="H16" s="162"/>
      <c r="I16" s="162"/>
      <c r="J16" s="162"/>
    </row>
    <row r="17" spans="2:10" x14ac:dyDescent="0.35">
      <c r="B17" s="157" t="s">
        <v>340</v>
      </c>
      <c r="C17" s="1">
        <v>1</v>
      </c>
      <c r="D17" s="155"/>
      <c r="E17" s="151"/>
      <c r="G17" s="162" t="s">
        <v>341</v>
      </c>
      <c r="H17" s="162"/>
      <c r="I17" s="162"/>
      <c r="J17" s="162"/>
    </row>
    <row r="18" spans="2:10" x14ac:dyDescent="0.35">
      <c r="B18" s="157" t="s">
        <v>342</v>
      </c>
      <c r="C18" s="1">
        <v>0</v>
      </c>
      <c r="D18" s="155"/>
      <c r="E18" s="151"/>
      <c r="G18" s="162" t="s">
        <v>343</v>
      </c>
      <c r="H18" s="162" t="s">
        <v>344</v>
      </c>
      <c r="I18" s="162" t="s">
        <v>345</v>
      </c>
      <c r="J18" s="162" t="s">
        <v>346</v>
      </c>
    </row>
    <row r="19" spans="2:10" x14ac:dyDescent="0.35">
      <c r="B19" s="161" t="s">
        <v>347</v>
      </c>
      <c r="C19" s="1">
        <v>0</v>
      </c>
      <c r="D19" s="155"/>
      <c r="E19" s="151"/>
      <c r="G19" s="162"/>
      <c r="H19" s="162"/>
      <c r="I19" s="162"/>
      <c r="J19" s="162"/>
    </row>
    <row r="20" spans="2:10" x14ac:dyDescent="0.35">
      <c r="B20" s="161" t="s">
        <v>348</v>
      </c>
      <c r="C20" s="1">
        <v>2</v>
      </c>
      <c r="D20" s="163"/>
      <c r="E20" s="151"/>
      <c r="G20" s="162"/>
      <c r="H20" s="162"/>
      <c r="I20" s="162"/>
      <c r="J20" s="162"/>
    </row>
    <row r="21" spans="2:10" x14ac:dyDescent="0.35">
      <c r="B21" s="164"/>
      <c r="C21" s="2"/>
      <c r="D21" s="165"/>
      <c r="E21" s="151"/>
      <c r="G21" s="162"/>
      <c r="H21" s="162"/>
      <c r="I21" s="162"/>
      <c r="J21" s="162"/>
    </row>
    <row r="22" spans="2:10" x14ac:dyDescent="0.35">
      <c r="B22" s="166" t="s">
        <v>349</v>
      </c>
      <c r="D22" s="165"/>
      <c r="G22" s="162" t="s">
        <v>350</v>
      </c>
      <c r="H22" s="162" t="s">
        <v>350</v>
      </c>
      <c r="I22" s="162"/>
      <c r="J22" s="167">
        <v>2</v>
      </c>
    </row>
    <row r="23" spans="2:10" x14ac:dyDescent="0.35">
      <c r="D23" s="165"/>
      <c r="G23" s="162" t="s">
        <v>351</v>
      </c>
      <c r="H23" s="162" t="s">
        <v>351</v>
      </c>
      <c r="I23" s="162"/>
      <c r="J23" s="167">
        <v>0</v>
      </c>
    </row>
    <row r="24" spans="2:10" x14ac:dyDescent="0.35">
      <c r="G24" s="162" t="s">
        <v>351</v>
      </c>
      <c r="H24" s="162" t="s">
        <v>350</v>
      </c>
      <c r="I24" s="162" t="s">
        <v>352</v>
      </c>
      <c r="J24" s="167">
        <v>2</v>
      </c>
    </row>
    <row r="25" spans="2:10" x14ac:dyDescent="0.35">
      <c r="G25" s="162"/>
      <c r="H25" s="162"/>
      <c r="I25" s="168" t="s">
        <v>353</v>
      </c>
      <c r="J25" s="167">
        <v>1</v>
      </c>
    </row>
    <row r="26" spans="2:10" x14ac:dyDescent="0.35">
      <c r="G26" s="162"/>
      <c r="H26" s="162"/>
      <c r="I26" s="162" t="s">
        <v>354</v>
      </c>
      <c r="J26" s="167">
        <v>0</v>
      </c>
    </row>
    <row r="27" spans="2:10" x14ac:dyDescent="0.35">
      <c r="G27" s="162" t="s">
        <v>350</v>
      </c>
      <c r="H27" s="162" t="s">
        <v>351</v>
      </c>
      <c r="I27" s="162" t="s">
        <v>352</v>
      </c>
      <c r="J27" s="167">
        <v>0</v>
      </c>
    </row>
    <row r="28" spans="2:10" x14ac:dyDescent="0.35">
      <c r="G28" s="162"/>
      <c r="H28" s="162"/>
      <c r="I28" s="168" t="s">
        <v>353</v>
      </c>
      <c r="J28" s="167">
        <v>1</v>
      </c>
    </row>
    <row r="29" spans="2:10" x14ac:dyDescent="0.35">
      <c r="G29" s="162"/>
      <c r="H29" s="162"/>
      <c r="I29" s="162" t="s">
        <v>354</v>
      </c>
      <c r="J29" s="167">
        <v>2</v>
      </c>
    </row>
    <row r="30" spans="2:10" x14ac:dyDescent="0.35">
      <c r="G30" s="162"/>
      <c r="H30" s="162"/>
      <c r="I30" s="162"/>
      <c r="J30" s="167"/>
    </row>
    <row r="31" spans="2:10" x14ac:dyDescent="0.35">
      <c r="G31" s="162"/>
      <c r="H31" s="162"/>
      <c r="I31" s="162"/>
      <c r="J31" s="167"/>
    </row>
    <row r="32" spans="2:10" x14ac:dyDescent="0.35">
      <c r="G32" s="162"/>
      <c r="H32" s="162"/>
      <c r="I32" s="162"/>
      <c r="J32" s="162"/>
    </row>
  </sheetData>
  <mergeCells count="3">
    <mergeCell ref="B3:C3"/>
    <mergeCell ref="B7:C7"/>
    <mergeCell ref="B10:C10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1"/>
  <sheetViews>
    <sheetView zoomScale="90" zoomScaleNormal="90" workbookViewId="0">
      <pane xSplit="3" ySplit="2" topLeftCell="BL3" activePane="bottomRight" state="frozen"/>
      <selection pane="topRight" activeCell="D1" sqref="D1"/>
      <selection pane="bottomLeft" activeCell="A2" sqref="A2"/>
      <selection pane="bottomRight" activeCell="A3" sqref="A3:BX31"/>
    </sheetView>
  </sheetViews>
  <sheetFormatPr defaultRowHeight="14.25" x14ac:dyDescent="0.2"/>
  <cols>
    <col min="1" max="1" width="11.375" bestFit="1" customWidth="1"/>
    <col min="2" max="2" width="7.125" bestFit="1" customWidth="1"/>
    <col min="3" max="3" width="42.625" bestFit="1" customWidth="1"/>
    <col min="4" max="4" width="18.125" bestFit="1" customWidth="1"/>
    <col min="5" max="5" width="17.5" bestFit="1" customWidth="1"/>
    <col min="6" max="13" width="16.375" bestFit="1" customWidth="1"/>
    <col min="14" max="15" width="15.25" bestFit="1" customWidth="1"/>
    <col min="16" max="16" width="16.375" bestFit="1" customWidth="1"/>
    <col min="17" max="17" width="15.25" bestFit="1" customWidth="1"/>
    <col min="18" max="18" width="16.375" bestFit="1" customWidth="1"/>
    <col min="19" max="20" width="15.25" bestFit="1" customWidth="1"/>
    <col min="21" max="22" width="16.375" bestFit="1" customWidth="1"/>
    <col min="23" max="23" width="15.25" bestFit="1" customWidth="1"/>
    <col min="24" max="24" width="16.375" bestFit="1" customWidth="1"/>
    <col min="25" max="34" width="15.25" bestFit="1" customWidth="1"/>
    <col min="35" max="35" width="14" bestFit="1" customWidth="1"/>
    <col min="36" max="38" width="15.25" bestFit="1" customWidth="1"/>
    <col min="39" max="39" width="14" bestFit="1" customWidth="1"/>
    <col min="40" max="41" width="15.25" bestFit="1" customWidth="1"/>
    <col min="42" max="42" width="14" bestFit="1" customWidth="1"/>
    <col min="43" max="44" width="15.25" bestFit="1" customWidth="1"/>
    <col min="45" max="45" width="14" bestFit="1" customWidth="1"/>
    <col min="46" max="47" width="15.25" bestFit="1" customWidth="1"/>
    <col min="48" max="48" width="14" bestFit="1" customWidth="1"/>
    <col min="49" max="55" width="15.25" bestFit="1" customWidth="1"/>
    <col min="56" max="56" width="16.375" bestFit="1" customWidth="1"/>
    <col min="57" max="60" width="15.25" bestFit="1" customWidth="1"/>
    <col min="61" max="61" width="14" bestFit="1" customWidth="1"/>
    <col min="62" max="66" width="15.25" bestFit="1" customWidth="1"/>
    <col min="67" max="67" width="14" bestFit="1" customWidth="1"/>
    <col min="68" max="76" width="15.25" bestFit="1" customWidth="1"/>
  </cols>
  <sheetData>
    <row r="1" spans="1:76" s="3" customFormat="1" x14ac:dyDescent="0.2">
      <c r="A1" s="292" t="s">
        <v>404</v>
      </c>
      <c r="B1" s="4"/>
    </row>
    <row r="2" spans="1:76" s="212" customFormat="1" x14ac:dyDescent="0.2">
      <c r="A2" s="211" t="s">
        <v>0</v>
      </c>
      <c r="B2" s="211" t="s">
        <v>1</v>
      </c>
      <c r="C2" s="211" t="s">
        <v>2</v>
      </c>
      <c r="D2" s="211" t="s">
        <v>3</v>
      </c>
      <c r="E2" s="211" t="s">
        <v>4</v>
      </c>
      <c r="F2" s="211" t="s">
        <v>5</v>
      </c>
      <c r="G2" s="211" t="s">
        <v>6</v>
      </c>
      <c r="H2" s="211" t="s">
        <v>7</v>
      </c>
      <c r="I2" s="211" t="s">
        <v>8</v>
      </c>
      <c r="J2" s="211" t="s">
        <v>9</v>
      </c>
      <c r="K2" s="211" t="s">
        <v>10</v>
      </c>
      <c r="L2" s="211" t="s">
        <v>11</v>
      </c>
      <c r="M2" s="211" t="s">
        <v>12</v>
      </c>
      <c r="N2" s="211" t="s">
        <v>13</v>
      </c>
      <c r="O2" s="211" t="s">
        <v>14</v>
      </c>
      <c r="P2" s="211" t="s">
        <v>15</v>
      </c>
      <c r="Q2" s="211" t="s">
        <v>16</v>
      </c>
      <c r="R2" s="211" t="s">
        <v>17</v>
      </c>
      <c r="S2" s="211" t="s">
        <v>18</v>
      </c>
      <c r="T2" s="211" t="s">
        <v>19</v>
      </c>
      <c r="U2" s="211" t="s">
        <v>20</v>
      </c>
      <c r="V2" s="211" t="s">
        <v>21</v>
      </c>
      <c r="W2" s="211" t="s">
        <v>22</v>
      </c>
      <c r="X2" s="211" t="s">
        <v>23</v>
      </c>
      <c r="Y2" s="211" t="s">
        <v>24</v>
      </c>
      <c r="Z2" s="211" t="s">
        <v>25</v>
      </c>
      <c r="AA2" s="211" t="s">
        <v>26</v>
      </c>
      <c r="AB2" s="211" t="s">
        <v>27</v>
      </c>
      <c r="AC2" s="211" t="s">
        <v>28</v>
      </c>
      <c r="AD2" s="211" t="s">
        <v>29</v>
      </c>
      <c r="AE2" s="211" t="s">
        <v>30</v>
      </c>
      <c r="AF2" s="211" t="s">
        <v>31</v>
      </c>
      <c r="AG2" s="211" t="s">
        <v>32</v>
      </c>
      <c r="AH2" s="211" t="s">
        <v>33</v>
      </c>
      <c r="AI2" s="211" t="s">
        <v>34</v>
      </c>
      <c r="AJ2" s="211" t="s">
        <v>35</v>
      </c>
      <c r="AK2" s="211" t="s">
        <v>36</v>
      </c>
      <c r="AL2" s="211" t="s">
        <v>37</v>
      </c>
      <c r="AM2" s="211" t="s">
        <v>38</v>
      </c>
      <c r="AN2" s="211" t="s">
        <v>39</v>
      </c>
      <c r="AO2" s="211" t="s">
        <v>40</v>
      </c>
      <c r="AP2" s="211" t="s">
        <v>41</v>
      </c>
      <c r="AQ2" s="211" t="s">
        <v>42</v>
      </c>
      <c r="AR2" s="211" t="s">
        <v>43</v>
      </c>
      <c r="AS2" s="211" t="s">
        <v>44</v>
      </c>
      <c r="AT2" s="211" t="s">
        <v>45</v>
      </c>
      <c r="AU2" s="211" t="s">
        <v>46</v>
      </c>
      <c r="AV2" s="211" t="s">
        <v>47</v>
      </c>
      <c r="AW2" s="211" t="s">
        <v>48</v>
      </c>
      <c r="AX2" s="211" t="s">
        <v>49</v>
      </c>
      <c r="AY2" s="211" t="s">
        <v>50</v>
      </c>
      <c r="AZ2" s="211" t="s">
        <v>51</v>
      </c>
      <c r="BA2" s="211" t="s">
        <v>52</v>
      </c>
      <c r="BB2" s="211" t="s">
        <v>53</v>
      </c>
      <c r="BC2" s="211" t="s">
        <v>54</v>
      </c>
      <c r="BD2" s="211" t="s">
        <v>55</v>
      </c>
      <c r="BE2" s="211" t="s">
        <v>56</v>
      </c>
      <c r="BF2" s="211" t="s">
        <v>57</v>
      </c>
      <c r="BG2" s="211" t="s">
        <v>58</v>
      </c>
      <c r="BH2" s="211" t="s">
        <v>59</v>
      </c>
      <c r="BI2" s="211" t="s">
        <v>60</v>
      </c>
      <c r="BJ2" s="211" t="s">
        <v>61</v>
      </c>
      <c r="BK2" s="211" t="s">
        <v>62</v>
      </c>
      <c r="BL2" s="211" t="s">
        <v>63</v>
      </c>
      <c r="BM2" s="211" t="s">
        <v>64</v>
      </c>
      <c r="BN2" s="211" t="s">
        <v>65</v>
      </c>
      <c r="BO2" s="211" t="s">
        <v>66</v>
      </c>
      <c r="BP2" s="211" t="s">
        <v>67</v>
      </c>
      <c r="BQ2" s="211" t="s">
        <v>68</v>
      </c>
      <c r="BR2" s="211" t="s">
        <v>69</v>
      </c>
      <c r="BS2" s="211" t="s">
        <v>70</v>
      </c>
      <c r="BT2" s="211" t="s">
        <v>71</v>
      </c>
      <c r="BU2" s="211" t="s">
        <v>72</v>
      </c>
      <c r="BV2" s="211" t="s">
        <v>73</v>
      </c>
      <c r="BW2" s="211" t="s">
        <v>74</v>
      </c>
      <c r="BX2" s="211" t="s">
        <v>75</v>
      </c>
    </row>
    <row r="3" spans="1:76" s="218" customFormat="1" x14ac:dyDescent="0.2">
      <c r="A3" s="216">
        <v>44439</v>
      </c>
      <c r="B3" s="217" t="s">
        <v>76</v>
      </c>
      <c r="C3" s="217" t="s">
        <v>77</v>
      </c>
      <c r="D3" s="258">
        <v>4.8</v>
      </c>
      <c r="E3" s="258">
        <v>2.4900000000000002</v>
      </c>
      <c r="F3" s="258">
        <v>2.2799999999999998</v>
      </c>
      <c r="G3" s="258">
        <v>2.98</v>
      </c>
      <c r="H3" s="258">
        <v>3.91</v>
      </c>
      <c r="I3" s="258">
        <v>3.98</v>
      </c>
      <c r="J3" s="258">
        <v>2.79</v>
      </c>
      <c r="K3" s="258">
        <v>6.08</v>
      </c>
      <c r="L3" s="258">
        <v>2.44</v>
      </c>
      <c r="M3" s="258">
        <v>3.69</v>
      </c>
      <c r="N3" s="258">
        <v>1.92</v>
      </c>
      <c r="O3" s="258">
        <v>1.53</v>
      </c>
      <c r="P3" s="258">
        <v>7.3</v>
      </c>
      <c r="Q3" s="258">
        <v>2.73</v>
      </c>
      <c r="R3" s="258">
        <v>2.3199999999999998</v>
      </c>
      <c r="S3" s="258">
        <v>1.79</v>
      </c>
      <c r="T3" s="258">
        <v>3.54</v>
      </c>
      <c r="U3" s="258">
        <v>3.47</v>
      </c>
      <c r="V3" s="258">
        <v>3.09</v>
      </c>
      <c r="W3" s="258">
        <v>5.66</v>
      </c>
      <c r="X3" s="258">
        <v>4.96</v>
      </c>
      <c r="Y3" s="258">
        <v>5.21</v>
      </c>
      <c r="Z3" s="258">
        <v>1.26</v>
      </c>
      <c r="AA3" s="258">
        <v>2.99</v>
      </c>
      <c r="AB3" s="258">
        <v>2.5299999999999998</v>
      </c>
      <c r="AC3" s="258">
        <v>1.64</v>
      </c>
      <c r="AD3" s="258">
        <v>4.16</v>
      </c>
      <c r="AE3" s="258">
        <v>2.0499999999999998</v>
      </c>
      <c r="AF3" s="258">
        <v>1.84</v>
      </c>
      <c r="AG3" s="258">
        <v>2.35</v>
      </c>
      <c r="AH3" s="258">
        <v>4.53</v>
      </c>
      <c r="AI3" s="258">
        <v>4.51</v>
      </c>
      <c r="AJ3" s="258">
        <v>4.47</v>
      </c>
      <c r="AK3" s="258">
        <v>2.91</v>
      </c>
      <c r="AL3" s="258">
        <v>1.35</v>
      </c>
      <c r="AM3" s="258">
        <v>2.89</v>
      </c>
      <c r="AN3" s="258">
        <v>1.75</v>
      </c>
      <c r="AO3" s="258">
        <v>2.98</v>
      </c>
      <c r="AP3" s="258">
        <v>1.72</v>
      </c>
      <c r="AQ3" s="258">
        <v>3.79</v>
      </c>
      <c r="AR3" s="258">
        <v>2.9</v>
      </c>
      <c r="AS3" s="258">
        <v>1.67</v>
      </c>
      <c r="AT3" s="258">
        <v>3.43</v>
      </c>
      <c r="AU3" s="258">
        <v>5.41</v>
      </c>
      <c r="AV3" s="258">
        <v>5.33</v>
      </c>
      <c r="AW3" s="258">
        <v>6.45</v>
      </c>
      <c r="AX3" s="258">
        <v>2.37</v>
      </c>
      <c r="AY3" s="258">
        <v>2</v>
      </c>
      <c r="AZ3" s="258">
        <v>4.17</v>
      </c>
      <c r="BA3" s="258">
        <v>4.38</v>
      </c>
      <c r="BB3" s="258">
        <v>1.77</v>
      </c>
      <c r="BC3" s="258">
        <v>1.96</v>
      </c>
      <c r="BD3" s="258">
        <v>2.92</v>
      </c>
      <c r="BE3" s="258">
        <v>2.2799999999999998</v>
      </c>
      <c r="BF3" s="258">
        <v>1.99</v>
      </c>
      <c r="BG3" s="258">
        <v>3.17</v>
      </c>
      <c r="BH3" s="258">
        <v>1.01</v>
      </c>
      <c r="BI3" s="258">
        <v>1.24</v>
      </c>
      <c r="BJ3" s="258">
        <v>2.6</v>
      </c>
      <c r="BK3" s="258">
        <v>5.31</v>
      </c>
      <c r="BL3" s="258">
        <v>5.23</v>
      </c>
      <c r="BM3" s="258">
        <v>3.76</v>
      </c>
      <c r="BN3" s="258">
        <v>3.62</v>
      </c>
      <c r="BO3" s="258">
        <v>1.51</v>
      </c>
      <c r="BP3" s="258">
        <v>5.66</v>
      </c>
      <c r="BQ3" s="258">
        <v>3.11</v>
      </c>
      <c r="BR3" s="258">
        <v>2.64</v>
      </c>
      <c r="BS3" s="258">
        <v>3.68</v>
      </c>
      <c r="BT3" s="258">
        <v>4.05</v>
      </c>
      <c r="BU3" s="258">
        <v>2.7</v>
      </c>
      <c r="BV3" s="258">
        <v>5.24</v>
      </c>
      <c r="BW3" s="258">
        <v>4.96</v>
      </c>
      <c r="BX3" s="258">
        <v>8.31</v>
      </c>
    </row>
    <row r="4" spans="1:76" s="218" customFormat="1" x14ac:dyDescent="0.2">
      <c r="A4" s="216">
        <v>44439</v>
      </c>
      <c r="B4" s="217" t="s">
        <v>78</v>
      </c>
      <c r="C4" s="217" t="s">
        <v>79</v>
      </c>
      <c r="D4" s="258">
        <v>4.42</v>
      </c>
      <c r="E4" s="258">
        <v>2.2799999999999998</v>
      </c>
      <c r="F4" s="258">
        <v>2.0499999999999998</v>
      </c>
      <c r="G4" s="258">
        <v>2.41</v>
      </c>
      <c r="H4" s="258">
        <v>3.55</v>
      </c>
      <c r="I4" s="258">
        <v>3.75</v>
      </c>
      <c r="J4" s="258">
        <v>2.48</v>
      </c>
      <c r="K4" s="258">
        <v>5.77</v>
      </c>
      <c r="L4" s="258">
        <v>2.35</v>
      </c>
      <c r="M4" s="258">
        <v>3.54</v>
      </c>
      <c r="N4" s="258">
        <v>1.7</v>
      </c>
      <c r="O4" s="258">
        <v>1.36</v>
      </c>
      <c r="P4" s="258">
        <v>7.04</v>
      </c>
      <c r="Q4" s="258">
        <v>2.63</v>
      </c>
      <c r="R4" s="258">
        <v>2.14</v>
      </c>
      <c r="S4" s="258">
        <v>1.65</v>
      </c>
      <c r="T4" s="258">
        <v>3.4</v>
      </c>
      <c r="U4" s="258">
        <v>3.3</v>
      </c>
      <c r="V4" s="258">
        <v>2.97</v>
      </c>
      <c r="W4" s="258">
        <v>5.4</v>
      </c>
      <c r="X4" s="258">
        <v>4.88</v>
      </c>
      <c r="Y4" s="258">
        <v>5.0599999999999996</v>
      </c>
      <c r="Z4" s="258">
        <v>1.06</v>
      </c>
      <c r="AA4" s="258">
        <v>2.81</v>
      </c>
      <c r="AB4" s="258">
        <v>2.36</v>
      </c>
      <c r="AC4" s="258">
        <v>1.55</v>
      </c>
      <c r="AD4" s="258">
        <v>3.95</v>
      </c>
      <c r="AE4" s="258">
        <v>1.94</v>
      </c>
      <c r="AF4" s="258">
        <v>1.69</v>
      </c>
      <c r="AG4" s="258">
        <v>1.94</v>
      </c>
      <c r="AH4" s="258">
        <v>4.32</v>
      </c>
      <c r="AI4" s="258">
        <v>4.22</v>
      </c>
      <c r="AJ4" s="258">
        <v>4.17</v>
      </c>
      <c r="AK4" s="258">
        <v>2.61</v>
      </c>
      <c r="AL4" s="258">
        <v>1.17</v>
      </c>
      <c r="AM4" s="258">
        <v>2.66</v>
      </c>
      <c r="AN4" s="258">
        <v>1.44</v>
      </c>
      <c r="AO4" s="258">
        <v>2.68</v>
      </c>
      <c r="AP4" s="258">
        <v>1.56</v>
      </c>
      <c r="AQ4" s="258">
        <v>3.44</v>
      </c>
      <c r="AR4" s="258">
        <v>2.59</v>
      </c>
      <c r="AS4" s="258">
        <v>1.55</v>
      </c>
      <c r="AT4" s="258">
        <v>3.22</v>
      </c>
      <c r="AU4" s="258">
        <v>5.15</v>
      </c>
      <c r="AV4" s="258">
        <v>5.0599999999999996</v>
      </c>
      <c r="AW4" s="258">
        <v>6.22</v>
      </c>
      <c r="AX4" s="258">
        <v>2.12</v>
      </c>
      <c r="AY4" s="258">
        <v>1.89</v>
      </c>
      <c r="AZ4" s="258">
        <v>3.91</v>
      </c>
      <c r="BA4" s="258">
        <v>4.26</v>
      </c>
      <c r="BB4" s="258">
        <v>1.67</v>
      </c>
      <c r="BC4" s="258">
        <v>1.83</v>
      </c>
      <c r="BD4" s="258">
        <v>2.63</v>
      </c>
      <c r="BE4" s="258">
        <v>2.13</v>
      </c>
      <c r="BF4" s="258">
        <v>1.81</v>
      </c>
      <c r="BG4" s="258">
        <v>3.05</v>
      </c>
      <c r="BH4" s="258">
        <v>0.9</v>
      </c>
      <c r="BI4" s="258">
        <v>1.1000000000000001</v>
      </c>
      <c r="BJ4" s="258">
        <v>2.4300000000000002</v>
      </c>
      <c r="BK4" s="258">
        <v>5.05</v>
      </c>
      <c r="BL4" s="258">
        <v>4.4800000000000004</v>
      </c>
      <c r="BM4" s="258">
        <v>3.57</v>
      </c>
      <c r="BN4" s="258">
        <v>3.4</v>
      </c>
      <c r="BO4" s="258">
        <v>1.39</v>
      </c>
      <c r="BP4" s="258">
        <v>5.18</v>
      </c>
      <c r="BQ4" s="258">
        <v>2.78</v>
      </c>
      <c r="BR4" s="258">
        <v>2.33</v>
      </c>
      <c r="BS4" s="258">
        <v>3.54</v>
      </c>
      <c r="BT4" s="258">
        <v>3.81</v>
      </c>
      <c r="BU4" s="258">
        <v>2.57</v>
      </c>
      <c r="BV4" s="258">
        <v>4.99</v>
      </c>
      <c r="BW4" s="258">
        <v>4.74</v>
      </c>
      <c r="BX4" s="258">
        <v>7.91</v>
      </c>
    </row>
    <row r="5" spans="1:76" s="218" customFormat="1" x14ac:dyDescent="0.2">
      <c r="A5" s="216">
        <v>44439</v>
      </c>
      <c r="B5" s="217" t="s">
        <v>80</v>
      </c>
      <c r="C5" s="217" t="s">
        <v>81</v>
      </c>
      <c r="D5" s="258">
        <v>2.59</v>
      </c>
      <c r="E5" s="258">
        <v>1.76</v>
      </c>
      <c r="F5" s="258">
        <v>0.63</v>
      </c>
      <c r="G5" s="258">
        <v>1.23</v>
      </c>
      <c r="H5" s="258">
        <v>1.61</v>
      </c>
      <c r="I5" s="258">
        <v>1.97</v>
      </c>
      <c r="J5" s="258">
        <v>1.59</v>
      </c>
      <c r="K5" s="258">
        <v>3.77</v>
      </c>
      <c r="L5" s="258">
        <v>1.37</v>
      </c>
      <c r="M5" s="258">
        <v>3.4</v>
      </c>
      <c r="N5" s="258">
        <v>1.27</v>
      </c>
      <c r="O5" s="258">
        <v>0.96</v>
      </c>
      <c r="P5" s="258">
        <v>4.71</v>
      </c>
      <c r="Q5" s="258">
        <v>1.91</v>
      </c>
      <c r="R5" s="258">
        <v>1.54</v>
      </c>
      <c r="S5" s="258">
        <v>1.17</v>
      </c>
      <c r="T5" s="258">
        <v>2.12</v>
      </c>
      <c r="U5" s="258">
        <v>2.4</v>
      </c>
      <c r="V5" s="258">
        <v>2.08</v>
      </c>
      <c r="W5" s="258">
        <v>5.1100000000000003</v>
      </c>
      <c r="X5" s="258">
        <v>3.95</v>
      </c>
      <c r="Y5" s="258">
        <v>4.08</v>
      </c>
      <c r="Z5" s="258">
        <v>0.26</v>
      </c>
      <c r="AA5" s="258">
        <v>1.78</v>
      </c>
      <c r="AB5" s="258">
        <v>0.56000000000000005</v>
      </c>
      <c r="AC5" s="258">
        <v>0.61</v>
      </c>
      <c r="AD5" s="258">
        <v>2.62</v>
      </c>
      <c r="AE5" s="258">
        <v>0.56999999999999995</v>
      </c>
      <c r="AF5" s="258">
        <v>1.3</v>
      </c>
      <c r="AG5" s="258">
        <v>1.58</v>
      </c>
      <c r="AH5" s="258">
        <v>3.93</v>
      </c>
      <c r="AI5" s="258">
        <v>3.56</v>
      </c>
      <c r="AJ5" s="258">
        <v>3.79</v>
      </c>
      <c r="AK5" s="258">
        <v>1.71</v>
      </c>
      <c r="AL5" s="258">
        <v>0.78</v>
      </c>
      <c r="AM5" s="258">
        <v>2.2200000000000002</v>
      </c>
      <c r="AN5" s="258">
        <v>1.1299999999999999</v>
      </c>
      <c r="AO5" s="258">
        <v>2.3199999999999998</v>
      </c>
      <c r="AP5" s="258">
        <v>1.19</v>
      </c>
      <c r="AQ5" s="258">
        <v>2.85</v>
      </c>
      <c r="AR5" s="258">
        <v>2.11</v>
      </c>
      <c r="AS5" s="258">
        <v>1.19</v>
      </c>
      <c r="AT5" s="258">
        <v>2.25</v>
      </c>
      <c r="AU5" s="258">
        <v>3.53</v>
      </c>
      <c r="AV5" s="258">
        <v>4.6100000000000003</v>
      </c>
      <c r="AW5" s="258">
        <v>2.63</v>
      </c>
      <c r="AX5" s="258">
        <v>0.84</v>
      </c>
      <c r="AY5" s="258">
        <v>1.4</v>
      </c>
      <c r="AZ5" s="258">
        <v>1.59</v>
      </c>
      <c r="BA5" s="258">
        <v>1.78</v>
      </c>
      <c r="BB5" s="258">
        <v>0.56999999999999995</v>
      </c>
      <c r="BC5" s="258">
        <v>0.77</v>
      </c>
      <c r="BD5" s="258">
        <v>1.23</v>
      </c>
      <c r="BE5" s="258">
        <v>1.51</v>
      </c>
      <c r="BF5" s="258">
        <v>0.52</v>
      </c>
      <c r="BG5" s="258">
        <v>1.51</v>
      </c>
      <c r="BH5" s="258">
        <v>0.31</v>
      </c>
      <c r="BI5" s="258">
        <v>0.54</v>
      </c>
      <c r="BJ5" s="258">
        <v>1.69</v>
      </c>
      <c r="BK5" s="258">
        <v>3.75</v>
      </c>
      <c r="BL5" s="258">
        <v>2.97</v>
      </c>
      <c r="BM5" s="258">
        <v>2.58</v>
      </c>
      <c r="BN5" s="258">
        <v>1.42</v>
      </c>
      <c r="BO5" s="258">
        <v>0.64</v>
      </c>
      <c r="BP5" s="258">
        <v>3.8</v>
      </c>
      <c r="BQ5" s="258">
        <v>2.21</v>
      </c>
      <c r="BR5" s="258">
        <v>0.9</v>
      </c>
      <c r="BS5" s="258">
        <v>2.92</v>
      </c>
      <c r="BT5" s="258">
        <v>2.85</v>
      </c>
      <c r="BU5" s="258">
        <v>2.39</v>
      </c>
      <c r="BV5" s="258">
        <v>3.37</v>
      </c>
      <c r="BW5" s="258">
        <v>2.7</v>
      </c>
      <c r="BX5" s="258">
        <v>6.88</v>
      </c>
    </row>
    <row r="6" spans="1:76" s="218" customFormat="1" x14ac:dyDescent="0.2">
      <c r="A6" s="216">
        <v>44439</v>
      </c>
      <c r="B6" s="217" t="s">
        <v>82</v>
      </c>
      <c r="C6" s="217" t="s">
        <v>83</v>
      </c>
      <c r="D6" s="258">
        <v>0.38</v>
      </c>
      <c r="E6" s="258">
        <v>0.21</v>
      </c>
      <c r="F6" s="258">
        <v>0.62</v>
      </c>
      <c r="G6" s="258">
        <v>0.39</v>
      </c>
      <c r="H6" s="258">
        <v>0.5</v>
      </c>
      <c r="I6" s="258">
        <v>0.42</v>
      </c>
      <c r="J6" s="258">
        <v>0.32</v>
      </c>
      <c r="K6" s="258">
        <v>0.33</v>
      </c>
      <c r="L6" s="258">
        <v>0.4</v>
      </c>
      <c r="M6" s="258">
        <v>0.04</v>
      </c>
      <c r="N6" s="258">
        <v>0.22</v>
      </c>
      <c r="O6" s="258">
        <v>0.27</v>
      </c>
      <c r="P6" s="258">
        <v>0.32</v>
      </c>
      <c r="Q6" s="258">
        <v>0.27</v>
      </c>
      <c r="R6" s="258">
        <v>0.26</v>
      </c>
      <c r="S6" s="258">
        <v>0.27</v>
      </c>
      <c r="T6" s="258">
        <v>0.36</v>
      </c>
      <c r="U6" s="258">
        <v>0.26</v>
      </c>
      <c r="V6" s="258">
        <v>0.28000000000000003</v>
      </c>
      <c r="W6" s="258">
        <v>0.05</v>
      </c>
      <c r="X6" s="258">
        <v>0.18</v>
      </c>
      <c r="Y6" s="258">
        <v>0.18</v>
      </c>
      <c r="Z6" s="258">
        <v>0.64</v>
      </c>
      <c r="AA6" s="258">
        <v>0.35</v>
      </c>
      <c r="AB6" s="258">
        <v>0.71</v>
      </c>
      <c r="AC6" s="258">
        <v>0.56999999999999995</v>
      </c>
      <c r="AD6" s="258">
        <v>0.32</v>
      </c>
      <c r="AE6" s="258">
        <v>0.67</v>
      </c>
      <c r="AF6" s="258">
        <v>0.21</v>
      </c>
      <c r="AG6" s="258">
        <v>0.14000000000000001</v>
      </c>
      <c r="AH6" s="258">
        <v>0.08</v>
      </c>
      <c r="AI6" s="258">
        <v>0.14000000000000001</v>
      </c>
      <c r="AJ6" s="258">
        <v>0.08</v>
      </c>
      <c r="AK6" s="258">
        <v>0.28000000000000003</v>
      </c>
      <c r="AL6" s="258">
        <v>0.26</v>
      </c>
      <c r="AM6" s="258">
        <v>0.15</v>
      </c>
      <c r="AN6" s="258">
        <v>0.15</v>
      </c>
      <c r="AO6" s="258">
        <v>0.11</v>
      </c>
      <c r="AP6" s="258">
        <v>0.21</v>
      </c>
      <c r="AQ6" s="258">
        <v>0.1</v>
      </c>
      <c r="AR6" s="258">
        <v>0.16</v>
      </c>
      <c r="AS6" s="258">
        <v>0.2</v>
      </c>
      <c r="AT6" s="258">
        <v>0.27</v>
      </c>
      <c r="AU6" s="258">
        <v>0.28999999999999998</v>
      </c>
      <c r="AV6" s="258">
        <v>0.08</v>
      </c>
      <c r="AW6" s="258">
        <v>0.56000000000000005</v>
      </c>
      <c r="AX6" s="258">
        <v>0.54</v>
      </c>
      <c r="AY6" s="258">
        <v>0.25</v>
      </c>
      <c r="AZ6" s="258">
        <v>0.55000000000000004</v>
      </c>
      <c r="BA6" s="258">
        <v>0.56000000000000005</v>
      </c>
      <c r="BB6" s="258">
        <v>0.62</v>
      </c>
      <c r="BC6" s="258">
        <v>0.54</v>
      </c>
      <c r="BD6" s="258">
        <v>0.48</v>
      </c>
      <c r="BE6" s="258">
        <v>0.27</v>
      </c>
      <c r="BF6" s="258">
        <v>0.65</v>
      </c>
      <c r="BG6" s="258">
        <v>0.49</v>
      </c>
      <c r="BH6" s="258">
        <v>0.52</v>
      </c>
      <c r="BI6" s="258">
        <v>0.45</v>
      </c>
      <c r="BJ6" s="258">
        <v>0.28999999999999998</v>
      </c>
      <c r="BK6" s="258">
        <v>0.24</v>
      </c>
      <c r="BL6" s="258">
        <v>0.28999999999999998</v>
      </c>
      <c r="BM6" s="258">
        <v>0.26</v>
      </c>
      <c r="BN6" s="258">
        <v>0.54</v>
      </c>
      <c r="BO6" s="258">
        <v>0.5</v>
      </c>
      <c r="BP6" s="258">
        <v>0.24</v>
      </c>
      <c r="BQ6" s="258">
        <v>0.18</v>
      </c>
      <c r="BR6" s="258">
        <v>0.54</v>
      </c>
      <c r="BS6" s="258">
        <v>0.17</v>
      </c>
      <c r="BT6" s="258">
        <v>0.24</v>
      </c>
      <c r="BU6" s="258">
        <v>0.06</v>
      </c>
      <c r="BV6" s="258">
        <v>0.31</v>
      </c>
      <c r="BW6" s="258">
        <v>0.41</v>
      </c>
      <c r="BX6" s="258">
        <v>0.12</v>
      </c>
    </row>
    <row r="7" spans="1:76" s="218" customFormat="1" x14ac:dyDescent="0.2">
      <c r="A7" s="216">
        <v>44439</v>
      </c>
      <c r="B7" s="217" t="s">
        <v>84</v>
      </c>
      <c r="C7" s="217" t="s">
        <v>85</v>
      </c>
      <c r="D7" s="258">
        <v>2115514619.5</v>
      </c>
      <c r="E7" s="258">
        <v>917000994.71000004</v>
      </c>
      <c r="F7" s="258">
        <v>614486467.64999998</v>
      </c>
      <c r="G7" s="258">
        <v>780945988.92999995</v>
      </c>
      <c r="H7" s="258">
        <v>932040001.90999997</v>
      </c>
      <c r="I7" s="258">
        <v>271772349.66000003</v>
      </c>
      <c r="J7" s="258">
        <v>642916608.64999998</v>
      </c>
      <c r="K7" s="258">
        <v>677493712.19000006</v>
      </c>
      <c r="L7" s="258">
        <v>154791399.63999999</v>
      </c>
      <c r="M7" s="258">
        <v>618238539.27999997</v>
      </c>
      <c r="N7" s="258">
        <v>48864225.149999999</v>
      </c>
      <c r="O7" s="258">
        <v>29019626.039999999</v>
      </c>
      <c r="P7" s="258">
        <v>344393147.41000003</v>
      </c>
      <c r="Q7" s="258">
        <v>35615028.25</v>
      </c>
      <c r="R7" s="258">
        <v>524066751.12</v>
      </c>
      <c r="S7" s="258">
        <v>20696015.760000002</v>
      </c>
      <c r="T7" s="258">
        <v>108626117.66</v>
      </c>
      <c r="U7" s="258">
        <v>320038837.75999999</v>
      </c>
      <c r="V7" s="258">
        <v>253710691.38</v>
      </c>
      <c r="W7" s="258">
        <v>28742647.48</v>
      </c>
      <c r="X7" s="258">
        <v>193190793.55000001</v>
      </c>
      <c r="Y7" s="258">
        <v>100371562.73</v>
      </c>
      <c r="Z7" s="258">
        <v>36605328.509999998</v>
      </c>
      <c r="AA7" s="258">
        <v>50178545.899999999</v>
      </c>
      <c r="AB7" s="258">
        <v>179799494.30000001</v>
      </c>
      <c r="AC7" s="258">
        <v>22918807.120000001</v>
      </c>
      <c r="AD7" s="258">
        <v>102284170.13</v>
      </c>
      <c r="AE7" s="258">
        <v>95317376.370000005</v>
      </c>
      <c r="AF7" s="258">
        <v>24042586.920000002</v>
      </c>
      <c r="AG7" s="258">
        <v>31661896.260000002</v>
      </c>
      <c r="AH7" s="258">
        <v>39802021.640000001</v>
      </c>
      <c r="AI7" s="258">
        <v>27820805.43</v>
      </c>
      <c r="AJ7" s="258">
        <v>34247538.140000001</v>
      </c>
      <c r="AK7" s="258">
        <v>33140140.539999999</v>
      </c>
      <c r="AL7" s="258">
        <v>6187858.9400000004</v>
      </c>
      <c r="AM7" s="258">
        <v>22099893.859999999</v>
      </c>
      <c r="AN7" s="258">
        <v>24402635.010000002</v>
      </c>
      <c r="AO7" s="258">
        <v>29576813.02</v>
      </c>
      <c r="AP7" s="258">
        <v>13313548.92</v>
      </c>
      <c r="AQ7" s="258">
        <v>37912476.68</v>
      </c>
      <c r="AR7" s="258">
        <v>18246835.870000001</v>
      </c>
      <c r="AS7" s="258">
        <v>12434395.82</v>
      </c>
      <c r="AT7" s="258">
        <v>30443737.510000002</v>
      </c>
      <c r="AU7" s="258">
        <v>27501580.149999999</v>
      </c>
      <c r="AV7" s="258">
        <v>10269628.609999999</v>
      </c>
      <c r="AW7" s="258">
        <v>172420153.71000001</v>
      </c>
      <c r="AX7" s="258">
        <v>60230701.75</v>
      </c>
      <c r="AY7" s="258">
        <v>58870999.789999999</v>
      </c>
      <c r="AZ7" s="258">
        <v>86901796.920000002</v>
      </c>
      <c r="BA7" s="258">
        <v>238370641.21000001</v>
      </c>
      <c r="BB7" s="258">
        <v>48973931.799999997</v>
      </c>
      <c r="BC7" s="258">
        <v>31148924.960000001</v>
      </c>
      <c r="BD7" s="258">
        <v>269449767.26999998</v>
      </c>
      <c r="BE7" s="258">
        <v>25884686.23</v>
      </c>
      <c r="BF7" s="258">
        <v>20676015.210000001</v>
      </c>
      <c r="BG7" s="258">
        <v>38352379.340000004</v>
      </c>
      <c r="BH7" s="258">
        <v>254825.75</v>
      </c>
      <c r="BI7" s="258">
        <v>4772732.22</v>
      </c>
      <c r="BJ7" s="258">
        <v>31778093.43</v>
      </c>
      <c r="BK7" s="258">
        <v>89083610.870000005</v>
      </c>
      <c r="BL7" s="258">
        <v>64994326.579999998</v>
      </c>
      <c r="BM7" s="258">
        <v>65926666.119999997</v>
      </c>
      <c r="BN7" s="258">
        <v>252840589.40000001</v>
      </c>
      <c r="BO7" s="258">
        <v>7862591.2599999998</v>
      </c>
      <c r="BP7" s="258">
        <v>19598377.670000002</v>
      </c>
      <c r="BQ7" s="258">
        <v>43096908.850000001</v>
      </c>
      <c r="BR7" s="258">
        <v>24914634.969999999</v>
      </c>
      <c r="BS7" s="258">
        <v>110428867.94</v>
      </c>
      <c r="BT7" s="258">
        <v>61782128.82</v>
      </c>
      <c r="BU7" s="258">
        <v>87517194.079999998</v>
      </c>
      <c r="BV7" s="258">
        <v>53342175.329999998</v>
      </c>
      <c r="BW7" s="258">
        <v>55922408.409999996</v>
      </c>
      <c r="BX7" s="258">
        <v>38213373.799999997</v>
      </c>
    </row>
    <row r="8" spans="1:76" s="218" customFormat="1" x14ac:dyDescent="0.2">
      <c r="A8" s="216">
        <v>44439</v>
      </c>
      <c r="B8" s="217" t="s">
        <v>86</v>
      </c>
      <c r="C8" s="217" t="s">
        <v>87</v>
      </c>
      <c r="D8" s="258">
        <v>884496206.01999998</v>
      </c>
      <c r="E8" s="258">
        <v>538214366.47000003</v>
      </c>
      <c r="F8" s="258">
        <v>-178080230.62</v>
      </c>
      <c r="G8" s="258">
        <v>116677592.08</v>
      </c>
      <c r="H8" s="258">
        <v>179745992.49000001</v>
      </c>
      <c r="I8" s="258">
        <v>89947257.609999999</v>
      </c>
      <c r="J8" s="258">
        <v>228815253.63</v>
      </c>
      <c r="K8" s="258">
        <v>369293820.23000002</v>
      </c>
      <c r="L8" s="258">
        <v>43514226.439999998</v>
      </c>
      <c r="M8" s="258">
        <v>551496086.51999998</v>
      </c>
      <c r="N8" s="258">
        <v>14610322.16</v>
      </c>
      <c r="O8" s="258">
        <v>-4220395.95</v>
      </c>
      <c r="P8" s="258">
        <v>202372797.13</v>
      </c>
      <c r="Q8" s="258">
        <v>18629567.579999998</v>
      </c>
      <c r="R8" s="258">
        <v>214806979.63</v>
      </c>
      <c r="S8" s="258">
        <v>4233344.66</v>
      </c>
      <c r="T8" s="258">
        <v>47728300.539999999</v>
      </c>
      <c r="U8" s="258">
        <v>180064607.44999999</v>
      </c>
      <c r="V8" s="258">
        <v>132159343.81</v>
      </c>
      <c r="W8" s="258">
        <v>25330403.030000001</v>
      </c>
      <c r="X8" s="258">
        <v>143603460.03999999</v>
      </c>
      <c r="Y8" s="258">
        <v>74022177.349999994</v>
      </c>
      <c r="Z8" s="258">
        <v>-104739758.54000001</v>
      </c>
      <c r="AA8" s="258">
        <v>19531318.010000002</v>
      </c>
      <c r="AB8" s="258">
        <v>-51471874.469999999</v>
      </c>
      <c r="AC8" s="258">
        <v>-13950191.93</v>
      </c>
      <c r="AD8" s="258">
        <v>52629393.359999999</v>
      </c>
      <c r="AE8" s="258">
        <v>-39316797.079999998</v>
      </c>
      <c r="AF8" s="258">
        <v>8602653.1899999995</v>
      </c>
      <c r="AG8" s="258">
        <v>13637995.6</v>
      </c>
      <c r="AH8" s="258">
        <v>32986319.390000001</v>
      </c>
      <c r="AI8" s="258">
        <v>20288527.670000002</v>
      </c>
      <c r="AJ8" s="258">
        <v>27548142.469999999</v>
      </c>
      <c r="AK8" s="258">
        <v>12369138.75</v>
      </c>
      <c r="AL8" s="258">
        <v>-3926458.1</v>
      </c>
      <c r="AM8" s="258">
        <v>14318626.6</v>
      </c>
      <c r="AN8" s="258">
        <v>4382924.93</v>
      </c>
      <c r="AO8" s="258">
        <v>19641836.789999999</v>
      </c>
      <c r="AP8" s="258">
        <v>3480282.71</v>
      </c>
      <c r="AQ8" s="258">
        <v>25135709.210000001</v>
      </c>
      <c r="AR8" s="258">
        <v>10674828.720000001</v>
      </c>
      <c r="AS8" s="258">
        <v>3501252.58</v>
      </c>
      <c r="AT8" s="258">
        <v>15670543.32</v>
      </c>
      <c r="AU8" s="258">
        <v>15780587.58</v>
      </c>
      <c r="AV8" s="258">
        <v>8431586.2599999998</v>
      </c>
      <c r="AW8" s="258">
        <v>50645979.350000001</v>
      </c>
      <c r="AX8" s="258">
        <v>-7111033.75</v>
      </c>
      <c r="AY8" s="258">
        <v>23356564.120000001</v>
      </c>
      <c r="AZ8" s="258">
        <v>17254554.850000001</v>
      </c>
      <c r="BA8" s="258">
        <v>55296290.219999999</v>
      </c>
      <c r="BB8" s="258">
        <v>-27166889.620000001</v>
      </c>
      <c r="BC8" s="258">
        <v>-7339460.5700000003</v>
      </c>
      <c r="BD8" s="258">
        <v>26444606.620000001</v>
      </c>
      <c r="BE8" s="258">
        <v>9977563.5600000005</v>
      </c>
      <c r="BF8" s="258">
        <v>-10452212.9</v>
      </c>
      <c r="BG8" s="258">
        <v>8986678.4600000009</v>
      </c>
      <c r="BH8" s="258">
        <v>-27400301.98</v>
      </c>
      <c r="BI8" s="258">
        <v>-9095391.1199999992</v>
      </c>
      <c r="BJ8" s="258">
        <v>13616356.869999999</v>
      </c>
      <c r="BK8" s="258">
        <v>56840184.710000001</v>
      </c>
      <c r="BL8" s="258">
        <v>30348810.379999999</v>
      </c>
      <c r="BM8" s="258">
        <v>37663864.340000004</v>
      </c>
      <c r="BN8" s="258">
        <v>40715644.789999999</v>
      </c>
      <c r="BO8" s="258">
        <v>-5649302.4299999997</v>
      </c>
      <c r="BP8" s="258">
        <v>11784363.060000001</v>
      </c>
      <c r="BQ8" s="258">
        <v>24825007.149999999</v>
      </c>
      <c r="BR8" s="258">
        <v>-1497450.54</v>
      </c>
      <c r="BS8" s="258">
        <v>79322941.819999993</v>
      </c>
      <c r="BT8" s="258">
        <v>36382445.350000001</v>
      </c>
      <c r="BU8" s="258">
        <v>71709637.519999996</v>
      </c>
      <c r="BV8" s="258">
        <v>29846824.91</v>
      </c>
      <c r="BW8" s="258">
        <v>24043812.48</v>
      </c>
      <c r="BX8" s="258">
        <v>30712741.559999999</v>
      </c>
    </row>
    <row r="9" spans="1:76" s="218" customFormat="1" x14ac:dyDescent="0.2">
      <c r="A9" s="216">
        <v>44439</v>
      </c>
      <c r="B9" s="217" t="s">
        <v>88</v>
      </c>
      <c r="C9" s="217" t="s">
        <v>89</v>
      </c>
      <c r="D9" s="258">
        <v>2.59</v>
      </c>
      <c r="E9" s="258">
        <v>1.76</v>
      </c>
      <c r="F9" s="258">
        <v>0.63</v>
      </c>
      <c r="G9" s="258">
        <v>1.23</v>
      </c>
      <c r="H9" s="258">
        <v>1.53</v>
      </c>
      <c r="I9" s="258">
        <v>1.97</v>
      </c>
      <c r="J9" s="258">
        <v>1.59</v>
      </c>
      <c r="K9" s="258">
        <v>3.77</v>
      </c>
      <c r="L9" s="258">
        <v>1.36</v>
      </c>
      <c r="M9" s="258">
        <v>3.4</v>
      </c>
      <c r="N9" s="258">
        <v>1.27</v>
      </c>
      <c r="O9" s="258">
        <v>0.92</v>
      </c>
      <c r="P9" s="258">
        <v>4.7</v>
      </c>
      <c r="Q9" s="258">
        <v>1.89</v>
      </c>
      <c r="R9" s="258">
        <v>1.54</v>
      </c>
      <c r="S9" s="258">
        <v>1.1599999999999999</v>
      </c>
      <c r="T9" s="258">
        <v>2.12</v>
      </c>
      <c r="U9" s="258">
        <v>2.38</v>
      </c>
      <c r="V9" s="258">
        <v>2.08</v>
      </c>
      <c r="W9" s="258">
        <v>5.1100000000000003</v>
      </c>
      <c r="X9" s="258">
        <v>3.94</v>
      </c>
      <c r="Y9" s="258">
        <v>4.08</v>
      </c>
      <c r="Z9" s="258">
        <v>0.26</v>
      </c>
      <c r="AA9" s="258">
        <v>1.78</v>
      </c>
      <c r="AB9" s="258">
        <v>0.56000000000000005</v>
      </c>
      <c r="AC9" s="258">
        <v>0.61</v>
      </c>
      <c r="AD9" s="258">
        <v>2.62</v>
      </c>
      <c r="AE9" s="258">
        <v>0.56999999999999995</v>
      </c>
      <c r="AF9" s="258">
        <v>1.3</v>
      </c>
      <c r="AG9" s="258">
        <v>1.58</v>
      </c>
      <c r="AH9" s="258">
        <v>3.93</v>
      </c>
      <c r="AI9" s="258">
        <v>3.56</v>
      </c>
      <c r="AJ9" s="258">
        <v>3.79</v>
      </c>
      <c r="AK9" s="258">
        <v>1.71</v>
      </c>
      <c r="AL9" s="258">
        <v>0.78</v>
      </c>
      <c r="AM9" s="258">
        <v>2.2200000000000002</v>
      </c>
      <c r="AN9" s="258">
        <v>1.1299999999999999</v>
      </c>
      <c r="AO9" s="258">
        <v>2.3199999999999998</v>
      </c>
      <c r="AP9" s="258">
        <v>1.19</v>
      </c>
      <c r="AQ9" s="258">
        <v>2.85</v>
      </c>
      <c r="AR9" s="258">
        <v>2.11</v>
      </c>
      <c r="AS9" s="258">
        <v>1.19</v>
      </c>
      <c r="AT9" s="258">
        <v>2.25</v>
      </c>
      <c r="AU9" s="258">
        <v>3.53</v>
      </c>
      <c r="AV9" s="258">
        <v>4.55</v>
      </c>
      <c r="AW9" s="258">
        <v>2.6</v>
      </c>
      <c r="AX9" s="258">
        <v>0.84</v>
      </c>
      <c r="AY9" s="258">
        <v>1.4</v>
      </c>
      <c r="AZ9" s="258">
        <v>1.59</v>
      </c>
      <c r="BA9" s="258">
        <v>1.78</v>
      </c>
      <c r="BB9" s="258">
        <v>0.56999999999999995</v>
      </c>
      <c r="BC9" s="258">
        <v>0.77</v>
      </c>
      <c r="BD9" s="258">
        <v>1.19</v>
      </c>
      <c r="BE9" s="258">
        <v>1.49</v>
      </c>
      <c r="BF9" s="258">
        <v>0.5</v>
      </c>
      <c r="BG9" s="258">
        <v>1.51</v>
      </c>
      <c r="BH9" s="258">
        <v>0.3</v>
      </c>
      <c r="BI9" s="258">
        <v>0.54</v>
      </c>
      <c r="BJ9" s="258">
        <v>1.69</v>
      </c>
      <c r="BK9" s="258">
        <v>3.75</v>
      </c>
      <c r="BL9" s="258">
        <v>2.97</v>
      </c>
      <c r="BM9" s="258">
        <v>2.58</v>
      </c>
      <c r="BN9" s="258">
        <v>1.42</v>
      </c>
      <c r="BO9" s="258">
        <v>0.64</v>
      </c>
      <c r="BP9" s="258">
        <v>3.8</v>
      </c>
      <c r="BQ9" s="258">
        <v>2.21</v>
      </c>
      <c r="BR9" s="258">
        <v>0.9</v>
      </c>
      <c r="BS9" s="258">
        <v>2.92</v>
      </c>
      <c r="BT9" s="258">
        <v>2.79</v>
      </c>
      <c r="BU9" s="258">
        <v>2.39</v>
      </c>
      <c r="BV9" s="258">
        <v>3.37</v>
      </c>
      <c r="BW9" s="258">
        <v>2.7</v>
      </c>
      <c r="BX9" s="258">
        <v>6.88</v>
      </c>
    </row>
    <row r="10" spans="1:76" s="218" customFormat="1" x14ac:dyDescent="0.2">
      <c r="A10" s="216">
        <v>44439</v>
      </c>
      <c r="B10" s="217" t="s">
        <v>90</v>
      </c>
      <c r="C10" s="217" t="s">
        <v>91</v>
      </c>
      <c r="D10" s="258">
        <v>65.209999999999994</v>
      </c>
      <c r="E10" s="258">
        <v>21.61</v>
      </c>
      <c r="F10" s="258">
        <v>120.53</v>
      </c>
      <c r="G10" s="258">
        <v>120.9</v>
      </c>
      <c r="H10" s="258">
        <v>128.07</v>
      </c>
      <c r="I10" s="258">
        <v>70.12</v>
      </c>
      <c r="J10" s="258">
        <v>85.06</v>
      </c>
      <c r="K10" s="258">
        <v>80.25</v>
      </c>
      <c r="L10" s="258">
        <v>128.66999999999999</v>
      </c>
      <c r="M10" s="258">
        <v>143.72</v>
      </c>
      <c r="N10" s="258">
        <v>102.05</v>
      </c>
      <c r="O10" s="258">
        <v>125.91</v>
      </c>
      <c r="P10" s="258">
        <v>66.150000000000006</v>
      </c>
      <c r="Q10" s="258">
        <v>117.74</v>
      </c>
      <c r="R10" s="258">
        <v>129.16999999999999</v>
      </c>
      <c r="S10" s="258">
        <v>164.6</v>
      </c>
      <c r="T10" s="258">
        <v>108.53</v>
      </c>
      <c r="U10" s="258">
        <v>120.65</v>
      </c>
      <c r="V10" s="258">
        <v>134.4</v>
      </c>
      <c r="W10" s="258">
        <v>81.06</v>
      </c>
      <c r="X10" s="258">
        <v>124.69</v>
      </c>
      <c r="Y10" s="258">
        <v>91.55</v>
      </c>
      <c r="Z10" s="258">
        <v>334.36</v>
      </c>
      <c r="AA10" s="258">
        <v>78.78</v>
      </c>
      <c r="AB10" s="258">
        <v>141.57</v>
      </c>
      <c r="AC10" s="258">
        <v>115.03</v>
      </c>
      <c r="AD10" s="258">
        <v>159.15</v>
      </c>
      <c r="AE10" s="258">
        <v>321.51</v>
      </c>
      <c r="AF10" s="258">
        <v>178.19</v>
      </c>
      <c r="AG10" s="258">
        <v>118.94</v>
      </c>
      <c r="AH10" s="258">
        <v>178.58</v>
      </c>
      <c r="AI10" s="258">
        <v>84.69</v>
      </c>
      <c r="AJ10" s="258">
        <v>137.84</v>
      </c>
      <c r="AK10" s="258">
        <v>115.47</v>
      </c>
      <c r="AL10" s="258">
        <v>218.02</v>
      </c>
      <c r="AM10" s="258">
        <v>108.98</v>
      </c>
      <c r="AN10" s="258">
        <v>202.96</v>
      </c>
      <c r="AO10" s="258">
        <v>151.22999999999999</v>
      </c>
      <c r="AP10" s="258">
        <v>110.97</v>
      </c>
      <c r="AQ10" s="258">
        <v>129.52000000000001</v>
      </c>
      <c r="AR10" s="258">
        <v>75.36</v>
      </c>
      <c r="AS10" s="258">
        <v>92.49</v>
      </c>
      <c r="AT10" s="258">
        <v>49.3</v>
      </c>
      <c r="AU10" s="258">
        <v>62.23</v>
      </c>
      <c r="AV10" s="258">
        <v>32.5</v>
      </c>
      <c r="AW10" s="258">
        <v>89.01</v>
      </c>
      <c r="AX10" s="258">
        <v>208.96</v>
      </c>
      <c r="AY10" s="258">
        <v>147.96</v>
      </c>
      <c r="AZ10" s="258">
        <v>190.77</v>
      </c>
      <c r="BA10" s="258">
        <v>92.97</v>
      </c>
      <c r="BB10" s="258">
        <v>209.69</v>
      </c>
      <c r="BC10" s="258">
        <v>112.51</v>
      </c>
      <c r="BD10" s="258">
        <v>123.85</v>
      </c>
      <c r="BE10" s="258">
        <v>101.62</v>
      </c>
      <c r="BF10" s="258">
        <v>163.08000000000001</v>
      </c>
      <c r="BG10" s="258">
        <v>107.97</v>
      </c>
      <c r="BH10" s="258">
        <v>126.77</v>
      </c>
      <c r="BI10" s="258">
        <v>198.13</v>
      </c>
      <c r="BJ10" s="258">
        <v>184.37</v>
      </c>
      <c r="BK10" s="258">
        <v>70.290000000000006</v>
      </c>
      <c r="BL10" s="258">
        <v>155.69</v>
      </c>
      <c r="BM10" s="258">
        <v>115.07</v>
      </c>
      <c r="BN10" s="258">
        <v>92.28</v>
      </c>
      <c r="BO10" s="258">
        <v>270.58999999999997</v>
      </c>
      <c r="BP10" s="258">
        <v>42.71</v>
      </c>
      <c r="BQ10" s="258">
        <v>115.9</v>
      </c>
      <c r="BR10" s="258">
        <v>220.55</v>
      </c>
      <c r="BS10" s="258">
        <v>337.16</v>
      </c>
      <c r="BT10" s="258">
        <v>162.12</v>
      </c>
      <c r="BU10" s="258">
        <v>157.12</v>
      </c>
      <c r="BV10" s="258">
        <v>100.02</v>
      </c>
      <c r="BW10" s="258">
        <v>126.7</v>
      </c>
      <c r="BX10" s="258">
        <v>62.79</v>
      </c>
    </row>
    <row r="11" spans="1:76" s="218" customFormat="1" x14ac:dyDescent="0.2">
      <c r="A11" s="216">
        <v>44439</v>
      </c>
      <c r="B11" s="217" t="s">
        <v>92</v>
      </c>
      <c r="C11" s="217" t="s">
        <v>93</v>
      </c>
      <c r="D11" s="258">
        <v>128.54</v>
      </c>
      <c r="E11" s="258">
        <v>80.27</v>
      </c>
      <c r="F11" s="258">
        <v>93.7</v>
      </c>
      <c r="G11" s="258">
        <v>92.9</v>
      </c>
      <c r="H11" s="258">
        <v>126.24</v>
      </c>
      <c r="I11" s="258">
        <v>28.77</v>
      </c>
      <c r="J11" s="258">
        <v>102.04</v>
      </c>
      <c r="K11" s="258">
        <v>57.08</v>
      </c>
      <c r="L11" s="258">
        <v>239.25</v>
      </c>
      <c r="M11" s="258">
        <v>53</v>
      </c>
      <c r="N11" s="258">
        <v>52.09</v>
      </c>
      <c r="O11" s="258">
        <v>52.3</v>
      </c>
      <c r="P11" s="258">
        <v>63.97</v>
      </c>
      <c r="Q11" s="258">
        <v>43.07</v>
      </c>
      <c r="R11" s="258">
        <v>84.16</v>
      </c>
      <c r="S11" s="258">
        <v>91.22</v>
      </c>
      <c r="T11" s="258">
        <v>64.650000000000006</v>
      </c>
      <c r="U11" s="258">
        <v>63.22</v>
      </c>
      <c r="V11" s="258">
        <v>123.92</v>
      </c>
      <c r="W11" s="258">
        <v>71.599999999999994</v>
      </c>
      <c r="X11" s="258">
        <v>103.56</v>
      </c>
      <c r="Y11" s="258">
        <v>31.63</v>
      </c>
      <c r="Z11" s="258">
        <v>54.73</v>
      </c>
      <c r="AA11" s="258">
        <v>87.33</v>
      </c>
      <c r="AB11" s="258">
        <v>377.97</v>
      </c>
      <c r="AC11" s="258">
        <v>113.95</v>
      </c>
      <c r="AD11" s="258">
        <v>118.16</v>
      </c>
      <c r="AE11" s="258">
        <v>198.92</v>
      </c>
      <c r="AF11" s="258">
        <v>62.54</v>
      </c>
      <c r="AG11" s="258">
        <v>18.41</v>
      </c>
      <c r="AH11" s="258">
        <v>19.14</v>
      </c>
      <c r="AI11" s="258">
        <v>40.450000000000003</v>
      </c>
      <c r="AJ11" s="258">
        <v>9.06</v>
      </c>
      <c r="AK11" s="258">
        <v>44.44</v>
      </c>
      <c r="AL11" s="258">
        <v>39.770000000000003</v>
      </c>
      <c r="AM11" s="258">
        <v>23.96</v>
      </c>
      <c r="AN11" s="258">
        <v>18.95</v>
      </c>
      <c r="AO11" s="258">
        <v>16.350000000000001</v>
      </c>
      <c r="AP11" s="258">
        <v>35.54</v>
      </c>
      <c r="AQ11" s="258">
        <v>22.08</v>
      </c>
      <c r="AR11" s="258">
        <v>37.159999999999997</v>
      </c>
      <c r="AS11" s="258">
        <v>34.119999999999997</v>
      </c>
      <c r="AT11" s="258">
        <v>66.8</v>
      </c>
      <c r="AU11" s="258">
        <v>64.39</v>
      </c>
      <c r="AV11" s="258">
        <v>46.41</v>
      </c>
      <c r="AW11" s="258">
        <v>156</v>
      </c>
      <c r="AX11" s="258">
        <v>100.16</v>
      </c>
      <c r="AY11" s="258">
        <v>95.76</v>
      </c>
      <c r="AZ11" s="258">
        <v>181.9</v>
      </c>
      <c r="BA11" s="258">
        <v>82.09</v>
      </c>
      <c r="BB11" s="258">
        <v>102.16</v>
      </c>
      <c r="BC11" s="258">
        <v>110.07</v>
      </c>
      <c r="BD11" s="258">
        <v>104.44</v>
      </c>
      <c r="BE11" s="258">
        <v>75.42</v>
      </c>
      <c r="BF11" s="258">
        <v>124.64</v>
      </c>
      <c r="BG11" s="258">
        <v>15.92</v>
      </c>
      <c r="BH11" s="258">
        <v>26.47</v>
      </c>
      <c r="BI11" s="258">
        <v>58.69</v>
      </c>
      <c r="BJ11" s="258">
        <v>26.18</v>
      </c>
      <c r="BK11" s="258">
        <v>88.97</v>
      </c>
      <c r="BL11" s="258">
        <v>50.85</v>
      </c>
      <c r="BM11" s="258">
        <v>58.21</v>
      </c>
      <c r="BN11" s="258">
        <v>109.7</v>
      </c>
      <c r="BO11" s="258">
        <v>62.96</v>
      </c>
      <c r="BP11" s="258">
        <v>61.34</v>
      </c>
      <c r="BQ11" s="258">
        <v>62.86</v>
      </c>
      <c r="BR11" s="258">
        <v>187.78</v>
      </c>
      <c r="BS11" s="258">
        <v>340.19</v>
      </c>
      <c r="BT11" s="258">
        <v>25.26</v>
      </c>
      <c r="BU11" s="258">
        <v>124.88</v>
      </c>
      <c r="BV11" s="258">
        <v>13.74</v>
      </c>
      <c r="BW11" s="258">
        <v>88.68</v>
      </c>
      <c r="BX11" s="258">
        <v>43.69</v>
      </c>
    </row>
    <row r="12" spans="1:76" s="218" customFormat="1" x14ac:dyDescent="0.2">
      <c r="A12" s="216">
        <v>44439</v>
      </c>
      <c r="B12" s="217" t="s">
        <v>94</v>
      </c>
      <c r="C12" s="217" t="s">
        <v>95</v>
      </c>
      <c r="D12" s="258">
        <v>104.66</v>
      </c>
      <c r="E12" s="258">
        <v>27.24</v>
      </c>
      <c r="F12" s="258">
        <v>52.34</v>
      </c>
      <c r="G12" s="258">
        <v>95.01</v>
      </c>
      <c r="H12" s="258">
        <v>93.18</v>
      </c>
      <c r="I12" s="258">
        <v>197.52</v>
      </c>
      <c r="J12" s="258">
        <v>107.53</v>
      </c>
      <c r="K12" s="258">
        <v>77.11</v>
      </c>
      <c r="L12" s="258">
        <v>79.73</v>
      </c>
      <c r="M12" s="258">
        <v>102.75</v>
      </c>
      <c r="N12" s="258">
        <v>100</v>
      </c>
      <c r="O12" s="258">
        <v>91.62</v>
      </c>
      <c r="P12" s="258">
        <v>81.22</v>
      </c>
      <c r="Q12" s="258">
        <v>92.16</v>
      </c>
      <c r="R12" s="258">
        <v>58.11</v>
      </c>
      <c r="S12" s="258">
        <v>109.63</v>
      </c>
      <c r="T12" s="258">
        <v>97.43</v>
      </c>
      <c r="U12" s="258">
        <v>126.87</v>
      </c>
      <c r="V12" s="258">
        <v>99.45</v>
      </c>
      <c r="W12" s="258">
        <v>92.57</v>
      </c>
      <c r="X12" s="258">
        <v>98.78</v>
      </c>
      <c r="Y12" s="258">
        <v>107.64</v>
      </c>
      <c r="Z12" s="258">
        <v>82.52</v>
      </c>
      <c r="AA12" s="258">
        <v>113.52</v>
      </c>
      <c r="AB12" s="258">
        <v>74.569999999999993</v>
      </c>
      <c r="AC12" s="258">
        <v>65.66</v>
      </c>
      <c r="AD12" s="258">
        <v>391.56</v>
      </c>
      <c r="AE12" s="258">
        <v>146.59</v>
      </c>
      <c r="AF12" s="258">
        <v>82.03</v>
      </c>
      <c r="AG12" s="258">
        <v>78.63</v>
      </c>
      <c r="AH12" s="258">
        <v>67.239999999999995</v>
      </c>
      <c r="AI12" s="258">
        <v>49.76</v>
      </c>
      <c r="AJ12" s="258">
        <v>100.02</v>
      </c>
      <c r="AK12" s="258">
        <v>63.09</v>
      </c>
      <c r="AL12" s="258">
        <v>88.06</v>
      </c>
      <c r="AM12" s="258">
        <v>64.260000000000005</v>
      </c>
      <c r="AN12" s="258">
        <v>53.85</v>
      </c>
      <c r="AO12" s="258">
        <v>96.76</v>
      </c>
      <c r="AP12" s="258">
        <v>74.75</v>
      </c>
      <c r="AQ12" s="258">
        <v>102.03</v>
      </c>
      <c r="AR12" s="258">
        <v>69.66</v>
      </c>
      <c r="AS12" s="258">
        <v>65.040000000000006</v>
      </c>
      <c r="AT12" s="258">
        <v>74.2</v>
      </c>
      <c r="AU12" s="258">
        <v>55.95</v>
      </c>
      <c r="AV12" s="258">
        <v>104.82</v>
      </c>
      <c r="AW12" s="258">
        <v>177.67</v>
      </c>
      <c r="AX12" s="258">
        <v>82.76</v>
      </c>
      <c r="AY12" s="258">
        <v>107.73</v>
      </c>
      <c r="AZ12" s="258">
        <v>137.11000000000001</v>
      </c>
      <c r="BA12" s="258">
        <v>152.44999999999999</v>
      </c>
      <c r="BB12" s="258">
        <v>82.63</v>
      </c>
      <c r="BC12" s="258">
        <v>111.62</v>
      </c>
      <c r="BD12" s="258">
        <v>112.56</v>
      </c>
      <c r="BE12" s="258">
        <v>107.96</v>
      </c>
      <c r="BF12" s="258">
        <v>122.5</v>
      </c>
      <c r="BG12" s="258">
        <v>59.02</v>
      </c>
      <c r="BH12" s="258">
        <v>86.15</v>
      </c>
      <c r="BI12" s="258">
        <v>100.4</v>
      </c>
      <c r="BJ12" s="258">
        <v>93.15</v>
      </c>
      <c r="BK12" s="258">
        <v>132.27000000000001</v>
      </c>
      <c r="BL12" s="258">
        <v>90.07</v>
      </c>
      <c r="BM12" s="258">
        <v>62.37</v>
      </c>
      <c r="BN12" s="258">
        <v>117.31</v>
      </c>
      <c r="BO12" s="258">
        <v>258.58999999999997</v>
      </c>
      <c r="BP12" s="258">
        <v>53.01</v>
      </c>
      <c r="BQ12" s="258">
        <v>76.2</v>
      </c>
      <c r="BR12" s="258">
        <v>164.47</v>
      </c>
      <c r="BS12" s="258">
        <v>445.58</v>
      </c>
      <c r="BT12" s="258">
        <v>105.63</v>
      </c>
      <c r="BU12" s="258">
        <v>164.04</v>
      </c>
      <c r="BV12" s="258">
        <v>193.62</v>
      </c>
      <c r="BW12" s="258">
        <v>125.38</v>
      </c>
      <c r="BX12" s="258">
        <v>65.959999999999994</v>
      </c>
    </row>
    <row r="13" spans="1:76" s="218" customFormat="1" x14ac:dyDescent="0.2">
      <c r="A13" s="216">
        <v>44439</v>
      </c>
      <c r="B13" s="217" t="s">
        <v>96</v>
      </c>
      <c r="C13" s="217" t="s">
        <v>97</v>
      </c>
      <c r="D13" s="258">
        <v>179.07</v>
      </c>
      <c r="E13" s="258">
        <v>111.5</v>
      </c>
      <c r="F13" s="258">
        <v>114.74</v>
      </c>
      <c r="G13" s="258">
        <v>147.66</v>
      </c>
      <c r="H13" s="258">
        <v>43.94</v>
      </c>
      <c r="I13" s="258">
        <v>49.78</v>
      </c>
      <c r="J13" s="258">
        <v>150.55000000000001</v>
      </c>
      <c r="K13" s="258">
        <v>88.62</v>
      </c>
      <c r="L13" s="258">
        <v>28.07</v>
      </c>
      <c r="M13" s="258">
        <v>0</v>
      </c>
      <c r="N13" s="258">
        <v>412.66</v>
      </c>
      <c r="O13" s="258">
        <v>606.78</v>
      </c>
      <c r="P13" s="258">
        <v>153.33000000000001</v>
      </c>
      <c r="Q13" s="258">
        <v>174.39</v>
      </c>
      <c r="R13" s="258">
        <v>180.18</v>
      </c>
      <c r="S13" s="258">
        <v>119.99</v>
      </c>
      <c r="T13" s="258">
        <v>173.58</v>
      </c>
      <c r="U13" s="258">
        <v>171.73</v>
      </c>
      <c r="V13" s="258">
        <v>95.91</v>
      </c>
      <c r="W13" s="258">
        <v>16.239999999999998</v>
      </c>
      <c r="X13" s="258">
        <v>196.9</v>
      </c>
      <c r="Y13" s="258">
        <v>152.63</v>
      </c>
      <c r="Z13" s="258">
        <v>368.1</v>
      </c>
      <c r="AA13" s="258">
        <v>274.17</v>
      </c>
      <c r="AB13" s="258">
        <v>432.64</v>
      </c>
      <c r="AC13" s="258">
        <v>284.52999999999997</v>
      </c>
      <c r="AD13" s="258">
        <v>284.14</v>
      </c>
      <c r="AE13" s="258">
        <v>315.08999999999997</v>
      </c>
      <c r="AF13" s="258">
        <v>238.23</v>
      </c>
      <c r="AG13" s="258">
        <v>163.6</v>
      </c>
      <c r="AH13" s="258">
        <v>111.61</v>
      </c>
      <c r="AI13" s="258">
        <v>136.79</v>
      </c>
      <c r="AJ13" s="258">
        <v>-24.15</v>
      </c>
      <c r="AK13" s="258">
        <v>139.37</v>
      </c>
      <c r="AL13" s="258">
        <v>264.52</v>
      </c>
      <c r="AM13" s="258">
        <v>92.62</v>
      </c>
      <c r="AN13" s="258">
        <v>110.62</v>
      </c>
      <c r="AO13" s="258">
        <v>124.25</v>
      </c>
      <c r="AP13" s="258">
        <v>193.86</v>
      </c>
      <c r="AQ13" s="258">
        <v>58.46</v>
      </c>
      <c r="AR13" s="258">
        <v>104.26</v>
      </c>
      <c r="AS13" s="258">
        <v>102.26</v>
      </c>
      <c r="AT13" s="258">
        <v>80.44</v>
      </c>
      <c r="AU13" s="258">
        <v>82.7</v>
      </c>
      <c r="AV13" s="258">
        <v>69.849999999999994</v>
      </c>
      <c r="AW13" s="258">
        <v>156.91999999999999</v>
      </c>
      <c r="AX13" s="258">
        <v>170.86</v>
      </c>
      <c r="AY13" s="258">
        <v>112.56</v>
      </c>
      <c r="AZ13" s="258">
        <v>296.77</v>
      </c>
      <c r="BA13" s="258">
        <v>149.43</v>
      </c>
      <c r="BB13" s="258">
        <v>188.75</v>
      </c>
      <c r="BC13" s="258">
        <v>288.44</v>
      </c>
      <c r="BD13" s="258">
        <v>175.06</v>
      </c>
      <c r="BE13" s="258">
        <v>206.51</v>
      </c>
      <c r="BF13" s="258">
        <v>166.76</v>
      </c>
      <c r="BG13" s="258">
        <v>161.35</v>
      </c>
      <c r="BH13" s="258">
        <v>173.89</v>
      </c>
      <c r="BI13" s="258">
        <v>158.51</v>
      </c>
      <c r="BJ13" s="258">
        <v>120.69</v>
      </c>
      <c r="BK13" s="258">
        <v>306.10000000000002</v>
      </c>
      <c r="BL13" s="258">
        <v>68.77</v>
      </c>
      <c r="BM13" s="258">
        <v>80.73</v>
      </c>
      <c r="BN13" s="258">
        <v>159.46</v>
      </c>
      <c r="BO13" s="258">
        <v>108.26</v>
      </c>
      <c r="BP13" s="258">
        <v>136.69999999999999</v>
      </c>
      <c r="BQ13" s="258">
        <v>89.53</v>
      </c>
      <c r="BR13" s="258">
        <v>177.42</v>
      </c>
      <c r="BS13" s="258">
        <v>390.43</v>
      </c>
      <c r="BT13" s="258">
        <v>167.41</v>
      </c>
      <c r="BU13" s="258"/>
      <c r="BV13" s="258">
        <v>378.75</v>
      </c>
      <c r="BW13" s="258">
        <v>203.98</v>
      </c>
      <c r="BX13" s="258">
        <v>125.18</v>
      </c>
    </row>
    <row r="14" spans="1:76" s="218" customFormat="1" x14ac:dyDescent="0.2">
      <c r="A14" s="216">
        <v>44439</v>
      </c>
      <c r="B14" s="217" t="s">
        <v>98</v>
      </c>
      <c r="C14" s="217" t="s">
        <v>99</v>
      </c>
      <c r="D14" s="258">
        <v>54.97</v>
      </c>
      <c r="E14" s="258">
        <v>49.62</v>
      </c>
      <c r="F14" s="258">
        <v>44.26</v>
      </c>
      <c r="G14" s="258">
        <v>99.57</v>
      </c>
      <c r="H14" s="258">
        <v>55.79</v>
      </c>
      <c r="I14" s="258">
        <v>32.5</v>
      </c>
      <c r="J14" s="258">
        <v>81.739999999999995</v>
      </c>
      <c r="K14" s="258">
        <v>50.92</v>
      </c>
      <c r="L14" s="258">
        <v>45.88</v>
      </c>
      <c r="M14" s="258">
        <v>62.72</v>
      </c>
      <c r="N14" s="258">
        <v>64.790000000000006</v>
      </c>
      <c r="O14" s="258">
        <v>87.97</v>
      </c>
      <c r="P14" s="258">
        <v>35.78</v>
      </c>
      <c r="Q14" s="258">
        <v>60.89</v>
      </c>
      <c r="R14" s="258">
        <v>56.56</v>
      </c>
      <c r="S14" s="258">
        <v>101.25</v>
      </c>
      <c r="T14" s="258">
        <v>25.82</v>
      </c>
      <c r="U14" s="258">
        <v>60.21</v>
      </c>
      <c r="V14" s="258">
        <v>64.650000000000006</v>
      </c>
      <c r="W14" s="258">
        <v>138.02000000000001</v>
      </c>
      <c r="X14" s="258">
        <v>37.6</v>
      </c>
      <c r="Y14" s="258">
        <v>53.33</v>
      </c>
      <c r="Z14" s="258">
        <v>59.49</v>
      </c>
      <c r="AA14" s="258">
        <v>41.76</v>
      </c>
      <c r="AB14" s="258">
        <v>65.37</v>
      </c>
      <c r="AC14" s="258">
        <v>67.11</v>
      </c>
      <c r="AD14" s="258">
        <v>57.54</v>
      </c>
      <c r="AE14" s="258">
        <v>70.400000000000006</v>
      </c>
      <c r="AF14" s="258">
        <v>79.34</v>
      </c>
      <c r="AG14" s="258">
        <v>97.86</v>
      </c>
      <c r="AH14" s="258">
        <v>77.17</v>
      </c>
      <c r="AI14" s="258">
        <v>57.77</v>
      </c>
      <c r="AJ14" s="258">
        <v>89.21</v>
      </c>
      <c r="AK14" s="258">
        <v>54.05</v>
      </c>
      <c r="AL14" s="258">
        <v>95.63</v>
      </c>
      <c r="AM14" s="258">
        <v>57.97</v>
      </c>
      <c r="AN14" s="258">
        <v>101.91</v>
      </c>
      <c r="AO14" s="258">
        <v>96.23</v>
      </c>
      <c r="AP14" s="258">
        <v>86.53</v>
      </c>
      <c r="AQ14" s="258">
        <v>88.38</v>
      </c>
      <c r="AR14" s="258">
        <v>59.63</v>
      </c>
      <c r="AS14" s="258">
        <v>59.88</v>
      </c>
      <c r="AT14" s="258">
        <v>57.77</v>
      </c>
      <c r="AU14" s="258">
        <v>78.88</v>
      </c>
      <c r="AV14" s="258">
        <v>94.11</v>
      </c>
      <c r="AW14" s="258">
        <v>108.18</v>
      </c>
      <c r="AX14" s="258">
        <v>54.63</v>
      </c>
      <c r="AY14" s="258">
        <v>46.11</v>
      </c>
      <c r="AZ14" s="258">
        <v>115.36</v>
      </c>
      <c r="BA14" s="258">
        <v>57.71</v>
      </c>
      <c r="BB14" s="258">
        <v>46.53</v>
      </c>
      <c r="BC14" s="258">
        <v>72.14</v>
      </c>
      <c r="BD14" s="258">
        <v>93.54</v>
      </c>
      <c r="BE14" s="258">
        <v>54.62</v>
      </c>
      <c r="BF14" s="258">
        <v>100.71</v>
      </c>
      <c r="BG14" s="258">
        <v>45.72</v>
      </c>
      <c r="BH14" s="258">
        <v>49.59</v>
      </c>
      <c r="BI14" s="258">
        <v>91.81</v>
      </c>
      <c r="BJ14" s="258">
        <v>76.98</v>
      </c>
      <c r="BK14" s="258">
        <v>110.7</v>
      </c>
      <c r="BL14" s="258">
        <v>125.9</v>
      </c>
      <c r="BM14" s="258">
        <v>40.31</v>
      </c>
      <c r="BN14" s="258">
        <v>59.35</v>
      </c>
      <c r="BO14" s="258">
        <v>64.23</v>
      </c>
      <c r="BP14" s="258">
        <v>81.7</v>
      </c>
      <c r="BQ14" s="258">
        <v>104.62</v>
      </c>
      <c r="BR14" s="258">
        <v>63.6</v>
      </c>
      <c r="BS14" s="258">
        <v>147.27000000000001</v>
      </c>
      <c r="BT14" s="258">
        <v>63.55</v>
      </c>
      <c r="BU14" s="258">
        <v>142.79</v>
      </c>
      <c r="BV14" s="258">
        <v>111.23</v>
      </c>
      <c r="BW14" s="258">
        <v>148.44</v>
      </c>
      <c r="BX14" s="258">
        <v>121</v>
      </c>
    </row>
    <row r="15" spans="1:76" s="218" customFormat="1" x14ac:dyDescent="0.2">
      <c r="A15" s="216">
        <v>44439</v>
      </c>
      <c r="B15" s="217" t="s">
        <v>100</v>
      </c>
      <c r="C15" s="217" t="s">
        <v>101</v>
      </c>
      <c r="D15" s="258">
        <v>16.22</v>
      </c>
      <c r="E15" s="258">
        <v>10.96</v>
      </c>
      <c r="F15" s="258">
        <v>22.57</v>
      </c>
      <c r="G15" s="258">
        <v>26.03</v>
      </c>
      <c r="H15" s="258">
        <v>40.36</v>
      </c>
      <c r="I15" s="258">
        <v>16.27</v>
      </c>
      <c r="J15" s="258">
        <v>18.489999999999998</v>
      </c>
      <c r="K15" s="258">
        <v>29.07</v>
      </c>
      <c r="L15" s="258">
        <v>11.31</v>
      </c>
      <c r="M15" s="258">
        <v>13.06</v>
      </c>
      <c r="N15" s="258">
        <v>5.47</v>
      </c>
      <c r="O15" s="258">
        <v>12.29</v>
      </c>
      <c r="P15" s="258">
        <v>38.94</v>
      </c>
      <c r="Q15" s="258">
        <v>21.83</v>
      </c>
      <c r="R15" s="258">
        <v>20.010000000000002</v>
      </c>
      <c r="S15" s="258">
        <v>16.03</v>
      </c>
      <c r="T15" s="258">
        <v>21.12</v>
      </c>
      <c r="U15" s="258">
        <v>23.25</v>
      </c>
      <c r="V15" s="258">
        <v>27.26</v>
      </c>
      <c r="W15" s="258">
        <v>-3.62</v>
      </c>
      <c r="X15" s="258">
        <v>30.52</v>
      </c>
      <c r="Y15" s="258">
        <v>18.399999999999999</v>
      </c>
      <c r="Z15" s="258">
        <v>16.16</v>
      </c>
      <c r="AA15" s="258">
        <v>5.04</v>
      </c>
      <c r="AB15" s="258">
        <v>20.260000000000002</v>
      </c>
      <c r="AC15" s="258">
        <v>9.49</v>
      </c>
      <c r="AD15" s="258">
        <v>21.59</v>
      </c>
      <c r="AE15" s="258">
        <v>42.49</v>
      </c>
      <c r="AF15" s="258">
        <v>10.4</v>
      </c>
      <c r="AG15" s="258">
        <v>4.93</v>
      </c>
      <c r="AH15" s="258">
        <v>17.14</v>
      </c>
      <c r="AI15" s="258">
        <v>12.54</v>
      </c>
      <c r="AJ15" s="258">
        <v>8.34</v>
      </c>
      <c r="AK15" s="258">
        <v>14.23</v>
      </c>
      <c r="AL15" s="258">
        <v>7.46</v>
      </c>
      <c r="AM15" s="258">
        <v>6.7</v>
      </c>
      <c r="AN15" s="258">
        <v>8.64</v>
      </c>
      <c r="AO15" s="258">
        <v>14.63</v>
      </c>
      <c r="AP15" s="258">
        <v>-3.15</v>
      </c>
      <c r="AQ15" s="258">
        <v>10.15</v>
      </c>
      <c r="AR15" s="258">
        <v>21.56</v>
      </c>
      <c r="AS15" s="258">
        <v>8.56</v>
      </c>
      <c r="AT15" s="258">
        <v>13.7</v>
      </c>
      <c r="AU15" s="258">
        <v>14.92</v>
      </c>
      <c r="AV15" s="258">
        <v>2.57</v>
      </c>
      <c r="AW15" s="258">
        <v>40.96</v>
      </c>
      <c r="AX15" s="258">
        <v>21.22</v>
      </c>
      <c r="AY15" s="258">
        <v>14.05</v>
      </c>
      <c r="AZ15" s="258">
        <v>30.22</v>
      </c>
      <c r="BA15" s="258">
        <v>43.92</v>
      </c>
      <c r="BB15" s="258">
        <v>20.28</v>
      </c>
      <c r="BC15" s="258">
        <v>24.26</v>
      </c>
      <c r="BD15" s="258">
        <v>26.7</v>
      </c>
      <c r="BE15" s="258">
        <v>9.7799999999999994</v>
      </c>
      <c r="BF15" s="258">
        <v>22.6</v>
      </c>
      <c r="BG15" s="258">
        <v>20.55</v>
      </c>
      <c r="BH15" s="258">
        <v>4.88</v>
      </c>
      <c r="BI15" s="258">
        <v>7.4</v>
      </c>
      <c r="BJ15" s="258">
        <v>28.39</v>
      </c>
      <c r="BK15" s="258">
        <v>27.22</v>
      </c>
      <c r="BL15" s="258">
        <v>31.4</v>
      </c>
      <c r="BM15" s="258">
        <v>19.440000000000001</v>
      </c>
      <c r="BN15" s="258">
        <v>36.56</v>
      </c>
      <c r="BO15" s="258">
        <v>11.59</v>
      </c>
      <c r="BP15" s="258">
        <v>5.56</v>
      </c>
      <c r="BQ15" s="258">
        <v>18.23</v>
      </c>
      <c r="BR15" s="258">
        <v>17.32</v>
      </c>
      <c r="BS15" s="258">
        <v>27.96</v>
      </c>
      <c r="BT15" s="258">
        <v>27.65</v>
      </c>
      <c r="BU15" s="258">
        <v>20.64</v>
      </c>
      <c r="BV15" s="258">
        <v>42.73</v>
      </c>
      <c r="BW15" s="258">
        <v>44.5</v>
      </c>
      <c r="BX15" s="258">
        <v>22.11</v>
      </c>
    </row>
    <row r="16" spans="1:76" s="218" customFormat="1" x14ac:dyDescent="0.2">
      <c r="A16" s="216">
        <v>44439</v>
      </c>
      <c r="B16" s="217" t="s">
        <v>102</v>
      </c>
      <c r="C16" s="217" t="s">
        <v>103</v>
      </c>
      <c r="D16" s="258">
        <v>10.44</v>
      </c>
      <c r="E16" s="258">
        <v>6.75</v>
      </c>
      <c r="F16" s="258">
        <v>14.66</v>
      </c>
      <c r="G16" s="258">
        <v>19.36</v>
      </c>
      <c r="H16" s="258">
        <v>35.68</v>
      </c>
      <c r="I16" s="258">
        <v>7.41</v>
      </c>
      <c r="J16" s="258">
        <v>12.86</v>
      </c>
      <c r="K16" s="258">
        <v>23.13</v>
      </c>
      <c r="L16" s="258">
        <v>2.98</v>
      </c>
      <c r="M16" s="258">
        <v>6.81</v>
      </c>
      <c r="N16" s="258">
        <v>0.16</v>
      </c>
      <c r="O16" s="258">
        <v>7.28</v>
      </c>
      <c r="P16" s="258">
        <v>32.28</v>
      </c>
      <c r="Q16" s="258">
        <v>17.23</v>
      </c>
      <c r="R16" s="258">
        <v>12.83</v>
      </c>
      <c r="S16" s="258">
        <v>11.35</v>
      </c>
      <c r="T16" s="258">
        <v>14.91</v>
      </c>
      <c r="U16" s="258">
        <v>15.42</v>
      </c>
      <c r="V16" s="258">
        <v>18.71</v>
      </c>
      <c r="W16" s="258">
        <v>-11.17</v>
      </c>
      <c r="X16" s="258">
        <v>26.26</v>
      </c>
      <c r="Y16" s="258">
        <v>12.33</v>
      </c>
      <c r="Z16" s="258">
        <v>3.47</v>
      </c>
      <c r="AA16" s="258">
        <v>-7.49</v>
      </c>
      <c r="AB16" s="258">
        <v>11.23</v>
      </c>
      <c r="AC16" s="258">
        <v>4.54</v>
      </c>
      <c r="AD16" s="258">
        <v>18.079999999999998</v>
      </c>
      <c r="AE16" s="258">
        <v>39.270000000000003</v>
      </c>
      <c r="AF16" s="258">
        <v>2.68</v>
      </c>
      <c r="AG16" s="258">
        <v>-0.1</v>
      </c>
      <c r="AH16" s="258">
        <v>12.81</v>
      </c>
      <c r="AI16" s="258">
        <v>7.69</v>
      </c>
      <c r="AJ16" s="258">
        <v>-13.11</v>
      </c>
      <c r="AK16" s="258">
        <v>10.09</v>
      </c>
      <c r="AL16" s="258">
        <v>-0.08</v>
      </c>
      <c r="AM16" s="258">
        <v>0.74</v>
      </c>
      <c r="AN16" s="258">
        <v>1.4</v>
      </c>
      <c r="AO16" s="258">
        <v>8.4700000000000006</v>
      </c>
      <c r="AP16" s="258">
        <v>-9.61</v>
      </c>
      <c r="AQ16" s="258">
        <v>2.57</v>
      </c>
      <c r="AR16" s="258">
        <v>17.52</v>
      </c>
      <c r="AS16" s="258">
        <v>3.92</v>
      </c>
      <c r="AT16" s="258">
        <v>9.83</v>
      </c>
      <c r="AU16" s="258">
        <v>12.05</v>
      </c>
      <c r="AV16" s="258">
        <v>-1.67</v>
      </c>
      <c r="AW16" s="258">
        <v>37.43</v>
      </c>
      <c r="AX16" s="258">
        <v>17.09</v>
      </c>
      <c r="AY16" s="258">
        <v>11</v>
      </c>
      <c r="AZ16" s="258">
        <v>29.46</v>
      </c>
      <c r="BA16" s="258">
        <v>37.049999999999997</v>
      </c>
      <c r="BB16" s="258">
        <v>13.46</v>
      </c>
      <c r="BC16" s="258">
        <v>19.09</v>
      </c>
      <c r="BD16" s="258">
        <v>21.72</v>
      </c>
      <c r="BE16" s="258">
        <v>4.5999999999999996</v>
      </c>
      <c r="BF16" s="258">
        <v>19.28</v>
      </c>
      <c r="BG16" s="258">
        <v>16.350000000000001</v>
      </c>
      <c r="BH16" s="258">
        <v>-1.4</v>
      </c>
      <c r="BI16" s="258">
        <v>2.46</v>
      </c>
      <c r="BJ16" s="258">
        <v>23.24</v>
      </c>
      <c r="BK16" s="258">
        <v>20.190000000000001</v>
      </c>
      <c r="BL16" s="258">
        <v>24.84</v>
      </c>
      <c r="BM16" s="258">
        <v>15.17</v>
      </c>
      <c r="BN16" s="258">
        <v>32.11</v>
      </c>
      <c r="BO16" s="258">
        <v>7.92</v>
      </c>
      <c r="BP16" s="258">
        <v>-1.32</v>
      </c>
      <c r="BQ16" s="258">
        <v>12.26</v>
      </c>
      <c r="BR16" s="258">
        <v>14.85</v>
      </c>
      <c r="BS16" s="258">
        <v>23.58</v>
      </c>
      <c r="BT16" s="258">
        <v>19.7</v>
      </c>
      <c r="BU16" s="258">
        <v>13.37</v>
      </c>
      <c r="BV16" s="258">
        <v>36.44</v>
      </c>
      <c r="BW16" s="258">
        <v>35.94</v>
      </c>
      <c r="BX16" s="258">
        <v>16.23</v>
      </c>
    </row>
    <row r="17" spans="1:76" s="218" customFormat="1" x14ac:dyDescent="0.2">
      <c r="A17" s="216">
        <v>44439</v>
      </c>
      <c r="B17" s="217" t="s">
        <v>104</v>
      </c>
      <c r="C17" s="217" t="s">
        <v>105</v>
      </c>
      <c r="D17" s="258">
        <v>-23.84</v>
      </c>
      <c r="E17" s="258">
        <v>5.97</v>
      </c>
      <c r="F17" s="258">
        <v>9.39</v>
      </c>
      <c r="G17" s="258">
        <v>-34.74</v>
      </c>
      <c r="H17" s="258">
        <v>35.659999999999997</v>
      </c>
      <c r="I17" s="258">
        <v>-6.66</v>
      </c>
      <c r="J17" s="258">
        <v>-47.76</v>
      </c>
      <c r="K17" s="258">
        <v>24.23</v>
      </c>
      <c r="L17" s="258">
        <v>5.55</v>
      </c>
      <c r="M17" s="258">
        <v>10.56</v>
      </c>
      <c r="N17" s="258">
        <v>1.17</v>
      </c>
      <c r="O17" s="258">
        <v>7.72</v>
      </c>
      <c r="P17" s="258">
        <v>31.74</v>
      </c>
      <c r="Q17" s="258">
        <v>11.46</v>
      </c>
      <c r="R17" s="258">
        <v>19.059999999999999</v>
      </c>
      <c r="S17" s="258">
        <v>-0.53</v>
      </c>
      <c r="T17" s="258">
        <v>12.93</v>
      </c>
      <c r="U17" s="258">
        <v>18.61</v>
      </c>
      <c r="V17" s="258">
        <v>20.78</v>
      </c>
      <c r="W17" s="258">
        <v>-7.08</v>
      </c>
      <c r="X17" s="258">
        <v>23.26</v>
      </c>
      <c r="Y17" s="258">
        <v>14.83</v>
      </c>
      <c r="Z17" s="258">
        <v>12.54</v>
      </c>
      <c r="AA17" s="258">
        <v>0.23</v>
      </c>
      <c r="AB17" s="258">
        <v>12.75</v>
      </c>
      <c r="AC17" s="258">
        <v>1.95</v>
      </c>
      <c r="AD17" s="258">
        <v>17.21</v>
      </c>
      <c r="AE17" s="258">
        <v>36.35</v>
      </c>
      <c r="AF17" s="258">
        <v>5.56</v>
      </c>
      <c r="AG17" s="258">
        <v>-7.64</v>
      </c>
      <c r="AH17" s="258">
        <v>12.19</v>
      </c>
      <c r="AI17" s="258">
        <v>2.75</v>
      </c>
      <c r="AJ17" s="258">
        <v>2.34</v>
      </c>
      <c r="AK17" s="258">
        <v>7.63</v>
      </c>
      <c r="AL17" s="258">
        <v>-5.77</v>
      </c>
      <c r="AM17" s="258">
        <v>-3.36</v>
      </c>
      <c r="AN17" s="258">
        <v>2.6</v>
      </c>
      <c r="AO17" s="258">
        <v>6.24</v>
      </c>
      <c r="AP17" s="258">
        <v>-10.09</v>
      </c>
      <c r="AQ17" s="258">
        <v>3.9</v>
      </c>
      <c r="AR17" s="258">
        <v>-5.14</v>
      </c>
      <c r="AS17" s="258">
        <v>-1.39</v>
      </c>
      <c r="AT17" s="258">
        <v>7.49</v>
      </c>
      <c r="AU17" s="258">
        <v>5.97</v>
      </c>
      <c r="AV17" s="258">
        <v>-19.399999999999999</v>
      </c>
      <c r="AW17" s="258">
        <v>37.04</v>
      </c>
      <c r="AX17" s="258">
        <v>20.329999999999998</v>
      </c>
      <c r="AY17" s="258">
        <v>11.62</v>
      </c>
      <c r="AZ17" s="258">
        <v>24.14</v>
      </c>
      <c r="BA17" s="258">
        <v>39.03</v>
      </c>
      <c r="BB17" s="258">
        <v>18.989999999999998</v>
      </c>
      <c r="BC17" s="258">
        <v>15.21</v>
      </c>
      <c r="BD17" s="258">
        <v>22.31</v>
      </c>
      <c r="BE17" s="258">
        <v>-1.06</v>
      </c>
      <c r="BF17" s="258">
        <v>16.850000000000001</v>
      </c>
      <c r="BG17" s="258">
        <v>16.34</v>
      </c>
      <c r="BH17" s="258">
        <v>-6.12</v>
      </c>
      <c r="BI17" s="258">
        <v>-4.6399999999999997</v>
      </c>
      <c r="BJ17" s="258">
        <v>16.43</v>
      </c>
      <c r="BK17" s="258">
        <v>19.989999999999998</v>
      </c>
      <c r="BL17" s="258">
        <v>26</v>
      </c>
      <c r="BM17" s="258">
        <v>13.03</v>
      </c>
      <c r="BN17" s="258">
        <v>32.65</v>
      </c>
      <c r="BO17" s="258">
        <v>5.15</v>
      </c>
      <c r="BP17" s="258">
        <v>-9.2799999999999994</v>
      </c>
      <c r="BQ17" s="258">
        <v>8.6</v>
      </c>
      <c r="BR17" s="258">
        <v>12.34</v>
      </c>
      <c r="BS17" s="258">
        <v>18.32</v>
      </c>
      <c r="BT17" s="258">
        <v>21.57</v>
      </c>
      <c r="BU17" s="258">
        <v>10.66</v>
      </c>
      <c r="BV17" s="258">
        <v>31.06</v>
      </c>
      <c r="BW17" s="258">
        <v>42.71</v>
      </c>
      <c r="BX17" s="258">
        <v>17.420000000000002</v>
      </c>
    </row>
    <row r="18" spans="1:76" s="218" customFormat="1" x14ac:dyDescent="0.2">
      <c r="A18" s="216">
        <v>44439</v>
      </c>
      <c r="B18" s="217" t="s">
        <v>106</v>
      </c>
      <c r="C18" s="217" t="s">
        <v>107</v>
      </c>
      <c r="D18" s="258">
        <v>-30.1</v>
      </c>
      <c r="E18" s="258">
        <v>1.1200000000000001</v>
      </c>
      <c r="F18" s="258">
        <v>1.2</v>
      </c>
      <c r="G18" s="258">
        <v>-41.92</v>
      </c>
      <c r="H18" s="258">
        <v>30.59</v>
      </c>
      <c r="I18" s="258">
        <v>-16.5</v>
      </c>
      <c r="J18" s="258">
        <v>-53.93</v>
      </c>
      <c r="K18" s="258">
        <v>18.02</v>
      </c>
      <c r="L18" s="258">
        <v>-3.1</v>
      </c>
      <c r="M18" s="258">
        <v>4.1399999999999997</v>
      </c>
      <c r="N18" s="258">
        <v>-4.3899999999999997</v>
      </c>
      <c r="O18" s="258">
        <v>2.63</v>
      </c>
      <c r="P18" s="258">
        <v>24.93</v>
      </c>
      <c r="Q18" s="258">
        <v>6.62</v>
      </c>
      <c r="R18" s="258">
        <v>11.72</v>
      </c>
      <c r="S18" s="258">
        <v>-5.41</v>
      </c>
      <c r="T18" s="258">
        <v>6.27</v>
      </c>
      <c r="U18" s="258">
        <v>10.5</v>
      </c>
      <c r="V18" s="258">
        <v>11.96</v>
      </c>
      <c r="W18" s="258">
        <v>-15.78</v>
      </c>
      <c r="X18" s="258">
        <v>18.96</v>
      </c>
      <c r="Y18" s="258">
        <v>8.5</v>
      </c>
      <c r="Z18" s="258">
        <v>-0.45</v>
      </c>
      <c r="AA18" s="258">
        <v>-12.45</v>
      </c>
      <c r="AB18" s="258">
        <v>3.37</v>
      </c>
      <c r="AC18" s="258">
        <v>-3.29</v>
      </c>
      <c r="AD18" s="258">
        <v>13.66</v>
      </c>
      <c r="AE18" s="258">
        <v>33.01</v>
      </c>
      <c r="AF18" s="258">
        <v>-3.3</v>
      </c>
      <c r="AG18" s="258">
        <v>-13.29</v>
      </c>
      <c r="AH18" s="258">
        <v>7.62</v>
      </c>
      <c r="AI18" s="258">
        <v>-2.34</v>
      </c>
      <c r="AJ18" s="258">
        <v>-19.3</v>
      </c>
      <c r="AK18" s="258">
        <v>3.3</v>
      </c>
      <c r="AL18" s="258">
        <v>-14.17</v>
      </c>
      <c r="AM18" s="258">
        <v>-9.81</v>
      </c>
      <c r="AN18" s="258">
        <v>-5.09</v>
      </c>
      <c r="AO18" s="258">
        <v>-0.1</v>
      </c>
      <c r="AP18" s="258">
        <v>-16.68</v>
      </c>
      <c r="AQ18" s="258">
        <v>-4.29</v>
      </c>
      <c r="AR18" s="258">
        <v>-9.2799999999999994</v>
      </c>
      <c r="AS18" s="258">
        <v>-6.18</v>
      </c>
      <c r="AT18" s="258">
        <v>3.29</v>
      </c>
      <c r="AU18" s="258">
        <v>3.04</v>
      </c>
      <c r="AV18" s="258">
        <v>-23.82</v>
      </c>
      <c r="AW18" s="258">
        <v>33.39</v>
      </c>
      <c r="AX18" s="258">
        <v>15.96</v>
      </c>
      <c r="AY18" s="258">
        <v>8.58</v>
      </c>
      <c r="AZ18" s="258">
        <v>23.36</v>
      </c>
      <c r="BA18" s="258">
        <v>31.85</v>
      </c>
      <c r="BB18" s="258">
        <v>11.96</v>
      </c>
      <c r="BC18" s="258">
        <v>9.65</v>
      </c>
      <c r="BD18" s="258">
        <v>17.28</v>
      </c>
      <c r="BE18" s="258">
        <v>-6.5</v>
      </c>
      <c r="BF18" s="258">
        <v>13.35</v>
      </c>
      <c r="BG18" s="258">
        <v>12</v>
      </c>
      <c r="BH18" s="258">
        <v>-12.89</v>
      </c>
      <c r="BI18" s="258">
        <v>-9.61</v>
      </c>
      <c r="BJ18" s="258">
        <v>11.13</v>
      </c>
      <c r="BK18" s="258">
        <v>12.76</v>
      </c>
      <c r="BL18" s="258">
        <v>19.14</v>
      </c>
      <c r="BM18" s="258">
        <v>8.7100000000000009</v>
      </c>
      <c r="BN18" s="258">
        <v>28.02</v>
      </c>
      <c r="BO18" s="258">
        <v>1.05</v>
      </c>
      <c r="BP18" s="258">
        <v>-16.3</v>
      </c>
      <c r="BQ18" s="258">
        <v>2.52</v>
      </c>
      <c r="BR18" s="258">
        <v>9.86</v>
      </c>
      <c r="BS18" s="258">
        <v>13.94</v>
      </c>
      <c r="BT18" s="258">
        <v>13.43</v>
      </c>
      <c r="BU18" s="258">
        <v>3.13</v>
      </c>
      <c r="BV18" s="258">
        <v>24.59</v>
      </c>
      <c r="BW18" s="258">
        <v>33.950000000000003</v>
      </c>
      <c r="BX18" s="258">
        <v>11.25</v>
      </c>
    </row>
    <row r="19" spans="1:76" s="218" customFormat="1" x14ac:dyDescent="0.2">
      <c r="A19" s="216">
        <v>44439</v>
      </c>
      <c r="B19" s="217" t="s">
        <v>108</v>
      </c>
      <c r="C19" s="217" t="s">
        <v>109</v>
      </c>
      <c r="D19" s="258">
        <v>16.510000000000002</v>
      </c>
      <c r="E19" s="258">
        <v>15.46</v>
      </c>
      <c r="F19" s="258">
        <v>30.78</v>
      </c>
      <c r="G19" s="258">
        <v>23.23</v>
      </c>
      <c r="H19" s="258">
        <v>39.5</v>
      </c>
      <c r="I19" s="258">
        <v>19.34</v>
      </c>
      <c r="J19" s="258">
        <v>16.36</v>
      </c>
      <c r="K19" s="258">
        <v>34.99</v>
      </c>
      <c r="L19" s="258">
        <v>14.85</v>
      </c>
      <c r="M19" s="258">
        <v>21.41</v>
      </c>
      <c r="N19" s="258">
        <v>9.49</v>
      </c>
      <c r="O19" s="258">
        <v>15.13</v>
      </c>
      <c r="P19" s="258">
        <v>41.06</v>
      </c>
      <c r="Q19" s="258">
        <v>21.02</v>
      </c>
      <c r="R19" s="258">
        <v>26.41</v>
      </c>
      <c r="S19" s="258">
        <v>5.59</v>
      </c>
      <c r="T19" s="258">
        <v>24.06</v>
      </c>
      <c r="U19" s="258">
        <v>29.18</v>
      </c>
      <c r="V19" s="258">
        <v>29.37</v>
      </c>
      <c r="W19" s="258">
        <v>8.07</v>
      </c>
      <c r="X19" s="258">
        <v>28.08</v>
      </c>
      <c r="Y19" s="258">
        <v>22.97</v>
      </c>
      <c r="Z19" s="258">
        <v>25.95</v>
      </c>
      <c r="AA19" s="258">
        <v>14.04</v>
      </c>
      <c r="AB19" s="258">
        <v>25.21</v>
      </c>
      <c r="AC19" s="258">
        <v>16.489999999999998</v>
      </c>
      <c r="AD19" s="258">
        <v>19.72</v>
      </c>
      <c r="AE19" s="258">
        <v>39.409999999999997</v>
      </c>
      <c r="AF19" s="258">
        <v>13.44</v>
      </c>
      <c r="AG19" s="258">
        <v>2.54</v>
      </c>
      <c r="AH19" s="258">
        <v>17.350000000000001</v>
      </c>
      <c r="AI19" s="258">
        <v>11.44</v>
      </c>
      <c r="AJ19" s="258">
        <v>14.3</v>
      </c>
      <c r="AK19" s="258">
        <v>14.48</v>
      </c>
      <c r="AL19" s="258">
        <v>7.9</v>
      </c>
      <c r="AM19" s="258">
        <v>6.84</v>
      </c>
      <c r="AN19" s="258">
        <v>14.49</v>
      </c>
      <c r="AO19" s="258">
        <v>12.54</v>
      </c>
      <c r="AP19" s="258">
        <v>2.36</v>
      </c>
      <c r="AQ19" s="258">
        <v>12.26</v>
      </c>
      <c r="AR19" s="258">
        <v>1.92</v>
      </c>
      <c r="AS19" s="258">
        <v>7.44</v>
      </c>
      <c r="AT19" s="258">
        <v>14.19</v>
      </c>
      <c r="AU19" s="258">
        <v>12.81</v>
      </c>
      <c r="AV19" s="258">
        <v>-7.09</v>
      </c>
      <c r="AW19" s="258">
        <v>40.869999999999997</v>
      </c>
      <c r="AX19" s="258">
        <v>25.61</v>
      </c>
      <c r="AY19" s="258">
        <v>14.84</v>
      </c>
      <c r="AZ19" s="258">
        <v>29.3</v>
      </c>
      <c r="BA19" s="258">
        <v>44.01</v>
      </c>
      <c r="BB19" s="258">
        <v>31.44</v>
      </c>
      <c r="BC19" s="258">
        <v>24.6</v>
      </c>
      <c r="BD19" s="258">
        <v>26.41</v>
      </c>
      <c r="BE19" s="258">
        <v>7.08</v>
      </c>
      <c r="BF19" s="258">
        <v>22.06</v>
      </c>
      <c r="BG19" s="258">
        <v>20.260000000000002</v>
      </c>
      <c r="BH19" s="258">
        <v>3.04</v>
      </c>
      <c r="BI19" s="258">
        <v>3.37</v>
      </c>
      <c r="BJ19" s="258">
        <v>21.06</v>
      </c>
      <c r="BK19" s="258">
        <v>24.63</v>
      </c>
      <c r="BL19" s="258">
        <v>30.56</v>
      </c>
      <c r="BM19" s="258">
        <v>18.600000000000001</v>
      </c>
      <c r="BN19" s="258">
        <v>47.27</v>
      </c>
      <c r="BO19" s="258">
        <v>13.08</v>
      </c>
      <c r="BP19" s="258">
        <v>3.61</v>
      </c>
      <c r="BQ19" s="258">
        <v>14.63</v>
      </c>
      <c r="BR19" s="258">
        <v>16.16</v>
      </c>
      <c r="BS19" s="258">
        <v>21.8</v>
      </c>
      <c r="BT19" s="258">
        <v>29.96</v>
      </c>
      <c r="BU19" s="258">
        <v>19.52</v>
      </c>
      <c r="BV19" s="258">
        <v>40.08</v>
      </c>
      <c r="BW19" s="258">
        <v>54.33</v>
      </c>
      <c r="BX19" s="258">
        <v>30.73</v>
      </c>
    </row>
    <row r="20" spans="1:76" s="218" customFormat="1" x14ac:dyDescent="0.2">
      <c r="A20" s="216">
        <v>44439</v>
      </c>
      <c r="B20" s="217" t="s">
        <v>110</v>
      </c>
      <c r="C20" s="217" t="s">
        <v>111</v>
      </c>
      <c r="D20" s="258">
        <v>12.39</v>
      </c>
      <c r="E20" s="258">
        <v>11.21</v>
      </c>
      <c r="F20" s="258">
        <v>24.72</v>
      </c>
      <c r="G20" s="258">
        <v>19.2</v>
      </c>
      <c r="H20" s="258">
        <v>34.840000000000003</v>
      </c>
      <c r="I20" s="258">
        <v>11.96</v>
      </c>
      <c r="J20" s="258">
        <v>12.94</v>
      </c>
      <c r="K20" s="258">
        <v>29.73</v>
      </c>
      <c r="L20" s="258">
        <v>7.11</v>
      </c>
      <c r="M20" s="258">
        <v>16.11</v>
      </c>
      <c r="N20" s="258">
        <v>4.41</v>
      </c>
      <c r="O20" s="258">
        <v>10.5</v>
      </c>
      <c r="P20" s="258">
        <v>35.200000000000003</v>
      </c>
      <c r="Q20" s="258">
        <v>16.95</v>
      </c>
      <c r="R20" s="258">
        <v>20.399999999999999</v>
      </c>
      <c r="S20" s="258">
        <v>1.19</v>
      </c>
      <c r="T20" s="258">
        <v>18.36</v>
      </c>
      <c r="U20" s="258">
        <v>22.21</v>
      </c>
      <c r="V20" s="258">
        <v>21.87</v>
      </c>
      <c r="W20" s="258">
        <v>0.61</v>
      </c>
      <c r="X20" s="258">
        <v>24.1</v>
      </c>
      <c r="Y20" s="258">
        <v>17.36</v>
      </c>
      <c r="Z20" s="258">
        <v>15.22</v>
      </c>
      <c r="AA20" s="258">
        <v>3.16</v>
      </c>
      <c r="AB20" s="258">
        <v>17.22</v>
      </c>
      <c r="AC20" s="258">
        <v>12.11</v>
      </c>
      <c r="AD20" s="258">
        <v>16.34</v>
      </c>
      <c r="AE20" s="258">
        <v>36.229999999999997</v>
      </c>
      <c r="AF20" s="258">
        <v>4.82</v>
      </c>
      <c r="AG20" s="258">
        <v>-2.56</v>
      </c>
      <c r="AH20" s="258">
        <v>13.09</v>
      </c>
      <c r="AI20" s="258">
        <v>6.91</v>
      </c>
      <c r="AJ20" s="258">
        <v>-4.42</v>
      </c>
      <c r="AK20" s="258">
        <v>10.55</v>
      </c>
      <c r="AL20" s="258">
        <v>0.66</v>
      </c>
      <c r="AM20" s="258">
        <v>1.21</v>
      </c>
      <c r="AN20" s="258">
        <v>7.87</v>
      </c>
      <c r="AO20" s="258">
        <v>6.69</v>
      </c>
      <c r="AP20" s="258">
        <v>-3.41</v>
      </c>
      <c r="AQ20" s="258">
        <v>4.97</v>
      </c>
      <c r="AR20" s="258">
        <v>-1.93</v>
      </c>
      <c r="AS20" s="258">
        <v>3.12</v>
      </c>
      <c r="AT20" s="258">
        <v>10.37</v>
      </c>
      <c r="AU20" s="258">
        <v>10.07</v>
      </c>
      <c r="AV20" s="258">
        <v>-11.09</v>
      </c>
      <c r="AW20" s="258">
        <v>37.49</v>
      </c>
      <c r="AX20" s="258">
        <v>21.57</v>
      </c>
      <c r="AY20" s="258">
        <v>11.69</v>
      </c>
      <c r="AZ20" s="258">
        <v>28.59</v>
      </c>
      <c r="BA20" s="258">
        <v>37.479999999999997</v>
      </c>
      <c r="BB20" s="258">
        <v>25.53</v>
      </c>
      <c r="BC20" s="258">
        <v>19.72</v>
      </c>
      <c r="BD20" s="258">
        <v>21.7</v>
      </c>
      <c r="BE20" s="258">
        <v>2.17</v>
      </c>
      <c r="BF20" s="258">
        <v>18.82</v>
      </c>
      <c r="BG20" s="258">
        <v>16.22</v>
      </c>
      <c r="BH20" s="258">
        <v>-2.97</v>
      </c>
      <c r="BI20" s="258">
        <v>-1.2</v>
      </c>
      <c r="BJ20" s="258">
        <v>16.170000000000002</v>
      </c>
      <c r="BK20" s="258">
        <v>17.89</v>
      </c>
      <c r="BL20" s="258">
        <v>24.22</v>
      </c>
      <c r="BM20" s="258">
        <v>14.63</v>
      </c>
      <c r="BN20" s="258">
        <v>43.69</v>
      </c>
      <c r="BO20" s="258">
        <v>9.3800000000000008</v>
      </c>
      <c r="BP20" s="258">
        <v>-2.4500000000000002</v>
      </c>
      <c r="BQ20" s="258">
        <v>9.01</v>
      </c>
      <c r="BR20" s="258">
        <v>13.82</v>
      </c>
      <c r="BS20" s="258">
        <v>17.61</v>
      </c>
      <c r="BT20" s="258">
        <v>22.84</v>
      </c>
      <c r="BU20" s="258">
        <v>12.92</v>
      </c>
      <c r="BV20" s="258">
        <v>34.46</v>
      </c>
      <c r="BW20" s="258">
        <v>47.54</v>
      </c>
      <c r="BX20" s="258">
        <v>25.62</v>
      </c>
    </row>
    <row r="21" spans="1:76" s="218" customFormat="1" x14ac:dyDescent="0.2">
      <c r="A21" s="216">
        <v>44439</v>
      </c>
      <c r="B21" s="217" t="s">
        <v>112</v>
      </c>
      <c r="C21" s="217" t="s">
        <v>113</v>
      </c>
      <c r="D21" s="258">
        <v>133.15</v>
      </c>
      <c r="E21" s="258">
        <v>101.14</v>
      </c>
      <c r="F21" s="258">
        <v>101.4</v>
      </c>
      <c r="G21" s="258">
        <v>143.93</v>
      </c>
      <c r="H21" s="258">
        <v>70.87</v>
      </c>
      <c r="I21" s="258">
        <v>117.29</v>
      </c>
      <c r="J21" s="258">
        <v>157.09</v>
      </c>
      <c r="K21" s="258">
        <v>82.97</v>
      </c>
      <c r="L21" s="258">
        <v>103.9</v>
      </c>
      <c r="M21" s="258">
        <v>101.69</v>
      </c>
      <c r="N21" s="258">
        <v>104.57</v>
      </c>
      <c r="O21" s="258">
        <v>97.62</v>
      </c>
      <c r="P21" s="258">
        <v>75.37</v>
      </c>
      <c r="Q21" s="258">
        <v>98.61</v>
      </c>
      <c r="R21" s="258">
        <v>97.18</v>
      </c>
      <c r="S21" s="258">
        <v>109.61</v>
      </c>
      <c r="T21" s="258">
        <v>95.27</v>
      </c>
      <c r="U21" s="258">
        <v>90.43</v>
      </c>
      <c r="V21" s="258">
        <v>91.83</v>
      </c>
      <c r="W21" s="258">
        <v>115.85</v>
      </c>
      <c r="X21" s="258">
        <v>82.02</v>
      </c>
      <c r="Y21" s="258">
        <v>93.15</v>
      </c>
      <c r="Z21" s="258">
        <v>102.61</v>
      </c>
      <c r="AA21" s="258">
        <v>112.91</v>
      </c>
      <c r="AB21" s="258">
        <v>97.23</v>
      </c>
      <c r="AC21" s="258">
        <v>104.97</v>
      </c>
      <c r="AD21" s="258">
        <v>87.57</v>
      </c>
      <c r="AE21" s="258">
        <v>67.34</v>
      </c>
      <c r="AF21" s="258">
        <v>104.03</v>
      </c>
      <c r="AG21" s="258">
        <v>113.54</v>
      </c>
      <c r="AH21" s="258">
        <v>93.41</v>
      </c>
      <c r="AI21" s="258">
        <v>104.67</v>
      </c>
      <c r="AJ21" s="258">
        <v>120.71</v>
      </c>
      <c r="AK21" s="258">
        <v>98.39</v>
      </c>
      <c r="AL21" s="258">
        <v>115.3</v>
      </c>
      <c r="AM21" s="258">
        <v>113.11</v>
      </c>
      <c r="AN21" s="258">
        <v>107.03</v>
      </c>
      <c r="AO21" s="258">
        <v>101.18</v>
      </c>
      <c r="AP21" s="258">
        <v>118.14</v>
      </c>
      <c r="AQ21" s="258">
        <v>106.56</v>
      </c>
      <c r="AR21" s="258">
        <v>109.7</v>
      </c>
      <c r="AS21" s="258">
        <v>107.14</v>
      </c>
      <c r="AT21" s="258">
        <v>98.52</v>
      </c>
      <c r="AU21" s="258">
        <v>98.64</v>
      </c>
      <c r="AV21" s="258">
        <v>125.66</v>
      </c>
      <c r="AW21" s="258">
        <v>67.42</v>
      </c>
      <c r="AX21" s="258">
        <v>84.77</v>
      </c>
      <c r="AY21" s="258">
        <v>95.42</v>
      </c>
      <c r="AZ21" s="258">
        <v>77.930000000000007</v>
      </c>
      <c r="BA21" s="258">
        <v>69</v>
      </c>
      <c r="BB21" s="258">
        <v>88.85</v>
      </c>
      <c r="BC21" s="258">
        <v>91.39</v>
      </c>
      <c r="BD21" s="258">
        <v>83.48</v>
      </c>
      <c r="BE21" s="258">
        <v>108.32</v>
      </c>
      <c r="BF21" s="258">
        <v>87.52</v>
      </c>
      <c r="BG21" s="258">
        <v>89.91</v>
      </c>
      <c r="BH21" s="258">
        <v>115.82</v>
      </c>
      <c r="BI21" s="258">
        <v>110.14</v>
      </c>
      <c r="BJ21" s="258">
        <v>90.81</v>
      </c>
      <c r="BK21" s="258">
        <v>88.08</v>
      </c>
      <c r="BL21" s="258">
        <v>82</v>
      </c>
      <c r="BM21" s="258">
        <v>92.68</v>
      </c>
      <c r="BN21" s="258">
        <v>72.89</v>
      </c>
      <c r="BO21" s="258">
        <v>100.44</v>
      </c>
      <c r="BP21" s="258">
        <v>118.88</v>
      </c>
      <c r="BQ21" s="258">
        <v>98.45</v>
      </c>
      <c r="BR21" s="258">
        <v>91.52</v>
      </c>
      <c r="BS21" s="258">
        <v>85.93</v>
      </c>
      <c r="BT21" s="258">
        <v>88.3</v>
      </c>
      <c r="BU21" s="258">
        <v>99.36</v>
      </c>
      <c r="BV21" s="258">
        <v>76.430000000000007</v>
      </c>
      <c r="BW21" s="258">
        <v>67.709999999999994</v>
      </c>
      <c r="BX21" s="258">
        <v>89.77</v>
      </c>
    </row>
    <row r="22" spans="1:76" s="218" customFormat="1" x14ac:dyDescent="0.2">
      <c r="A22" s="216">
        <v>44439</v>
      </c>
      <c r="B22" s="217" t="s">
        <v>114</v>
      </c>
      <c r="C22" s="217" t="s">
        <v>115</v>
      </c>
      <c r="D22" s="258">
        <v>-65.12</v>
      </c>
      <c r="E22" s="258">
        <v>-88.14</v>
      </c>
      <c r="F22" s="258">
        <v>-81.28</v>
      </c>
      <c r="G22" s="258">
        <v>-52.95</v>
      </c>
      <c r="H22" s="258">
        <v>-87.3</v>
      </c>
      <c r="I22" s="258">
        <v>-76.930000000000007</v>
      </c>
      <c r="J22" s="258">
        <v>-53.83</v>
      </c>
      <c r="K22" s="258">
        <v>-90.22</v>
      </c>
      <c r="L22" s="258">
        <v>-90.77</v>
      </c>
      <c r="M22" s="258">
        <v>-89.08</v>
      </c>
      <c r="N22" s="258">
        <v>-92.31</v>
      </c>
      <c r="O22" s="258">
        <v>-90.51</v>
      </c>
      <c r="P22" s="258">
        <v>-85.72</v>
      </c>
      <c r="Q22" s="258">
        <v>-79.28</v>
      </c>
      <c r="R22" s="258">
        <v>-87.01</v>
      </c>
      <c r="S22" s="258">
        <v>-77.739999999999995</v>
      </c>
      <c r="T22" s="258">
        <v>-86.07</v>
      </c>
      <c r="U22" s="258">
        <v>-90.36</v>
      </c>
      <c r="V22" s="258">
        <v>-85.83</v>
      </c>
      <c r="W22" s="258">
        <v>-91.47</v>
      </c>
      <c r="X22" s="258">
        <v>-85.88</v>
      </c>
      <c r="Y22" s="258">
        <v>-88.68</v>
      </c>
      <c r="Z22" s="258">
        <v>-90.6</v>
      </c>
      <c r="AA22" s="258">
        <v>-91.91</v>
      </c>
      <c r="AB22" s="258">
        <v>-88.45</v>
      </c>
      <c r="AC22" s="258">
        <v>-87.23</v>
      </c>
      <c r="AD22" s="258">
        <v>-90.63</v>
      </c>
      <c r="AE22" s="258">
        <v>-86.9</v>
      </c>
      <c r="AF22" s="258">
        <v>-88.97</v>
      </c>
      <c r="AG22" s="258">
        <v>-85.55</v>
      </c>
      <c r="AH22" s="258">
        <v>-91.19</v>
      </c>
      <c r="AI22" s="258">
        <v>-85.3</v>
      </c>
      <c r="AJ22" s="258">
        <v>-91.32</v>
      </c>
      <c r="AK22" s="258">
        <v>-88.7</v>
      </c>
      <c r="AL22" s="258">
        <v>-83.92</v>
      </c>
      <c r="AM22" s="258">
        <v>-85.36</v>
      </c>
      <c r="AN22" s="258">
        <v>-89</v>
      </c>
      <c r="AO22" s="258">
        <v>-87.55</v>
      </c>
      <c r="AP22" s="258">
        <v>-89.74</v>
      </c>
      <c r="AQ22" s="258">
        <v>-89.33</v>
      </c>
      <c r="AR22" s="258">
        <v>-71.86</v>
      </c>
      <c r="AS22" s="258">
        <v>-87.64</v>
      </c>
      <c r="AT22" s="258">
        <v>-89.05</v>
      </c>
      <c r="AU22" s="258">
        <v>-86.71</v>
      </c>
      <c r="AV22" s="258">
        <v>-76.12</v>
      </c>
      <c r="AW22" s="258">
        <v>-90.03</v>
      </c>
      <c r="AX22" s="258">
        <v>-94.49</v>
      </c>
      <c r="AY22" s="258">
        <v>-89.95</v>
      </c>
      <c r="AZ22" s="258">
        <v>-85.12</v>
      </c>
      <c r="BA22" s="258">
        <v>-88.55</v>
      </c>
      <c r="BB22" s="258">
        <v>-93.58</v>
      </c>
      <c r="BC22" s="258">
        <v>-85.81</v>
      </c>
      <c r="BD22" s="258">
        <v>-91.23</v>
      </c>
      <c r="BE22" s="258">
        <v>-84.86</v>
      </c>
      <c r="BF22" s="258">
        <v>-89.87</v>
      </c>
      <c r="BG22" s="258">
        <v>-90.66</v>
      </c>
      <c r="BH22" s="258">
        <v>-84.47</v>
      </c>
      <c r="BI22" s="258">
        <v>-84.98</v>
      </c>
      <c r="BJ22" s="258">
        <v>-81.709999999999994</v>
      </c>
      <c r="BK22" s="258">
        <v>-87.9</v>
      </c>
      <c r="BL22" s="258">
        <v>-88.62</v>
      </c>
      <c r="BM22" s="258">
        <v>-88.83</v>
      </c>
      <c r="BN22" s="258">
        <v>-91.04</v>
      </c>
      <c r="BO22" s="258">
        <v>-88.98</v>
      </c>
      <c r="BP22" s="258">
        <v>-81.430000000000007</v>
      </c>
      <c r="BQ22" s="258">
        <v>-85.54</v>
      </c>
      <c r="BR22" s="258">
        <v>-87.68</v>
      </c>
      <c r="BS22" s="258">
        <v>-84.7</v>
      </c>
      <c r="BT22" s="258">
        <v>-85.89</v>
      </c>
      <c r="BU22" s="258">
        <v>-83.36</v>
      </c>
      <c r="BV22" s="258">
        <v>-78.650000000000006</v>
      </c>
      <c r="BW22" s="258">
        <v>-90.63</v>
      </c>
      <c r="BX22" s="258">
        <v>-89.82</v>
      </c>
    </row>
    <row r="23" spans="1:76" s="218" customFormat="1" x14ac:dyDescent="0.2">
      <c r="A23" s="216">
        <v>44439</v>
      </c>
      <c r="B23" s="217" t="s">
        <v>116</v>
      </c>
      <c r="C23" s="217" t="s">
        <v>117</v>
      </c>
      <c r="D23" s="258">
        <v>-32.49</v>
      </c>
      <c r="E23" s="258">
        <v>-9.6199999999999992</v>
      </c>
      <c r="F23" s="258">
        <v>-15.99</v>
      </c>
      <c r="G23" s="258">
        <v>-45.57</v>
      </c>
      <c r="H23" s="258">
        <v>-10.64</v>
      </c>
      <c r="I23" s="258">
        <v>-22.37</v>
      </c>
      <c r="J23" s="258">
        <v>-44.16</v>
      </c>
      <c r="K23" s="258">
        <v>-8.5299999999999994</v>
      </c>
      <c r="L23" s="258">
        <v>-8.4499999999999993</v>
      </c>
      <c r="M23" s="258">
        <v>-5.19</v>
      </c>
      <c r="N23" s="258">
        <v>-7.52</v>
      </c>
      <c r="O23" s="258">
        <v>-8.3699999999999992</v>
      </c>
      <c r="P23" s="258">
        <v>-13.88</v>
      </c>
      <c r="Q23" s="258">
        <v>-15.42</v>
      </c>
      <c r="R23" s="258">
        <v>-3.83</v>
      </c>
      <c r="S23" s="258">
        <v>-18.34</v>
      </c>
      <c r="T23" s="258">
        <v>-12.31</v>
      </c>
      <c r="U23" s="258">
        <v>-8.58</v>
      </c>
      <c r="V23" s="258">
        <v>-10.050000000000001</v>
      </c>
      <c r="W23" s="258">
        <v>-8.48</v>
      </c>
      <c r="X23" s="258">
        <v>-12.92</v>
      </c>
      <c r="Y23" s="258">
        <v>-9.5500000000000007</v>
      </c>
      <c r="Z23" s="258">
        <v>-7.17</v>
      </c>
      <c r="AA23" s="258">
        <v>-7.68</v>
      </c>
      <c r="AB23" s="258">
        <v>-10.95</v>
      </c>
      <c r="AC23" s="258">
        <v>-11</v>
      </c>
      <c r="AD23" s="258">
        <v>-7.64</v>
      </c>
      <c r="AE23" s="258">
        <v>-12.55</v>
      </c>
      <c r="AF23" s="258">
        <v>-9.7799999999999994</v>
      </c>
      <c r="AG23" s="258">
        <v>-14.2</v>
      </c>
      <c r="AH23" s="258">
        <v>-7.69</v>
      </c>
      <c r="AI23" s="258">
        <v>-12.48</v>
      </c>
      <c r="AJ23" s="258">
        <v>-7.5</v>
      </c>
      <c r="AK23" s="258">
        <v>-9.57</v>
      </c>
      <c r="AL23" s="258">
        <v>-15.05</v>
      </c>
      <c r="AM23" s="258">
        <v>-11.72</v>
      </c>
      <c r="AN23" s="258">
        <v>-9.19</v>
      </c>
      <c r="AO23" s="258">
        <v>-11.38</v>
      </c>
      <c r="AP23" s="258">
        <v>-9.0299999999999994</v>
      </c>
      <c r="AQ23" s="258">
        <v>-8.5299999999999994</v>
      </c>
      <c r="AR23" s="258">
        <v>-27.73</v>
      </c>
      <c r="AS23" s="258">
        <v>-11.35</v>
      </c>
      <c r="AT23" s="258">
        <v>-9.06</v>
      </c>
      <c r="AU23" s="258">
        <v>-11.43</v>
      </c>
      <c r="AV23" s="258">
        <v>-22.31</v>
      </c>
      <c r="AW23" s="258">
        <v>-8.68</v>
      </c>
      <c r="AX23" s="258">
        <v>-4.66</v>
      </c>
      <c r="AY23" s="258">
        <v>-5.47</v>
      </c>
      <c r="AZ23" s="258">
        <v>-13.22</v>
      </c>
      <c r="BA23" s="258">
        <v>-10.18</v>
      </c>
      <c r="BB23" s="258">
        <v>-5.5</v>
      </c>
      <c r="BC23" s="258">
        <v>-13.04</v>
      </c>
      <c r="BD23" s="258">
        <v>-7.82</v>
      </c>
      <c r="BE23" s="258">
        <v>-13.45</v>
      </c>
      <c r="BF23" s="258">
        <v>-9.14</v>
      </c>
      <c r="BG23" s="258">
        <v>-7.22</v>
      </c>
      <c r="BH23" s="258">
        <v>-12.99</v>
      </c>
      <c r="BI23" s="258">
        <v>-14.55</v>
      </c>
      <c r="BJ23" s="258">
        <v>-16.13</v>
      </c>
      <c r="BK23" s="258">
        <v>-11.14</v>
      </c>
      <c r="BL23" s="258">
        <v>-9.9600000000000009</v>
      </c>
      <c r="BM23" s="258">
        <v>-9.33</v>
      </c>
      <c r="BN23" s="258">
        <v>-7.62</v>
      </c>
      <c r="BO23" s="258">
        <v>-9.5399999999999991</v>
      </c>
      <c r="BP23" s="258">
        <v>-16.37</v>
      </c>
      <c r="BQ23" s="258">
        <v>-13.46</v>
      </c>
      <c r="BR23" s="258">
        <v>-10.82</v>
      </c>
      <c r="BS23" s="258">
        <v>-15.3</v>
      </c>
      <c r="BT23" s="258">
        <v>-12.14</v>
      </c>
      <c r="BU23" s="258">
        <v>-14.14</v>
      </c>
      <c r="BV23" s="258">
        <v>-19.899999999999999</v>
      </c>
      <c r="BW23" s="258">
        <v>-6.9</v>
      </c>
      <c r="BX23" s="258">
        <v>-9.0399999999999991</v>
      </c>
    </row>
    <row r="24" spans="1:76" s="218" customFormat="1" x14ac:dyDescent="0.2">
      <c r="A24" s="216">
        <v>44439</v>
      </c>
      <c r="B24" s="217" t="s">
        <v>118</v>
      </c>
      <c r="C24" s="217" t="s">
        <v>119</v>
      </c>
      <c r="D24" s="258">
        <v>-30.14</v>
      </c>
      <c r="E24" s="258">
        <v>-35.729999999999997</v>
      </c>
      <c r="F24" s="258">
        <v>-40.93</v>
      </c>
      <c r="G24" s="258">
        <v>-23.82</v>
      </c>
      <c r="H24" s="258">
        <v>-43.1</v>
      </c>
      <c r="I24" s="258">
        <v>-46.23</v>
      </c>
      <c r="J24" s="258">
        <v>-28.28</v>
      </c>
      <c r="K24" s="258">
        <v>-47.38</v>
      </c>
      <c r="L24" s="258">
        <v>-53.08</v>
      </c>
      <c r="M24" s="258">
        <v>-40.28</v>
      </c>
      <c r="N24" s="258">
        <v>-54.18</v>
      </c>
      <c r="O24" s="258">
        <v>-50.91</v>
      </c>
      <c r="P24" s="258">
        <v>-48.84</v>
      </c>
      <c r="Q24" s="258">
        <v>-60.56</v>
      </c>
      <c r="R24" s="258">
        <v>-37.130000000000003</v>
      </c>
      <c r="S24" s="258">
        <v>-63.01</v>
      </c>
      <c r="T24" s="258">
        <v>-55.08</v>
      </c>
      <c r="U24" s="258">
        <v>-49.58</v>
      </c>
      <c r="V24" s="258">
        <v>-52.34</v>
      </c>
      <c r="W24" s="258">
        <v>-66.05</v>
      </c>
      <c r="X24" s="258">
        <v>-54.87</v>
      </c>
      <c r="Y24" s="258">
        <v>-51.06</v>
      </c>
      <c r="Z24" s="258">
        <v>-49.81</v>
      </c>
      <c r="AA24" s="258">
        <v>-54.48</v>
      </c>
      <c r="AB24" s="258">
        <v>-49.81</v>
      </c>
      <c r="AC24" s="258">
        <v>-51.98</v>
      </c>
      <c r="AD24" s="258">
        <v>-58.54</v>
      </c>
      <c r="AE24" s="258">
        <v>-53.73</v>
      </c>
      <c r="AF24" s="258">
        <v>-57.71</v>
      </c>
      <c r="AG24" s="258">
        <v>-47.53</v>
      </c>
      <c r="AH24" s="258">
        <v>-51</v>
      </c>
      <c r="AI24" s="258">
        <v>-57.34</v>
      </c>
      <c r="AJ24" s="258">
        <v>-48.24</v>
      </c>
      <c r="AK24" s="258">
        <v>-54.46</v>
      </c>
      <c r="AL24" s="258">
        <v>-55.07</v>
      </c>
      <c r="AM24" s="258">
        <v>-53.29</v>
      </c>
      <c r="AN24" s="258">
        <v>-50.45</v>
      </c>
      <c r="AO24" s="258">
        <v>-50.38</v>
      </c>
      <c r="AP24" s="258">
        <v>-54.68</v>
      </c>
      <c r="AQ24" s="258">
        <v>-48.39</v>
      </c>
      <c r="AR24" s="258">
        <v>-59.33</v>
      </c>
      <c r="AS24" s="258">
        <v>-56.34</v>
      </c>
      <c r="AT24" s="258">
        <v>-59.48</v>
      </c>
      <c r="AU24" s="258">
        <v>-65</v>
      </c>
      <c r="AV24" s="258">
        <v>-72.55</v>
      </c>
      <c r="AW24" s="258">
        <v>-55.87</v>
      </c>
      <c r="AX24" s="258">
        <v>-54.47</v>
      </c>
      <c r="AY24" s="258">
        <v>-58.55</v>
      </c>
      <c r="AZ24" s="258">
        <v>-59.42</v>
      </c>
      <c r="BA24" s="258">
        <v>-54.02</v>
      </c>
      <c r="BB24" s="258">
        <v>-57.47</v>
      </c>
      <c r="BC24" s="258">
        <v>-63.65</v>
      </c>
      <c r="BD24" s="258">
        <v>-56.2</v>
      </c>
      <c r="BE24" s="258">
        <v>-60.27</v>
      </c>
      <c r="BF24" s="258">
        <v>-58.94</v>
      </c>
      <c r="BG24" s="258">
        <v>-57.9</v>
      </c>
      <c r="BH24" s="258">
        <v>-55.81</v>
      </c>
      <c r="BI24" s="258">
        <v>-64.16</v>
      </c>
      <c r="BJ24" s="258">
        <v>-61.85</v>
      </c>
      <c r="BK24" s="258">
        <v>-56.14</v>
      </c>
      <c r="BL24" s="258">
        <v>-59.09</v>
      </c>
      <c r="BM24" s="258">
        <v>-52.42</v>
      </c>
      <c r="BN24" s="258">
        <v>-49.53</v>
      </c>
      <c r="BO24" s="258">
        <v>-65.05</v>
      </c>
      <c r="BP24" s="258">
        <v>-63.11</v>
      </c>
      <c r="BQ24" s="258">
        <v>-57.04</v>
      </c>
      <c r="BR24" s="258">
        <v>-62.37</v>
      </c>
      <c r="BS24" s="258">
        <v>-55.31</v>
      </c>
      <c r="BT24" s="258">
        <v>-52.61</v>
      </c>
      <c r="BU24" s="258">
        <v>-49.09</v>
      </c>
      <c r="BV24" s="258">
        <v>-55.02</v>
      </c>
      <c r="BW24" s="258">
        <v>-52.32</v>
      </c>
      <c r="BX24" s="258">
        <v>-58.44</v>
      </c>
    </row>
    <row r="25" spans="1:76" s="218" customFormat="1" x14ac:dyDescent="0.2">
      <c r="A25" s="216">
        <v>44439</v>
      </c>
      <c r="B25" s="217" t="s">
        <v>120</v>
      </c>
      <c r="C25" s="217" t="s">
        <v>121</v>
      </c>
      <c r="D25" s="258">
        <v>20.62</v>
      </c>
      <c r="E25" s="258">
        <v>11.24</v>
      </c>
      <c r="F25" s="258">
        <v>35.78</v>
      </c>
      <c r="G25" s="258">
        <v>29.62</v>
      </c>
      <c r="H25" s="258">
        <v>46.91</v>
      </c>
      <c r="I25" s="258">
        <v>17.809999999999999</v>
      </c>
      <c r="J25" s="258">
        <v>23.85</v>
      </c>
      <c r="K25" s="258">
        <v>32.74</v>
      </c>
      <c r="L25" s="258">
        <v>11.64</v>
      </c>
      <c r="M25" s="258">
        <v>13.03</v>
      </c>
      <c r="N25" s="258">
        <v>12.7</v>
      </c>
      <c r="O25" s="258">
        <v>17.62</v>
      </c>
      <c r="P25" s="258">
        <v>31.8</v>
      </c>
      <c r="Q25" s="258">
        <v>23.7</v>
      </c>
      <c r="R25" s="258">
        <v>20.88</v>
      </c>
      <c r="S25" s="258">
        <v>5.99</v>
      </c>
      <c r="T25" s="258">
        <v>23.32</v>
      </c>
      <c r="U25" s="258">
        <v>22.85</v>
      </c>
      <c r="V25" s="258">
        <v>22.41</v>
      </c>
      <c r="W25" s="258">
        <v>4.7699999999999996</v>
      </c>
      <c r="X25" s="258">
        <v>19.93</v>
      </c>
      <c r="Y25" s="258">
        <v>20.8</v>
      </c>
      <c r="Z25" s="258">
        <v>15.67</v>
      </c>
      <c r="AA25" s="258">
        <v>8.11</v>
      </c>
      <c r="AB25" s="258">
        <v>27.71</v>
      </c>
      <c r="AC25" s="258">
        <v>23.38</v>
      </c>
      <c r="AD25" s="258">
        <v>19.100000000000001</v>
      </c>
      <c r="AE25" s="258">
        <v>36.17</v>
      </c>
      <c r="AF25" s="258">
        <v>21.84</v>
      </c>
      <c r="AG25" s="258">
        <v>3.11</v>
      </c>
      <c r="AH25" s="258">
        <v>20.72</v>
      </c>
      <c r="AI25" s="258">
        <v>13.68</v>
      </c>
      <c r="AJ25" s="258">
        <v>19.14</v>
      </c>
      <c r="AK25" s="258">
        <v>23.68</v>
      </c>
      <c r="AL25" s="258">
        <v>10.050000000000001</v>
      </c>
      <c r="AM25" s="258">
        <v>9.24</v>
      </c>
      <c r="AN25" s="258">
        <v>16.010000000000002</v>
      </c>
      <c r="AO25" s="258">
        <v>15.13</v>
      </c>
      <c r="AP25" s="258">
        <v>3.32</v>
      </c>
      <c r="AQ25" s="258">
        <v>15.31</v>
      </c>
      <c r="AR25" s="258">
        <v>3.83</v>
      </c>
      <c r="AS25" s="258">
        <v>15.76</v>
      </c>
      <c r="AT25" s="258">
        <v>23.68</v>
      </c>
      <c r="AU25" s="258">
        <v>24.64</v>
      </c>
      <c r="AV25" s="258">
        <v>-9.5500000000000007</v>
      </c>
      <c r="AW25" s="258">
        <v>40.44</v>
      </c>
      <c r="AX25" s="258">
        <v>36.03</v>
      </c>
      <c r="AY25" s="258">
        <v>15.61</v>
      </c>
      <c r="AZ25" s="258">
        <v>29.37</v>
      </c>
      <c r="BA25" s="258">
        <v>30.43</v>
      </c>
      <c r="BB25" s="258">
        <v>31.41</v>
      </c>
      <c r="BC25" s="258">
        <v>30.87</v>
      </c>
      <c r="BD25" s="258">
        <v>24.1</v>
      </c>
      <c r="BE25" s="258">
        <v>9.1300000000000008</v>
      </c>
      <c r="BF25" s="258">
        <v>34.78</v>
      </c>
      <c r="BG25" s="258">
        <v>31.54</v>
      </c>
      <c r="BH25" s="258">
        <v>3.61</v>
      </c>
      <c r="BI25" s="258">
        <v>5.56</v>
      </c>
      <c r="BJ25" s="258">
        <v>26.23</v>
      </c>
      <c r="BK25" s="258">
        <v>18.989999999999998</v>
      </c>
      <c r="BL25" s="258">
        <v>31.76</v>
      </c>
      <c r="BM25" s="258">
        <v>31.21</v>
      </c>
      <c r="BN25" s="258">
        <v>44.64</v>
      </c>
      <c r="BO25" s="258">
        <v>20.57</v>
      </c>
      <c r="BP25" s="258">
        <v>4.49</v>
      </c>
      <c r="BQ25" s="258">
        <v>16.36</v>
      </c>
      <c r="BR25" s="258">
        <v>12.28</v>
      </c>
      <c r="BS25" s="258">
        <v>8.4</v>
      </c>
      <c r="BT25" s="258">
        <v>19.72</v>
      </c>
      <c r="BU25" s="258">
        <v>8.59</v>
      </c>
      <c r="BV25" s="258">
        <v>32.6</v>
      </c>
      <c r="BW25" s="258">
        <v>47.39</v>
      </c>
      <c r="BX25" s="258">
        <v>23.07</v>
      </c>
    </row>
    <row r="26" spans="1:76" s="218" customFormat="1" x14ac:dyDescent="0.2">
      <c r="A26" s="216">
        <v>44439</v>
      </c>
      <c r="B26" s="217" t="s">
        <v>122</v>
      </c>
      <c r="C26" s="217" t="s">
        <v>123</v>
      </c>
      <c r="D26" s="258">
        <v>15.47</v>
      </c>
      <c r="E26" s="258">
        <v>8.15</v>
      </c>
      <c r="F26" s="258">
        <v>28.73</v>
      </c>
      <c r="G26" s="258">
        <v>24.48</v>
      </c>
      <c r="H26" s="258">
        <v>41.38</v>
      </c>
      <c r="I26" s="258">
        <v>11.01</v>
      </c>
      <c r="J26" s="258">
        <v>18.87</v>
      </c>
      <c r="K26" s="258">
        <v>27.82</v>
      </c>
      <c r="L26" s="258">
        <v>5.57</v>
      </c>
      <c r="M26" s="258">
        <v>9.8000000000000007</v>
      </c>
      <c r="N26" s="258">
        <v>5.9</v>
      </c>
      <c r="O26" s="258">
        <v>12.23</v>
      </c>
      <c r="P26" s="258">
        <v>27.27</v>
      </c>
      <c r="Q26" s="258">
        <v>19.11</v>
      </c>
      <c r="R26" s="258">
        <v>16.13</v>
      </c>
      <c r="S26" s="258">
        <v>1.28</v>
      </c>
      <c r="T26" s="258">
        <v>17.79</v>
      </c>
      <c r="U26" s="258">
        <v>17.39</v>
      </c>
      <c r="V26" s="258">
        <v>16.68</v>
      </c>
      <c r="W26" s="258">
        <v>0.36</v>
      </c>
      <c r="X26" s="258">
        <v>17.11</v>
      </c>
      <c r="Y26" s="258">
        <v>15.72</v>
      </c>
      <c r="Z26" s="258">
        <v>9.19</v>
      </c>
      <c r="AA26" s="258">
        <v>1.83</v>
      </c>
      <c r="AB26" s="258">
        <v>18.93</v>
      </c>
      <c r="AC26" s="258">
        <v>17.16</v>
      </c>
      <c r="AD26" s="258">
        <v>15.83</v>
      </c>
      <c r="AE26" s="258">
        <v>33.25</v>
      </c>
      <c r="AF26" s="258">
        <v>7.83</v>
      </c>
      <c r="AG26" s="258">
        <v>-3.14</v>
      </c>
      <c r="AH26" s="258">
        <v>15.64</v>
      </c>
      <c r="AI26" s="258">
        <v>8.26</v>
      </c>
      <c r="AJ26" s="258">
        <v>-5.91</v>
      </c>
      <c r="AK26" s="258">
        <v>17.25</v>
      </c>
      <c r="AL26" s="258">
        <v>0.84</v>
      </c>
      <c r="AM26" s="258">
        <v>1.63</v>
      </c>
      <c r="AN26" s="258">
        <v>8.6999999999999993</v>
      </c>
      <c r="AO26" s="258">
        <v>8.07</v>
      </c>
      <c r="AP26" s="258">
        <v>-4.8099999999999996</v>
      </c>
      <c r="AQ26" s="258">
        <v>6.2</v>
      </c>
      <c r="AR26" s="258">
        <v>-3.83</v>
      </c>
      <c r="AS26" s="258">
        <v>6.61</v>
      </c>
      <c r="AT26" s="258">
        <v>17.3</v>
      </c>
      <c r="AU26" s="258">
        <v>19.36</v>
      </c>
      <c r="AV26" s="258">
        <v>-14.94</v>
      </c>
      <c r="AW26" s="258">
        <v>37.090000000000003</v>
      </c>
      <c r="AX26" s="258">
        <v>30.34</v>
      </c>
      <c r="AY26" s="258">
        <v>12.29</v>
      </c>
      <c r="AZ26" s="258">
        <v>28.66</v>
      </c>
      <c r="BA26" s="258">
        <v>25.91</v>
      </c>
      <c r="BB26" s="258">
        <v>25.51</v>
      </c>
      <c r="BC26" s="258">
        <v>24.74</v>
      </c>
      <c r="BD26" s="258">
        <v>19.8</v>
      </c>
      <c r="BE26" s="258">
        <v>2.79</v>
      </c>
      <c r="BF26" s="258">
        <v>29.66</v>
      </c>
      <c r="BG26" s="258">
        <v>25.25</v>
      </c>
      <c r="BH26" s="258">
        <v>-3.52</v>
      </c>
      <c r="BI26" s="258">
        <v>-1.98</v>
      </c>
      <c r="BJ26" s="258">
        <v>20.14</v>
      </c>
      <c r="BK26" s="258">
        <v>13.79</v>
      </c>
      <c r="BL26" s="258">
        <v>25.17</v>
      </c>
      <c r="BM26" s="258">
        <v>24.55</v>
      </c>
      <c r="BN26" s="258">
        <v>41.26</v>
      </c>
      <c r="BO26" s="258">
        <v>14.76</v>
      </c>
      <c r="BP26" s="258">
        <v>-3.04</v>
      </c>
      <c r="BQ26" s="258">
        <v>10.08</v>
      </c>
      <c r="BR26" s="258">
        <v>10.5</v>
      </c>
      <c r="BS26" s="258">
        <v>6.79</v>
      </c>
      <c r="BT26" s="258">
        <v>15.03</v>
      </c>
      <c r="BU26" s="258">
        <v>5.68</v>
      </c>
      <c r="BV26" s="258">
        <v>28.03</v>
      </c>
      <c r="BW26" s="258">
        <v>41.47</v>
      </c>
      <c r="BX26" s="258">
        <v>19.23</v>
      </c>
    </row>
    <row r="27" spans="1:76" s="218" customFormat="1" x14ac:dyDescent="0.2">
      <c r="A27" s="216">
        <v>44439</v>
      </c>
      <c r="B27" s="217" t="s">
        <v>124</v>
      </c>
      <c r="C27" s="217" t="s">
        <v>125</v>
      </c>
      <c r="D27" s="258">
        <v>1.1399999999999999</v>
      </c>
      <c r="E27" s="258">
        <v>1.1299999999999999</v>
      </c>
      <c r="F27" s="258">
        <v>1.33</v>
      </c>
      <c r="G27" s="258">
        <v>1.24</v>
      </c>
      <c r="H27" s="258">
        <v>1.53</v>
      </c>
      <c r="I27" s="258">
        <v>1.1399999999999999</v>
      </c>
      <c r="J27" s="258">
        <v>1.1499999999999999</v>
      </c>
      <c r="K27" s="258">
        <v>1.42</v>
      </c>
      <c r="L27" s="258">
        <v>1.08</v>
      </c>
      <c r="M27" s="258">
        <v>1.19</v>
      </c>
      <c r="N27" s="258">
        <v>1.05</v>
      </c>
      <c r="O27" s="258">
        <v>1.1200000000000001</v>
      </c>
      <c r="P27" s="258">
        <v>1.54</v>
      </c>
      <c r="Q27" s="258">
        <v>1.2</v>
      </c>
      <c r="R27" s="258">
        <v>1.26</v>
      </c>
      <c r="S27" s="258">
        <v>1.01</v>
      </c>
      <c r="T27" s="258">
        <v>1.22</v>
      </c>
      <c r="U27" s="258">
        <v>1.29</v>
      </c>
      <c r="V27" s="258">
        <v>1.28</v>
      </c>
      <c r="W27" s="258">
        <v>1.01</v>
      </c>
      <c r="X27" s="258">
        <v>1.32</v>
      </c>
      <c r="Y27" s="258">
        <v>1.21</v>
      </c>
      <c r="Z27" s="258">
        <v>1.18</v>
      </c>
      <c r="AA27" s="258">
        <v>1.03</v>
      </c>
      <c r="AB27" s="258">
        <v>1.21</v>
      </c>
      <c r="AC27" s="258">
        <v>1.1399999999999999</v>
      </c>
      <c r="AD27" s="258">
        <v>1.2</v>
      </c>
      <c r="AE27" s="258">
        <v>1.57</v>
      </c>
      <c r="AF27" s="258">
        <v>1.05</v>
      </c>
      <c r="AG27" s="258">
        <v>0.98</v>
      </c>
      <c r="AH27" s="258">
        <v>1.1499999999999999</v>
      </c>
      <c r="AI27" s="258">
        <v>1.07</v>
      </c>
      <c r="AJ27" s="258">
        <v>0.96</v>
      </c>
      <c r="AK27" s="258">
        <v>1.1200000000000001</v>
      </c>
      <c r="AL27" s="258">
        <v>1.01</v>
      </c>
      <c r="AM27" s="258">
        <v>1.01</v>
      </c>
      <c r="AN27" s="258">
        <v>1.0900000000000001</v>
      </c>
      <c r="AO27" s="258">
        <v>1.07</v>
      </c>
      <c r="AP27" s="258">
        <v>0.97</v>
      </c>
      <c r="AQ27" s="258">
        <v>1.05</v>
      </c>
      <c r="AR27" s="258">
        <v>0.98</v>
      </c>
      <c r="AS27" s="258">
        <v>1.03</v>
      </c>
      <c r="AT27" s="258">
        <v>1.1200000000000001</v>
      </c>
      <c r="AU27" s="258">
        <v>1.1100000000000001</v>
      </c>
      <c r="AV27" s="258">
        <v>0.9</v>
      </c>
      <c r="AW27" s="258">
        <v>1.6</v>
      </c>
      <c r="AX27" s="258">
        <v>1.28</v>
      </c>
      <c r="AY27" s="258">
        <v>1.1299999999999999</v>
      </c>
      <c r="AZ27" s="258">
        <v>1.4</v>
      </c>
      <c r="BA27" s="258">
        <v>1.6</v>
      </c>
      <c r="BB27" s="258">
        <v>1.34</v>
      </c>
      <c r="BC27" s="258">
        <v>1.25</v>
      </c>
      <c r="BD27" s="258">
        <v>1.28</v>
      </c>
      <c r="BE27" s="258">
        <v>1.02</v>
      </c>
      <c r="BF27" s="258">
        <v>1.23</v>
      </c>
      <c r="BG27" s="258">
        <v>1.19</v>
      </c>
      <c r="BH27" s="258">
        <v>0.97</v>
      </c>
      <c r="BI27" s="258">
        <v>0.99</v>
      </c>
      <c r="BJ27" s="258">
        <v>1.19</v>
      </c>
      <c r="BK27" s="258">
        <v>1.22</v>
      </c>
      <c r="BL27" s="258">
        <v>1.32</v>
      </c>
      <c r="BM27" s="258">
        <v>1.17</v>
      </c>
      <c r="BN27" s="258">
        <v>1.78</v>
      </c>
      <c r="BO27" s="258">
        <v>1.1000000000000001</v>
      </c>
      <c r="BP27" s="258">
        <v>0.98</v>
      </c>
      <c r="BQ27" s="258">
        <v>1.1000000000000001</v>
      </c>
      <c r="BR27" s="258">
        <v>1.1599999999999999</v>
      </c>
      <c r="BS27" s="258">
        <v>1.21</v>
      </c>
      <c r="BT27" s="258">
        <v>1.3</v>
      </c>
      <c r="BU27" s="258">
        <v>1.1499999999999999</v>
      </c>
      <c r="BV27" s="258">
        <v>1.53</v>
      </c>
      <c r="BW27" s="258">
        <v>1.91</v>
      </c>
      <c r="BX27" s="258">
        <v>1.34</v>
      </c>
    </row>
    <row r="28" spans="1:76" s="218" customFormat="1" x14ac:dyDescent="0.2">
      <c r="A28" s="216">
        <v>44439</v>
      </c>
      <c r="B28" s="217" t="s">
        <v>126</v>
      </c>
      <c r="C28" s="217" t="s">
        <v>127</v>
      </c>
      <c r="D28" s="258">
        <v>20.46</v>
      </c>
      <c r="E28" s="258">
        <v>13.95</v>
      </c>
      <c r="F28" s="258">
        <v>34.49</v>
      </c>
      <c r="G28" s="258">
        <v>37.119999999999997</v>
      </c>
      <c r="H28" s="258">
        <v>39.56</v>
      </c>
      <c r="I28" s="258">
        <v>14.58</v>
      </c>
      <c r="J28" s="258">
        <v>23.04</v>
      </c>
      <c r="K28" s="258">
        <v>29.34</v>
      </c>
      <c r="L28" s="258">
        <v>13.03</v>
      </c>
      <c r="M28" s="258">
        <v>22.91</v>
      </c>
      <c r="N28" s="258">
        <v>8.92</v>
      </c>
      <c r="O28" s="258">
        <v>15.06</v>
      </c>
      <c r="P28" s="258">
        <v>45.48</v>
      </c>
      <c r="Q28" s="258">
        <v>16.3</v>
      </c>
      <c r="R28" s="258">
        <v>26.53</v>
      </c>
      <c r="S28" s="258">
        <v>4.72</v>
      </c>
      <c r="T28" s="258">
        <v>24.25</v>
      </c>
      <c r="U28" s="258">
        <v>30.67</v>
      </c>
      <c r="V28" s="258">
        <v>29.83</v>
      </c>
      <c r="W28" s="258">
        <v>6.2</v>
      </c>
      <c r="X28" s="258">
        <v>28.53</v>
      </c>
      <c r="Y28" s="258">
        <v>19.309999999999999</v>
      </c>
      <c r="Z28" s="258">
        <v>25.38</v>
      </c>
      <c r="AA28" s="258">
        <v>13.98</v>
      </c>
      <c r="AB28" s="258">
        <v>22.26</v>
      </c>
      <c r="AC28" s="258">
        <v>15.47</v>
      </c>
      <c r="AD28" s="258">
        <v>18.32</v>
      </c>
      <c r="AE28" s="258">
        <v>39.97</v>
      </c>
      <c r="AF28" s="258">
        <v>11.7</v>
      </c>
      <c r="AG28" s="258">
        <v>1.72</v>
      </c>
      <c r="AH28" s="258">
        <v>16.600000000000001</v>
      </c>
      <c r="AI28" s="258">
        <v>9.9</v>
      </c>
      <c r="AJ28" s="258">
        <v>8.33</v>
      </c>
      <c r="AK28" s="258">
        <v>14.08</v>
      </c>
      <c r="AL28" s="258">
        <v>3.64</v>
      </c>
      <c r="AM28" s="258">
        <v>4.97</v>
      </c>
      <c r="AN28" s="258">
        <v>13.9</v>
      </c>
      <c r="AO28" s="258">
        <v>11.35</v>
      </c>
      <c r="AP28" s="258">
        <v>-0.61</v>
      </c>
      <c r="AQ28" s="258">
        <v>7.97</v>
      </c>
      <c r="AR28" s="258">
        <v>0.5</v>
      </c>
      <c r="AS28" s="258">
        <v>3.32</v>
      </c>
      <c r="AT28" s="258">
        <v>11.92</v>
      </c>
      <c r="AU28" s="258">
        <v>11.48</v>
      </c>
      <c r="AV28" s="258">
        <v>-10.050000000000001</v>
      </c>
      <c r="AW28" s="258">
        <v>42.05</v>
      </c>
      <c r="AX28" s="258">
        <v>25.27</v>
      </c>
      <c r="AY28" s="258">
        <v>13.25</v>
      </c>
      <c r="AZ28" s="258">
        <v>30.29</v>
      </c>
      <c r="BA28" s="258">
        <v>46.57</v>
      </c>
      <c r="BB28" s="258">
        <v>29.02</v>
      </c>
      <c r="BC28" s="258">
        <v>26.09</v>
      </c>
      <c r="BD28" s="258">
        <v>27.14</v>
      </c>
      <c r="BE28" s="258">
        <v>6.18</v>
      </c>
      <c r="BF28" s="258">
        <v>22.69</v>
      </c>
      <c r="BG28" s="258">
        <v>21.02</v>
      </c>
      <c r="BH28" s="258">
        <v>2.6</v>
      </c>
      <c r="BI28" s="258">
        <v>3.14</v>
      </c>
      <c r="BJ28" s="258">
        <v>20.84</v>
      </c>
      <c r="BK28" s="258">
        <v>24.34</v>
      </c>
      <c r="BL28" s="258">
        <v>30.78</v>
      </c>
      <c r="BM28" s="258">
        <v>17.989999999999998</v>
      </c>
      <c r="BN28" s="258">
        <v>52.68</v>
      </c>
      <c r="BO28" s="258">
        <v>12.69</v>
      </c>
      <c r="BP28" s="258">
        <v>-3.21</v>
      </c>
      <c r="BQ28" s="258">
        <v>13.87</v>
      </c>
      <c r="BR28" s="258">
        <v>15.13</v>
      </c>
      <c r="BS28" s="258">
        <v>19.54</v>
      </c>
      <c r="BT28" s="258">
        <v>29.02</v>
      </c>
      <c r="BU28" s="258">
        <v>19.88</v>
      </c>
      <c r="BV28" s="258">
        <v>44.75</v>
      </c>
      <c r="BW28" s="258">
        <v>67.84</v>
      </c>
      <c r="BX28" s="258">
        <v>34.64</v>
      </c>
    </row>
    <row r="29" spans="1:76" s="218" customFormat="1" x14ac:dyDescent="0.2">
      <c r="A29" s="216">
        <v>44439</v>
      </c>
      <c r="B29" s="217" t="s">
        <v>128</v>
      </c>
      <c r="C29" s="217" t="s">
        <v>129</v>
      </c>
      <c r="D29" s="258">
        <v>15.47</v>
      </c>
      <c r="E29" s="258">
        <v>8.15</v>
      </c>
      <c r="F29" s="258">
        <v>28.73</v>
      </c>
      <c r="G29" s="258">
        <v>24.48</v>
      </c>
      <c r="H29" s="258">
        <v>41.38</v>
      </c>
      <c r="I29" s="258">
        <v>11.01</v>
      </c>
      <c r="J29" s="258">
        <v>18.87</v>
      </c>
      <c r="K29" s="258">
        <v>27.82</v>
      </c>
      <c r="L29" s="258">
        <v>5.57</v>
      </c>
      <c r="M29" s="258">
        <v>9.8000000000000007</v>
      </c>
      <c r="N29" s="258">
        <v>5.9</v>
      </c>
      <c r="O29" s="258">
        <v>12.23</v>
      </c>
      <c r="P29" s="258">
        <v>27.27</v>
      </c>
      <c r="Q29" s="258">
        <v>19.11</v>
      </c>
      <c r="R29" s="258">
        <v>16.13</v>
      </c>
      <c r="S29" s="258">
        <v>1.28</v>
      </c>
      <c r="T29" s="258">
        <v>17.79</v>
      </c>
      <c r="U29" s="258">
        <v>17.39</v>
      </c>
      <c r="V29" s="258">
        <v>16.68</v>
      </c>
      <c r="W29" s="258">
        <v>0.36</v>
      </c>
      <c r="X29" s="258">
        <v>17.11</v>
      </c>
      <c r="Y29" s="258">
        <v>15.72</v>
      </c>
      <c r="Z29" s="258">
        <v>9.19</v>
      </c>
      <c r="AA29" s="258">
        <v>1.83</v>
      </c>
      <c r="AB29" s="258">
        <v>18.93</v>
      </c>
      <c r="AC29" s="258">
        <v>17.16</v>
      </c>
      <c r="AD29" s="258">
        <v>15.83</v>
      </c>
      <c r="AE29" s="258">
        <v>33.25</v>
      </c>
      <c r="AF29" s="258">
        <v>7.83</v>
      </c>
      <c r="AG29" s="258">
        <v>-3.14</v>
      </c>
      <c r="AH29" s="258">
        <v>15.64</v>
      </c>
      <c r="AI29" s="258">
        <v>8.26</v>
      </c>
      <c r="AJ29" s="258">
        <v>-5.91</v>
      </c>
      <c r="AK29" s="258">
        <v>17.25</v>
      </c>
      <c r="AL29" s="258">
        <v>0.84</v>
      </c>
      <c r="AM29" s="258">
        <v>1.63</v>
      </c>
      <c r="AN29" s="258">
        <v>8.6999999999999993</v>
      </c>
      <c r="AO29" s="258">
        <v>8.07</v>
      </c>
      <c r="AP29" s="258">
        <v>-4.8099999999999996</v>
      </c>
      <c r="AQ29" s="258">
        <v>6.2</v>
      </c>
      <c r="AR29" s="258">
        <v>-3.83</v>
      </c>
      <c r="AS29" s="258">
        <v>6.61</v>
      </c>
      <c r="AT29" s="258">
        <v>17.3</v>
      </c>
      <c r="AU29" s="258">
        <v>19.36</v>
      </c>
      <c r="AV29" s="258">
        <v>-14.94</v>
      </c>
      <c r="AW29" s="258">
        <v>37.090000000000003</v>
      </c>
      <c r="AX29" s="258">
        <v>30.34</v>
      </c>
      <c r="AY29" s="258">
        <v>12.29</v>
      </c>
      <c r="AZ29" s="258">
        <v>28.66</v>
      </c>
      <c r="BA29" s="258">
        <v>25.91</v>
      </c>
      <c r="BB29" s="258">
        <v>25.51</v>
      </c>
      <c r="BC29" s="258">
        <v>24.74</v>
      </c>
      <c r="BD29" s="258">
        <v>19.8</v>
      </c>
      <c r="BE29" s="258">
        <v>2.79</v>
      </c>
      <c r="BF29" s="258">
        <v>29.66</v>
      </c>
      <c r="BG29" s="258">
        <v>25.25</v>
      </c>
      <c r="BH29" s="258">
        <v>-3.52</v>
      </c>
      <c r="BI29" s="258">
        <v>-1.98</v>
      </c>
      <c r="BJ29" s="258">
        <v>20.14</v>
      </c>
      <c r="BK29" s="258">
        <v>13.79</v>
      </c>
      <c r="BL29" s="258">
        <v>25.17</v>
      </c>
      <c r="BM29" s="258">
        <v>24.55</v>
      </c>
      <c r="BN29" s="258">
        <v>41.26</v>
      </c>
      <c r="BO29" s="258">
        <v>14.76</v>
      </c>
      <c r="BP29" s="258">
        <v>-3.04</v>
      </c>
      <c r="BQ29" s="258">
        <v>10.08</v>
      </c>
      <c r="BR29" s="258">
        <v>10.5</v>
      </c>
      <c r="BS29" s="258">
        <v>6.79</v>
      </c>
      <c r="BT29" s="258">
        <v>15.03</v>
      </c>
      <c r="BU29" s="258">
        <v>5.68</v>
      </c>
      <c r="BV29" s="258">
        <v>28.03</v>
      </c>
      <c r="BW29" s="258">
        <v>41.47</v>
      </c>
      <c r="BX29" s="258">
        <v>19.23</v>
      </c>
    </row>
    <row r="30" spans="1:76" s="218" customFormat="1" x14ac:dyDescent="0.2">
      <c r="A30" s="216">
        <v>44439</v>
      </c>
      <c r="B30" s="217" t="s">
        <v>130</v>
      </c>
      <c r="C30" s="217" t="s">
        <v>131</v>
      </c>
      <c r="D30" s="258">
        <v>632693428.77999997</v>
      </c>
      <c r="E30" s="258">
        <v>266028889.50999999</v>
      </c>
      <c r="F30" s="258">
        <v>820379947.11000001</v>
      </c>
      <c r="G30" s="258">
        <v>652896342.84000003</v>
      </c>
      <c r="H30" s="258">
        <v>911803767.88</v>
      </c>
      <c r="I30" s="258">
        <v>100388540.78</v>
      </c>
      <c r="J30" s="258">
        <v>372375183.81</v>
      </c>
      <c r="K30" s="258">
        <v>317291947.25999999</v>
      </c>
      <c r="L30" s="258">
        <v>47854965.590000004</v>
      </c>
      <c r="M30" s="258">
        <v>139433664.84999999</v>
      </c>
      <c r="N30" s="258">
        <v>19415828.890000001</v>
      </c>
      <c r="O30" s="258">
        <v>25984161.719999999</v>
      </c>
      <c r="P30" s="258">
        <v>215407386.91</v>
      </c>
      <c r="Q30" s="258">
        <v>14741413.99</v>
      </c>
      <c r="R30" s="258">
        <v>306263907.99000001</v>
      </c>
      <c r="S30" s="258">
        <v>3704050.19</v>
      </c>
      <c r="T30" s="258">
        <v>59553319.310000002</v>
      </c>
      <c r="U30" s="258">
        <v>164743714.53</v>
      </c>
      <c r="V30" s="258">
        <v>133952262.62</v>
      </c>
      <c r="W30" s="258">
        <v>2073314.87</v>
      </c>
      <c r="X30" s="258">
        <v>60569138.340000004</v>
      </c>
      <c r="Y30" s="258">
        <v>30009238.32</v>
      </c>
      <c r="Z30" s="258">
        <v>89817123.719999999</v>
      </c>
      <c r="AA30" s="258">
        <v>19368340.030000001</v>
      </c>
      <c r="AB30" s="258">
        <v>101581939.31</v>
      </c>
      <c r="AC30" s="258">
        <v>18572238.510000002</v>
      </c>
      <c r="AD30" s="258">
        <v>32085859.5</v>
      </c>
      <c r="AE30" s="258">
        <v>89247963.950000003</v>
      </c>
      <c r="AF30" s="258">
        <v>12386263.800000001</v>
      </c>
      <c r="AG30" s="258">
        <v>2225632.75</v>
      </c>
      <c r="AH30" s="258">
        <v>14199925.92</v>
      </c>
      <c r="AI30" s="258">
        <v>7325202.5599999996</v>
      </c>
      <c r="AJ30" s="258">
        <v>6048900.7000000002</v>
      </c>
      <c r="AK30" s="258">
        <v>18535191.379999999</v>
      </c>
      <c r="AL30" s="258">
        <v>3088818.13</v>
      </c>
      <c r="AM30" s="258">
        <v>4441109.49</v>
      </c>
      <c r="AN30" s="258">
        <v>23072477.949999999</v>
      </c>
      <c r="AO30" s="258">
        <v>11030460.33</v>
      </c>
      <c r="AP30" s="258">
        <v>-500350.23</v>
      </c>
      <c r="AQ30" s="258">
        <v>7211112.0999999996</v>
      </c>
      <c r="AR30" s="258">
        <v>428870.07</v>
      </c>
      <c r="AS30" s="258">
        <v>3000950.17</v>
      </c>
      <c r="AT30" s="258">
        <v>10816599.57</v>
      </c>
      <c r="AU30" s="258">
        <v>8785606.1099999994</v>
      </c>
      <c r="AV30" s="258">
        <v>-2405755.37</v>
      </c>
      <c r="AW30" s="258">
        <v>89762647.909999996</v>
      </c>
      <c r="AX30" s="258">
        <v>61262713.420000002</v>
      </c>
      <c r="AY30" s="258">
        <v>25873576.469999999</v>
      </c>
      <c r="AZ30" s="258">
        <v>47591295.32</v>
      </c>
      <c r="BA30" s="258">
        <v>186009632.19999999</v>
      </c>
      <c r="BB30" s="258">
        <v>71706056.939999998</v>
      </c>
      <c r="BC30" s="258">
        <v>30817531.739999998</v>
      </c>
      <c r="BD30" s="258">
        <v>146321760.41999999</v>
      </c>
      <c r="BE30" s="258">
        <v>6024583.2699999996</v>
      </c>
      <c r="BF30" s="258">
        <v>19536669.640000001</v>
      </c>
      <c r="BG30" s="258">
        <v>25134278.25</v>
      </c>
      <c r="BH30" s="258">
        <v>3746251.03</v>
      </c>
      <c r="BI30" s="258">
        <v>1969345.91</v>
      </c>
      <c r="BJ30" s="258">
        <v>18273742.370000001</v>
      </c>
      <c r="BK30" s="258">
        <v>26412905.07</v>
      </c>
      <c r="BL30" s="258">
        <v>53947501.740000002</v>
      </c>
      <c r="BM30" s="258">
        <v>33536659.91</v>
      </c>
      <c r="BN30" s="258">
        <v>267392369.91</v>
      </c>
      <c r="BO30" s="258">
        <v>6573562.0800000001</v>
      </c>
      <c r="BP30" s="258">
        <v>-1444479.09</v>
      </c>
      <c r="BQ30" s="258">
        <v>14318703.050000001</v>
      </c>
      <c r="BR30" s="258">
        <v>9812819.3699999992</v>
      </c>
      <c r="BS30" s="258">
        <v>16088352.17</v>
      </c>
      <c r="BT30" s="258">
        <v>27664123.460000001</v>
      </c>
      <c r="BU30" s="258">
        <v>17296275.600000001</v>
      </c>
      <c r="BV30" s="258">
        <v>34132234.549999997</v>
      </c>
      <c r="BW30" s="258">
        <v>53487925.210000001</v>
      </c>
      <c r="BX30" s="258">
        <v>14429729.67</v>
      </c>
    </row>
    <row r="31" spans="1:76" s="218" customFormat="1" x14ac:dyDescent="0.2">
      <c r="A31" s="216">
        <v>44439</v>
      </c>
      <c r="B31" s="217" t="s">
        <v>132</v>
      </c>
      <c r="C31" s="217" t="s">
        <v>133</v>
      </c>
      <c r="D31" s="258">
        <v>582229303.55999994</v>
      </c>
      <c r="E31" s="258">
        <v>243443012.36000001</v>
      </c>
      <c r="F31" s="258">
        <v>791730183.15999997</v>
      </c>
      <c r="G31" s="258">
        <v>601655806.64999998</v>
      </c>
      <c r="H31" s="258">
        <v>873213862.49000001</v>
      </c>
      <c r="I31" s="258">
        <v>109684325.54000001</v>
      </c>
      <c r="J31" s="258">
        <v>377370480.29000002</v>
      </c>
      <c r="K31" s="258">
        <v>379673662.47000003</v>
      </c>
      <c r="L31" s="258">
        <v>29195865.140000001</v>
      </c>
      <c r="M31" s="258">
        <v>118825513.73999999</v>
      </c>
      <c r="N31" s="258">
        <v>10499349.210000001</v>
      </c>
      <c r="O31" s="258">
        <v>19752762.09</v>
      </c>
      <c r="P31" s="258">
        <v>193909393.81999999</v>
      </c>
      <c r="Q31" s="258">
        <v>18200940.079999998</v>
      </c>
      <c r="R31" s="258">
        <v>287562602.13</v>
      </c>
      <c r="S31" s="258">
        <v>1038153.74</v>
      </c>
      <c r="T31" s="258">
        <v>52613952.060000002</v>
      </c>
      <c r="U31" s="258">
        <v>138716607.81999999</v>
      </c>
      <c r="V31" s="258">
        <v>115387603.68000001</v>
      </c>
      <c r="W31" s="258">
        <v>236993.69</v>
      </c>
      <c r="X31" s="258">
        <v>55285882.659999996</v>
      </c>
      <c r="Y31" s="258">
        <v>30404031.420000002</v>
      </c>
      <c r="Z31" s="258">
        <v>65174940.130000003</v>
      </c>
      <c r="AA31" s="258">
        <v>5106881.59</v>
      </c>
      <c r="AB31" s="258">
        <v>92300014.030000001</v>
      </c>
      <c r="AC31" s="258">
        <v>17363808.120000001</v>
      </c>
      <c r="AD31" s="258">
        <v>29972504.129999999</v>
      </c>
      <c r="AE31" s="258">
        <v>85402437.629999995</v>
      </c>
      <c r="AF31" s="258">
        <v>5580021.0099999998</v>
      </c>
      <c r="AG31" s="258">
        <v>-3659842.04</v>
      </c>
      <c r="AH31" s="258">
        <v>12039362.810000001</v>
      </c>
      <c r="AI31" s="258">
        <v>5745472.9100000001</v>
      </c>
      <c r="AJ31" s="258">
        <v>-3710706.68</v>
      </c>
      <c r="AK31" s="258">
        <v>15277779.699999999</v>
      </c>
      <c r="AL31" s="258">
        <v>648526.65</v>
      </c>
      <c r="AM31" s="258">
        <v>1237405.18</v>
      </c>
      <c r="AN31" s="258">
        <v>15182848.130000001</v>
      </c>
      <c r="AO31" s="258">
        <v>7054005.9500000002</v>
      </c>
      <c r="AP31" s="258">
        <v>-3197222.58</v>
      </c>
      <c r="AQ31" s="258">
        <v>5035196.78</v>
      </c>
      <c r="AR31" s="258">
        <v>-1786444.72</v>
      </c>
      <c r="AS31" s="258">
        <v>3117947.68</v>
      </c>
      <c r="AT31" s="258">
        <v>10350557.75</v>
      </c>
      <c r="AU31" s="258">
        <v>8448557.5500000007</v>
      </c>
      <c r="AV31" s="258">
        <v>-3003098.57</v>
      </c>
      <c r="AW31" s="258">
        <v>86318155.769999996</v>
      </c>
      <c r="AX31" s="258">
        <v>56522225.380000003</v>
      </c>
      <c r="AY31" s="258">
        <v>24660913.699999999</v>
      </c>
      <c r="AZ31" s="258">
        <v>49038196.920000002</v>
      </c>
      <c r="BA31" s="258">
        <v>165206199.30000001</v>
      </c>
      <c r="BB31" s="258">
        <v>75251086.879999995</v>
      </c>
      <c r="BC31" s="258">
        <v>26509859.890000001</v>
      </c>
      <c r="BD31" s="258">
        <v>124729234.34999999</v>
      </c>
      <c r="BE31" s="258">
        <v>2337257.48</v>
      </c>
      <c r="BF31" s="258">
        <v>17464685.800000001</v>
      </c>
      <c r="BG31" s="258">
        <v>20817854.190000001</v>
      </c>
      <c r="BH31" s="258">
        <v>-4807218.97</v>
      </c>
      <c r="BI31" s="258">
        <v>-822551.23</v>
      </c>
      <c r="BJ31" s="258">
        <v>15357659.43</v>
      </c>
      <c r="BK31" s="258">
        <v>20824057.84</v>
      </c>
      <c r="BL31" s="258">
        <v>45931544</v>
      </c>
      <c r="BM31" s="258">
        <v>29617872.77</v>
      </c>
      <c r="BN31" s="258">
        <v>287070942.10000002</v>
      </c>
      <c r="BO31" s="258">
        <v>5387725.2400000002</v>
      </c>
      <c r="BP31" s="258">
        <v>-1276655.6200000001</v>
      </c>
      <c r="BQ31" s="258">
        <v>10066723.699999999</v>
      </c>
      <c r="BR31" s="258">
        <v>9516427.9600000009</v>
      </c>
      <c r="BS31" s="258">
        <v>15117879.6</v>
      </c>
      <c r="BT31" s="258">
        <v>24911437.670000002</v>
      </c>
      <c r="BU31" s="258">
        <v>12825932.550000001</v>
      </c>
      <c r="BV31" s="258">
        <v>30651592.100000001</v>
      </c>
      <c r="BW31" s="258">
        <v>48387811.020000003</v>
      </c>
      <c r="BX31" s="258">
        <v>12884268.369999999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1"/>
  <sheetViews>
    <sheetView zoomScale="90" zoomScaleNormal="90" workbookViewId="0">
      <pane xSplit="3" ySplit="2" topLeftCell="BL3" activePane="bottomRight" state="frozen"/>
      <selection pane="topRight" activeCell="D1" sqref="D1"/>
      <selection pane="bottomLeft" activeCell="A2" sqref="A2"/>
      <selection pane="bottomRight" activeCell="A3" sqref="A3:C31"/>
    </sheetView>
  </sheetViews>
  <sheetFormatPr defaultRowHeight="14.25" x14ac:dyDescent="0.2"/>
  <cols>
    <col min="1" max="1" width="11.375" bestFit="1" customWidth="1"/>
    <col min="2" max="2" width="7.125" bestFit="1" customWidth="1"/>
    <col min="3" max="3" width="42.625" bestFit="1" customWidth="1"/>
    <col min="4" max="4" width="18.125" bestFit="1" customWidth="1"/>
    <col min="5" max="5" width="17.5" bestFit="1" customWidth="1"/>
    <col min="6" max="13" width="16.375" bestFit="1" customWidth="1"/>
    <col min="14" max="15" width="15.25" bestFit="1" customWidth="1"/>
    <col min="16" max="16" width="16.375" bestFit="1" customWidth="1"/>
    <col min="17" max="17" width="15.25" bestFit="1" customWidth="1"/>
    <col min="18" max="18" width="16.375" bestFit="1" customWidth="1"/>
    <col min="19" max="20" width="15.25" bestFit="1" customWidth="1"/>
    <col min="21" max="22" width="16.375" bestFit="1" customWidth="1"/>
    <col min="23" max="23" width="15.25" bestFit="1" customWidth="1"/>
    <col min="24" max="24" width="16.375" bestFit="1" customWidth="1"/>
    <col min="25" max="34" width="15.25" bestFit="1" customWidth="1"/>
    <col min="35" max="35" width="14" bestFit="1" customWidth="1"/>
    <col min="36" max="38" width="15.25" bestFit="1" customWidth="1"/>
    <col min="39" max="39" width="14" bestFit="1" customWidth="1"/>
    <col min="40" max="41" width="15.25" bestFit="1" customWidth="1"/>
    <col min="42" max="42" width="14" bestFit="1" customWidth="1"/>
    <col min="43" max="44" width="15.25" bestFit="1" customWidth="1"/>
    <col min="45" max="45" width="14" bestFit="1" customWidth="1"/>
    <col min="46" max="47" width="15.25" bestFit="1" customWidth="1"/>
    <col min="48" max="48" width="14" bestFit="1" customWidth="1"/>
    <col min="49" max="55" width="15.25" bestFit="1" customWidth="1"/>
    <col min="56" max="56" width="16.375" bestFit="1" customWidth="1"/>
    <col min="57" max="60" width="15.25" bestFit="1" customWidth="1"/>
    <col min="61" max="61" width="14" bestFit="1" customWidth="1"/>
    <col min="62" max="66" width="15.25" bestFit="1" customWidth="1"/>
    <col min="67" max="67" width="14" bestFit="1" customWidth="1"/>
    <col min="68" max="76" width="15.25" bestFit="1" customWidth="1"/>
  </cols>
  <sheetData>
    <row r="1" spans="1:76" s="3" customFormat="1" x14ac:dyDescent="0.2">
      <c r="A1" s="292" t="s">
        <v>404</v>
      </c>
      <c r="B1" s="4"/>
    </row>
    <row r="2" spans="1:76" s="212" customFormat="1" x14ac:dyDescent="0.2">
      <c r="A2" s="211" t="s">
        <v>0</v>
      </c>
      <c r="B2" s="211" t="s">
        <v>1</v>
      </c>
      <c r="C2" s="211" t="s">
        <v>2</v>
      </c>
      <c r="D2" s="211" t="s">
        <v>3</v>
      </c>
      <c r="E2" s="211" t="s">
        <v>4</v>
      </c>
      <c r="F2" s="211" t="s">
        <v>5</v>
      </c>
      <c r="G2" s="211" t="s">
        <v>6</v>
      </c>
      <c r="H2" s="211" t="s">
        <v>7</v>
      </c>
      <c r="I2" s="211" t="s">
        <v>8</v>
      </c>
      <c r="J2" s="211" t="s">
        <v>9</v>
      </c>
      <c r="K2" s="211" t="s">
        <v>10</v>
      </c>
      <c r="L2" s="211" t="s">
        <v>11</v>
      </c>
      <c r="M2" s="211" t="s">
        <v>12</v>
      </c>
      <c r="N2" s="211" t="s">
        <v>13</v>
      </c>
      <c r="O2" s="211" t="s">
        <v>14</v>
      </c>
      <c r="P2" s="211" t="s">
        <v>15</v>
      </c>
      <c r="Q2" s="211" t="s">
        <v>16</v>
      </c>
      <c r="R2" s="211" t="s">
        <v>17</v>
      </c>
      <c r="S2" s="211" t="s">
        <v>18</v>
      </c>
      <c r="T2" s="211" t="s">
        <v>19</v>
      </c>
      <c r="U2" s="211" t="s">
        <v>20</v>
      </c>
      <c r="V2" s="211" t="s">
        <v>21</v>
      </c>
      <c r="W2" s="211" t="s">
        <v>22</v>
      </c>
      <c r="X2" s="211" t="s">
        <v>23</v>
      </c>
      <c r="Y2" s="211" t="s">
        <v>24</v>
      </c>
      <c r="Z2" s="211" t="s">
        <v>25</v>
      </c>
      <c r="AA2" s="211" t="s">
        <v>26</v>
      </c>
      <c r="AB2" s="211" t="s">
        <v>27</v>
      </c>
      <c r="AC2" s="211" t="s">
        <v>28</v>
      </c>
      <c r="AD2" s="211" t="s">
        <v>29</v>
      </c>
      <c r="AE2" s="211" t="s">
        <v>30</v>
      </c>
      <c r="AF2" s="211" t="s">
        <v>31</v>
      </c>
      <c r="AG2" s="211" t="s">
        <v>32</v>
      </c>
      <c r="AH2" s="211" t="s">
        <v>33</v>
      </c>
      <c r="AI2" s="211" t="s">
        <v>34</v>
      </c>
      <c r="AJ2" s="211" t="s">
        <v>35</v>
      </c>
      <c r="AK2" s="211" t="s">
        <v>36</v>
      </c>
      <c r="AL2" s="211" t="s">
        <v>37</v>
      </c>
      <c r="AM2" s="211" t="s">
        <v>38</v>
      </c>
      <c r="AN2" s="211" t="s">
        <v>39</v>
      </c>
      <c r="AO2" s="211" t="s">
        <v>40</v>
      </c>
      <c r="AP2" s="211" t="s">
        <v>41</v>
      </c>
      <c r="AQ2" s="211" t="s">
        <v>42</v>
      </c>
      <c r="AR2" s="211" t="s">
        <v>43</v>
      </c>
      <c r="AS2" s="211" t="s">
        <v>44</v>
      </c>
      <c r="AT2" s="211" t="s">
        <v>45</v>
      </c>
      <c r="AU2" s="211" t="s">
        <v>46</v>
      </c>
      <c r="AV2" s="211" t="s">
        <v>47</v>
      </c>
      <c r="AW2" s="211" t="s">
        <v>48</v>
      </c>
      <c r="AX2" s="211" t="s">
        <v>49</v>
      </c>
      <c r="AY2" s="211" t="s">
        <v>50</v>
      </c>
      <c r="AZ2" s="211" t="s">
        <v>51</v>
      </c>
      <c r="BA2" s="211" t="s">
        <v>52</v>
      </c>
      <c r="BB2" s="211" t="s">
        <v>53</v>
      </c>
      <c r="BC2" s="211" t="s">
        <v>54</v>
      </c>
      <c r="BD2" s="211" t="s">
        <v>55</v>
      </c>
      <c r="BE2" s="211" t="s">
        <v>56</v>
      </c>
      <c r="BF2" s="211" t="s">
        <v>57</v>
      </c>
      <c r="BG2" s="211" t="s">
        <v>58</v>
      </c>
      <c r="BH2" s="211" t="s">
        <v>59</v>
      </c>
      <c r="BI2" s="211" t="s">
        <v>60</v>
      </c>
      <c r="BJ2" s="211" t="s">
        <v>61</v>
      </c>
      <c r="BK2" s="211" t="s">
        <v>62</v>
      </c>
      <c r="BL2" s="211" t="s">
        <v>63</v>
      </c>
      <c r="BM2" s="211" t="s">
        <v>64</v>
      </c>
      <c r="BN2" s="211" t="s">
        <v>65</v>
      </c>
      <c r="BO2" s="211" t="s">
        <v>66</v>
      </c>
      <c r="BP2" s="211" t="s">
        <v>67</v>
      </c>
      <c r="BQ2" s="211" t="s">
        <v>68</v>
      </c>
      <c r="BR2" s="211" t="s">
        <v>69</v>
      </c>
      <c r="BS2" s="211" t="s">
        <v>70</v>
      </c>
      <c r="BT2" s="211" t="s">
        <v>71</v>
      </c>
      <c r="BU2" s="211" t="s">
        <v>72</v>
      </c>
      <c r="BV2" s="211" t="s">
        <v>73</v>
      </c>
      <c r="BW2" s="211" t="s">
        <v>74</v>
      </c>
      <c r="BX2" s="211" t="s">
        <v>75</v>
      </c>
    </row>
    <row r="3" spans="1:76" s="218" customFormat="1" x14ac:dyDescent="0.2">
      <c r="A3" s="216">
        <v>44439</v>
      </c>
      <c r="B3" s="217" t="s">
        <v>76</v>
      </c>
      <c r="C3" s="217" t="s">
        <v>77</v>
      </c>
      <c r="D3" s="258">
        <v>4.8</v>
      </c>
      <c r="E3" s="258">
        <v>2.4900000000000002</v>
      </c>
      <c r="F3" s="258">
        <v>2.2799999999999998</v>
      </c>
      <c r="G3" s="258">
        <v>2.98</v>
      </c>
      <c r="H3" s="258">
        <v>3.91</v>
      </c>
      <c r="I3" s="258">
        <v>3.98</v>
      </c>
      <c r="J3" s="258">
        <v>2.79</v>
      </c>
      <c r="K3" s="258">
        <v>6.08</v>
      </c>
      <c r="L3" s="258">
        <v>2.44</v>
      </c>
      <c r="M3" s="258">
        <v>3.69</v>
      </c>
      <c r="N3" s="258">
        <v>1.92</v>
      </c>
      <c r="O3" s="258">
        <v>1.53</v>
      </c>
      <c r="P3" s="258">
        <v>7.3</v>
      </c>
      <c r="Q3" s="258">
        <v>2.73</v>
      </c>
      <c r="R3" s="258">
        <v>2.3199999999999998</v>
      </c>
      <c r="S3" s="258">
        <v>1.79</v>
      </c>
      <c r="T3" s="258">
        <v>3.54</v>
      </c>
      <c r="U3" s="258">
        <v>3.47</v>
      </c>
      <c r="V3" s="258">
        <v>3.09</v>
      </c>
      <c r="W3" s="258">
        <v>5.66</v>
      </c>
      <c r="X3" s="258">
        <v>4.96</v>
      </c>
      <c r="Y3" s="258">
        <v>5.21</v>
      </c>
      <c r="Z3" s="258">
        <v>1.26</v>
      </c>
      <c r="AA3" s="258">
        <v>2.99</v>
      </c>
      <c r="AB3" s="258">
        <v>2.5299999999999998</v>
      </c>
      <c r="AC3" s="258">
        <v>1.64</v>
      </c>
      <c r="AD3" s="258">
        <v>4.16</v>
      </c>
      <c r="AE3" s="258">
        <v>2.0499999999999998</v>
      </c>
      <c r="AF3" s="258">
        <v>1.84</v>
      </c>
      <c r="AG3" s="258">
        <v>2.35</v>
      </c>
      <c r="AH3" s="258">
        <v>4.53</v>
      </c>
      <c r="AI3" s="258">
        <v>4.51</v>
      </c>
      <c r="AJ3" s="258">
        <v>4.47</v>
      </c>
      <c r="AK3" s="258">
        <v>2.91</v>
      </c>
      <c r="AL3" s="258">
        <v>1.35</v>
      </c>
      <c r="AM3" s="258">
        <v>2.89</v>
      </c>
      <c r="AN3" s="258">
        <v>1.75</v>
      </c>
      <c r="AO3" s="258">
        <v>2.98</v>
      </c>
      <c r="AP3" s="258">
        <v>1.72</v>
      </c>
      <c r="AQ3" s="258">
        <v>3.79</v>
      </c>
      <c r="AR3" s="258">
        <v>2.9</v>
      </c>
      <c r="AS3" s="258">
        <v>1.67</v>
      </c>
      <c r="AT3" s="258">
        <v>3.43</v>
      </c>
      <c r="AU3" s="258">
        <v>5.41</v>
      </c>
      <c r="AV3" s="258">
        <v>5.33</v>
      </c>
      <c r="AW3" s="258">
        <v>6.45</v>
      </c>
      <c r="AX3" s="258">
        <v>2.37</v>
      </c>
      <c r="AY3" s="258">
        <v>2</v>
      </c>
      <c r="AZ3" s="258">
        <v>4.17</v>
      </c>
      <c r="BA3" s="258">
        <v>4.38</v>
      </c>
      <c r="BB3" s="258">
        <v>1.77</v>
      </c>
      <c r="BC3" s="258">
        <v>1.96</v>
      </c>
      <c r="BD3" s="258">
        <v>2.92</v>
      </c>
      <c r="BE3" s="258">
        <v>2.2799999999999998</v>
      </c>
      <c r="BF3" s="258">
        <v>1.99</v>
      </c>
      <c r="BG3" s="258">
        <v>3.17</v>
      </c>
      <c r="BH3" s="258">
        <v>1.01</v>
      </c>
      <c r="BI3" s="258">
        <v>1.24</v>
      </c>
      <c r="BJ3" s="258">
        <v>2.6</v>
      </c>
      <c r="BK3" s="258">
        <v>5.31</v>
      </c>
      <c r="BL3" s="258">
        <v>5.23</v>
      </c>
      <c r="BM3" s="258">
        <v>3.76</v>
      </c>
      <c r="BN3" s="258">
        <v>3.62</v>
      </c>
      <c r="BO3" s="258">
        <v>1.51</v>
      </c>
      <c r="BP3" s="258">
        <v>5.66</v>
      </c>
      <c r="BQ3" s="258">
        <v>3.11</v>
      </c>
      <c r="BR3" s="258">
        <v>2.64</v>
      </c>
      <c r="BS3" s="258">
        <v>3.68</v>
      </c>
      <c r="BT3" s="258">
        <v>4.05</v>
      </c>
      <c r="BU3" s="258">
        <v>2.7</v>
      </c>
      <c r="BV3" s="258">
        <v>5.24</v>
      </c>
      <c r="BW3" s="258">
        <v>4.96</v>
      </c>
      <c r="BX3" s="258">
        <v>8.31</v>
      </c>
    </row>
    <row r="4" spans="1:76" s="218" customFormat="1" x14ac:dyDescent="0.2">
      <c r="A4" s="216">
        <v>44439</v>
      </c>
      <c r="B4" s="217" t="s">
        <v>78</v>
      </c>
      <c r="C4" s="217" t="s">
        <v>79</v>
      </c>
      <c r="D4" s="258">
        <v>4.42</v>
      </c>
      <c r="E4" s="258">
        <v>2.2799999999999998</v>
      </c>
      <c r="F4" s="258">
        <v>2.0499999999999998</v>
      </c>
      <c r="G4" s="258">
        <v>2.41</v>
      </c>
      <c r="H4" s="258">
        <v>3.55</v>
      </c>
      <c r="I4" s="258">
        <v>3.75</v>
      </c>
      <c r="J4" s="258">
        <v>2.48</v>
      </c>
      <c r="K4" s="258">
        <v>5.77</v>
      </c>
      <c r="L4" s="258">
        <v>2.35</v>
      </c>
      <c r="M4" s="258">
        <v>3.54</v>
      </c>
      <c r="N4" s="258">
        <v>1.7</v>
      </c>
      <c r="O4" s="258">
        <v>1.36</v>
      </c>
      <c r="P4" s="258">
        <v>7.04</v>
      </c>
      <c r="Q4" s="258">
        <v>2.63</v>
      </c>
      <c r="R4" s="258">
        <v>2.14</v>
      </c>
      <c r="S4" s="258">
        <v>1.65</v>
      </c>
      <c r="T4" s="258">
        <v>3.4</v>
      </c>
      <c r="U4" s="258">
        <v>3.3</v>
      </c>
      <c r="V4" s="258">
        <v>2.97</v>
      </c>
      <c r="W4" s="258">
        <v>5.4</v>
      </c>
      <c r="X4" s="258">
        <v>4.88</v>
      </c>
      <c r="Y4" s="258">
        <v>5.0599999999999996</v>
      </c>
      <c r="Z4" s="258">
        <v>1.06</v>
      </c>
      <c r="AA4" s="258">
        <v>2.81</v>
      </c>
      <c r="AB4" s="258">
        <v>2.36</v>
      </c>
      <c r="AC4" s="258">
        <v>1.55</v>
      </c>
      <c r="AD4" s="258">
        <v>3.95</v>
      </c>
      <c r="AE4" s="258">
        <v>1.94</v>
      </c>
      <c r="AF4" s="258">
        <v>1.69</v>
      </c>
      <c r="AG4" s="258">
        <v>1.94</v>
      </c>
      <c r="AH4" s="258">
        <v>4.32</v>
      </c>
      <c r="AI4" s="258">
        <v>4.22</v>
      </c>
      <c r="AJ4" s="258">
        <v>4.17</v>
      </c>
      <c r="AK4" s="258">
        <v>2.61</v>
      </c>
      <c r="AL4" s="258">
        <v>1.17</v>
      </c>
      <c r="AM4" s="258">
        <v>2.66</v>
      </c>
      <c r="AN4" s="258">
        <v>1.44</v>
      </c>
      <c r="AO4" s="258">
        <v>2.68</v>
      </c>
      <c r="AP4" s="258">
        <v>1.56</v>
      </c>
      <c r="AQ4" s="258">
        <v>3.44</v>
      </c>
      <c r="AR4" s="258">
        <v>2.59</v>
      </c>
      <c r="AS4" s="258">
        <v>1.55</v>
      </c>
      <c r="AT4" s="258">
        <v>3.22</v>
      </c>
      <c r="AU4" s="258">
        <v>5.15</v>
      </c>
      <c r="AV4" s="258">
        <v>5.0599999999999996</v>
      </c>
      <c r="AW4" s="258">
        <v>6.22</v>
      </c>
      <c r="AX4" s="258">
        <v>2.12</v>
      </c>
      <c r="AY4" s="258">
        <v>1.89</v>
      </c>
      <c r="AZ4" s="258">
        <v>3.91</v>
      </c>
      <c r="BA4" s="258">
        <v>4.26</v>
      </c>
      <c r="BB4" s="258">
        <v>1.67</v>
      </c>
      <c r="BC4" s="258">
        <v>1.83</v>
      </c>
      <c r="BD4" s="258">
        <v>2.63</v>
      </c>
      <c r="BE4" s="258">
        <v>2.13</v>
      </c>
      <c r="BF4" s="258">
        <v>1.81</v>
      </c>
      <c r="BG4" s="258">
        <v>3.05</v>
      </c>
      <c r="BH4" s="258">
        <v>0.9</v>
      </c>
      <c r="BI4" s="258">
        <v>1.1000000000000001</v>
      </c>
      <c r="BJ4" s="258">
        <v>2.4300000000000002</v>
      </c>
      <c r="BK4" s="258">
        <v>5.05</v>
      </c>
      <c r="BL4" s="258">
        <v>4.4800000000000004</v>
      </c>
      <c r="BM4" s="258">
        <v>3.57</v>
      </c>
      <c r="BN4" s="258">
        <v>3.4</v>
      </c>
      <c r="BO4" s="258">
        <v>1.39</v>
      </c>
      <c r="BP4" s="258">
        <v>5.18</v>
      </c>
      <c r="BQ4" s="258">
        <v>2.78</v>
      </c>
      <c r="BR4" s="258">
        <v>2.33</v>
      </c>
      <c r="BS4" s="258">
        <v>3.54</v>
      </c>
      <c r="BT4" s="258">
        <v>3.81</v>
      </c>
      <c r="BU4" s="258">
        <v>2.57</v>
      </c>
      <c r="BV4" s="258">
        <v>4.99</v>
      </c>
      <c r="BW4" s="258">
        <v>4.74</v>
      </c>
      <c r="BX4" s="258">
        <v>7.91</v>
      </c>
    </row>
    <row r="5" spans="1:76" s="218" customFormat="1" x14ac:dyDescent="0.2">
      <c r="A5" s="216">
        <v>44439</v>
      </c>
      <c r="B5" s="217" t="s">
        <v>80</v>
      </c>
      <c r="C5" s="217" t="s">
        <v>81</v>
      </c>
      <c r="D5" s="258">
        <v>2.59</v>
      </c>
      <c r="E5" s="258">
        <v>1.76</v>
      </c>
      <c r="F5" s="258">
        <v>0.63</v>
      </c>
      <c r="G5" s="258">
        <v>1.23</v>
      </c>
      <c r="H5" s="258">
        <v>1.61</v>
      </c>
      <c r="I5" s="258">
        <v>1.97</v>
      </c>
      <c r="J5" s="258">
        <v>1.59</v>
      </c>
      <c r="K5" s="258">
        <v>3.77</v>
      </c>
      <c r="L5" s="258">
        <v>1.37</v>
      </c>
      <c r="M5" s="258">
        <v>3.4</v>
      </c>
      <c r="N5" s="258">
        <v>1.27</v>
      </c>
      <c r="O5" s="258">
        <v>0.96</v>
      </c>
      <c r="P5" s="258">
        <v>4.71</v>
      </c>
      <c r="Q5" s="258">
        <v>1.91</v>
      </c>
      <c r="R5" s="258">
        <v>1.54</v>
      </c>
      <c r="S5" s="258">
        <v>1.17</v>
      </c>
      <c r="T5" s="258">
        <v>2.12</v>
      </c>
      <c r="U5" s="258">
        <v>2.4</v>
      </c>
      <c r="V5" s="258">
        <v>2.08</v>
      </c>
      <c r="W5" s="258">
        <v>5.1100000000000003</v>
      </c>
      <c r="X5" s="258">
        <v>3.95</v>
      </c>
      <c r="Y5" s="258">
        <v>4.08</v>
      </c>
      <c r="Z5" s="258">
        <v>0.26</v>
      </c>
      <c r="AA5" s="258">
        <v>1.78</v>
      </c>
      <c r="AB5" s="258">
        <v>0.56000000000000005</v>
      </c>
      <c r="AC5" s="258">
        <v>0.61</v>
      </c>
      <c r="AD5" s="258">
        <v>2.62</v>
      </c>
      <c r="AE5" s="258">
        <v>0.56999999999999995</v>
      </c>
      <c r="AF5" s="258">
        <v>1.3</v>
      </c>
      <c r="AG5" s="258">
        <v>1.58</v>
      </c>
      <c r="AH5" s="258">
        <v>3.93</v>
      </c>
      <c r="AI5" s="258">
        <v>3.56</v>
      </c>
      <c r="AJ5" s="258">
        <v>3.79</v>
      </c>
      <c r="AK5" s="258">
        <v>1.71</v>
      </c>
      <c r="AL5" s="258">
        <v>0.78</v>
      </c>
      <c r="AM5" s="258">
        <v>2.2200000000000002</v>
      </c>
      <c r="AN5" s="258">
        <v>1.1299999999999999</v>
      </c>
      <c r="AO5" s="258">
        <v>2.3199999999999998</v>
      </c>
      <c r="AP5" s="258">
        <v>1.19</v>
      </c>
      <c r="AQ5" s="258">
        <v>2.85</v>
      </c>
      <c r="AR5" s="258">
        <v>2.11</v>
      </c>
      <c r="AS5" s="258">
        <v>1.19</v>
      </c>
      <c r="AT5" s="258">
        <v>2.25</v>
      </c>
      <c r="AU5" s="258">
        <v>3.53</v>
      </c>
      <c r="AV5" s="258">
        <v>4.6100000000000003</v>
      </c>
      <c r="AW5" s="258">
        <v>2.63</v>
      </c>
      <c r="AX5" s="258">
        <v>0.84</v>
      </c>
      <c r="AY5" s="258">
        <v>1.4</v>
      </c>
      <c r="AZ5" s="258">
        <v>1.59</v>
      </c>
      <c r="BA5" s="258">
        <v>1.78</v>
      </c>
      <c r="BB5" s="258">
        <v>0.56999999999999995</v>
      </c>
      <c r="BC5" s="258">
        <v>0.77</v>
      </c>
      <c r="BD5" s="258">
        <v>1.23</v>
      </c>
      <c r="BE5" s="258">
        <v>1.51</v>
      </c>
      <c r="BF5" s="258">
        <v>0.52</v>
      </c>
      <c r="BG5" s="258">
        <v>1.51</v>
      </c>
      <c r="BH5" s="258">
        <v>0.31</v>
      </c>
      <c r="BI5" s="258">
        <v>0.54</v>
      </c>
      <c r="BJ5" s="258">
        <v>1.69</v>
      </c>
      <c r="BK5" s="258">
        <v>3.75</v>
      </c>
      <c r="BL5" s="258">
        <v>2.97</v>
      </c>
      <c r="BM5" s="258">
        <v>2.58</v>
      </c>
      <c r="BN5" s="258">
        <v>1.42</v>
      </c>
      <c r="BO5" s="258">
        <v>0.64</v>
      </c>
      <c r="BP5" s="258">
        <v>3.8</v>
      </c>
      <c r="BQ5" s="258">
        <v>2.21</v>
      </c>
      <c r="BR5" s="258">
        <v>0.9</v>
      </c>
      <c r="BS5" s="258">
        <v>2.92</v>
      </c>
      <c r="BT5" s="258">
        <v>2.85</v>
      </c>
      <c r="BU5" s="258">
        <v>2.39</v>
      </c>
      <c r="BV5" s="258">
        <v>3.37</v>
      </c>
      <c r="BW5" s="258">
        <v>2.7</v>
      </c>
      <c r="BX5" s="258">
        <v>6.88</v>
      </c>
    </row>
    <row r="6" spans="1:76" s="218" customFormat="1" x14ac:dyDescent="0.2">
      <c r="A6" s="216">
        <v>44439</v>
      </c>
      <c r="B6" s="217" t="s">
        <v>82</v>
      </c>
      <c r="C6" s="217" t="s">
        <v>83</v>
      </c>
      <c r="D6" s="258">
        <v>0.38</v>
      </c>
      <c r="E6" s="258">
        <v>0.21</v>
      </c>
      <c r="F6" s="258">
        <v>0.62</v>
      </c>
      <c r="G6" s="258">
        <v>0.39</v>
      </c>
      <c r="H6" s="258">
        <v>0.5</v>
      </c>
      <c r="I6" s="258">
        <v>0.42</v>
      </c>
      <c r="J6" s="258">
        <v>0.32</v>
      </c>
      <c r="K6" s="258">
        <v>0.33</v>
      </c>
      <c r="L6" s="258">
        <v>0.4</v>
      </c>
      <c r="M6" s="258">
        <v>0.04</v>
      </c>
      <c r="N6" s="258">
        <v>0.22</v>
      </c>
      <c r="O6" s="258">
        <v>0.27</v>
      </c>
      <c r="P6" s="258">
        <v>0.32</v>
      </c>
      <c r="Q6" s="258">
        <v>0.27</v>
      </c>
      <c r="R6" s="258">
        <v>0.26</v>
      </c>
      <c r="S6" s="258">
        <v>0.27</v>
      </c>
      <c r="T6" s="258">
        <v>0.36</v>
      </c>
      <c r="U6" s="258">
        <v>0.26</v>
      </c>
      <c r="V6" s="258">
        <v>0.28000000000000003</v>
      </c>
      <c r="W6" s="258">
        <v>0.05</v>
      </c>
      <c r="X6" s="258">
        <v>0.18</v>
      </c>
      <c r="Y6" s="258">
        <v>0.18</v>
      </c>
      <c r="Z6" s="258">
        <v>0.64</v>
      </c>
      <c r="AA6" s="258">
        <v>0.35</v>
      </c>
      <c r="AB6" s="258">
        <v>0.71</v>
      </c>
      <c r="AC6" s="258">
        <v>0.56999999999999995</v>
      </c>
      <c r="AD6" s="258">
        <v>0.32</v>
      </c>
      <c r="AE6" s="258">
        <v>0.67</v>
      </c>
      <c r="AF6" s="258">
        <v>0.21</v>
      </c>
      <c r="AG6" s="258">
        <v>0.14000000000000001</v>
      </c>
      <c r="AH6" s="258">
        <v>0.08</v>
      </c>
      <c r="AI6" s="258">
        <v>0.14000000000000001</v>
      </c>
      <c r="AJ6" s="258">
        <v>0.08</v>
      </c>
      <c r="AK6" s="258">
        <v>0.28000000000000003</v>
      </c>
      <c r="AL6" s="258">
        <v>0.26</v>
      </c>
      <c r="AM6" s="258">
        <v>0.15</v>
      </c>
      <c r="AN6" s="258">
        <v>0.15</v>
      </c>
      <c r="AO6" s="258">
        <v>0.11</v>
      </c>
      <c r="AP6" s="258">
        <v>0.21</v>
      </c>
      <c r="AQ6" s="258">
        <v>0.1</v>
      </c>
      <c r="AR6" s="258">
        <v>0.16</v>
      </c>
      <c r="AS6" s="258">
        <v>0.2</v>
      </c>
      <c r="AT6" s="258">
        <v>0.27</v>
      </c>
      <c r="AU6" s="258">
        <v>0.28999999999999998</v>
      </c>
      <c r="AV6" s="258">
        <v>0.08</v>
      </c>
      <c r="AW6" s="258">
        <v>0.56000000000000005</v>
      </c>
      <c r="AX6" s="258">
        <v>0.54</v>
      </c>
      <c r="AY6" s="258">
        <v>0.25</v>
      </c>
      <c r="AZ6" s="258">
        <v>0.55000000000000004</v>
      </c>
      <c r="BA6" s="258">
        <v>0.56000000000000005</v>
      </c>
      <c r="BB6" s="258">
        <v>0.62</v>
      </c>
      <c r="BC6" s="258">
        <v>0.54</v>
      </c>
      <c r="BD6" s="258">
        <v>0.48</v>
      </c>
      <c r="BE6" s="258">
        <v>0.27</v>
      </c>
      <c r="BF6" s="258">
        <v>0.65</v>
      </c>
      <c r="BG6" s="258">
        <v>0.49</v>
      </c>
      <c r="BH6" s="258">
        <v>0.52</v>
      </c>
      <c r="BI6" s="258">
        <v>0.45</v>
      </c>
      <c r="BJ6" s="258">
        <v>0.28999999999999998</v>
      </c>
      <c r="BK6" s="258">
        <v>0.24</v>
      </c>
      <c r="BL6" s="258">
        <v>0.28999999999999998</v>
      </c>
      <c r="BM6" s="258">
        <v>0.26</v>
      </c>
      <c r="BN6" s="258">
        <v>0.54</v>
      </c>
      <c r="BO6" s="258">
        <v>0.5</v>
      </c>
      <c r="BP6" s="258">
        <v>0.24</v>
      </c>
      <c r="BQ6" s="258">
        <v>0.18</v>
      </c>
      <c r="BR6" s="258">
        <v>0.54</v>
      </c>
      <c r="BS6" s="258">
        <v>0.17</v>
      </c>
      <c r="BT6" s="258">
        <v>0.24</v>
      </c>
      <c r="BU6" s="258">
        <v>0.06</v>
      </c>
      <c r="BV6" s="258">
        <v>0.31</v>
      </c>
      <c r="BW6" s="258">
        <v>0.41</v>
      </c>
      <c r="BX6" s="258">
        <v>0.12</v>
      </c>
    </row>
    <row r="7" spans="1:76" s="218" customFormat="1" x14ac:dyDescent="0.2">
      <c r="A7" s="216">
        <v>44439</v>
      </c>
      <c r="B7" s="217" t="s">
        <v>84</v>
      </c>
      <c r="C7" s="217" t="s">
        <v>85</v>
      </c>
      <c r="D7" s="258">
        <v>2115514619.5</v>
      </c>
      <c r="E7" s="258">
        <v>917000994.71000004</v>
      </c>
      <c r="F7" s="258">
        <v>614486467.64999998</v>
      </c>
      <c r="G7" s="258">
        <v>780945988.92999995</v>
      </c>
      <c r="H7" s="258">
        <v>932040001.90999997</v>
      </c>
      <c r="I7" s="258">
        <v>271772349.66000003</v>
      </c>
      <c r="J7" s="258">
        <v>642916608.64999998</v>
      </c>
      <c r="K7" s="258">
        <v>677493712.19000006</v>
      </c>
      <c r="L7" s="258">
        <v>154791399.63999999</v>
      </c>
      <c r="M7" s="258">
        <v>618238539.27999997</v>
      </c>
      <c r="N7" s="258">
        <v>48864225.149999999</v>
      </c>
      <c r="O7" s="258">
        <v>29019626.039999999</v>
      </c>
      <c r="P7" s="258">
        <v>344393147.41000003</v>
      </c>
      <c r="Q7" s="258">
        <v>35615028.25</v>
      </c>
      <c r="R7" s="258">
        <v>524066751.12</v>
      </c>
      <c r="S7" s="258">
        <v>20696015.760000002</v>
      </c>
      <c r="T7" s="258">
        <v>108626117.66</v>
      </c>
      <c r="U7" s="258">
        <v>320038837.75999999</v>
      </c>
      <c r="V7" s="258">
        <v>253710691.38</v>
      </c>
      <c r="W7" s="258">
        <v>28742647.48</v>
      </c>
      <c r="X7" s="258">
        <v>193190793.55000001</v>
      </c>
      <c r="Y7" s="258">
        <v>100371562.73</v>
      </c>
      <c r="Z7" s="258">
        <v>36605328.509999998</v>
      </c>
      <c r="AA7" s="258">
        <v>50178545.899999999</v>
      </c>
      <c r="AB7" s="258">
        <v>179799494.30000001</v>
      </c>
      <c r="AC7" s="258">
        <v>22918807.120000001</v>
      </c>
      <c r="AD7" s="258">
        <v>102284170.13</v>
      </c>
      <c r="AE7" s="258">
        <v>95317376.370000005</v>
      </c>
      <c r="AF7" s="258">
        <v>24042586.920000002</v>
      </c>
      <c r="AG7" s="258">
        <v>31661896.260000002</v>
      </c>
      <c r="AH7" s="258">
        <v>39802021.640000001</v>
      </c>
      <c r="AI7" s="258">
        <v>27820805.43</v>
      </c>
      <c r="AJ7" s="258">
        <v>34247538.140000001</v>
      </c>
      <c r="AK7" s="258">
        <v>33140140.539999999</v>
      </c>
      <c r="AL7" s="258">
        <v>6187858.9400000004</v>
      </c>
      <c r="AM7" s="258">
        <v>22099893.859999999</v>
      </c>
      <c r="AN7" s="258">
        <v>24402635.010000002</v>
      </c>
      <c r="AO7" s="258">
        <v>29576813.02</v>
      </c>
      <c r="AP7" s="258">
        <v>13313548.92</v>
      </c>
      <c r="AQ7" s="258">
        <v>37912476.68</v>
      </c>
      <c r="AR7" s="258">
        <v>18246835.870000001</v>
      </c>
      <c r="AS7" s="258">
        <v>12434395.82</v>
      </c>
      <c r="AT7" s="258">
        <v>30443737.510000002</v>
      </c>
      <c r="AU7" s="258">
        <v>27501580.149999999</v>
      </c>
      <c r="AV7" s="258">
        <v>10269628.609999999</v>
      </c>
      <c r="AW7" s="258">
        <v>172420153.71000001</v>
      </c>
      <c r="AX7" s="258">
        <v>60230701.75</v>
      </c>
      <c r="AY7" s="258">
        <v>58870999.789999999</v>
      </c>
      <c r="AZ7" s="258">
        <v>86901796.920000002</v>
      </c>
      <c r="BA7" s="258">
        <v>238370641.21000001</v>
      </c>
      <c r="BB7" s="258">
        <v>48973931.799999997</v>
      </c>
      <c r="BC7" s="258">
        <v>31148924.960000001</v>
      </c>
      <c r="BD7" s="258">
        <v>269449767.26999998</v>
      </c>
      <c r="BE7" s="258">
        <v>25884686.23</v>
      </c>
      <c r="BF7" s="258">
        <v>20676015.210000001</v>
      </c>
      <c r="BG7" s="258">
        <v>38352379.340000004</v>
      </c>
      <c r="BH7" s="258">
        <v>254825.75</v>
      </c>
      <c r="BI7" s="258">
        <v>4772732.22</v>
      </c>
      <c r="BJ7" s="258">
        <v>31778093.43</v>
      </c>
      <c r="BK7" s="258">
        <v>89083610.870000005</v>
      </c>
      <c r="BL7" s="258">
        <v>64994326.579999998</v>
      </c>
      <c r="BM7" s="258">
        <v>65926666.119999997</v>
      </c>
      <c r="BN7" s="258">
        <v>252840589.40000001</v>
      </c>
      <c r="BO7" s="258">
        <v>7862591.2599999998</v>
      </c>
      <c r="BP7" s="258">
        <v>19598377.670000002</v>
      </c>
      <c r="BQ7" s="258">
        <v>43096908.850000001</v>
      </c>
      <c r="BR7" s="258">
        <v>24914634.969999999</v>
      </c>
      <c r="BS7" s="258">
        <v>110428867.94</v>
      </c>
      <c r="BT7" s="258">
        <v>61782128.82</v>
      </c>
      <c r="BU7" s="258">
        <v>87517194.079999998</v>
      </c>
      <c r="BV7" s="258">
        <v>53342175.329999998</v>
      </c>
      <c r="BW7" s="258">
        <v>55922408.409999996</v>
      </c>
      <c r="BX7" s="258">
        <v>38213373.799999997</v>
      </c>
    </row>
    <row r="8" spans="1:76" s="218" customFormat="1" x14ac:dyDescent="0.2">
      <c r="A8" s="216">
        <v>44439</v>
      </c>
      <c r="B8" s="217" t="s">
        <v>86</v>
      </c>
      <c r="C8" s="217" t="s">
        <v>87</v>
      </c>
      <c r="D8" s="258">
        <v>884496206.01999998</v>
      </c>
      <c r="E8" s="258">
        <v>538214366.47000003</v>
      </c>
      <c r="F8" s="258">
        <v>-178080230.62</v>
      </c>
      <c r="G8" s="258">
        <v>116677592.08</v>
      </c>
      <c r="H8" s="258">
        <v>179745992.49000001</v>
      </c>
      <c r="I8" s="258">
        <v>89947257.609999999</v>
      </c>
      <c r="J8" s="258">
        <v>228815253.63</v>
      </c>
      <c r="K8" s="258">
        <v>369293820.23000002</v>
      </c>
      <c r="L8" s="258">
        <v>43514226.439999998</v>
      </c>
      <c r="M8" s="258">
        <v>551496086.51999998</v>
      </c>
      <c r="N8" s="258">
        <v>14610322.16</v>
      </c>
      <c r="O8" s="258">
        <v>-4220395.95</v>
      </c>
      <c r="P8" s="258">
        <v>202372797.13</v>
      </c>
      <c r="Q8" s="258">
        <v>18629567.579999998</v>
      </c>
      <c r="R8" s="258">
        <v>214806979.63</v>
      </c>
      <c r="S8" s="258">
        <v>4233344.66</v>
      </c>
      <c r="T8" s="258">
        <v>47728300.539999999</v>
      </c>
      <c r="U8" s="258">
        <v>180064607.44999999</v>
      </c>
      <c r="V8" s="258">
        <v>132159343.81</v>
      </c>
      <c r="W8" s="258">
        <v>25330403.030000001</v>
      </c>
      <c r="X8" s="258">
        <v>143603460.03999999</v>
      </c>
      <c r="Y8" s="258">
        <v>74022177.349999994</v>
      </c>
      <c r="Z8" s="258">
        <v>-104739758.54000001</v>
      </c>
      <c r="AA8" s="258">
        <v>19531318.010000002</v>
      </c>
      <c r="AB8" s="258">
        <v>-51471874.469999999</v>
      </c>
      <c r="AC8" s="258">
        <v>-13950191.93</v>
      </c>
      <c r="AD8" s="258">
        <v>52629393.359999999</v>
      </c>
      <c r="AE8" s="258">
        <v>-39316797.079999998</v>
      </c>
      <c r="AF8" s="258">
        <v>8602653.1899999995</v>
      </c>
      <c r="AG8" s="258">
        <v>13637995.6</v>
      </c>
      <c r="AH8" s="258">
        <v>32986319.390000001</v>
      </c>
      <c r="AI8" s="258">
        <v>20288527.670000002</v>
      </c>
      <c r="AJ8" s="258">
        <v>27548142.469999999</v>
      </c>
      <c r="AK8" s="258">
        <v>12369138.75</v>
      </c>
      <c r="AL8" s="258">
        <v>-3926458.1</v>
      </c>
      <c r="AM8" s="258">
        <v>14318626.6</v>
      </c>
      <c r="AN8" s="258">
        <v>4382924.93</v>
      </c>
      <c r="AO8" s="258">
        <v>19641836.789999999</v>
      </c>
      <c r="AP8" s="258">
        <v>3480282.71</v>
      </c>
      <c r="AQ8" s="258">
        <v>25135709.210000001</v>
      </c>
      <c r="AR8" s="258">
        <v>10674828.720000001</v>
      </c>
      <c r="AS8" s="258">
        <v>3501252.58</v>
      </c>
      <c r="AT8" s="258">
        <v>15670543.32</v>
      </c>
      <c r="AU8" s="258">
        <v>15780587.58</v>
      </c>
      <c r="AV8" s="258">
        <v>8431586.2599999998</v>
      </c>
      <c r="AW8" s="258">
        <v>50645979.350000001</v>
      </c>
      <c r="AX8" s="258">
        <v>-7111033.75</v>
      </c>
      <c r="AY8" s="258">
        <v>23356564.120000001</v>
      </c>
      <c r="AZ8" s="258">
        <v>17254554.850000001</v>
      </c>
      <c r="BA8" s="258">
        <v>55296290.219999999</v>
      </c>
      <c r="BB8" s="258">
        <v>-27166889.620000001</v>
      </c>
      <c r="BC8" s="258">
        <v>-7339460.5700000003</v>
      </c>
      <c r="BD8" s="258">
        <v>26444606.620000001</v>
      </c>
      <c r="BE8" s="258">
        <v>9977563.5600000005</v>
      </c>
      <c r="BF8" s="258">
        <v>-10452212.9</v>
      </c>
      <c r="BG8" s="258">
        <v>8986678.4600000009</v>
      </c>
      <c r="BH8" s="258">
        <v>-27400301.98</v>
      </c>
      <c r="BI8" s="258">
        <v>-9095391.1199999992</v>
      </c>
      <c r="BJ8" s="258">
        <v>13616356.869999999</v>
      </c>
      <c r="BK8" s="258">
        <v>56840184.710000001</v>
      </c>
      <c r="BL8" s="258">
        <v>30348810.379999999</v>
      </c>
      <c r="BM8" s="258">
        <v>37663864.340000004</v>
      </c>
      <c r="BN8" s="258">
        <v>40715644.789999999</v>
      </c>
      <c r="BO8" s="258">
        <v>-5649302.4299999997</v>
      </c>
      <c r="BP8" s="258">
        <v>11784363.060000001</v>
      </c>
      <c r="BQ8" s="258">
        <v>24825007.149999999</v>
      </c>
      <c r="BR8" s="258">
        <v>-1497450.54</v>
      </c>
      <c r="BS8" s="258">
        <v>79322941.819999993</v>
      </c>
      <c r="BT8" s="258">
        <v>36382445.350000001</v>
      </c>
      <c r="BU8" s="258">
        <v>71709637.519999996</v>
      </c>
      <c r="BV8" s="258">
        <v>29846824.91</v>
      </c>
      <c r="BW8" s="258">
        <v>24043812.48</v>
      </c>
      <c r="BX8" s="258">
        <v>30712741.559999999</v>
      </c>
    </row>
    <row r="9" spans="1:76" s="218" customFormat="1" x14ac:dyDescent="0.2">
      <c r="A9" s="216">
        <v>44439</v>
      </c>
      <c r="B9" s="217" t="s">
        <v>88</v>
      </c>
      <c r="C9" s="217" t="s">
        <v>89</v>
      </c>
      <c r="D9" s="258">
        <v>2.59</v>
      </c>
      <c r="E9" s="258">
        <v>1.76</v>
      </c>
      <c r="F9" s="258">
        <v>0.63</v>
      </c>
      <c r="G9" s="258">
        <v>1.23</v>
      </c>
      <c r="H9" s="258">
        <v>1.53</v>
      </c>
      <c r="I9" s="258">
        <v>1.97</v>
      </c>
      <c r="J9" s="258">
        <v>1.59</v>
      </c>
      <c r="K9" s="258">
        <v>3.77</v>
      </c>
      <c r="L9" s="258">
        <v>1.36</v>
      </c>
      <c r="M9" s="258">
        <v>3.4</v>
      </c>
      <c r="N9" s="258">
        <v>1.27</v>
      </c>
      <c r="O9" s="258">
        <v>0.92</v>
      </c>
      <c r="P9" s="258">
        <v>4.7</v>
      </c>
      <c r="Q9" s="258">
        <v>1.89</v>
      </c>
      <c r="R9" s="258">
        <v>1.54</v>
      </c>
      <c r="S9" s="258">
        <v>1.1599999999999999</v>
      </c>
      <c r="T9" s="258">
        <v>2.12</v>
      </c>
      <c r="U9" s="258">
        <v>2.38</v>
      </c>
      <c r="V9" s="258">
        <v>2.08</v>
      </c>
      <c r="W9" s="258">
        <v>5.1100000000000003</v>
      </c>
      <c r="X9" s="258">
        <v>3.94</v>
      </c>
      <c r="Y9" s="258">
        <v>4.08</v>
      </c>
      <c r="Z9" s="258">
        <v>0.26</v>
      </c>
      <c r="AA9" s="258">
        <v>1.78</v>
      </c>
      <c r="AB9" s="258">
        <v>0.56000000000000005</v>
      </c>
      <c r="AC9" s="258">
        <v>0.61</v>
      </c>
      <c r="AD9" s="258">
        <v>2.62</v>
      </c>
      <c r="AE9" s="258">
        <v>0.56999999999999995</v>
      </c>
      <c r="AF9" s="258">
        <v>1.3</v>
      </c>
      <c r="AG9" s="258">
        <v>1.58</v>
      </c>
      <c r="AH9" s="258">
        <v>3.93</v>
      </c>
      <c r="AI9" s="258">
        <v>3.56</v>
      </c>
      <c r="AJ9" s="258">
        <v>3.79</v>
      </c>
      <c r="AK9" s="258">
        <v>1.71</v>
      </c>
      <c r="AL9" s="258">
        <v>0.78</v>
      </c>
      <c r="AM9" s="258">
        <v>2.2200000000000002</v>
      </c>
      <c r="AN9" s="258">
        <v>1.1299999999999999</v>
      </c>
      <c r="AO9" s="258">
        <v>2.3199999999999998</v>
      </c>
      <c r="AP9" s="258">
        <v>1.19</v>
      </c>
      <c r="AQ9" s="258">
        <v>2.85</v>
      </c>
      <c r="AR9" s="258">
        <v>2.11</v>
      </c>
      <c r="AS9" s="258">
        <v>1.19</v>
      </c>
      <c r="AT9" s="258">
        <v>2.25</v>
      </c>
      <c r="AU9" s="258">
        <v>3.53</v>
      </c>
      <c r="AV9" s="258">
        <v>4.55</v>
      </c>
      <c r="AW9" s="258">
        <v>2.6</v>
      </c>
      <c r="AX9" s="258">
        <v>0.84</v>
      </c>
      <c r="AY9" s="258">
        <v>1.4</v>
      </c>
      <c r="AZ9" s="258">
        <v>1.59</v>
      </c>
      <c r="BA9" s="258">
        <v>1.78</v>
      </c>
      <c r="BB9" s="258">
        <v>0.56999999999999995</v>
      </c>
      <c r="BC9" s="258">
        <v>0.77</v>
      </c>
      <c r="BD9" s="258">
        <v>1.19</v>
      </c>
      <c r="BE9" s="258">
        <v>1.49</v>
      </c>
      <c r="BF9" s="258">
        <v>0.5</v>
      </c>
      <c r="BG9" s="258">
        <v>1.51</v>
      </c>
      <c r="BH9" s="258">
        <v>0.3</v>
      </c>
      <c r="BI9" s="258">
        <v>0.54</v>
      </c>
      <c r="BJ9" s="258">
        <v>1.69</v>
      </c>
      <c r="BK9" s="258">
        <v>3.75</v>
      </c>
      <c r="BL9" s="258">
        <v>2.97</v>
      </c>
      <c r="BM9" s="258">
        <v>2.58</v>
      </c>
      <c r="BN9" s="258">
        <v>1.42</v>
      </c>
      <c r="BO9" s="258">
        <v>0.64</v>
      </c>
      <c r="BP9" s="258">
        <v>3.8</v>
      </c>
      <c r="BQ9" s="258">
        <v>2.21</v>
      </c>
      <c r="BR9" s="258">
        <v>0.9</v>
      </c>
      <c r="BS9" s="258">
        <v>2.92</v>
      </c>
      <c r="BT9" s="258">
        <v>2.79</v>
      </c>
      <c r="BU9" s="258">
        <v>2.39</v>
      </c>
      <c r="BV9" s="258">
        <v>3.37</v>
      </c>
      <c r="BW9" s="258">
        <v>2.7</v>
      </c>
      <c r="BX9" s="258">
        <v>6.88</v>
      </c>
    </row>
    <row r="10" spans="1:76" s="218" customFormat="1" x14ac:dyDescent="0.2">
      <c r="A10" s="216">
        <v>44439</v>
      </c>
      <c r="B10" s="217" t="s">
        <v>90</v>
      </c>
      <c r="C10" s="217" t="s">
        <v>91</v>
      </c>
      <c r="D10" s="258">
        <v>65.209999999999994</v>
      </c>
      <c r="E10" s="258">
        <v>21.61</v>
      </c>
      <c r="F10" s="258">
        <v>120.53</v>
      </c>
      <c r="G10" s="258">
        <v>120.9</v>
      </c>
      <c r="H10" s="258">
        <v>128.07</v>
      </c>
      <c r="I10" s="258">
        <v>70.12</v>
      </c>
      <c r="J10" s="258">
        <v>85.06</v>
      </c>
      <c r="K10" s="258">
        <v>80.25</v>
      </c>
      <c r="L10" s="258">
        <v>128.66999999999999</v>
      </c>
      <c r="M10" s="258">
        <v>143.72</v>
      </c>
      <c r="N10" s="258">
        <v>102.05</v>
      </c>
      <c r="O10" s="258">
        <v>125.91</v>
      </c>
      <c r="P10" s="258">
        <v>66.150000000000006</v>
      </c>
      <c r="Q10" s="258">
        <v>117.74</v>
      </c>
      <c r="R10" s="258">
        <v>129.16999999999999</v>
      </c>
      <c r="S10" s="258">
        <v>164.6</v>
      </c>
      <c r="T10" s="258">
        <v>108.53</v>
      </c>
      <c r="U10" s="258">
        <v>120.65</v>
      </c>
      <c r="V10" s="258">
        <v>134.4</v>
      </c>
      <c r="W10" s="258">
        <v>81.06</v>
      </c>
      <c r="X10" s="258">
        <v>124.69</v>
      </c>
      <c r="Y10" s="258">
        <v>91.55</v>
      </c>
      <c r="Z10" s="258">
        <v>334.36</v>
      </c>
      <c r="AA10" s="258">
        <v>78.78</v>
      </c>
      <c r="AB10" s="258">
        <v>141.57</v>
      </c>
      <c r="AC10" s="258">
        <v>115.03</v>
      </c>
      <c r="AD10" s="258">
        <v>159.15</v>
      </c>
      <c r="AE10" s="258">
        <v>321.51</v>
      </c>
      <c r="AF10" s="258">
        <v>178.19</v>
      </c>
      <c r="AG10" s="258">
        <v>118.94</v>
      </c>
      <c r="AH10" s="258">
        <v>178.58</v>
      </c>
      <c r="AI10" s="258">
        <v>84.69</v>
      </c>
      <c r="AJ10" s="258">
        <v>137.84</v>
      </c>
      <c r="AK10" s="258">
        <v>115.47</v>
      </c>
      <c r="AL10" s="258">
        <v>218.02</v>
      </c>
      <c r="AM10" s="258">
        <v>108.98</v>
      </c>
      <c r="AN10" s="258">
        <v>202.96</v>
      </c>
      <c r="AO10" s="258">
        <v>151.22999999999999</v>
      </c>
      <c r="AP10" s="258">
        <v>110.97</v>
      </c>
      <c r="AQ10" s="258">
        <v>129.52000000000001</v>
      </c>
      <c r="AR10" s="258">
        <v>75.36</v>
      </c>
      <c r="AS10" s="258">
        <v>92.49</v>
      </c>
      <c r="AT10" s="258">
        <v>49.3</v>
      </c>
      <c r="AU10" s="258">
        <v>62.23</v>
      </c>
      <c r="AV10" s="258">
        <v>32.5</v>
      </c>
      <c r="AW10" s="258">
        <v>89.01</v>
      </c>
      <c r="AX10" s="258">
        <v>208.96</v>
      </c>
      <c r="AY10" s="258">
        <v>147.96</v>
      </c>
      <c r="AZ10" s="258">
        <v>190.77</v>
      </c>
      <c r="BA10" s="258">
        <v>92.97</v>
      </c>
      <c r="BB10" s="258">
        <v>209.69</v>
      </c>
      <c r="BC10" s="258">
        <v>112.51</v>
      </c>
      <c r="BD10" s="258">
        <v>123.85</v>
      </c>
      <c r="BE10" s="258">
        <v>101.62</v>
      </c>
      <c r="BF10" s="258">
        <v>163.08000000000001</v>
      </c>
      <c r="BG10" s="258">
        <v>107.97</v>
      </c>
      <c r="BH10" s="258">
        <v>126.77</v>
      </c>
      <c r="BI10" s="258">
        <v>198.13</v>
      </c>
      <c r="BJ10" s="258">
        <v>184.37</v>
      </c>
      <c r="BK10" s="258">
        <v>70.290000000000006</v>
      </c>
      <c r="BL10" s="258">
        <v>155.69</v>
      </c>
      <c r="BM10" s="258">
        <v>115.07</v>
      </c>
      <c r="BN10" s="258">
        <v>92.28</v>
      </c>
      <c r="BO10" s="258">
        <v>270.58999999999997</v>
      </c>
      <c r="BP10" s="258">
        <v>42.71</v>
      </c>
      <c r="BQ10" s="258">
        <v>115.9</v>
      </c>
      <c r="BR10" s="258">
        <v>220.55</v>
      </c>
      <c r="BS10" s="258">
        <v>337.16</v>
      </c>
      <c r="BT10" s="258">
        <v>162.12</v>
      </c>
      <c r="BU10" s="258">
        <v>157.12</v>
      </c>
      <c r="BV10" s="258">
        <v>100.02</v>
      </c>
      <c r="BW10" s="258">
        <v>126.7</v>
      </c>
      <c r="BX10" s="258">
        <v>62.79</v>
      </c>
    </row>
    <row r="11" spans="1:76" s="218" customFormat="1" x14ac:dyDescent="0.2">
      <c r="A11" s="216">
        <v>44439</v>
      </c>
      <c r="B11" s="217" t="s">
        <v>92</v>
      </c>
      <c r="C11" s="217" t="s">
        <v>93</v>
      </c>
      <c r="D11" s="258">
        <v>128.54</v>
      </c>
      <c r="E11" s="258">
        <v>80.27</v>
      </c>
      <c r="F11" s="258">
        <v>93.7</v>
      </c>
      <c r="G11" s="258">
        <v>92.9</v>
      </c>
      <c r="H11" s="258">
        <v>126.24</v>
      </c>
      <c r="I11" s="258">
        <v>28.77</v>
      </c>
      <c r="J11" s="258">
        <v>102.04</v>
      </c>
      <c r="K11" s="258">
        <v>57.08</v>
      </c>
      <c r="L11" s="258">
        <v>239.25</v>
      </c>
      <c r="M11" s="258">
        <v>53</v>
      </c>
      <c r="N11" s="258">
        <v>52.09</v>
      </c>
      <c r="O11" s="258">
        <v>52.3</v>
      </c>
      <c r="P11" s="258">
        <v>63.97</v>
      </c>
      <c r="Q11" s="258">
        <v>43.07</v>
      </c>
      <c r="R11" s="258">
        <v>84.16</v>
      </c>
      <c r="S11" s="258">
        <v>91.22</v>
      </c>
      <c r="T11" s="258">
        <v>64.650000000000006</v>
      </c>
      <c r="U11" s="258">
        <v>63.22</v>
      </c>
      <c r="V11" s="258">
        <v>123.92</v>
      </c>
      <c r="W11" s="258">
        <v>71.599999999999994</v>
      </c>
      <c r="X11" s="258">
        <v>103.56</v>
      </c>
      <c r="Y11" s="258">
        <v>31.63</v>
      </c>
      <c r="Z11" s="258">
        <v>54.73</v>
      </c>
      <c r="AA11" s="258">
        <v>87.33</v>
      </c>
      <c r="AB11" s="258">
        <v>377.97</v>
      </c>
      <c r="AC11" s="258">
        <v>113.95</v>
      </c>
      <c r="AD11" s="258">
        <v>118.16</v>
      </c>
      <c r="AE11" s="258">
        <v>198.92</v>
      </c>
      <c r="AF11" s="258">
        <v>62.54</v>
      </c>
      <c r="AG11" s="258">
        <v>18.41</v>
      </c>
      <c r="AH11" s="258">
        <v>19.14</v>
      </c>
      <c r="AI11" s="258">
        <v>40.450000000000003</v>
      </c>
      <c r="AJ11" s="258">
        <v>9.06</v>
      </c>
      <c r="AK11" s="258">
        <v>44.44</v>
      </c>
      <c r="AL11" s="258">
        <v>39.770000000000003</v>
      </c>
      <c r="AM11" s="258">
        <v>23.96</v>
      </c>
      <c r="AN11" s="258">
        <v>18.95</v>
      </c>
      <c r="AO11" s="258">
        <v>16.350000000000001</v>
      </c>
      <c r="AP11" s="258">
        <v>35.54</v>
      </c>
      <c r="AQ11" s="258">
        <v>22.08</v>
      </c>
      <c r="AR11" s="258">
        <v>37.159999999999997</v>
      </c>
      <c r="AS11" s="258">
        <v>34.119999999999997</v>
      </c>
      <c r="AT11" s="258">
        <v>66.8</v>
      </c>
      <c r="AU11" s="258">
        <v>64.39</v>
      </c>
      <c r="AV11" s="258">
        <v>46.41</v>
      </c>
      <c r="AW11" s="258">
        <v>156</v>
      </c>
      <c r="AX11" s="258">
        <v>100.16</v>
      </c>
      <c r="AY11" s="258">
        <v>95.76</v>
      </c>
      <c r="AZ11" s="258">
        <v>181.9</v>
      </c>
      <c r="BA11" s="258">
        <v>82.09</v>
      </c>
      <c r="BB11" s="258">
        <v>102.16</v>
      </c>
      <c r="BC11" s="258">
        <v>110.07</v>
      </c>
      <c r="BD11" s="258">
        <v>104.44</v>
      </c>
      <c r="BE11" s="258">
        <v>75.42</v>
      </c>
      <c r="BF11" s="258">
        <v>124.64</v>
      </c>
      <c r="BG11" s="258">
        <v>15.92</v>
      </c>
      <c r="BH11" s="258">
        <v>26.47</v>
      </c>
      <c r="BI11" s="258">
        <v>58.69</v>
      </c>
      <c r="BJ11" s="258">
        <v>26.18</v>
      </c>
      <c r="BK11" s="258">
        <v>88.97</v>
      </c>
      <c r="BL11" s="258">
        <v>50.85</v>
      </c>
      <c r="BM11" s="258">
        <v>58.21</v>
      </c>
      <c r="BN11" s="258">
        <v>109.7</v>
      </c>
      <c r="BO11" s="258">
        <v>62.96</v>
      </c>
      <c r="BP11" s="258">
        <v>61.34</v>
      </c>
      <c r="BQ11" s="258">
        <v>62.86</v>
      </c>
      <c r="BR11" s="258">
        <v>187.78</v>
      </c>
      <c r="BS11" s="258">
        <v>340.19</v>
      </c>
      <c r="BT11" s="258">
        <v>25.26</v>
      </c>
      <c r="BU11" s="258">
        <v>124.88</v>
      </c>
      <c r="BV11" s="258">
        <v>13.74</v>
      </c>
      <c r="BW11" s="258">
        <v>88.68</v>
      </c>
      <c r="BX11" s="258">
        <v>43.69</v>
      </c>
    </row>
    <row r="12" spans="1:76" s="218" customFormat="1" x14ac:dyDescent="0.2">
      <c r="A12" s="216">
        <v>44439</v>
      </c>
      <c r="B12" s="217" t="s">
        <v>94</v>
      </c>
      <c r="C12" s="217" t="s">
        <v>95</v>
      </c>
      <c r="D12" s="258">
        <v>104.66</v>
      </c>
      <c r="E12" s="258">
        <v>27.24</v>
      </c>
      <c r="F12" s="258">
        <v>52.34</v>
      </c>
      <c r="G12" s="258">
        <v>95.01</v>
      </c>
      <c r="H12" s="258">
        <v>93.18</v>
      </c>
      <c r="I12" s="258">
        <v>197.52</v>
      </c>
      <c r="J12" s="258">
        <v>107.53</v>
      </c>
      <c r="K12" s="258">
        <v>77.11</v>
      </c>
      <c r="L12" s="258">
        <v>79.73</v>
      </c>
      <c r="M12" s="258">
        <v>102.75</v>
      </c>
      <c r="N12" s="258">
        <v>100</v>
      </c>
      <c r="O12" s="258">
        <v>91.62</v>
      </c>
      <c r="P12" s="258">
        <v>81.22</v>
      </c>
      <c r="Q12" s="258">
        <v>92.16</v>
      </c>
      <c r="R12" s="258">
        <v>58.11</v>
      </c>
      <c r="S12" s="258">
        <v>109.63</v>
      </c>
      <c r="T12" s="258">
        <v>97.43</v>
      </c>
      <c r="U12" s="258">
        <v>126.87</v>
      </c>
      <c r="V12" s="258">
        <v>99.45</v>
      </c>
      <c r="W12" s="258">
        <v>92.57</v>
      </c>
      <c r="X12" s="258">
        <v>98.78</v>
      </c>
      <c r="Y12" s="258">
        <v>107.64</v>
      </c>
      <c r="Z12" s="258">
        <v>82.52</v>
      </c>
      <c r="AA12" s="258">
        <v>113.52</v>
      </c>
      <c r="AB12" s="258">
        <v>74.569999999999993</v>
      </c>
      <c r="AC12" s="258">
        <v>65.66</v>
      </c>
      <c r="AD12" s="258">
        <v>391.56</v>
      </c>
      <c r="AE12" s="258">
        <v>146.59</v>
      </c>
      <c r="AF12" s="258">
        <v>82.03</v>
      </c>
      <c r="AG12" s="258">
        <v>78.63</v>
      </c>
      <c r="AH12" s="258">
        <v>67.239999999999995</v>
      </c>
      <c r="AI12" s="258">
        <v>49.76</v>
      </c>
      <c r="AJ12" s="258">
        <v>100.02</v>
      </c>
      <c r="AK12" s="258">
        <v>63.09</v>
      </c>
      <c r="AL12" s="258">
        <v>88.06</v>
      </c>
      <c r="AM12" s="258">
        <v>64.260000000000005</v>
      </c>
      <c r="AN12" s="258">
        <v>53.85</v>
      </c>
      <c r="AO12" s="258">
        <v>96.76</v>
      </c>
      <c r="AP12" s="258">
        <v>74.75</v>
      </c>
      <c r="AQ12" s="258">
        <v>102.03</v>
      </c>
      <c r="AR12" s="258">
        <v>69.66</v>
      </c>
      <c r="AS12" s="258">
        <v>65.040000000000006</v>
      </c>
      <c r="AT12" s="258">
        <v>74.2</v>
      </c>
      <c r="AU12" s="258">
        <v>55.95</v>
      </c>
      <c r="AV12" s="258">
        <v>104.82</v>
      </c>
      <c r="AW12" s="258">
        <v>177.67</v>
      </c>
      <c r="AX12" s="258">
        <v>82.76</v>
      </c>
      <c r="AY12" s="258">
        <v>107.73</v>
      </c>
      <c r="AZ12" s="258">
        <v>137.11000000000001</v>
      </c>
      <c r="BA12" s="258">
        <v>152.44999999999999</v>
      </c>
      <c r="BB12" s="258">
        <v>82.63</v>
      </c>
      <c r="BC12" s="258">
        <v>111.62</v>
      </c>
      <c r="BD12" s="258">
        <v>112.56</v>
      </c>
      <c r="BE12" s="258">
        <v>107.96</v>
      </c>
      <c r="BF12" s="258">
        <v>122.5</v>
      </c>
      <c r="BG12" s="258">
        <v>59.02</v>
      </c>
      <c r="BH12" s="258">
        <v>86.15</v>
      </c>
      <c r="BI12" s="258">
        <v>100.4</v>
      </c>
      <c r="BJ12" s="258">
        <v>93.15</v>
      </c>
      <c r="BK12" s="258">
        <v>132.27000000000001</v>
      </c>
      <c r="BL12" s="258">
        <v>90.07</v>
      </c>
      <c r="BM12" s="258">
        <v>62.37</v>
      </c>
      <c r="BN12" s="258">
        <v>117.31</v>
      </c>
      <c r="BO12" s="258">
        <v>258.58999999999997</v>
      </c>
      <c r="BP12" s="258">
        <v>53.01</v>
      </c>
      <c r="BQ12" s="258">
        <v>76.2</v>
      </c>
      <c r="BR12" s="258">
        <v>164.47</v>
      </c>
      <c r="BS12" s="258">
        <v>445.58</v>
      </c>
      <c r="BT12" s="258">
        <v>105.63</v>
      </c>
      <c r="BU12" s="258">
        <v>164.04</v>
      </c>
      <c r="BV12" s="258">
        <v>193.62</v>
      </c>
      <c r="BW12" s="258">
        <v>125.38</v>
      </c>
      <c r="BX12" s="258">
        <v>65.959999999999994</v>
      </c>
    </row>
    <row r="13" spans="1:76" s="218" customFormat="1" x14ac:dyDescent="0.2">
      <c r="A13" s="216">
        <v>44439</v>
      </c>
      <c r="B13" s="217" t="s">
        <v>96</v>
      </c>
      <c r="C13" s="217" t="s">
        <v>97</v>
      </c>
      <c r="D13" s="258">
        <v>179.07</v>
      </c>
      <c r="E13" s="258">
        <v>111.5</v>
      </c>
      <c r="F13" s="258">
        <v>114.74</v>
      </c>
      <c r="G13" s="258">
        <v>147.66</v>
      </c>
      <c r="H13" s="258">
        <v>43.94</v>
      </c>
      <c r="I13" s="258">
        <v>49.78</v>
      </c>
      <c r="J13" s="258">
        <v>150.55000000000001</v>
      </c>
      <c r="K13" s="258">
        <v>88.62</v>
      </c>
      <c r="L13" s="258">
        <v>28.07</v>
      </c>
      <c r="M13" s="258">
        <v>0</v>
      </c>
      <c r="N13" s="258">
        <v>412.66</v>
      </c>
      <c r="O13" s="258">
        <v>606.78</v>
      </c>
      <c r="P13" s="258">
        <v>153.33000000000001</v>
      </c>
      <c r="Q13" s="258">
        <v>174.39</v>
      </c>
      <c r="R13" s="258">
        <v>180.18</v>
      </c>
      <c r="S13" s="258">
        <v>119.99</v>
      </c>
      <c r="T13" s="258">
        <v>173.58</v>
      </c>
      <c r="U13" s="258">
        <v>171.73</v>
      </c>
      <c r="V13" s="258">
        <v>95.91</v>
      </c>
      <c r="W13" s="258">
        <v>16.239999999999998</v>
      </c>
      <c r="X13" s="258">
        <v>196.9</v>
      </c>
      <c r="Y13" s="258">
        <v>152.63</v>
      </c>
      <c r="Z13" s="258">
        <v>368.1</v>
      </c>
      <c r="AA13" s="258">
        <v>274.17</v>
      </c>
      <c r="AB13" s="258">
        <v>432.64</v>
      </c>
      <c r="AC13" s="258">
        <v>284.52999999999997</v>
      </c>
      <c r="AD13" s="258">
        <v>284.14</v>
      </c>
      <c r="AE13" s="258">
        <v>315.08999999999997</v>
      </c>
      <c r="AF13" s="258">
        <v>238.23</v>
      </c>
      <c r="AG13" s="258">
        <v>163.6</v>
      </c>
      <c r="AH13" s="258">
        <v>111.61</v>
      </c>
      <c r="AI13" s="258">
        <v>136.79</v>
      </c>
      <c r="AJ13" s="258">
        <v>-24.15</v>
      </c>
      <c r="AK13" s="258">
        <v>139.37</v>
      </c>
      <c r="AL13" s="258">
        <v>264.52</v>
      </c>
      <c r="AM13" s="258">
        <v>92.62</v>
      </c>
      <c r="AN13" s="258">
        <v>110.62</v>
      </c>
      <c r="AO13" s="258">
        <v>124.25</v>
      </c>
      <c r="AP13" s="258">
        <v>193.86</v>
      </c>
      <c r="AQ13" s="258">
        <v>58.46</v>
      </c>
      <c r="AR13" s="258">
        <v>104.26</v>
      </c>
      <c r="AS13" s="258">
        <v>102.26</v>
      </c>
      <c r="AT13" s="258">
        <v>80.44</v>
      </c>
      <c r="AU13" s="258">
        <v>82.7</v>
      </c>
      <c r="AV13" s="258">
        <v>69.849999999999994</v>
      </c>
      <c r="AW13" s="258">
        <v>156.91999999999999</v>
      </c>
      <c r="AX13" s="258">
        <v>170.86</v>
      </c>
      <c r="AY13" s="258">
        <v>112.56</v>
      </c>
      <c r="AZ13" s="258">
        <v>296.77</v>
      </c>
      <c r="BA13" s="258">
        <v>149.43</v>
      </c>
      <c r="BB13" s="258">
        <v>188.75</v>
      </c>
      <c r="BC13" s="258">
        <v>288.44</v>
      </c>
      <c r="BD13" s="258">
        <v>175.06</v>
      </c>
      <c r="BE13" s="258">
        <v>206.51</v>
      </c>
      <c r="BF13" s="258">
        <v>166.76</v>
      </c>
      <c r="BG13" s="258">
        <v>161.35</v>
      </c>
      <c r="BH13" s="258">
        <v>173.89</v>
      </c>
      <c r="BI13" s="258">
        <v>158.51</v>
      </c>
      <c r="BJ13" s="258">
        <v>120.69</v>
      </c>
      <c r="BK13" s="258">
        <v>306.10000000000002</v>
      </c>
      <c r="BL13" s="258">
        <v>68.77</v>
      </c>
      <c r="BM13" s="258">
        <v>80.73</v>
      </c>
      <c r="BN13" s="258">
        <v>159.46</v>
      </c>
      <c r="BO13" s="258">
        <v>108.26</v>
      </c>
      <c r="BP13" s="258">
        <v>136.69999999999999</v>
      </c>
      <c r="BQ13" s="258">
        <v>89.53</v>
      </c>
      <c r="BR13" s="258">
        <v>177.42</v>
      </c>
      <c r="BS13" s="258">
        <v>390.43</v>
      </c>
      <c r="BT13" s="258">
        <v>167.41</v>
      </c>
      <c r="BU13" s="258"/>
      <c r="BV13" s="258">
        <v>378.75</v>
      </c>
      <c r="BW13" s="258">
        <v>203.98</v>
      </c>
      <c r="BX13" s="258">
        <v>125.18</v>
      </c>
    </row>
    <row r="14" spans="1:76" s="218" customFormat="1" x14ac:dyDescent="0.2">
      <c r="A14" s="216">
        <v>44439</v>
      </c>
      <c r="B14" s="217" t="s">
        <v>98</v>
      </c>
      <c r="C14" s="217" t="s">
        <v>99</v>
      </c>
      <c r="D14" s="258">
        <v>54.97</v>
      </c>
      <c r="E14" s="258">
        <v>49.62</v>
      </c>
      <c r="F14" s="258">
        <v>44.26</v>
      </c>
      <c r="G14" s="258">
        <v>99.57</v>
      </c>
      <c r="H14" s="258">
        <v>55.79</v>
      </c>
      <c r="I14" s="258">
        <v>32.5</v>
      </c>
      <c r="J14" s="258">
        <v>81.739999999999995</v>
      </c>
      <c r="K14" s="258">
        <v>50.92</v>
      </c>
      <c r="L14" s="258">
        <v>45.88</v>
      </c>
      <c r="M14" s="258">
        <v>62.72</v>
      </c>
      <c r="N14" s="258">
        <v>64.790000000000006</v>
      </c>
      <c r="O14" s="258">
        <v>87.97</v>
      </c>
      <c r="P14" s="258">
        <v>35.78</v>
      </c>
      <c r="Q14" s="258">
        <v>60.89</v>
      </c>
      <c r="R14" s="258">
        <v>56.56</v>
      </c>
      <c r="S14" s="258">
        <v>101.25</v>
      </c>
      <c r="T14" s="258">
        <v>25.82</v>
      </c>
      <c r="U14" s="258">
        <v>60.21</v>
      </c>
      <c r="V14" s="258">
        <v>64.650000000000006</v>
      </c>
      <c r="W14" s="258">
        <v>138.02000000000001</v>
      </c>
      <c r="X14" s="258">
        <v>37.6</v>
      </c>
      <c r="Y14" s="258">
        <v>53.33</v>
      </c>
      <c r="Z14" s="258">
        <v>59.49</v>
      </c>
      <c r="AA14" s="258">
        <v>41.76</v>
      </c>
      <c r="AB14" s="258">
        <v>65.37</v>
      </c>
      <c r="AC14" s="258">
        <v>67.11</v>
      </c>
      <c r="AD14" s="258">
        <v>57.54</v>
      </c>
      <c r="AE14" s="258">
        <v>70.400000000000006</v>
      </c>
      <c r="AF14" s="258">
        <v>79.34</v>
      </c>
      <c r="AG14" s="258">
        <v>97.86</v>
      </c>
      <c r="AH14" s="258">
        <v>77.17</v>
      </c>
      <c r="AI14" s="258">
        <v>57.77</v>
      </c>
      <c r="AJ14" s="258">
        <v>89.21</v>
      </c>
      <c r="AK14" s="258">
        <v>54.05</v>
      </c>
      <c r="AL14" s="258">
        <v>95.63</v>
      </c>
      <c r="AM14" s="258">
        <v>57.97</v>
      </c>
      <c r="AN14" s="258">
        <v>101.91</v>
      </c>
      <c r="AO14" s="258">
        <v>96.23</v>
      </c>
      <c r="AP14" s="258">
        <v>86.53</v>
      </c>
      <c r="AQ14" s="258">
        <v>88.38</v>
      </c>
      <c r="AR14" s="258">
        <v>59.63</v>
      </c>
      <c r="AS14" s="258">
        <v>59.88</v>
      </c>
      <c r="AT14" s="258">
        <v>57.77</v>
      </c>
      <c r="AU14" s="258">
        <v>78.88</v>
      </c>
      <c r="AV14" s="258">
        <v>94.11</v>
      </c>
      <c r="AW14" s="258">
        <v>108.18</v>
      </c>
      <c r="AX14" s="258">
        <v>54.63</v>
      </c>
      <c r="AY14" s="258">
        <v>46.11</v>
      </c>
      <c r="AZ14" s="258">
        <v>115.36</v>
      </c>
      <c r="BA14" s="258">
        <v>57.71</v>
      </c>
      <c r="BB14" s="258">
        <v>46.53</v>
      </c>
      <c r="BC14" s="258">
        <v>72.14</v>
      </c>
      <c r="BD14" s="258">
        <v>93.54</v>
      </c>
      <c r="BE14" s="258">
        <v>54.62</v>
      </c>
      <c r="BF14" s="258">
        <v>100.71</v>
      </c>
      <c r="BG14" s="258">
        <v>45.72</v>
      </c>
      <c r="BH14" s="258">
        <v>49.59</v>
      </c>
      <c r="BI14" s="258">
        <v>91.81</v>
      </c>
      <c r="BJ14" s="258">
        <v>76.98</v>
      </c>
      <c r="BK14" s="258">
        <v>110.7</v>
      </c>
      <c r="BL14" s="258">
        <v>125.9</v>
      </c>
      <c r="BM14" s="258">
        <v>40.31</v>
      </c>
      <c r="BN14" s="258">
        <v>59.35</v>
      </c>
      <c r="BO14" s="258">
        <v>64.23</v>
      </c>
      <c r="BP14" s="258">
        <v>81.7</v>
      </c>
      <c r="BQ14" s="258">
        <v>104.62</v>
      </c>
      <c r="BR14" s="258">
        <v>63.6</v>
      </c>
      <c r="BS14" s="258">
        <v>147.27000000000001</v>
      </c>
      <c r="BT14" s="258">
        <v>63.55</v>
      </c>
      <c r="BU14" s="258">
        <v>142.79</v>
      </c>
      <c r="BV14" s="258">
        <v>111.23</v>
      </c>
      <c r="BW14" s="258">
        <v>148.44</v>
      </c>
      <c r="BX14" s="258">
        <v>121</v>
      </c>
    </row>
    <row r="15" spans="1:76" s="218" customFormat="1" x14ac:dyDescent="0.2">
      <c r="A15" s="216">
        <v>44439</v>
      </c>
      <c r="B15" s="217" t="s">
        <v>100</v>
      </c>
      <c r="C15" s="217" t="s">
        <v>101</v>
      </c>
      <c r="D15" s="258">
        <v>16.22</v>
      </c>
      <c r="E15" s="258">
        <v>10.96</v>
      </c>
      <c r="F15" s="258">
        <v>22.57</v>
      </c>
      <c r="G15" s="258">
        <v>26.03</v>
      </c>
      <c r="H15" s="258">
        <v>40.36</v>
      </c>
      <c r="I15" s="258">
        <v>16.27</v>
      </c>
      <c r="J15" s="258">
        <v>18.489999999999998</v>
      </c>
      <c r="K15" s="258">
        <v>29.07</v>
      </c>
      <c r="L15" s="258">
        <v>11.31</v>
      </c>
      <c r="M15" s="258">
        <v>13.06</v>
      </c>
      <c r="N15" s="258">
        <v>5.47</v>
      </c>
      <c r="O15" s="258">
        <v>12.29</v>
      </c>
      <c r="P15" s="258">
        <v>38.94</v>
      </c>
      <c r="Q15" s="258">
        <v>21.83</v>
      </c>
      <c r="R15" s="258">
        <v>20.010000000000002</v>
      </c>
      <c r="S15" s="258">
        <v>16.03</v>
      </c>
      <c r="T15" s="258">
        <v>21.12</v>
      </c>
      <c r="U15" s="258">
        <v>23.25</v>
      </c>
      <c r="V15" s="258">
        <v>27.26</v>
      </c>
      <c r="W15" s="258">
        <v>-3.62</v>
      </c>
      <c r="X15" s="258">
        <v>30.52</v>
      </c>
      <c r="Y15" s="258">
        <v>18.399999999999999</v>
      </c>
      <c r="Z15" s="258">
        <v>16.16</v>
      </c>
      <c r="AA15" s="258">
        <v>5.04</v>
      </c>
      <c r="AB15" s="258">
        <v>20.260000000000002</v>
      </c>
      <c r="AC15" s="258">
        <v>9.49</v>
      </c>
      <c r="AD15" s="258">
        <v>21.59</v>
      </c>
      <c r="AE15" s="258">
        <v>42.49</v>
      </c>
      <c r="AF15" s="258">
        <v>10.4</v>
      </c>
      <c r="AG15" s="258">
        <v>4.93</v>
      </c>
      <c r="AH15" s="258">
        <v>17.14</v>
      </c>
      <c r="AI15" s="258">
        <v>12.54</v>
      </c>
      <c r="AJ15" s="258">
        <v>8.34</v>
      </c>
      <c r="AK15" s="258">
        <v>14.23</v>
      </c>
      <c r="AL15" s="258">
        <v>7.46</v>
      </c>
      <c r="AM15" s="258">
        <v>6.7</v>
      </c>
      <c r="AN15" s="258">
        <v>8.64</v>
      </c>
      <c r="AO15" s="258">
        <v>14.63</v>
      </c>
      <c r="AP15" s="258">
        <v>-3.15</v>
      </c>
      <c r="AQ15" s="258">
        <v>10.15</v>
      </c>
      <c r="AR15" s="258">
        <v>21.56</v>
      </c>
      <c r="AS15" s="258">
        <v>8.56</v>
      </c>
      <c r="AT15" s="258">
        <v>13.7</v>
      </c>
      <c r="AU15" s="258">
        <v>14.92</v>
      </c>
      <c r="AV15" s="258">
        <v>2.57</v>
      </c>
      <c r="AW15" s="258">
        <v>40.96</v>
      </c>
      <c r="AX15" s="258">
        <v>21.22</v>
      </c>
      <c r="AY15" s="258">
        <v>14.05</v>
      </c>
      <c r="AZ15" s="258">
        <v>30.22</v>
      </c>
      <c r="BA15" s="258">
        <v>43.92</v>
      </c>
      <c r="BB15" s="258">
        <v>20.28</v>
      </c>
      <c r="BC15" s="258">
        <v>24.26</v>
      </c>
      <c r="BD15" s="258">
        <v>26.7</v>
      </c>
      <c r="BE15" s="258">
        <v>9.7799999999999994</v>
      </c>
      <c r="BF15" s="258">
        <v>22.6</v>
      </c>
      <c r="BG15" s="258">
        <v>20.55</v>
      </c>
      <c r="BH15" s="258">
        <v>4.88</v>
      </c>
      <c r="BI15" s="258">
        <v>7.4</v>
      </c>
      <c r="BJ15" s="258">
        <v>28.39</v>
      </c>
      <c r="BK15" s="258">
        <v>27.22</v>
      </c>
      <c r="BL15" s="258">
        <v>31.4</v>
      </c>
      <c r="BM15" s="258">
        <v>19.440000000000001</v>
      </c>
      <c r="BN15" s="258">
        <v>36.56</v>
      </c>
      <c r="BO15" s="258">
        <v>11.59</v>
      </c>
      <c r="BP15" s="258">
        <v>5.56</v>
      </c>
      <c r="BQ15" s="258">
        <v>18.23</v>
      </c>
      <c r="BR15" s="258">
        <v>17.32</v>
      </c>
      <c r="BS15" s="258">
        <v>27.96</v>
      </c>
      <c r="BT15" s="258">
        <v>27.65</v>
      </c>
      <c r="BU15" s="258">
        <v>20.64</v>
      </c>
      <c r="BV15" s="258">
        <v>42.73</v>
      </c>
      <c r="BW15" s="258">
        <v>44.5</v>
      </c>
      <c r="BX15" s="258">
        <v>22.11</v>
      </c>
    </row>
    <row r="16" spans="1:76" s="218" customFormat="1" x14ac:dyDescent="0.2">
      <c r="A16" s="216">
        <v>44439</v>
      </c>
      <c r="B16" s="217" t="s">
        <v>102</v>
      </c>
      <c r="C16" s="217" t="s">
        <v>103</v>
      </c>
      <c r="D16" s="258">
        <v>10.44</v>
      </c>
      <c r="E16" s="258">
        <v>6.75</v>
      </c>
      <c r="F16" s="258">
        <v>14.66</v>
      </c>
      <c r="G16" s="258">
        <v>19.36</v>
      </c>
      <c r="H16" s="258">
        <v>35.68</v>
      </c>
      <c r="I16" s="258">
        <v>7.41</v>
      </c>
      <c r="J16" s="258">
        <v>12.86</v>
      </c>
      <c r="K16" s="258">
        <v>23.13</v>
      </c>
      <c r="L16" s="258">
        <v>2.98</v>
      </c>
      <c r="M16" s="258">
        <v>6.81</v>
      </c>
      <c r="N16" s="258">
        <v>0.16</v>
      </c>
      <c r="O16" s="258">
        <v>7.28</v>
      </c>
      <c r="P16" s="258">
        <v>32.28</v>
      </c>
      <c r="Q16" s="258">
        <v>17.23</v>
      </c>
      <c r="R16" s="258">
        <v>12.83</v>
      </c>
      <c r="S16" s="258">
        <v>11.35</v>
      </c>
      <c r="T16" s="258">
        <v>14.91</v>
      </c>
      <c r="U16" s="258">
        <v>15.42</v>
      </c>
      <c r="V16" s="258">
        <v>18.71</v>
      </c>
      <c r="W16" s="258">
        <v>-11.17</v>
      </c>
      <c r="X16" s="258">
        <v>26.26</v>
      </c>
      <c r="Y16" s="258">
        <v>12.33</v>
      </c>
      <c r="Z16" s="258">
        <v>3.47</v>
      </c>
      <c r="AA16" s="258">
        <v>-7.49</v>
      </c>
      <c r="AB16" s="258">
        <v>11.23</v>
      </c>
      <c r="AC16" s="258">
        <v>4.54</v>
      </c>
      <c r="AD16" s="258">
        <v>18.079999999999998</v>
      </c>
      <c r="AE16" s="258">
        <v>39.270000000000003</v>
      </c>
      <c r="AF16" s="258">
        <v>2.68</v>
      </c>
      <c r="AG16" s="258">
        <v>-0.1</v>
      </c>
      <c r="AH16" s="258">
        <v>12.81</v>
      </c>
      <c r="AI16" s="258">
        <v>7.69</v>
      </c>
      <c r="AJ16" s="258">
        <v>-13.11</v>
      </c>
      <c r="AK16" s="258">
        <v>10.09</v>
      </c>
      <c r="AL16" s="258">
        <v>-0.08</v>
      </c>
      <c r="AM16" s="258">
        <v>0.74</v>
      </c>
      <c r="AN16" s="258">
        <v>1.4</v>
      </c>
      <c r="AO16" s="258">
        <v>8.4700000000000006</v>
      </c>
      <c r="AP16" s="258">
        <v>-9.61</v>
      </c>
      <c r="AQ16" s="258">
        <v>2.57</v>
      </c>
      <c r="AR16" s="258">
        <v>17.52</v>
      </c>
      <c r="AS16" s="258">
        <v>3.92</v>
      </c>
      <c r="AT16" s="258">
        <v>9.83</v>
      </c>
      <c r="AU16" s="258">
        <v>12.05</v>
      </c>
      <c r="AV16" s="258">
        <v>-1.67</v>
      </c>
      <c r="AW16" s="258">
        <v>37.43</v>
      </c>
      <c r="AX16" s="258">
        <v>17.09</v>
      </c>
      <c r="AY16" s="258">
        <v>11</v>
      </c>
      <c r="AZ16" s="258">
        <v>29.46</v>
      </c>
      <c r="BA16" s="258">
        <v>37.049999999999997</v>
      </c>
      <c r="BB16" s="258">
        <v>13.46</v>
      </c>
      <c r="BC16" s="258">
        <v>19.09</v>
      </c>
      <c r="BD16" s="258">
        <v>21.72</v>
      </c>
      <c r="BE16" s="258">
        <v>4.5999999999999996</v>
      </c>
      <c r="BF16" s="258">
        <v>19.28</v>
      </c>
      <c r="BG16" s="258">
        <v>16.350000000000001</v>
      </c>
      <c r="BH16" s="258">
        <v>-1.4</v>
      </c>
      <c r="BI16" s="258">
        <v>2.46</v>
      </c>
      <c r="BJ16" s="258">
        <v>23.24</v>
      </c>
      <c r="BK16" s="258">
        <v>20.190000000000001</v>
      </c>
      <c r="BL16" s="258">
        <v>24.84</v>
      </c>
      <c r="BM16" s="258">
        <v>15.17</v>
      </c>
      <c r="BN16" s="258">
        <v>32.11</v>
      </c>
      <c r="BO16" s="258">
        <v>7.92</v>
      </c>
      <c r="BP16" s="258">
        <v>-1.32</v>
      </c>
      <c r="BQ16" s="258">
        <v>12.26</v>
      </c>
      <c r="BR16" s="258">
        <v>14.85</v>
      </c>
      <c r="BS16" s="258">
        <v>23.58</v>
      </c>
      <c r="BT16" s="258">
        <v>19.7</v>
      </c>
      <c r="BU16" s="258">
        <v>13.37</v>
      </c>
      <c r="BV16" s="258">
        <v>36.44</v>
      </c>
      <c r="BW16" s="258">
        <v>35.94</v>
      </c>
      <c r="BX16" s="258">
        <v>16.23</v>
      </c>
    </row>
    <row r="17" spans="1:76" s="218" customFormat="1" x14ac:dyDescent="0.2">
      <c r="A17" s="216">
        <v>44439</v>
      </c>
      <c r="B17" s="217" t="s">
        <v>104</v>
      </c>
      <c r="C17" s="217" t="s">
        <v>105</v>
      </c>
      <c r="D17" s="258">
        <v>-23.84</v>
      </c>
      <c r="E17" s="258">
        <v>5.97</v>
      </c>
      <c r="F17" s="258">
        <v>9.39</v>
      </c>
      <c r="G17" s="258">
        <v>-34.74</v>
      </c>
      <c r="H17" s="258">
        <v>35.659999999999997</v>
      </c>
      <c r="I17" s="258">
        <v>-6.66</v>
      </c>
      <c r="J17" s="258">
        <v>-47.76</v>
      </c>
      <c r="K17" s="258">
        <v>24.23</v>
      </c>
      <c r="L17" s="258">
        <v>5.55</v>
      </c>
      <c r="M17" s="258">
        <v>10.56</v>
      </c>
      <c r="N17" s="258">
        <v>1.17</v>
      </c>
      <c r="O17" s="258">
        <v>7.72</v>
      </c>
      <c r="P17" s="258">
        <v>31.74</v>
      </c>
      <c r="Q17" s="258">
        <v>11.46</v>
      </c>
      <c r="R17" s="258">
        <v>19.059999999999999</v>
      </c>
      <c r="S17" s="258">
        <v>-0.53</v>
      </c>
      <c r="T17" s="258">
        <v>12.93</v>
      </c>
      <c r="U17" s="258">
        <v>18.61</v>
      </c>
      <c r="V17" s="258">
        <v>20.78</v>
      </c>
      <c r="W17" s="258">
        <v>-7.08</v>
      </c>
      <c r="X17" s="258">
        <v>23.26</v>
      </c>
      <c r="Y17" s="258">
        <v>14.83</v>
      </c>
      <c r="Z17" s="258">
        <v>12.54</v>
      </c>
      <c r="AA17" s="258">
        <v>0.23</v>
      </c>
      <c r="AB17" s="258">
        <v>12.75</v>
      </c>
      <c r="AC17" s="258">
        <v>1.95</v>
      </c>
      <c r="AD17" s="258">
        <v>17.21</v>
      </c>
      <c r="AE17" s="258">
        <v>36.35</v>
      </c>
      <c r="AF17" s="258">
        <v>5.56</v>
      </c>
      <c r="AG17" s="258">
        <v>-7.64</v>
      </c>
      <c r="AH17" s="258">
        <v>12.19</v>
      </c>
      <c r="AI17" s="258">
        <v>2.75</v>
      </c>
      <c r="AJ17" s="258">
        <v>2.34</v>
      </c>
      <c r="AK17" s="258">
        <v>7.63</v>
      </c>
      <c r="AL17" s="258">
        <v>-5.77</v>
      </c>
      <c r="AM17" s="258">
        <v>-3.36</v>
      </c>
      <c r="AN17" s="258">
        <v>2.6</v>
      </c>
      <c r="AO17" s="258">
        <v>6.24</v>
      </c>
      <c r="AP17" s="258">
        <v>-10.09</v>
      </c>
      <c r="AQ17" s="258">
        <v>3.9</v>
      </c>
      <c r="AR17" s="258">
        <v>-5.14</v>
      </c>
      <c r="AS17" s="258">
        <v>-1.39</v>
      </c>
      <c r="AT17" s="258">
        <v>7.49</v>
      </c>
      <c r="AU17" s="258">
        <v>5.97</v>
      </c>
      <c r="AV17" s="258">
        <v>-19.399999999999999</v>
      </c>
      <c r="AW17" s="258">
        <v>37.04</v>
      </c>
      <c r="AX17" s="258">
        <v>20.329999999999998</v>
      </c>
      <c r="AY17" s="258">
        <v>11.62</v>
      </c>
      <c r="AZ17" s="258">
        <v>24.14</v>
      </c>
      <c r="BA17" s="258">
        <v>39.03</v>
      </c>
      <c r="BB17" s="258">
        <v>18.989999999999998</v>
      </c>
      <c r="BC17" s="258">
        <v>15.21</v>
      </c>
      <c r="BD17" s="258">
        <v>22.31</v>
      </c>
      <c r="BE17" s="258">
        <v>-1.06</v>
      </c>
      <c r="BF17" s="258">
        <v>16.850000000000001</v>
      </c>
      <c r="BG17" s="258">
        <v>16.34</v>
      </c>
      <c r="BH17" s="258">
        <v>-6.12</v>
      </c>
      <c r="BI17" s="258">
        <v>-4.6399999999999997</v>
      </c>
      <c r="BJ17" s="258">
        <v>16.43</v>
      </c>
      <c r="BK17" s="258">
        <v>19.989999999999998</v>
      </c>
      <c r="BL17" s="258">
        <v>26</v>
      </c>
      <c r="BM17" s="258">
        <v>13.03</v>
      </c>
      <c r="BN17" s="258">
        <v>32.65</v>
      </c>
      <c r="BO17" s="258">
        <v>5.15</v>
      </c>
      <c r="BP17" s="258">
        <v>-9.2799999999999994</v>
      </c>
      <c r="BQ17" s="258">
        <v>8.6</v>
      </c>
      <c r="BR17" s="258">
        <v>12.34</v>
      </c>
      <c r="BS17" s="258">
        <v>18.32</v>
      </c>
      <c r="BT17" s="258">
        <v>21.57</v>
      </c>
      <c r="BU17" s="258">
        <v>10.66</v>
      </c>
      <c r="BV17" s="258">
        <v>31.06</v>
      </c>
      <c r="BW17" s="258">
        <v>42.71</v>
      </c>
      <c r="BX17" s="258">
        <v>17.420000000000002</v>
      </c>
    </row>
    <row r="18" spans="1:76" s="218" customFormat="1" x14ac:dyDescent="0.2">
      <c r="A18" s="216">
        <v>44439</v>
      </c>
      <c r="B18" s="217" t="s">
        <v>106</v>
      </c>
      <c r="C18" s="217" t="s">
        <v>107</v>
      </c>
      <c r="D18" s="258">
        <v>-30.1</v>
      </c>
      <c r="E18" s="258">
        <v>1.1200000000000001</v>
      </c>
      <c r="F18" s="258">
        <v>1.2</v>
      </c>
      <c r="G18" s="258">
        <v>-41.92</v>
      </c>
      <c r="H18" s="258">
        <v>30.59</v>
      </c>
      <c r="I18" s="258">
        <v>-16.5</v>
      </c>
      <c r="J18" s="258">
        <v>-53.93</v>
      </c>
      <c r="K18" s="258">
        <v>18.02</v>
      </c>
      <c r="L18" s="258">
        <v>-3.1</v>
      </c>
      <c r="M18" s="258">
        <v>4.1399999999999997</v>
      </c>
      <c r="N18" s="258">
        <v>-4.3899999999999997</v>
      </c>
      <c r="O18" s="258">
        <v>2.63</v>
      </c>
      <c r="P18" s="258">
        <v>24.93</v>
      </c>
      <c r="Q18" s="258">
        <v>6.62</v>
      </c>
      <c r="R18" s="258">
        <v>11.72</v>
      </c>
      <c r="S18" s="258">
        <v>-5.41</v>
      </c>
      <c r="T18" s="258">
        <v>6.27</v>
      </c>
      <c r="U18" s="258">
        <v>10.5</v>
      </c>
      <c r="V18" s="258">
        <v>11.96</v>
      </c>
      <c r="W18" s="258">
        <v>-15.78</v>
      </c>
      <c r="X18" s="258">
        <v>18.96</v>
      </c>
      <c r="Y18" s="258">
        <v>8.5</v>
      </c>
      <c r="Z18" s="258">
        <v>-0.45</v>
      </c>
      <c r="AA18" s="258">
        <v>-12.45</v>
      </c>
      <c r="AB18" s="258">
        <v>3.37</v>
      </c>
      <c r="AC18" s="258">
        <v>-3.29</v>
      </c>
      <c r="AD18" s="258">
        <v>13.66</v>
      </c>
      <c r="AE18" s="258">
        <v>33.01</v>
      </c>
      <c r="AF18" s="258">
        <v>-3.3</v>
      </c>
      <c r="AG18" s="258">
        <v>-13.29</v>
      </c>
      <c r="AH18" s="258">
        <v>7.62</v>
      </c>
      <c r="AI18" s="258">
        <v>-2.34</v>
      </c>
      <c r="AJ18" s="258">
        <v>-19.3</v>
      </c>
      <c r="AK18" s="258">
        <v>3.3</v>
      </c>
      <c r="AL18" s="258">
        <v>-14.17</v>
      </c>
      <c r="AM18" s="258">
        <v>-9.81</v>
      </c>
      <c r="AN18" s="258">
        <v>-5.09</v>
      </c>
      <c r="AO18" s="258">
        <v>-0.1</v>
      </c>
      <c r="AP18" s="258">
        <v>-16.68</v>
      </c>
      <c r="AQ18" s="258">
        <v>-4.29</v>
      </c>
      <c r="AR18" s="258">
        <v>-9.2799999999999994</v>
      </c>
      <c r="AS18" s="258">
        <v>-6.18</v>
      </c>
      <c r="AT18" s="258">
        <v>3.29</v>
      </c>
      <c r="AU18" s="258">
        <v>3.04</v>
      </c>
      <c r="AV18" s="258">
        <v>-23.82</v>
      </c>
      <c r="AW18" s="258">
        <v>33.39</v>
      </c>
      <c r="AX18" s="258">
        <v>15.96</v>
      </c>
      <c r="AY18" s="258">
        <v>8.58</v>
      </c>
      <c r="AZ18" s="258">
        <v>23.36</v>
      </c>
      <c r="BA18" s="258">
        <v>31.85</v>
      </c>
      <c r="BB18" s="258">
        <v>11.96</v>
      </c>
      <c r="BC18" s="258">
        <v>9.65</v>
      </c>
      <c r="BD18" s="258">
        <v>17.28</v>
      </c>
      <c r="BE18" s="258">
        <v>-6.5</v>
      </c>
      <c r="BF18" s="258">
        <v>13.35</v>
      </c>
      <c r="BG18" s="258">
        <v>12</v>
      </c>
      <c r="BH18" s="258">
        <v>-12.89</v>
      </c>
      <c r="BI18" s="258">
        <v>-9.61</v>
      </c>
      <c r="BJ18" s="258">
        <v>11.13</v>
      </c>
      <c r="BK18" s="258">
        <v>12.76</v>
      </c>
      <c r="BL18" s="258">
        <v>19.14</v>
      </c>
      <c r="BM18" s="258">
        <v>8.7100000000000009</v>
      </c>
      <c r="BN18" s="258">
        <v>28.02</v>
      </c>
      <c r="BO18" s="258">
        <v>1.05</v>
      </c>
      <c r="BP18" s="258">
        <v>-16.3</v>
      </c>
      <c r="BQ18" s="258">
        <v>2.52</v>
      </c>
      <c r="BR18" s="258">
        <v>9.86</v>
      </c>
      <c r="BS18" s="258">
        <v>13.94</v>
      </c>
      <c r="BT18" s="258">
        <v>13.43</v>
      </c>
      <c r="BU18" s="258">
        <v>3.13</v>
      </c>
      <c r="BV18" s="258">
        <v>24.59</v>
      </c>
      <c r="BW18" s="258">
        <v>33.950000000000003</v>
      </c>
      <c r="BX18" s="258">
        <v>11.25</v>
      </c>
    </row>
    <row r="19" spans="1:76" s="218" customFormat="1" x14ac:dyDescent="0.2">
      <c r="A19" s="216">
        <v>44439</v>
      </c>
      <c r="B19" s="217" t="s">
        <v>108</v>
      </c>
      <c r="C19" s="217" t="s">
        <v>109</v>
      </c>
      <c r="D19" s="258">
        <v>16.510000000000002</v>
      </c>
      <c r="E19" s="258">
        <v>15.46</v>
      </c>
      <c r="F19" s="258">
        <v>30.78</v>
      </c>
      <c r="G19" s="258">
        <v>23.23</v>
      </c>
      <c r="H19" s="258">
        <v>39.5</v>
      </c>
      <c r="I19" s="258">
        <v>19.34</v>
      </c>
      <c r="J19" s="258">
        <v>16.36</v>
      </c>
      <c r="K19" s="258">
        <v>34.99</v>
      </c>
      <c r="L19" s="258">
        <v>14.85</v>
      </c>
      <c r="M19" s="258">
        <v>21.41</v>
      </c>
      <c r="N19" s="258">
        <v>9.49</v>
      </c>
      <c r="O19" s="258">
        <v>15.13</v>
      </c>
      <c r="P19" s="258">
        <v>41.06</v>
      </c>
      <c r="Q19" s="258">
        <v>21.02</v>
      </c>
      <c r="R19" s="258">
        <v>26.41</v>
      </c>
      <c r="S19" s="258">
        <v>5.59</v>
      </c>
      <c r="T19" s="258">
        <v>24.06</v>
      </c>
      <c r="U19" s="258">
        <v>29.18</v>
      </c>
      <c r="V19" s="258">
        <v>29.37</v>
      </c>
      <c r="W19" s="258">
        <v>8.07</v>
      </c>
      <c r="X19" s="258">
        <v>28.08</v>
      </c>
      <c r="Y19" s="258">
        <v>22.97</v>
      </c>
      <c r="Z19" s="258">
        <v>25.95</v>
      </c>
      <c r="AA19" s="258">
        <v>14.04</v>
      </c>
      <c r="AB19" s="258">
        <v>25.21</v>
      </c>
      <c r="AC19" s="258">
        <v>16.489999999999998</v>
      </c>
      <c r="AD19" s="258">
        <v>19.72</v>
      </c>
      <c r="AE19" s="258">
        <v>39.409999999999997</v>
      </c>
      <c r="AF19" s="258">
        <v>13.44</v>
      </c>
      <c r="AG19" s="258">
        <v>2.54</v>
      </c>
      <c r="AH19" s="258">
        <v>17.350000000000001</v>
      </c>
      <c r="AI19" s="258">
        <v>11.44</v>
      </c>
      <c r="AJ19" s="258">
        <v>14.3</v>
      </c>
      <c r="AK19" s="258">
        <v>14.48</v>
      </c>
      <c r="AL19" s="258">
        <v>7.9</v>
      </c>
      <c r="AM19" s="258">
        <v>6.84</v>
      </c>
      <c r="AN19" s="258">
        <v>14.49</v>
      </c>
      <c r="AO19" s="258">
        <v>12.54</v>
      </c>
      <c r="AP19" s="258">
        <v>2.36</v>
      </c>
      <c r="AQ19" s="258">
        <v>12.26</v>
      </c>
      <c r="AR19" s="258">
        <v>1.92</v>
      </c>
      <c r="AS19" s="258">
        <v>7.44</v>
      </c>
      <c r="AT19" s="258">
        <v>14.19</v>
      </c>
      <c r="AU19" s="258">
        <v>12.81</v>
      </c>
      <c r="AV19" s="258">
        <v>-7.09</v>
      </c>
      <c r="AW19" s="258">
        <v>40.869999999999997</v>
      </c>
      <c r="AX19" s="258">
        <v>25.61</v>
      </c>
      <c r="AY19" s="258">
        <v>14.84</v>
      </c>
      <c r="AZ19" s="258">
        <v>29.3</v>
      </c>
      <c r="BA19" s="258">
        <v>44.01</v>
      </c>
      <c r="BB19" s="258">
        <v>31.44</v>
      </c>
      <c r="BC19" s="258">
        <v>24.6</v>
      </c>
      <c r="BD19" s="258">
        <v>26.41</v>
      </c>
      <c r="BE19" s="258">
        <v>7.08</v>
      </c>
      <c r="BF19" s="258">
        <v>22.06</v>
      </c>
      <c r="BG19" s="258">
        <v>20.260000000000002</v>
      </c>
      <c r="BH19" s="258">
        <v>3.04</v>
      </c>
      <c r="BI19" s="258">
        <v>3.37</v>
      </c>
      <c r="BJ19" s="258">
        <v>21.06</v>
      </c>
      <c r="BK19" s="258">
        <v>24.63</v>
      </c>
      <c r="BL19" s="258">
        <v>30.56</v>
      </c>
      <c r="BM19" s="258">
        <v>18.600000000000001</v>
      </c>
      <c r="BN19" s="258">
        <v>47.27</v>
      </c>
      <c r="BO19" s="258">
        <v>13.08</v>
      </c>
      <c r="BP19" s="258">
        <v>3.61</v>
      </c>
      <c r="BQ19" s="258">
        <v>14.63</v>
      </c>
      <c r="BR19" s="258">
        <v>16.16</v>
      </c>
      <c r="BS19" s="258">
        <v>21.8</v>
      </c>
      <c r="BT19" s="258">
        <v>29.96</v>
      </c>
      <c r="BU19" s="258">
        <v>19.52</v>
      </c>
      <c r="BV19" s="258">
        <v>40.08</v>
      </c>
      <c r="BW19" s="258">
        <v>54.33</v>
      </c>
      <c r="BX19" s="258">
        <v>30.73</v>
      </c>
    </row>
    <row r="20" spans="1:76" s="218" customFormat="1" x14ac:dyDescent="0.2">
      <c r="A20" s="216">
        <v>44439</v>
      </c>
      <c r="B20" s="217" t="s">
        <v>110</v>
      </c>
      <c r="C20" s="217" t="s">
        <v>111</v>
      </c>
      <c r="D20" s="258">
        <v>12.39</v>
      </c>
      <c r="E20" s="258">
        <v>11.21</v>
      </c>
      <c r="F20" s="258">
        <v>24.72</v>
      </c>
      <c r="G20" s="258">
        <v>19.2</v>
      </c>
      <c r="H20" s="258">
        <v>34.840000000000003</v>
      </c>
      <c r="I20" s="258">
        <v>11.96</v>
      </c>
      <c r="J20" s="258">
        <v>12.94</v>
      </c>
      <c r="K20" s="258">
        <v>29.73</v>
      </c>
      <c r="L20" s="258">
        <v>7.11</v>
      </c>
      <c r="M20" s="258">
        <v>16.11</v>
      </c>
      <c r="N20" s="258">
        <v>4.41</v>
      </c>
      <c r="O20" s="258">
        <v>10.5</v>
      </c>
      <c r="P20" s="258">
        <v>35.200000000000003</v>
      </c>
      <c r="Q20" s="258">
        <v>16.95</v>
      </c>
      <c r="R20" s="258">
        <v>20.399999999999999</v>
      </c>
      <c r="S20" s="258">
        <v>1.19</v>
      </c>
      <c r="T20" s="258">
        <v>18.36</v>
      </c>
      <c r="U20" s="258">
        <v>22.21</v>
      </c>
      <c r="V20" s="258">
        <v>21.87</v>
      </c>
      <c r="W20" s="258">
        <v>0.61</v>
      </c>
      <c r="X20" s="258">
        <v>24.1</v>
      </c>
      <c r="Y20" s="258">
        <v>17.36</v>
      </c>
      <c r="Z20" s="258">
        <v>15.22</v>
      </c>
      <c r="AA20" s="258">
        <v>3.16</v>
      </c>
      <c r="AB20" s="258">
        <v>17.22</v>
      </c>
      <c r="AC20" s="258">
        <v>12.11</v>
      </c>
      <c r="AD20" s="258">
        <v>16.34</v>
      </c>
      <c r="AE20" s="258">
        <v>36.229999999999997</v>
      </c>
      <c r="AF20" s="258">
        <v>4.82</v>
      </c>
      <c r="AG20" s="258">
        <v>-2.56</v>
      </c>
      <c r="AH20" s="258">
        <v>13.09</v>
      </c>
      <c r="AI20" s="258">
        <v>6.91</v>
      </c>
      <c r="AJ20" s="258">
        <v>-4.42</v>
      </c>
      <c r="AK20" s="258">
        <v>10.55</v>
      </c>
      <c r="AL20" s="258">
        <v>0.66</v>
      </c>
      <c r="AM20" s="258">
        <v>1.21</v>
      </c>
      <c r="AN20" s="258">
        <v>7.87</v>
      </c>
      <c r="AO20" s="258">
        <v>6.69</v>
      </c>
      <c r="AP20" s="258">
        <v>-3.41</v>
      </c>
      <c r="AQ20" s="258">
        <v>4.97</v>
      </c>
      <c r="AR20" s="258">
        <v>-1.93</v>
      </c>
      <c r="AS20" s="258">
        <v>3.12</v>
      </c>
      <c r="AT20" s="258">
        <v>10.37</v>
      </c>
      <c r="AU20" s="258">
        <v>10.07</v>
      </c>
      <c r="AV20" s="258">
        <v>-11.09</v>
      </c>
      <c r="AW20" s="258">
        <v>37.49</v>
      </c>
      <c r="AX20" s="258">
        <v>21.57</v>
      </c>
      <c r="AY20" s="258">
        <v>11.69</v>
      </c>
      <c r="AZ20" s="258">
        <v>28.59</v>
      </c>
      <c r="BA20" s="258">
        <v>37.479999999999997</v>
      </c>
      <c r="BB20" s="258">
        <v>25.53</v>
      </c>
      <c r="BC20" s="258">
        <v>19.72</v>
      </c>
      <c r="BD20" s="258">
        <v>21.7</v>
      </c>
      <c r="BE20" s="258">
        <v>2.17</v>
      </c>
      <c r="BF20" s="258">
        <v>18.82</v>
      </c>
      <c r="BG20" s="258">
        <v>16.22</v>
      </c>
      <c r="BH20" s="258">
        <v>-2.97</v>
      </c>
      <c r="BI20" s="258">
        <v>-1.2</v>
      </c>
      <c r="BJ20" s="258">
        <v>16.170000000000002</v>
      </c>
      <c r="BK20" s="258">
        <v>17.89</v>
      </c>
      <c r="BL20" s="258">
        <v>24.22</v>
      </c>
      <c r="BM20" s="258">
        <v>14.63</v>
      </c>
      <c r="BN20" s="258">
        <v>43.69</v>
      </c>
      <c r="BO20" s="258">
        <v>9.3800000000000008</v>
      </c>
      <c r="BP20" s="258">
        <v>-2.4500000000000002</v>
      </c>
      <c r="BQ20" s="258">
        <v>9.01</v>
      </c>
      <c r="BR20" s="258">
        <v>13.82</v>
      </c>
      <c r="BS20" s="258">
        <v>17.61</v>
      </c>
      <c r="BT20" s="258">
        <v>22.84</v>
      </c>
      <c r="BU20" s="258">
        <v>12.92</v>
      </c>
      <c r="BV20" s="258">
        <v>34.46</v>
      </c>
      <c r="BW20" s="258">
        <v>47.54</v>
      </c>
      <c r="BX20" s="258">
        <v>25.62</v>
      </c>
    </row>
    <row r="21" spans="1:76" s="218" customFormat="1" x14ac:dyDescent="0.2">
      <c r="A21" s="216">
        <v>44439</v>
      </c>
      <c r="B21" s="217" t="s">
        <v>112</v>
      </c>
      <c r="C21" s="217" t="s">
        <v>113</v>
      </c>
      <c r="D21" s="258">
        <v>133.15</v>
      </c>
      <c r="E21" s="258">
        <v>101.14</v>
      </c>
      <c r="F21" s="258">
        <v>101.4</v>
      </c>
      <c r="G21" s="258">
        <v>143.93</v>
      </c>
      <c r="H21" s="258">
        <v>70.87</v>
      </c>
      <c r="I21" s="258">
        <v>117.29</v>
      </c>
      <c r="J21" s="258">
        <v>157.09</v>
      </c>
      <c r="K21" s="258">
        <v>82.97</v>
      </c>
      <c r="L21" s="258">
        <v>103.9</v>
      </c>
      <c r="M21" s="258">
        <v>101.69</v>
      </c>
      <c r="N21" s="258">
        <v>104.57</v>
      </c>
      <c r="O21" s="258">
        <v>97.62</v>
      </c>
      <c r="P21" s="258">
        <v>75.37</v>
      </c>
      <c r="Q21" s="258">
        <v>98.61</v>
      </c>
      <c r="R21" s="258">
        <v>97.18</v>
      </c>
      <c r="S21" s="258">
        <v>109.61</v>
      </c>
      <c r="T21" s="258">
        <v>95.27</v>
      </c>
      <c r="U21" s="258">
        <v>90.43</v>
      </c>
      <c r="V21" s="258">
        <v>91.83</v>
      </c>
      <c r="W21" s="258">
        <v>115.85</v>
      </c>
      <c r="X21" s="258">
        <v>82.02</v>
      </c>
      <c r="Y21" s="258">
        <v>93.15</v>
      </c>
      <c r="Z21" s="258">
        <v>102.61</v>
      </c>
      <c r="AA21" s="258">
        <v>112.91</v>
      </c>
      <c r="AB21" s="258">
        <v>97.23</v>
      </c>
      <c r="AC21" s="258">
        <v>104.97</v>
      </c>
      <c r="AD21" s="258">
        <v>87.57</v>
      </c>
      <c r="AE21" s="258">
        <v>67.34</v>
      </c>
      <c r="AF21" s="258">
        <v>104.03</v>
      </c>
      <c r="AG21" s="258">
        <v>113.54</v>
      </c>
      <c r="AH21" s="258">
        <v>93.41</v>
      </c>
      <c r="AI21" s="258">
        <v>104.67</v>
      </c>
      <c r="AJ21" s="258">
        <v>120.71</v>
      </c>
      <c r="AK21" s="258">
        <v>98.39</v>
      </c>
      <c r="AL21" s="258">
        <v>115.3</v>
      </c>
      <c r="AM21" s="258">
        <v>113.11</v>
      </c>
      <c r="AN21" s="258">
        <v>107.03</v>
      </c>
      <c r="AO21" s="258">
        <v>101.18</v>
      </c>
      <c r="AP21" s="258">
        <v>118.14</v>
      </c>
      <c r="AQ21" s="258">
        <v>106.56</v>
      </c>
      <c r="AR21" s="258">
        <v>109.7</v>
      </c>
      <c r="AS21" s="258">
        <v>107.14</v>
      </c>
      <c r="AT21" s="258">
        <v>98.52</v>
      </c>
      <c r="AU21" s="258">
        <v>98.64</v>
      </c>
      <c r="AV21" s="258">
        <v>125.66</v>
      </c>
      <c r="AW21" s="258">
        <v>67.42</v>
      </c>
      <c r="AX21" s="258">
        <v>84.77</v>
      </c>
      <c r="AY21" s="258">
        <v>95.42</v>
      </c>
      <c r="AZ21" s="258">
        <v>77.930000000000007</v>
      </c>
      <c r="BA21" s="258">
        <v>69</v>
      </c>
      <c r="BB21" s="258">
        <v>88.85</v>
      </c>
      <c r="BC21" s="258">
        <v>91.39</v>
      </c>
      <c r="BD21" s="258">
        <v>83.48</v>
      </c>
      <c r="BE21" s="258">
        <v>108.32</v>
      </c>
      <c r="BF21" s="258">
        <v>87.52</v>
      </c>
      <c r="BG21" s="258">
        <v>89.91</v>
      </c>
      <c r="BH21" s="258">
        <v>115.82</v>
      </c>
      <c r="BI21" s="258">
        <v>110.14</v>
      </c>
      <c r="BJ21" s="258">
        <v>90.81</v>
      </c>
      <c r="BK21" s="258">
        <v>88.08</v>
      </c>
      <c r="BL21" s="258">
        <v>82</v>
      </c>
      <c r="BM21" s="258">
        <v>92.68</v>
      </c>
      <c r="BN21" s="258">
        <v>72.89</v>
      </c>
      <c r="BO21" s="258">
        <v>100.44</v>
      </c>
      <c r="BP21" s="258">
        <v>118.88</v>
      </c>
      <c r="BQ21" s="258">
        <v>98.45</v>
      </c>
      <c r="BR21" s="258">
        <v>91.52</v>
      </c>
      <c r="BS21" s="258">
        <v>85.93</v>
      </c>
      <c r="BT21" s="258">
        <v>88.3</v>
      </c>
      <c r="BU21" s="258">
        <v>99.36</v>
      </c>
      <c r="BV21" s="258">
        <v>76.430000000000007</v>
      </c>
      <c r="BW21" s="258">
        <v>67.709999999999994</v>
      </c>
      <c r="BX21" s="258">
        <v>89.77</v>
      </c>
    </row>
    <row r="22" spans="1:76" s="218" customFormat="1" x14ac:dyDescent="0.2">
      <c r="A22" s="216">
        <v>44439</v>
      </c>
      <c r="B22" s="217" t="s">
        <v>114</v>
      </c>
      <c r="C22" s="217" t="s">
        <v>115</v>
      </c>
      <c r="D22" s="258">
        <v>-65.12</v>
      </c>
      <c r="E22" s="258">
        <v>-88.14</v>
      </c>
      <c r="F22" s="258">
        <v>-81.28</v>
      </c>
      <c r="G22" s="258">
        <v>-52.95</v>
      </c>
      <c r="H22" s="258">
        <v>-87.3</v>
      </c>
      <c r="I22" s="258">
        <v>-76.930000000000007</v>
      </c>
      <c r="J22" s="258">
        <v>-53.83</v>
      </c>
      <c r="K22" s="258">
        <v>-90.22</v>
      </c>
      <c r="L22" s="258">
        <v>-90.77</v>
      </c>
      <c r="M22" s="258">
        <v>-89.08</v>
      </c>
      <c r="N22" s="258">
        <v>-92.31</v>
      </c>
      <c r="O22" s="258">
        <v>-90.51</v>
      </c>
      <c r="P22" s="258">
        <v>-85.72</v>
      </c>
      <c r="Q22" s="258">
        <v>-79.28</v>
      </c>
      <c r="R22" s="258">
        <v>-87.01</v>
      </c>
      <c r="S22" s="258">
        <v>-77.739999999999995</v>
      </c>
      <c r="T22" s="258">
        <v>-86.07</v>
      </c>
      <c r="U22" s="258">
        <v>-90.36</v>
      </c>
      <c r="V22" s="258">
        <v>-85.83</v>
      </c>
      <c r="W22" s="258">
        <v>-91.47</v>
      </c>
      <c r="X22" s="258">
        <v>-85.88</v>
      </c>
      <c r="Y22" s="258">
        <v>-88.68</v>
      </c>
      <c r="Z22" s="258">
        <v>-90.6</v>
      </c>
      <c r="AA22" s="258">
        <v>-91.91</v>
      </c>
      <c r="AB22" s="258">
        <v>-88.45</v>
      </c>
      <c r="AC22" s="258">
        <v>-87.23</v>
      </c>
      <c r="AD22" s="258">
        <v>-90.63</v>
      </c>
      <c r="AE22" s="258">
        <v>-86.9</v>
      </c>
      <c r="AF22" s="258">
        <v>-88.97</v>
      </c>
      <c r="AG22" s="258">
        <v>-85.55</v>
      </c>
      <c r="AH22" s="258">
        <v>-91.19</v>
      </c>
      <c r="AI22" s="258">
        <v>-85.3</v>
      </c>
      <c r="AJ22" s="258">
        <v>-91.32</v>
      </c>
      <c r="AK22" s="258">
        <v>-88.7</v>
      </c>
      <c r="AL22" s="258">
        <v>-83.92</v>
      </c>
      <c r="AM22" s="258">
        <v>-85.36</v>
      </c>
      <c r="AN22" s="258">
        <v>-89</v>
      </c>
      <c r="AO22" s="258">
        <v>-87.55</v>
      </c>
      <c r="AP22" s="258">
        <v>-89.74</v>
      </c>
      <c r="AQ22" s="258">
        <v>-89.33</v>
      </c>
      <c r="AR22" s="258">
        <v>-71.86</v>
      </c>
      <c r="AS22" s="258">
        <v>-87.64</v>
      </c>
      <c r="AT22" s="258">
        <v>-89.05</v>
      </c>
      <c r="AU22" s="258">
        <v>-86.71</v>
      </c>
      <c r="AV22" s="258">
        <v>-76.12</v>
      </c>
      <c r="AW22" s="258">
        <v>-90.03</v>
      </c>
      <c r="AX22" s="258">
        <v>-94.49</v>
      </c>
      <c r="AY22" s="258">
        <v>-89.95</v>
      </c>
      <c r="AZ22" s="258">
        <v>-85.12</v>
      </c>
      <c r="BA22" s="258">
        <v>-88.55</v>
      </c>
      <c r="BB22" s="258">
        <v>-93.58</v>
      </c>
      <c r="BC22" s="258">
        <v>-85.81</v>
      </c>
      <c r="BD22" s="258">
        <v>-91.23</v>
      </c>
      <c r="BE22" s="258">
        <v>-84.86</v>
      </c>
      <c r="BF22" s="258">
        <v>-89.87</v>
      </c>
      <c r="BG22" s="258">
        <v>-90.66</v>
      </c>
      <c r="BH22" s="258">
        <v>-84.47</v>
      </c>
      <c r="BI22" s="258">
        <v>-84.98</v>
      </c>
      <c r="BJ22" s="258">
        <v>-81.709999999999994</v>
      </c>
      <c r="BK22" s="258">
        <v>-87.9</v>
      </c>
      <c r="BL22" s="258">
        <v>-88.62</v>
      </c>
      <c r="BM22" s="258">
        <v>-88.83</v>
      </c>
      <c r="BN22" s="258">
        <v>-91.04</v>
      </c>
      <c r="BO22" s="258">
        <v>-88.98</v>
      </c>
      <c r="BP22" s="258">
        <v>-81.430000000000007</v>
      </c>
      <c r="BQ22" s="258">
        <v>-85.54</v>
      </c>
      <c r="BR22" s="258">
        <v>-87.68</v>
      </c>
      <c r="BS22" s="258">
        <v>-84.7</v>
      </c>
      <c r="BT22" s="258">
        <v>-85.89</v>
      </c>
      <c r="BU22" s="258">
        <v>-83.36</v>
      </c>
      <c r="BV22" s="258">
        <v>-78.650000000000006</v>
      </c>
      <c r="BW22" s="258">
        <v>-90.63</v>
      </c>
      <c r="BX22" s="258">
        <v>-89.82</v>
      </c>
    </row>
    <row r="23" spans="1:76" s="218" customFormat="1" x14ac:dyDescent="0.2">
      <c r="A23" s="216">
        <v>44439</v>
      </c>
      <c r="B23" s="217" t="s">
        <v>116</v>
      </c>
      <c r="C23" s="217" t="s">
        <v>117</v>
      </c>
      <c r="D23" s="258">
        <v>-32.49</v>
      </c>
      <c r="E23" s="258">
        <v>-9.6199999999999992</v>
      </c>
      <c r="F23" s="258">
        <v>-15.99</v>
      </c>
      <c r="G23" s="258">
        <v>-45.57</v>
      </c>
      <c r="H23" s="258">
        <v>-10.64</v>
      </c>
      <c r="I23" s="258">
        <v>-22.37</v>
      </c>
      <c r="J23" s="258">
        <v>-44.16</v>
      </c>
      <c r="K23" s="258">
        <v>-8.5299999999999994</v>
      </c>
      <c r="L23" s="258">
        <v>-8.4499999999999993</v>
      </c>
      <c r="M23" s="258">
        <v>-5.19</v>
      </c>
      <c r="N23" s="258">
        <v>-7.52</v>
      </c>
      <c r="O23" s="258">
        <v>-8.3699999999999992</v>
      </c>
      <c r="P23" s="258">
        <v>-13.88</v>
      </c>
      <c r="Q23" s="258">
        <v>-15.42</v>
      </c>
      <c r="R23" s="258">
        <v>-3.83</v>
      </c>
      <c r="S23" s="258">
        <v>-18.34</v>
      </c>
      <c r="T23" s="258">
        <v>-12.31</v>
      </c>
      <c r="U23" s="258">
        <v>-8.58</v>
      </c>
      <c r="V23" s="258">
        <v>-10.050000000000001</v>
      </c>
      <c r="W23" s="258">
        <v>-8.48</v>
      </c>
      <c r="X23" s="258">
        <v>-12.92</v>
      </c>
      <c r="Y23" s="258">
        <v>-9.5500000000000007</v>
      </c>
      <c r="Z23" s="258">
        <v>-7.17</v>
      </c>
      <c r="AA23" s="258">
        <v>-7.68</v>
      </c>
      <c r="AB23" s="258">
        <v>-10.95</v>
      </c>
      <c r="AC23" s="258">
        <v>-11</v>
      </c>
      <c r="AD23" s="258">
        <v>-7.64</v>
      </c>
      <c r="AE23" s="258">
        <v>-12.55</v>
      </c>
      <c r="AF23" s="258">
        <v>-9.7799999999999994</v>
      </c>
      <c r="AG23" s="258">
        <v>-14.2</v>
      </c>
      <c r="AH23" s="258">
        <v>-7.69</v>
      </c>
      <c r="AI23" s="258">
        <v>-12.48</v>
      </c>
      <c r="AJ23" s="258">
        <v>-7.5</v>
      </c>
      <c r="AK23" s="258">
        <v>-9.57</v>
      </c>
      <c r="AL23" s="258">
        <v>-15.05</v>
      </c>
      <c r="AM23" s="258">
        <v>-11.72</v>
      </c>
      <c r="AN23" s="258">
        <v>-9.19</v>
      </c>
      <c r="AO23" s="258">
        <v>-11.38</v>
      </c>
      <c r="AP23" s="258">
        <v>-9.0299999999999994</v>
      </c>
      <c r="AQ23" s="258">
        <v>-8.5299999999999994</v>
      </c>
      <c r="AR23" s="258">
        <v>-27.73</v>
      </c>
      <c r="AS23" s="258">
        <v>-11.35</v>
      </c>
      <c r="AT23" s="258">
        <v>-9.06</v>
      </c>
      <c r="AU23" s="258">
        <v>-11.43</v>
      </c>
      <c r="AV23" s="258">
        <v>-22.31</v>
      </c>
      <c r="AW23" s="258">
        <v>-8.68</v>
      </c>
      <c r="AX23" s="258">
        <v>-4.66</v>
      </c>
      <c r="AY23" s="258">
        <v>-5.47</v>
      </c>
      <c r="AZ23" s="258">
        <v>-13.22</v>
      </c>
      <c r="BA23" s="258">
        <v>-10.18</v>
      </c>
      <c r="BB23" s="258">
        <v>-5.5</v>
      </c>
      <c r="BC23" s="258">
        <v>-13.04</v>
      </c>
      <c r="BD23" s="258">
        <v>-7.82</v>
      </c>
      <c r="BE23" s="258">
        <v>-13.45</v>
      </c>
      <c r="BF23" s="258">
        <v>-9.14</v>
      </c>
      <c r="BG23" s="258">
        <v>-7.22</v>
      </c>
      <c r="BH23" s="258">
        <v>-12.99</v>
      </c>
      <c r="BI23" s="258">
        <v>-14.55</v>
      </c>
      <c r="BJ23" s="258">
        <v>-16.13</v>
      </c>
      <c r="BK23" s="258">
        <v>-11.14</v>
      </c>
      <c r="BL23" s="258">
        <v>-9.9600000000000009</v>
      </c>
      <c r="BM23" s="258">
        <v>-9.33</v>
      </c>
      <c r="BN23" s="258">
        <v>-7.62</v>
      </c>
      <c r="BO23" s="258">
        <v>-9.5399999999999991</v>
      </c>
      <c r="BP23" s="258">
        <v>-16.37</v>
      </c>
      <c r="BQ23" s="258">
        <v>-13.46</v>
      </c>
      <c r="BR23" s="258">
        <v>-10.82</v>
      </c>
      <c r="BS23" s="258">
        <v>-15.3</v>
      </c>
      <c r="BT23" s="258">
        <v>-12.14</v>
      </c>
      <c r="BU23" s="258">
        <v>-14.14</v>
      </c>
      <c r="BV23" s="258">
        <v>-19.899999999999999</v>
      </c>
      <c r="BW23" s="258">
        <v>-6.9</v>
      </c>
      <c r="BX23" s="258">
        <v>-9.0399999999999991</v>
      </c>
    </row>
    <row r="24" spans="1:76" s="218" customFormat="1" x14ac:dyDescent="0.2">
      <c r="A24" s="216">
        <v>44439</v>
      </c>
      <c r="B24" s="217" t="s">
        <v>118</v>
      </c>
      <c r="C24" s="217" t="s">
        <v>119</v>
      </c>
      <c r="D24" s="258">
        <v>-30.14</v>
      </c>
      <c r="E24" s="258">
        <v>-35.729999999999997</v>
      </c>
      <c r="F24" s="258">
        <v>-40.93</v>
      </c>
      <c r="G24" s="258">
        <v>-23.82</v>
      </c>
      <c r="H24" s="258">
        <v>-43.1</v>
      </c>
      <c r="I24" s="258">
        <v>-46.23</v>
      </c>
      <c r="J24" s="258">
        <v>-28.28</v>
      </c>
      <c r="K24" s="258">
        <v>-47.38</v>
      </c>
      <c r="L24" s="258">
        <v>-53.08</v>
      </c>
      <c r="M24" s="258">
        <v>-40.28</v>
      </c>
      <c r="N24" s="258">
        <v>-54.18</v>
      </c>
      <c r="O24" s="258">
        <v>-50.91</v>
      </c>
      <c r="P24" s="258">
        <v>-48.84</v>
      </c>
      <c r="Q24" s="258">
        <v>-60.56</v>
      </c>
      <c r="R24" s="258">
        <v>-37.130000000000003</v>
      </c>
      <c r="S24" s="258">
        <v>-63.01</v>
      </c>
      <c r="T24" s="258">
        <v>-55.08</v>
      </c>
      <c r="U24" s="258">
        <v>-49.58</v>
      </c>
      <c r="V24" s="258">
        <v>-52.34</v>
      </c>
      <c r="W24" s="258">
        <v>-66.05</v>
      </c>
      <c r="X24" s="258">
        <v>-54.87</v>
      </c>
      <c r="Y24" s="258">
        <v>-51.06</v>
      </c>
      <c r="Z24" s="258">
        <v>-49.81</v>
      </c>
      <c r="AA24" s="258">
        <v>-54.48</v>
      </c>
      <c r="AB24" s="258">
        <v>-49.81</v>
      </c>
      <c r="AC24" s="258">
        <v>-51.98</v>
      </c>
      <c r="AD24" s="258">
        <v>-58.54</v>
      </c>
      <c r="AE24" s="258">
        <v>-53.73</v>
      </c>
      <c r="AF24" s="258">
        <v>-57.71</v>
      </c>
      <c r="AG24" s="258">
        <v>-47.53</v>
      </c>
      <c r="AH24" s="258">
        <v>-51</v>
      </c>
      <c r="AI24" s="258">
        <v>-57.34</v>
      </c>
      <c r="AJ24" s="258">
        <v>-48.24</v>
      </c>
      <c r="AK24" s="258">
        <v>-54.46</v>
      </c>
      <c r="AL24" s="258">
        <v>-55.07</v>
      </c>
      <c r="AM24" s="258">
        <v>-53.29</v>
      </c>
      <c r="AN24" s="258">
        <v>-50.45</v>
      </c>
      <c r="AO24" s="258">
        <v>-50.38</v>
      </c>
      <c r="AP24" s="258">
        <v>-54.68</v>
      </c>
      <c r="AQ24" s="258">
        <v>-48.39</v>
      </c>
      <c r="AR24" s="258">
        <v>-59.33</v>
      </c>
      <c r="AS24" s="258">
        <v>-56.34</v>
      </c>
      <c r="AT24" s="258">
        <v>-59.48</v>
      </c>
      <c r="AU24" s="258">
        <v>-65</v>
      </c>
      <c r="AV24" s="258">
        <v>-72.55</v>
      </c>
      <c r="AW24" s="258">
        <v>-55.87</v>
      </c>
      <c r="AX24" s="258">
        <v>-54.47</v>
      </c>
      <c r="AY24" s="258">
        <v>-58.55</v>
      </c>
      <c r="AZ24" s="258">
        <v>-59.42</v>
      </c>
      <c r="BA24" s="258">
        <v>-54.02</v>
      </c>
      <c r="BB24" s="258">
        <v>-57.47</v>
      </c>
      <c r="BC24" s="258">
        <v>-63.65</v>
      </c>
      <c r="BD24" s="258">
        <v>-56.2</v>
      </c>
      <c r="BE24" s="258">
        <v>-60.27</v>
      </c>
      <c r="BF24" s="258">
        <v>-58.94</v>
      </c>
      <c r="BG24" s="258">
        <v>-57.9</v>
      </c>
      <c r="BH24" s="258">
        <v>-55.81</v>
      </c>
      <c r="BI24" s="258">
        <v>-64.16</v>
      </c>
      <c r="BJ24" s="258">
        <v>-61.85</v>
      </c>
      <c r="BK24" s="258">
        <v>-56.14</v>
      </c>
      <c r="BL24" s="258">
        <v>-59.09</v>
      </c>
      <c r="BM24" s="258">
        <v>-52.42</v>
      </c>
      <c r="BN24" s="258">
        <v>-49.53</v>
      </c>
      <c r="BO24" s="258">
        <v>-65.05</v>
      </c>
      <c r="BP24" s="258">
        <v>-63.11</v>
      </c>
      <c r="BQ24" s="258">
        <v>-57.04</v>
      </c>
      <c r="BR24" s="258">
        <v>-62.37</v>
      </c>
      <c r="BS24" s="258">
        <v>-55.31</v>
      </c>
      <c r="BT24" s="258">
        <v>-52.61</v>
      </c>
      <c r="BU24" s="258">
        <v>-49.09</v>
      </c>
      <c r="BV24" s="258">
        <v>-55.02</v>
      </c>
      <c r="BW24" s="258">
        <v>-52.32</v>
      </c>
      <c r="BX24" s="258">
        <v>-58.44</v>
      </c>
    </row>
    <row r="25" spans="1:76" s="218" customFormat="1" x14ac:dyDescent="0.2">
      <c r="A25" s="216">
        <v>44439</v>
      </c>
      <c r="B25" s="217" t="s">
        <v>120</v>
      </c>
      <c r="C25" s="217" t="s">
        <v>121</v>
      </c>
      <c r="D25" s="258">
        <v>20.62</v>
      </c>
      <c r="E25" s="258">
        <v>11.24</v>
      </c>
      <c r="F25" s="258">
        <v>35.78</v>
      </c>
      <c r="G25" s="258">
        <v>29.62</v>
      </c>
      <c r="H25" s="258">
        <v>46.91</v>
      </c>
      <c r="I25" s="258">
        <v>17.809999999999999</v>
      </c>
      <c r="J25" s="258">
        <v>23.85</v>
      </c>
      <c r="K25" s="258">
        <v>32.74</v>
      </c>
      <c r="L25" s="258">
        <v>11.64</v>
      </c>
      <c r="M25" s="258">
        <v>13.03</v>
      </c>
      <c r="N25" s="258">
        <v>12.7</v>
      </c>
      <c r="O25" s="258">
        <v>17.62</v>
      </c>
      <c r="P25" s="258">
        <v>31.8</v>
      </c>
      <c r="Q25" s="258">
        <v>23.7</v>
      </c>
      <c r="R25" s="258">
        <v>20.88</v>
      </c>
      <c r="S25" s="258">
        <v>5.99</v>
      </c>
      <c r="T25" s="258">
        <v>23.32</v>
      </c>
      <c r="U25" s="258">
        <v>22.85</v>
      </c>
      <c r="V25" s="258">
        <v>22.41</v>
      </c>
      <c r="W25" s="258">
        <v>4.7699999999999996</v>
      </c>
      <c r="X25" s="258">
        <v>19.93</v>
      </c>
      <c r="Y25" s="258">
        <v>20.8</v>
      </c>
      <c r="Z25" s="258">
        <v>15.67</v>
      </c>
      <c r="AA25" s="258">
        <v>8.11</v>
      </c>
      <c r="AB25" s="258">
        <v>27.71</v>
      </c>
      <c r="AC25" s="258">
        <v>23.38</v>
      </c>
      <c r="AD25" s="258">
        <v>19.100000000000001</v>
      </c>
      <c r="AE25" s="258">
        <v>36.17</v>
      </c>
      <c r="AF25" s="258">
        <v>21.84</v>
      </c>
      <c r="AG25" s="258">
        <v>3.11</v>
      </c>
      <c r="AH25" s="258">
        <v>20.72</v>
      </c>
      <c r="AI25" s="258">
        <v>13.68</v>
      </c>
      <c r="AJ25" s="258">
        <v>19.14</v>
      </c>
      <c r="AK25" s="258">
        <v>23.68</v>
      </c>
      <c r="AL25" s="258">
        <v>10.050000000000001</v>
      </c>
      <c r="AM25" s="258">
        <v>9.24</v>
      </c>
      <c r="AN25" s="258">
        <v>16.010000000000002</v>
      </c>
      <c r="AO25" s="258">
        <v>15.13</v>
      </c>
      <c r="AP25" s="258">
        <v>3.32</v>
      </c>
      <c r="AQ25" s="258">
        <v>15.31</v>
      </c>
      <c r="AR25" s="258">
        <v>3.83</v>
      </c>
      <c r="AS25" s="258">
        <v>15.76</v>
      </c>
      <c r="AT25" s="258">
        <v>23.68</v>
      </c>
      <c r="AU25" s="258">
        <v>24.64</v>
      </c>
      <c r="AV25" s="258">
        <v>-9.5500000000000007</v>
      </c>
      <c r="AW25" s="258">
        <v>40.44</v>
      </c>
      <c r="AX25" s="258">
        <v>36.03</v>
      </c>
      <c r="AY25" s="258">
        <v>15.61</v>
      </c>
      <c r="AZ25" s="258">
        <v>29.37</v>
      </c>
      <c r="BA25" s="258">
        <v>30.43</v>
      </c>
      <c r="BB25" s="258">
        <v>31.41</v>
      </c>
      <c r="BC25" s="258">
        <v>30.87</v>
      </c>
      <c r="BD25" s="258">
        <v>24.1</v>
      </c>
      <c r="BE25" s="258">
        <v>9.1300000000000008</v>
      </c>
      <c r="BF25" s="258">
        <v>34.78</v>
      </c>
      <c r="BG25" s="258">
        <v>31.54</v>
      </c>
      <c r="BH25" s="258">
        <v>3.61</v>
      </c>
      <c r="BI25" s="258">
        <v>5.56</v>
      </c>
      <c r="BJ25" s="258">
        <v>26.23</v>
      </c>
      <c r="BK25" s="258">
        <v>18.989999999999998</v>
      </c>
      <c r="BL25" s="258">
        <v>31.76</v>
      </c>
      <c r="BM25" s="258">
        <v>31.21</v>
      </c>
      <c r="BN25" s="258">
        <v>44.64</v>
      </c>
      <c r="BO25" s="258">
        <v>20.57</v>
      </c>
      <c r="BP25" s="258">
        <v>4.49</v>
      </c>
      <c r="BQ25" s="258">
        <v>16.36</v>
      </c>
      <c r="BR25" s="258">
        <v>12.28</v>
      </c>
      <c r="BS25" s="258">
        <v>8.4</v>
      </c>
      <c r="BT25" s="258">
        <v>19.72</v>
      </c>
      <c r="BU25" s="258">
        <v>8.59</v>
      </c>
      <c r="BV25" s="258">
        <v>32.6</v>
      </c>
      <c r="BW25" s="258">
        <v>47.39</v>
      </c>
      <c r="BX25" s="258">
        <v>23.07</v>
      </c>
    </row>
    <row r="26" spans="1:76" s="218" customFormat="1" x14ac:dyDescent="0.2">
      <c r="A26" s="216">
        <v>44439</v>
      </c>
      <c r="B26" s="217" t="s">
        <v>122</v>
      </c>
      <c r="C26" s="217" t="s">
        <v>123</v>
      </c>
      <c r="D26" s="258">
        <v>15.47</v>
      </c>
      <c r="E26" s="258">
        <v>8.15</v>
      </c>
      <c r="F26" s="258">
        <v>28.73</v>
      </c>
      <c r="G26" s="258">
        <v>24.48</v>
      </c>
      <c r="H26" s="258">
        <v>41.38</v>
      </c>
      <c r="I26" s="258">
        <v>11.01</v>
      </c>
      <c r="J26" s="258">
        <v>18.87</v>
      </c>
      <c r="K26" s="258">
        <v>27.82</v>
      </c>
      <c r="L26" s="258">
        <v>5.57</v>
      </c>
      <c r="M26" s="258">
        <v>9.8000000000000007</v>
      </c>
      <c r="N26" s="258">
        <v>5.9</v>
      </c>
      <c r="O26" s="258">
        <v>12.23</v>
      </c>
      <c r="P26" s="258">
        <v>27.27</v>
      </c>
      <c r="Q26" s="258">
        <v>19.11</v>
      </c>
      <c r="R26" s="258">
        <v>16.13</v>
      </c>
      <c r="S26" s="258">
        <v>1.28</v>
      </c>
      <c r="T26" s="258">
        <v>17.79</v>
      </c>
      <c r="U26" s="258">
        <v>17.39</v>
      </c>
      <c r="V26" s="258">
        <v>16.68</v>
      </c>
      <c r="W26" s="258">
        <v>0.36</v>
      </c>
      <c r="X26" s="258">
        <v>17.11</v>
      </c>
      <c r="Y26" s="258">
        <v>15.72</v>
      </c>
      <c r="Z26" s="258">
        <v>9.19</v>
      </c>
      <c r="AA26" s="258">
        <v>1.83</v>
      </c>
      <c r="AB26" s="258">
        <v>18.93</v>
      </c>
      <c r="AC26" s="258">
        <v>17.16</v>
      </c>
      <c r="AD26" s="258">
        <v>15.83</v>
      </c>
      <c r="AE26" s="258">
        <v>33.25</v>
      </c>
      <c r="AF26" s="258">
        <v>7.83</v>
      </c>
      <c r="AG26" s="258">
        <v>-3.14</v>
      </c>
      <c r="AH26" s="258">
        <v>15.64</v>
      </c>
      <c r="AI26" s="258">
        <v>8.26</v>
      </c>
      <c r="AJ26" s="258">
        <v>-5.91</v>
      </c>
      <c r="AK26" s="258">
        <v>17.25</v>
      </c>
      <c r="AL26" s="258">
        <v>0.84</v>
      </c>
      <c r="AM26" s="258">
        <v>1.63</v>
      </c>
      <c r="AN26" s="258">
        <v>8.6999999999999993</v>
      </c>
      <c r="AO26" s="258">
        <v>8.07</v>
      </c>
      <c r="AP26" s="258">
        <v>-4.8099999999999996</v>
      </c>
      <c r="AQ26" s="258">
        <v>6.2</v>
      </c>
      <c r="AR26" s="258">
        <v>-3.83</v>
      </c>
      <c r="AS26" s="258">
        <v>6.61</v>
      </c>
      <c r="AT26" s="258">
        <v>17.3</v>
      </c>
      <c r="AU26" s="258">
        <v>19.36</v>
      </c>
      <c r="AV26" s="258">
        <v>-14.94</v>
      </c>
      <c r="AW26" s="258">
        <v>37.090000000000003</v>
      </c>
      <c r="AX26" s="258">
        <v>30.34</v>
      </c>
      <c r="AY26" s="258">
        <v>12.29</v>
      </c>
      <c r="AZ26" s="258">
        <v>28.66</v>
      </c>
      <c r="BA26" s="258">
        <v>25.91</v>
      </c>
      <c r="BB26" s="258">
        <v>25.51</v>
      </c>
      <c r="BC26" s="258">
        <v>24.74</v>
      </c>
      <c r="BD26" s="258">
        <v>19.8</v>
      </c>
      <c r="BE26" s="258">
        <v>2.79</v>
      </c>
      <c r="BF26" s="258">
        <v>29.66</v>
      </c>
      <c r="BG26" s="258">
        <v>25.25</v>
      </c>
      <c r="BH26" s="258">
        <v>-3.52</v>
      </c>
      <c r="BI26" s="258">
        <v>-1.98</v>
      </c>
      <c r="BJ26" s="258">
        <v>20.14</v>
      </c>
      <c r="BK26" s="258">
        <v>13.79</v>
      </c>
      <c r="BL26" s="258">
        <v>25.17</v>
      </c>
      <c r="BM26" s="258">
        <v>24.55</v>
      </c>
      <c r="BN26" s="258">
        <v>41.26</v>
      </c>
      <c r="BO26" s="258">
        <v>14.76</v>
      </c>
      <c r="BP26" s="258">
        <v>-3.04</v>
      </c>
      <c r="BQ26" s="258">
        <v>10.08</v>
      </c>
      <c r="BR26" s="258">
        <v>10.5</v>
      </c>
      <c r="BS26" s="258">
        <v>6.79</v>
      </c>
      <c r="BT26" s="258">
        <v>15.03</v>
      </c>
      <c r="BU26" s="258">
        <v>5.68</v>
      </c>
      <c r="BV26" s="258">
        <v>28.03</v>
      </c>
      <c r="BW26" s="258">
        <v>41.47</v>
      </c>
      <c r="BX26" s="258">
        <v>19.23</v>
      </c>
    </row>
    <row r="27" spans="1:76" s="218" customFormat="1" x14ac:dyDescent="0.2">
      <c r="A27" s="216">
        <v>44439</v>
      </c>
      <c r="B27" s="217" t="s">
        <v>124</v>
      </c>
      <c r="C27" s="217" t="s">
        <v>125</v>
      </c>
      <c r="D27" s="258">
        <v>1.1399999999999999</v>
      </c>
      <c r="E27" s="258">
        <v>1.1299999999999999</v>
      </c>
      <c r="F27" s="258">
        <v>1.33</v>
      </c>
      <c r="G27" s="258">
        <v>1.24</v>
      </c>
      <c r="H27" s="258">
        <v>1.53</v>
      </c>
      <c r="I27" s="258">
        <v>1.1399999999999999</v>
      </c>
      <c r="J27" s="258">
        <v>1.1499999999999999</v>
      </c>
      <c r="K27" s="258">
        <v>1.42</v>
      </c>
      <c r="L27" s="258">
        <v>1.08</v>
      </c>
      <c r="M27" s="258">
        <v>1.19</v>
      </c>
      <c r="N27" s="258">
        <v>1.05</v>
      </c>
      <c r="O27" s="258">
        <v>1.1200000000000001</v>
      </c>
      <c r="P27" s="258">
        <v>1.54</v>
      </c>
      <c r="Q27" s="258">
        <v>1.2</v>
      </c>
      <c r="R27" s="258">
        <v>1.26</v>
      </c>
      <c r="S27" s="258">
        <v>1.01</v>
      </c>
      <c r="T27" s="258">
        <v>1.22</v>
      </c>
      <c r="U27" s="258">
        <v>1.29</v>
      </c>
      <c r="V27" s="258">
        <v>1.28</v>
      </c>
      <c r="W27" s="258">
        <v>1.01</v>
      </c>
      <c r="X27" s="258">
        <v>1.32</v>
      </c>
      <c r="Y27" s="258">
        <v>1.21</v>
      </c>
      <c r="Z27" s="258">
        <v>1.18</v>
      </c>
      <c r="AA27" s="258">
        <v>1.03</v>
      </c>
      <c r="AB27" s="258">
        <v>1.21</v>
      </c>
      <c r="AC27" s="258">
        <v>1.1399999999999999</v>
      </c>
      <c r="AD27" s="258">
        <v>1.2</v>
      </c>
      <c r="AE27" s="258">
        <v>1.57</v>
      </c>
      <c r="AF27" s="258">
        <v>1.05</v>
      </c>
      <c r="AG27" s="258">
        <v>0.98</v>
      </c>
      <c r="AH27" s="258">
        <v>1.1499999999999999</v>
      </c>
      <c r="AI27" s="258">
        <v>1.07</v>
      </c>
      <c r="AJ27" s="258">
        <v>0.96</v>
      </c>
      <c r="AK27" s="258">
        <v>1.1200000000000001</v>
      </c>
      <c r="AL27" s="258">
        <v>1.01</v>
      </c>
      <c r="AM27" s="258">
        <v>1.01</v>
      </c>
      <c r="AN27" s="258">
        <v>1.0900000000000001</v>
      </c>
      <c r="AO27" s="258">
        <v>1.07</v>
      </c>
      <c r="AP27" s="258">
        <v>0.97</v>
      </c>
      <c r="AQ27" s="258">
        <v>1.05</v>
      </c>
      <c r="AR27" s="258">
        <v>0.98</v>
      </c>
      <c r="AS27" s="258">
        <v>1.03</v>
      </c>
      <c r="AT27" s="258">
        <v>1.1200000000000001</v>
      </c>
      <c r="AU27" s="258">
        <v>1.1100000000000001</v>
      </c>
      <c r="AV27" s="258">
        <v>0.9</v>
      </c>
      <c r="AW27" s="258">
        <v>1.6</v>
      </c>
      <c r="AX27" s="258">
        <v>1.28</v>
      </c>
      <c r="AY27" s="258">
        <v>1.1299999999999999</v>
      </c>
      <c r="AZ27" s="258">
        <v>1.4</v>
      </c>
      <c r="BA27" s="258">
        <v>1.6</v>
      </c>
      <c r="BB27" s="258">
        <v>1.34</v>
      </c>
      <c r="BC27" s="258">
        <v>1.25</v>
      </c>
      <c r="BD27" s="258">
        <v>1.28</v>
      </c>
      <c r="BE27" s="258">
        <v>1.02</v>
      </c>
      <c r="BF27" s="258">
        <v>1.23</v>
      </c>
      <c r="BG27" s="258">
        <v>1.19</v>
      </c>
      <c r="BH27" s="258">
        <v>0.97</v>
      </c>
      <c r="BI27" s="258">
        <v>0.99</v>
      </c>
      <c r="BJ27" s="258">
        <v>1.19</v>
      </c>
      <c r="BK27" s="258">
        <v>1.22</v>
      </c>
      <c r="BL27" s="258">
        <v>1.32</v>
      </c>
      <c r="BM27" s="258">
        <v>1.17</v>
      </c>
      <c r="BN27" s="258">
        <v>1.78</v>
      </c>
      <c r="BO27" s="258">
        <v>1.1000000000000001</v>
      </c>
      <c r="BP27" s="258">
        <v>0.98</v>
      </c>
      <c r="BQ27" s="258">
        <v>1.1000000000000001</v>
      </c>
      <c r="BR27" s="258">
        <v>1.1599999999999999</v>
      </c>
      <c r="BS27" s="258">
        <v>1.21</v>
      </c>
      <c r="BT27" s="258">
        <v>1.3</v>
      </c>
      <c r="BU27" s="258">
        <v>1.1499999999999999</v>
      </c>
      <c r="BV27" s="258">
        <v>1.53</v>
      </c>
      <c r="BW27" s="258">
        <v>1.91</v>
      </c>
      <c r="BX27" s="258">
        <v>1.34</v>
      </c>
    </row>
    <row r="28" spans="1:76" s="218" customFormat="1" x14ac:dyDescent="0.2">
      <c r="A28" s="216">
        <v>44439</v>
      </c>
      <c r="B28" s="217" t="s">
        <v>126</v>
      </c>
      <c r="C28" s="217" t="s">
        <v>127</v>
      </c>
      <c r="D28" s="258">
        <v>20.46</v>
      </c>
      <c r="E28" s="258">
        <v>13.95</v>
      </c>
      <c r="F28" s="258">
        <v>34.49</v>
      </c>
      <c r="G28" s="258">
        <v>37.119999999999997</v>
      </c>
      <c r="H28" s="258">
        <v>39.56</v>
      </c>
      <c r="I28" s="258">
        <v>14.58</v>
      </c>
      <c r="J28" s="258">
        <v>23.04</v>
      </c>
      <c r="K28" s="258">
        <v>29.34</v>
      </c>
      <c r="L28" s="258">
        <v>13.03</v>
      </c>
      <c r="M28" s="258">
        <v>22.91</v>
      </c>
      <c r="N28" s="258">
        <v>8.92</v>
      </c>
      <c r="O28" s="258">
        <v>15.06</v>
      </c>
      <c r="P28" s="258">
        <v>45.48</v>
      </c>
      <c r="Q28" s="258">
        <v>16.3</v>
      </c>
      <c r="R28" s="258">
        <v>26.53</v>
      </c>
      <c r="S28" s="258">
        <v>4.72</v>
      </c>
      <c r="T28" s="258">
        <v>24.25</v>
      </c>
      <c r="U28" s="258">
        <v>30.67</v>
      </c>
      <c r="V28" s="258">
        <v>29.83</v>
      </c>
      <c r="W28" s="258">
        <v>6.2</v>
      </c>
      <c r="X28" s="258">
        <v>28.53</v>
      </c>
      <c r="Y28" s="258">
        <v>19.309999999999999</v>
      </c>
      <c r="Z28" s="258">
        <v>25.38</v>
      </c>
      <c r="AA28" s="258">
        <v>13.98</v>
      </c>
      <c r="AB28" s="258">
        <v>22.26</v>
      </c>
      <c r="AC28" s="258">
        <v>15.47</v>
      </c>
      <c r="AD28" s="258">
        <v>18.32</v>
      </c>
      <c r="AE28" s="258">
        <v>39.97</v>
      </c>
      <c r="AF28" s="258">
        <v>11.7</v>
      </c>
      <c r="AG28" s="258">
        <v>1.72</v>
      </c>
      <c r="AH28" s="258">
        <v>16.600000000000001</v>
      </c>
      <c r="AI28" s="258">
        <v>9.9</v>
      </c>
      <c r="AJ28" s="258">
        <v>8.33</v>
      </c>
      <c r="AK28" s="258">
        <v>14.08</v>
      </c>
      <c r="AL28" s="258">
        <v>3.64</v>
      </c>
      <c r="AM28" s="258">
        <v>4.97</v>
      </c>
      <c r="AN28" s="258">
        <v>13.9</v>
      </c>
      <c r="AO28" s="258">
        <v>11.35</v>
      </c>
      <c r="AP28" s="258">
        <v>-0.61</v>
      </c>
      <c r="AQ28" s="258">
        <v>7.97</v>
      </c>
      <c r="AR28" s="258">
        <v>0.5</v>
      </c>
      <c r="AS28" s="258">
        <v>3.32</v>
      </c>
      <c r="AT28" s="258">
        <v>11.92</v>
      </c>
      <c r="AU28" s="258">
        <v>11.48</v>
      </c>
      <c r="AV28" s="258">
        <v>-10.050000000000001</v>
      </c>
      <c r="AW28" s="258">
        <v>42.05</v>
      </c>
      <c r="AX28" s="258">
        <v>25.27</v>
      </c>
      <c r="AY28" s="258">
        <v>13.25</v>
      </c>
      <c r="AZ28" s="258">
        <v>30.29</v>
      </c>
      <c r="BA28" s="258">
        <v>46.57</v>
      </c>
      <c r="BB28" s="258">
        <v>29.02</v>
      </c>
      <c r="BC28" s="258">
        <v>26.09</v>
      </c>
      <c r="BD28" s="258">
        <v>27.14</v>
      </c>
      <c r="BE28" s="258">
        <v>6.18</v>
      </c>
      <c r="BF28" s="258">
        <v>22.69</v>
      </c>
      <c r="BG28" s="258">
        <v>21.02</v>
      </c>
      <c r="BH28" s="258">
        <v>2.6</v>
      </c>
      <c r="BI28" s="258">
        <v>3.14</v>
      </c>
      <c r="BJ28" s="258">
        <v>20.84</v>
      </c>
      <c r="BK28" s="258">
        <v>24.34</v>
      </c>
      <c r="BL28" s="258">
        <v>30.78</v>
      </c>
      <c r="BM28" s="258">
        <v>17.989999999999998</v>
      </c>
      <c r="BN28" s="258">
        <v>52.68</v>
      </c>
      <c r="BO28" s="258">
        <v>12.69</v>
      </c>
      <c r="BP28" s="258">
        <v>-3.21</v>
      </c>
      <c r="BQ28" s="258">
        <v>13.87</v>
      </c>
      <c r="BR28" s="258">
        <v>15.13</v>
      </c>
      <c r="BS28" s="258">
        <v>19.54</v>
      </c>
      <c r="BT28" s="258">
        <v>29.02</v>
      </c>
      <c r="BU28" s="258">
        <v>19.88</v>
      </c>
      <c r="BV28" s="258">
        <v>44.75</v>
      </c>
      <c r="BW28" s="258">
        <v>67.84</v>
      </c>
      <c r="BX28" s="258">
        <v>34.64</v>
      </c>
    </row>
    <row r="29" spans="1:76" s="218" customFormat="1" x14ac:dyDescent="0.2">
      <c r="A29" s="216">
        <v>44439</v>
      </c>
      <c r="B29" s="217" t="s">
        <v>128</v>
      </c>
      <c r="C29" s="217" t="s">
        <v>129</v>
      </c>
      <c r="D29" s="258">
        <v>15.47</v>
      </c>
      <c r="E29" s="258">
        <v>8.15</v>
      </c>
      <c r="F29" s="258">
        <v>28.73</v>
      </c>
      <c r="G29" s="258">
        <v>24.48</v>
      </c>
      <c r="H29" s="258">
        <v>41.38</v>
      </c>
      <c r="I29" s="258">
        <v>11.01</v>
      </c>
      <c r="J29" s="258">
        <v>18.87</v>
      </c>
      <c r="K29" s="258">
        <v>27.82</v>
      </c>
      <c r="L29" s="258">
        <v>5.57</v>
      </c>
      <c r="M29" s="258">
        <v>9.8000000000000007</v>
      </c>
      <c r="N29" s="258">
        <v>5.9</v>
      </c>
      <c r="O29" s="258">
        <v>12.23</v>
      </c>
      <c r="P29" s="258">
        <v>27.27</v>
      </c>
      <c r="Q29" s="258">
        <v>19.11</v>
      </c>
      <c r="R29" s="258">
        <v>16.13</v>
      </c>
      <c r="S29" s="258">
        <v>1.28</v>
      </c>
      <c r="T29" s="258">
        <v>17.79</v>
      </c>
      <c r="U29" s="258">
        <v>17.39</v>
      </c>
      <c r="V29" s="258">
        <v>16.68</v>
      </c>
      <c r="W29" s="258">
        <v>0.36</v>
      </c>
      <c r="X29" s="258">
        <v>17.11</v>
      </c>
      <c r="Y29" s="258">
        <v>15.72</v>
      </c>
      <c r="Z29" s="258">
        <v>9.19</v>
      </c>
      <c r="AA29" s="258">
        <v>1.83</v>
      </c>
      <c r="AB29" s="258">
        <v>18.93</v>
      </c>
      <c r="AC29" s="258">
        <v>17.16</v>
      </c>
      <c r="AD29" s="258">
        <v>15.83</v>
      </c>
      <c r="AE29" s="258">
        <v>33.25</v>
      </c>
      <c r="AF29" s="258">
        <v>7.83</v>
      </c>
      <c r="AG29" s="258">
        <v>-3.14</v>
      </c>
      <c r="AH29" s="258">
        <v>15.64</v>
      </c>
      <c r="AI29" s="258">
        <v>8.26</v>
      </c>
      <c r="AJ29" s="258">
        <v>-5.91</v>
      </c>
      <c r="AK29" s="258">
        <v>17.25</v>
      </c>
      <c r="AL29" s="258">
        <v>0.84</v>
      </c>
      <c r="AM29" s="258">
        <v>1.63</v>
      </c>
      <c r="AN29" s="258">
        <v>8.6999999999999993</v>
      </c>
      <c r="AO29" s="258">
        <v>8.07</v>
      </c>
      <c r="AP29" s="258">
        <v>-4.8099999999999996</v>
      </c>
      <c r="AQ29" s="258">
        <v>6.2</v>
      </c>
      <c r="AR29" s="258">
        <v>-3.83</v>
      </c>
      <c r="AS29" s="258">
        <v>6.61</v>
      </c>
      <c r="AT29" s="258">
        <v>17.3</v>
      </c>
      <c r="AU29" s="258">
        <v>19.36</v>
      </c>
      <c r="AV29" s="258">
        <v>-14.94</v>
      </c>
      <c r="AW29" s="258">
        <v>37.090000000000003</v>
      </c>
      <c r="AX29" s="258">
        <v>30.34</v>
      </c>
      <c r="AY29" s="258">
        <v>12.29</v>
      </c>
      <c r="AZ29" s="258">
        <v>28.66</v>
      </c>
      <c r="BA29" s="258">
        <v>25.91</v>
      </c>
      <c r="BB29" s="258">
        <v>25.51</v>
      </c>
      <c r="BC29" s="258">
        <v>24.74</v>
      </c>
      <c r="BD29" s="258">
        <v>19.8</v>
      </c>
      <c r="BE29" s="258">
        <v>2.79</v>
      </c>
      <c r="BF29" s="258">
        <v>29.66</v>
      </c>
      <c r="BG29" s="258">
        <v>25.25</v>
      </c>
      <c r="BH29" s="258">
        <v>-3.52</v>
      </c>
      <c r="BI29" s="258">
        <v>-1.98</v>
      </c>
      <c r="BJ29" s="258">
        <v>20.14</v>
      </c>
      <c r="BK29" s="258">
        <v>13.79</v>
      </c>
      <c r="BL29" s="258">
        <v>25.17</v>
      </c>
      <c r="BM29" s="258">
        <v>24.55</v>
      </c>
      <c r="BN29" s="258">
        <v>41.26</v>
      </c>
      <c r="BO29" s="258">
        <v>14.76</v>
      </c>
      <c r="BP29" s="258">
        <v>-3.04</v>
      </c>
      <c r="BQ29" s="258">
        <v>10.08</v>
      </c>
      <c r="BR29" s="258">
        <v>10.5</v>
      </c>
      <c r="BS29" s="258">
        <v>6.79</v>
      </c>
      <c r="BT29" s="258">
        <v>15.03</v>
      </c>
      <c r="BU29" s="258">
        <v>5.68</v>
      </c>
      <c r="BV29" s="258">
        <v>28.03</v>
      </c>
      <c r="BW29" s="258">
        <v>41.47</v>
      </c>
      <c r="BX29" s="258">
        <v>19.23</v>
      </c>
    </row>
    <row r="30" spans="1:76" s="218" customFormat="1" x14ac:dyDescent="0.2">
      <c r="A30" s="216">
        <v>44439</v>
      </c>
      <c r="B30" s="217" t="s">
        <v>130</v>
      </c>
      <c r="C30" s="217" t="s">
        <v>131</v>
      </c>
      <c r="D30" s="258">
        <v>632693428.77999997</v>
      </c>
      <c r="E30" s="258">
        <v>266028889.50999999</v>
      </c>
      <c r="F30" s="258">
        <v>820379947.11000001</v>
      </c>
      <c r="G30" s="258">
        <v>652896342.84000003</v>
      </c>
      <c r="H30" s="258">
        <v>911803767.88</v>
      </c>
      <c r="I30" s="258">
        <v>100388540.78</v>
      </c>
      <c r="J30" s="258">
        <v>372375183.81</v>
      </c>
      <c r="K30" s="258">
        <v>317291947.25999999</v>
      </c>
      <c r="L30" s="258">
        <v>47854965.590000004</v>
      </c>
      <c r="M30" s="258">
        <v>139433664.84999999</v>
      </c>
      <c r="N30" s="258">
        <v>19415828.890000001</v>
      </c>
      <c r="O30" s="258">
        <v>25984161.719999999</v>
      </c>
      <c r="P30" s="258">
        <v>215407386.91</v>
      </c>
      <c r="Q30" s="258">
        <v>14741413.99</v>
      </c>
      <c r="R30" s="258">
        <v>306263907.99000001</v>
      </c>
      <c r="S30" s="258">
        <v>3704050.19</v>
      </c>
      <c r="T30" s="258">
        <v>59553319.310000002</v>
      </c>
      <c r="U30" s="258">
        <v>164743714.53</v>
      </c>
      <c r="V30" s="258">
        <v>133952262.62</v>
      </c>
      <c r="W30" s="258">
        <v>2073314.87</v>
      </c>
      <c r="X30" s="258">
        <v>60569138.340000004</v>
      </c>
      <c r="Y30" s="258">
        <v>30009238.32</v>
      </c>
      <c r="Z30" s="258">
        <v>89817123.719999999</v>
      </c>
      <c r="AA30" s="258">
        <v>19368340.030000001</v>
      </c>
      <c r="AB30" s="258">
        <v>101581939.31</v>
      </c>
      <c r="AC30" s="258">
        <v>18572238.510000002</v>
      </c>
      <c r="AD30" s="258">
        <v>32085859.5</v>
      </c>
      <c r="AE30" s="258">
        <v>89247963.950000003</v>
      </c>
      <c r="AF30" s="258">
        <v>12386263.800000001</v>
      </c>
      <c r="AG30" s="258">
        <v>2225632.75</v>
      </c>
      <c r="AH30" s="258">
        <v>14199925.92</v>
      </c>
      <c r="AI30" s="258">
        <v>7325202.5599999996</v>
      </c>
      <c r="AJ30" s="258">
        <v>6048900.7000000002</v>
      </c>
      <c r="AK30" s="258">
        <v>18535191.379999999</v>
      </c>
      <c r="AL30" s="258">
        <v>3088818.13</v>
      </c>
      <c r="AM30" s="258">
        <v>4441109.49</v>
      </c>
      <c r="AN30" s="258">
        <v>23072477.949999999</v>
      </c>
      <c r="AO30" s="258">
        <v>11030460.33</v>
      </c>
      <c r="AP30" s="258">
        <v>-500350.23</v>
      </c>
      <c r="AQ30" s="258">
        <v>7211112.0999999996</v>
      </c>
      <c r="AR30" s="258">
        <v>428870.07</v>
      </c>
      <c r="AS30" s="258">
        <v>3000950.17</v>
      </c>
      <c r="AT30" s="258">
        <v>10816599.57</v>
      </c>
      <c r="AU30" s="258">
        <v>8785606.1099999994</v>
      </c>
      <c r="AV30" s="258">
        <v>-2405755.37</v>
      </c>
      <c r="AW30" s="258">
        <v>89762647.909999996</v>
      </c>
      <c r="AX30" s="258">
        <v>61262713.420000002</v>
      </c>
      <c r="AY30" s="258">
        <v>25873576.469999999</v>
      </c>
      <c r="AZ30" s="258">
        <v>47591295.32</v>
      </c>
      <c r="BA30" s="258">
        <v>186009632.19999999</v>
      </c>
      <c r="BB30" s="258">
        <v>71706056.939999998</v>
      </c>
      <c r="BC30" s="258">
        <v>30817531.739999998</v>
      </c>
      <c r="BD30" s="258">
        <v>146321760.41999999</v>
      </c>
      <c r="BE30" s="258">
        <v>6024583.2699999996</v>
      </c>
      <c r="BF30" s="258">
        <v>19536669.640000001</v>
      </c>
      <c r="BG30" s="258">
        <v>25134278.25</v>
      </c>
      <c r="BH30" s="258">
        <v>3746251.03</v>
      </c>
      <c r="BI30" s="258">
        <v>1969345.91</v>
      </c>
      <c r="BJ30" s="258">
        <v>18273742.370000001</v>
      </c>
      <c r="BK30" s="258">
        <v>26412905.07</v>
      </c>
      <c r="BL30" s="258">
        <v>53947501.740000002</v>
      </c>
      <c r="BM30" s="258">
        <v>33536659.91</v>
      </c>
      <c r="BN30" s="258">
        <v>267392369.91</v>
      </c>
      <c r="BO30" s="258">
        <v>6573562.0800000001</v>
      </c>
      <c r="BP30" s="258">
        <v>-1444479.09</v>
      </c>
      <c r="BQ30" s="258">
        <v>14318703.050000001</v>
      </c>
      <c r="BR30" s="258">
        <v>9812819.3699999992</v>
      </c>
      <c r="BS30" s="258">
        <v>16088352.17</v>
      </c>
      <c r="BT30" s="258">
        <v>27664123.460000001</v>
      </c>
      <c r="BU30" s="258">
        <v>17296275.600000001</v>
      </c>
      <c r="BV30" s="258">
        <v>34132234.549999997</v>
      </c>
      <c r="BW30" s="258">
        <v>53487925.210000001</v>
      </c>
      <c r="BX30" s="258">
        <v>14429729.67</v>
      </c>
    </row>
    <row r="31" spans="1:76" s="218" customFormat="1" x14ac:dyDescent="0.2">
      <c r="A31" s="216">
        <v>44439</v>
      </c>
      <c r="B31" s="217" t="s">
        <v>132</v>
      </c>
      <c r="C31" s="217" t="s">
        <v>133</v>
      </c>
      <c r="D31" s="258">
        <v>582229303.55999994</v>
      </c>
      <c r="E31" s="258">
        <v>243443012.36000001</v>
      </c>
      <c r="F31" s="258">
        <v>791730183.15999997</v>
      </c>
      <c r="G31" s="258">
        <v>601655806.64999998</v>
      </c>
      <c r="H31" s="258">
        <v>873213862.49000001</v>
      </c>
      <c r="I31" s="258">
        <v>109684325.54000001</v>
      </c>
      <c r="J31" s="258">
        <v>377370480.29000002</v>
      </c>
      <c r="K31" s="258">
        <v>379673662.47000003</v>
      </c>
      <c r="L31" s="258">
        <v>29195865.140000001</v>
      </c>
      <c r="M31" s="258">
        <v>118825513.73999999</v>
      </c>
      <c r="N31" s="258">
        <v>10499349.210000001</v>
      </c>
      <c r="O31" s="258">
        <v>19752762.09</v>
      </c>
      <c r="P31" s="258">
        <v>193909393.81999999</v>
      </c>
      <c r="Q31" s="258">
        <v>18200940.079999998</v>
      </c>
      <c r="R31" s="258">
        <v>287562602.13</v>
      </c>
      <c r="S31" s="258">
        <v>1038153.74</v>
      </c>
      <c r="T31" s="258">
        <v>52613952.060000002</v>
      </c>
      <c r="U31" s="258">
        <v>138716607.81999999</v>
      </c>
      <c r="V31" s="258">
        <v>115387603.68000001</v>
      </c>
      <c r="W31" s="258">
        <v>236993.69</v>
      </c>
      <c r="X31" s="258">
        <v>55285882.659999996</v>
      </c>
      <c r="Y31" s="258">
        <v>30404031.420000002</v>
      </c>
      <c r="Z31" s="258">
        <v>65174940.130000003</v>
      </c>
      <c r="AA31" s="258">
        <v>5106881.59</v>
      </c>
      <c r="AB31" s="258">
        <v>92300014.030000001</v>
      </c>
      <c r="AC31" s="258">
        <v>17363808.120000001</v>
      </c>
      <c r="AD31" s="258">
        <v>29972504.129999999</v>
      </c>
      <c r="AE31" s="258">
        <v>85402437.629999995</v>
      </c>
      <c r="AF31" s="258">
        <v>5580021.0099999998</v>
      </c>
      <c r="AG31" s="258">
        <v>-3659842.04</v>
      </c>
      <c r="AH31" s="258">
        <v>12039362.810000001</v>
      </c>
      <c r="AI31" s="258">
        <v>5745472.9100000001</v>
      </c>
      <c r="AJ31" s="258">
        <v>-3710706.68</v>
      </c>
      <c r="AK31" s="258">
        <v>15277779.699999999</v>
      </c>
      <c r="AL31" s="258">
        <v>648526.65</v>
      </c>
      <c r="AM31" s="258">
        <v>1237405.18</v>
      </c>
      <c r="AN31" s="258">
        <v>15182848.130000001</v>
      </c>
      <c r="AO31" s="258">
        <v>7054005.9500000002</v>
      </c>
      <c r="AP31" s="258">
        <v>-3197222.58</v>
      </c>
      <c r="AQ31" s="258">
        <v>5035196.78</v>
      </c>
      <c r="AR31" s="258">
        <v>-1786444.72</v>
      </c>
      <c r="AS31" s="258">
        <v>3117947.68</v>
      </c>
      <c r="AT31" s="258">
        <v>10350557.75</v>
      </c>
      <c r="AU31" s="258">
        <v>8448557.5500000007</v>
      </c>
      <c r="AV31" s="258">
        <v>-3003098.57</v>
      </c>
      <c r="AW31" s="258">
        <v>86318155.769999996</v>
      </c>
      <c r="AX31" s="258">
        <v>56522225.380000003</v>
      </c>
      <c r="AY31" s="258">
        <v>24660913.699999999</v>
      </c>
      <c r="AZ31" s="258">
        <v>49038196.920000002</v>
      </c>
      <c r="BA31" s="258">
        <v>165206199.30000001</v>
      </c>
      <c r="BB31" s="258">
        <v>75251086.879999995</v>
      </c>
      <c r="BC31" s="258">
        <v>26509859.890000001</v>
      </c>
      <c r="BD31" s="258">
        <v>124729234.34999999</v>
      </c>
      <c r="BE31" s="258">
        <v>2337257.48</v>
      </c>
      <c r="BF31" s="258">
        <v>17464685.800000001</v>
      </c>
      <c r="BG31" s="258">
        <v>20817854.190000001</v>
      </c>
      <c r="BH31" s="258">
        <v>-4807218.97</v>
      </c>
      <c r="BI31" s="258">
        <v>-822551.23</v>
      </c>
      <c r="BJ31" s="258">
        <v>15357659.43</v>
      </c>
      <c r="BK31" s="258">
        <v>20824057.84</v>
      </c>
      <c r="BL31" s="258">
        <v>45931544</v>
      </c>
      <c r="BM31" s="258">
        <v>29617872.77</v>
      </c>
      <c r="BN31" s="258">
        <v>287070942.10000002</v>
      </c>
      <c r="BO31" s="258">
        <v>5387725.2400000002</v>
      </c>
      <c r="BP31" s="258">
        <v>-1276655.6200000001</v>
      </c>
      <c r="BQ31" s="258">
        <v>10066723.699999999</v>
      </c>
      <c r="BR31" s="258">
        <v>9516427.9600000009</v>
      </c>
      <c r="BS31" s="258">
        <v>15117879.6</v>
      </c>
      <c r="BT31" s="258">
        <v>24911437.670000002</v>
      </c>
      <c r="BU31" s="258">
        <v>12825932.550000001</v>
      </c>
      <c r="BV31" s="258">
        <v>30651592.100000001</v>
      </c>
      <c r="BW31" s="258">
        <v>48387811.020000003</v>
      </c>
      <c r="BX31" s="258">
        <v>12884268.369999999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X66"/>
  <sheetViews>
    <sheetView zoomScale="80" zoomScaleNormal="80" workbookViewId="0">
      <pane xSplit="3" ySplit="4" topLeftCell="BK29" activePane="bottomRight" state="frozen"/>
      <selection pane="topRight" activeCell="D1" sqref="D1"/>
      <selection pane="bottomLeft" activeCell="A5" sqref="A5"/>
      <selection pane="bottomRight" activeCell="D38" sqref="D38:BX66"/>
    </sheetView>
  </sheetViews>
  <sheetFormatPr defaultColWidth="9" defaultRowHeight="14.25" x14ac:dyDescent="0.2"/>
  <cols>
    <col min="1" max="1" width="11.75" style="3" customWidth="1"/>
    <col min="2" max="2" width="9" style="4" customWidth="1"/>
    <col min="3" max="3" width="42" style="3" customWidth="1"/>
    <col min="4" max="4" width="15.75" style="3" bestFit="1" customWidth="1"/>
    <col min="5" max="5" width="14.625" style="3" customWidth="1"/>
    <col min="6" max="7" width="14" style="3" bestFit="1" customWidth="1"/>
    <col min="8" max="8" width="14" style="3" customWidth="1"/>
    <col min="9" max="9" width="13.875" style="3" bestFit="1" customWidth="1"/>
    <col min="10" max="10" width="15.25" style="3" bestFit="1" customWidth="1"/>
    <col min="11" max="12" width="14" style="3" bestFit="1" customWidth="1"/>
    <col min="13" max="13" width="13.875" style="3" bestFit="1" customWidth="1"/>
    <col min="14" max="15" width="15.25" style="3" bestFit="1" customWidth="1"/>
    <col min="16" max="16" width="15" style="3" customWidth="1"/>
    <col min="17" max="17" width="14.125" style="3" customWidth="1"/>
    <col min="18" max="18" width="15.125" style="3" bestFit="1" customWidth="1"/>
    <col min="19" max="19" width="14.25" style="3" customWidth="1"/>
    <col min="20" max="20" width="15.25" style="3" bestFit="1" customWidth="1"/>
    <col min="21" max="21" width="16.875" style="3" customWidth="1"/>
    <col min="22" max="22" width="17.625" style="3" customWidth="1"/>
    <col min="23" max="23" width="16.625" style="3" customWidth="1"/>
    <col min="24" max="24" width="15.25" style="3" bestFit="1" customWidth="1"/>
    <col min="25" max="25" width="14" style="3" bestFit="1" customWidth="1"/>
    <col min="26" max="26" width="15.25" style="3" bestFit="1" customWidth="1"/>
    <col min="27" max="27" width="18.125" style="3" bestFit="1" customWidth="1"/>
    <col min="28" max="28" width="16.375" style="3" bestFit="1" customWidth="1"/>
    <col min="29" max="29" width="16.25" style="3" customWidth="1"/>
    <col min="30" max="30" width="16.375" style="3" bestFit="1" customWidth="1"/>
    <col min="31" max="31" width="18.25" style="3" customWidth="1"/>
    <col min="32" max="32" width="16" style="3" customWidth="1"/>
    <col min="33" max="34" width="16.375" style="3" bestFit="1" customWidth="1"/>
    <col min="35" max="38" width="15.25" style="3" bestFit="1" customWidth="1"/>
    <col min="39" max="39" width="16.375" style="3" bestFit="1" customWidth="1"/>
    <col min="40" max="40" width="13.875" style="3" customWidth="1"/>
    <col min="41" max="41" width="13.875" style="3" bestFit="1" customWidth="1"/>
    <col min="42" max="42" width="14.5" style="3" customWidth="1"/>
    <col min="43" max="45" width="14" style="3" bestFit="1" customWidth="1"/>
    <col min="46" max="46" width="20.125" style="3" bestFit="1" customWidth="1"/>
    <col min="47" max="47" width="16.375" style="3" bestFit="1" customWidth="1"/>
    <col min="48" max="51" width="15.25" style="3" bestFit="1" customWidth="1"/>
    <col min="52" max="52" width="14" style="3" bestFit="1" customWidth="1"/>
    <col min="53" max="53" width="16.375" style="3" bestFit="1" customWidth="1"/>
    <col min="54" max="54" width="16.875" style="3" customWidth="1"/>
    <col min="55" max="55" width="15" style="3" customWidth="1"/>
    <col min="56" max="56" width="16.25" style="3" customWidth="1"/>
    <col min="57" max="57" width="16" style="3" customWidth="1"/>
    <col min="58" max="59" width="15.25" style="3" bestFit="1" customWidth="1"/>
    <col min="60" max="60" width="17" style="3" customWidth="1"/>
    <col min="61" max="61" width="15.25" style="3" bestFit="1" customWidth="1"/>
    <col min="62" max="64" width="16.375" style="3" bestFit="1" customWidth="1"/>
    <col min="65" max="65" width="15.25" style="3" bestFit="1" customWidth="1"/>
    <col min="66" max="66" width="15.875" style="3" bestFit="1" customWidth="1"/>
    <col min="67" max="67" width="15.25" style="3" bestFit="1" customWidth="1"/>
    <col min="68" max="68" width="18.125" style="3" customWidth="1"/>
    <col min="69" max="75" width="15.25" style="3" bestFit="1" customWidth="1"/>
    <col min="76" max="76" width="14.625" style="3" bestFit="1" customWidth="1"/>
    <col min="77" max="16384" width="9" style="3"/>
  </cols>
  <sheetData>
    <row r="1" spans="1:76" ht="21.75" customHeight="1" x14ac:dyDescent="0.2">
      <c r="A1" s="292" t="s">
        <v>404</v>
      </c>
    </row>
    <row r="2" spans="1:76" s="5" customFormat="1" x14ac:dyDescent="0.2">
      <c r="A2" s="266" t="s">
        <v>0</v>
      </c>
      <c r="B2" s="266" t="s">
        <v>1</v>
      </c>
      <c r="C2" s="266" t="s">
        <v>2</v>
      </c>
      <c r="D2" s="270" t="s">
        <v>161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2" t="s">
        <v>189</v>
      </c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68" t="s">
        <v>214</v>
      </c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71" t="s">
        <v>238</v>
      </c>
      <c r="AN2" s="271"/>
      <c r="AO2" s="271"/>
      <c r="AP2" s="271"/>
      <c r="AQ2" s="271"/>
      <c r="AR2" s="271"/>
      <c r="AS2" s="271"/>
      <c r="AT2" s="273" t="s">
        <v>248</v>
      </c>
      <c r="AU2" s="273"/>
      <c r="AV2" s="273"/>
      <c r="AW2" s="273"/>
      <c r="AX2" s="273"/>
      <c r="AY2" s="273"/>
      <c r="AZ2" s="273"/>
      <c r="BA2" s="269" t="s">
        <v>260</v>
      </c>
      <c r="BB2" s="269"/>
      <c r="BC2" s="269"/>
      <c r="BD2" s="269"/>
      <c r="BE2" s="269"/>
      <c r="BF2" s="269"/>
      <c r="BG2" s="269"/>
      <c r="BH2" s="269"/>
      <c r="BI2" s="269"/>
      <c r="BJ2" s="267" t="s">
        <v>277</v>
      </c>
      <c r="BK2" s="267"/>
      <c r="BL2" s="267"/>
      <c r="BM2" s="267"/>
      <c r="BN2" s="267"/>
      <c r="BO2" s="267"/>
      <c r="BP2" s="265" t="s">
        <v>289</v>
      </c>
      <c r="BQ2" s="265"/>
      <c r="BR2" s="265"/>
      <c r="BS2" s="265"/>
      <c r="BT2" s="265"/>
      <c r="BU2" s="265"/>
      <c r="BV2" s="265"/>
      <c r="BW2" s="265"/>
      <c r="BX2" s="265"/>
    </row>
    <row r="3" spans="1:76" s="5" customFormat="1" ht="13.7" customHeight="1" x14ac:dyDescent="0.2">
      <c r="A3" s="266"/>
      <c r="B3" s="266"/>
      <c r="C3" s="266"/>
      <c r="D3" s="9" t="s">
        <v>162</v>
      </c>
      <c r="E3" s="9" t="s">
        <v>166</v>
      </c>
      <c r="F3" s="9" t="s">
        <v>170</v>
      </c>
      <c r="G3" s="9" t="s">
        <v>172</v>
      </c>
      <c r="H3" s="9" t="s">
        <v>173</v>
      </c>
      <c r="I3" s="9" t="s">
        <v>175</v>
      </c>
      <c r="J3" s="9" t="s">
        <v>178</v>
      </c>
      <c r="K3" s="9" t="s">
        <v>180</v>
      </c>
      <c r="L3" s="9" t="s">
        <v>182</v>
      </c>
      <c r="M3" s="9" t="s">
        <v>185</v>
      </c>
      <c r="N3" s="9" t="s">
        <v>186</v>
      </c>
      <c r="O3" s="9" t="s">
        <v>188</v>
      </c>
      <c r="P3" s="11" t="s">
        <v>190</v>
      </c>
      <c r="Q3" s="11" t="s">
        <v>193</v>
      </c>
      <c r="R3" s="11" t="s">
        <v>195</v>
      </c>
      <c r="S3" s="11" t="s">
        <v>196</v>
      </c>
      <c r="T3" s="11" t="s">
        <v>198</v>
      </c>
      <c r="U3" s="11" t="s">
        <v>200</v>
      </c>
      <c r="V3" s="11" t="s">
        <v>202</v>
      </c>
      <c r="W3" s="11" t="s">
        <v>205</v>
      </c>
      <c r="X3" s="11" t="s">
        <v>207</v>
      </c>
      <c r="Y3" s="11" t="s">
        <v>209</v>
      </c>
      <c r="Z3" s="11" t="s">
        <v>211</v>
      </c>
      <c r="AA3" s="7" t="s">
        <v>215</v>
      </c>
      <c r="AB3" s="7" t="s">
        <v>217</v>
      </c>
      <c r="AC3" s="7" t="s">
        <v>219</v>
      </c>
      <c r="AD3" s="7" t="s">
        <v>220</v>
      </c>
      <c r="AE3" s="7" t="s">
        <v>224</v>
      </c>
      <c r="AF3" s="7" t="s">
        <v>226</v>
      </c>
      <c r="AG3" s="7" t="s">
        <v>228</v>
      </c>
      <c r="AH3" s="7" t="s">
        <v>230</v>
      </c>
      <c r="AI3" s="7" t="s">
        <v>232</v>
      </c>
      <c r="AJ3" s="7" t="s">
        <v>233</v>
      </c>
      <c r="AK3" s="7" t="s">
        <v>234</v>
      </c>
      <c r="AL3" s="7" t="s">
        <v>236</v>
      </c>
      <c r="AM3" s="10" t="s">
        <v>239</v>
      </c>
      <c r="AN3" s="10" t="s">
        <v>240</v>
      </c>
      <c r="AO3" s="10" t="s">
        <v>242</v>
      </c>
      <c r="AP3" s="10" t="s">
        <v>243</v>
      </c>
      <c r="AQ3" s="10" t="s">
        <v>244</v>
      </c>
      <c r="AR3" s="10" t="s">
        <v>245</v>
      </c>
      <c r="AS3" s="10" t="s">
        <v>247</v>
      </c>
      <c r="AT3" s="12" t="s">
        <v>249</v>
      </c>
      <c r="AU3" s="12" t="s">
        <v>251</v>
      </c>
      <c r="AV3" s="12" t="s">
        <v>254</v>
      </c>
      <c r="AW3" s="12" t="s">
        <v>255</v>
      </c>
      <c r="AX3" s="12" t="s">
        <v>257</v>
      </c>
      <c r="AY3" s="12" t="s">
        <v>258</v>
      </c>
      <c r="AZ3" s="12" t="s">
        <v>259</v>
      </c>
      <c r="BA3" s="8" t="s">
        <v>261</v>
      </c>
      <c r="BB3" s="8" t="s">
        <v>263</v>
      </c>
      <c r="BC3" s="8" t="s">
        <v>266</v>
      </c>
      <c r="BD3" s="8" t="s">
        <v>268</v>
      </c>
      <c r="BE3" s="8" t="s">
        <v>270</v>
      </c>
      <c r="BF3" s="8" t="s">
        <v>272</v>
      </c>
      <c r="BG3" s="8" t="s">
        <v>274</v>
      </c>
      <c r="BH3" s="8" t="s">
        <v>275</v>
      </c>
      <c r="BI3" s="8" t="s">
        <v>276</v>
      </c>
      <c r="BJ3" s="6" t="s">
        <v>278</v>
      </c>
      <c r="BK3" s="6" t="s">
        <v>280</v>
      </c>
      <c r="BL3" s="6" t="s">
        <v>282</v>
      </c>
      <c r="BM3" s="6" t="s">
        <v>283</v>
      </c>
      <c r="BN3" s="6" t="s">
        <v>285</v>
      </c>
      <c r="BO3" s="6" t="s">
        <v>288</v>
      </c>
      <c r="BP3" s="13" t="s">
        <v>290</v>
      </c>
      <c r="BQ3" s="13" t="s">
        <v>291</v>
      </c>
      <c r="BR3" s="13" t="s">
        <v>292</v>
      </c>
      <c r="BS3" s="13" t="s">
        <v>293</v>
      </c>
      <c r="BT3" s="13" t="s">
        <v>294</v>
      </c>
      <c r="BU3" s="13" t="s">
        <v>295</v>
      </c>
      <c r="BV3" s="13" t="s">
        <v>296</v>
      </c>
      <c r="BW3" s="13" t="s">
        <v>297</v>
      </c>
      <c r="BX3" s="13" t="s">
        <v>298</v>
      </c>
    </row>
    <row r="4" spans="1:76" s="5" customFormat="1" x14ac:dyDescent="0.2">
      <c r="A4" s="266"/>
      <c r="B4" s="266"/>
      <c r="C4" s="266"/>
      <c r="D4" s="17" t="s">
        <v>5</v>
      </c>
      <c r="E4" s="17" t="s">
        <v>32</v>
      </c>
      <c r="F4" s="17" t="s">
        <v>33</v>
      </c>
      <c r="G4" s="17" t="s">
        <v>34</v>
      </c>
      <c r="H4" s="17" t="s">
        <v>35</v>
      </c>
      <c r="I4" s="17" t="s">
        <v>36</v>
      </c>
      <c r="J4" s="17" t="s">
        <v>37</v>
      </c>
      <c r="K4" s="17" t="s">
        <v>38</v>
      </c>
      <c r="L4" s="17" t="s">
        <v>39</v>
      </c>
      <c r="M4" s="17" t="s">
        <v>40</v>
      </c>
      <c r="N4" s="17" t="s">
        <v>41</v>
      </c>
      <c r="O4" s="17" t="s">
        <v>42</v>
      </c>
      <c r="P4" s="19" t="s">
        <v>9</v>
      </c>
      <c r="Q4" s="19" t="s">
        <v>31</v>
      </c>
      <c r="R4" s="19" t="s">
        <v>48</v>
      </c>
      <c r="S4" s="19" t="s">
        <v>49</v>
      </c>
      <c r="T4" s="19" t="s">
        <v>50</v>
      </c>
      <c r="U4" s="19" t="s">
        <v>51</v>
      </c>
      <c r="V4" s="19" t="s">
        <v>52</v>
      </c>
      <c r="W4" s="19" t="s">
        <v>53</v>
      </c>
      <c r="X4" s="19" t="s">
        <v>54</v>
      </c>
      <c r="Y4" s="19" t="s">
        <v>66</v>
      </c>
      <c r="Z4" s="19" t="s">
        <v>75</v>
      </c>
      <c r="AA4" s="15" t="s">
        <v>3</v>
      </c>
      <c r="AB4" s="15" t="s">
        <v>15</v>
      </c>
      <c r="AC4" s="15" t="s">
        <v>16</v>
      </c>
      <c r="AD4" s="15" t="s">
        <v>17</v>
      </c>
      <c r="AE4" s="15" t="s">
        <v>18</v>
      </c>
      <c r="AF4" s="15" t="s">
        <v>19</v>
      </c>
      <c r="AG4" s="15" t="s">
        <v>20</v>
      </c>
      <c r="AH4" s="15" t="s">
        <v>21</v>
      </c>
      <c r="AI4" s="15" t="s">
        <v>22</v>
      </c>
      <c r="AJ4" s="15" t="s">
        <v>23</v>
      </c>
      <c r="AK4" s="15" t="s">
        <v>24</v>
      </c>
      <c r="AL4" s="15" t="s">
        <v>71</v>
      </c>
      <c r="AM4" s="18" t="s">
        <v>8</v>
      </c>
      <c r="AN4" s="18" t="s">
        <v>43</v>
      </c>
      <c r="AO4" s="18" t="s">
        <v>44</v>
      </c>
      <c r="AP4" s="18" t="s">
        <v>45</v>
      </c>
      <c r="AQ4" s="18" t="s">
        <v>46</v>
      </c>
      <c r="AR4" s="18" t="s">
        <v>47</v>
      </c>
      <c r="AS4" s="18" t="s">
        <v>67</v>
      </c>
      <c r="AT4" s="20" t="s">
        <v>6</v>
      </c>
      <c r="AU4" s="20" t="s">
        <v>55</v>
      </c>
      <c r="AV4" s="20" t="s">
        <v>56</v>
      </c>
      <c r="AW4" s="20" t="s">
        <v>57</v>
      </c>
      <c r="AX4" s="20" t="s">
        <v>58</v>
      </c>
      <c r="AY4" s="20" t="s">
        <v>59</v>
      </c>
      <c r="AZ4" s="20" t="s">
        <v>60</v>
      </c>
      <c r="BA4" s="16" t="s">
        <v>4</v>
      </c>
      <c r="BB4" s="16" t="s">
        <v>25</v>
      </c>
      <c r="BC4" s="16" t="s">
        <v>26</v>
      </c>
      <c r="BD4" s="16" t="s">
        <v>27</v>
      </c>
      <c r="BE4" s="16" t="s">
        <v>28</v>
      </c>
      <c r="BF4" s="16">
        <v>10831</v>
      </c>
      <c r="BG4" s="16" t="s">
        <v>30</v>
      </c>
      <c r="BH4" s="16" t="s">
        <v>69</v>
      </c>
      <c r="BI4" s="16" t="s">
        <v>70</v>
      </c>
      <c r="BJ4" s="14" t="s">
        <v>7</v>
      </c>
      <c r="BK4" s="14" t="s">
        <v>11</v>
      </c>
      <c r="BL4" s="14" t="s">
        <v>12</v>
      </c>
      <c r="BM4" s="14" t="s">
        <v>13</v>
      </c>
      <c r="BN4" s="14" t="s">
        <v>14</v>
      </c>
      <c r="BO4" s="14" t="s">
        <v>72</v>
      </c>
      <c r="BP4" s="21" t="s">
        <v>10</v>
      </c>
      <c r="BQ4" s="21" t="s">
        <v>61</v>
      </c>
      <c r="BR4" s="21" t="s">
        <v>62</v>
      </c>
      <c r="BS4" s="21" t="s">
        <v>63</v>
      </c>
      <c r="BT4" s="21" t="s">
        <v>64</v>
      </c>
      <c r="BU4" s="21" t="s">
        <v>65</v>
      </c>
      <c r="BV4" s="21" t="s">
        <v>68</v>
      </c>
      <c r="BW4" s="21" t="s">
        <v>73</v>
      </c>
      <c r="BX4" s="21" t="s">
        <v>74</v>
      </c>
    </row>
    <row r="5" spans="1:76" s="25" customFormat="1" x14ac:dyDescent="0.2">
      <c r="A5" s="214">
        <v>44439</v>
      </c>
      <c r="B5" s="28" t="s">
        <v>76</v>
      </c>
      <c r="C5" s="195" t="s">
        <v>77</v>
      </c>
      <c r="D5" s="259">
        <f>'Query3 (2)'!F3</f>
        <v>2.2799999999999998</v>
      </c>
      <c r="E5" s="259">
        <f>'Query3 (2)'!AG3</f>
        <v>2.35</v>
      </c>
      <c r="F5" s="259">
        <f>'Query3 (2)'!AH3</f>
        <v>4.53</v>
      </c>
      <c r="G5" s="259">
        <f>'Query3 (2)'!AI3</f>
        <v>4.51</v>
      </c>
      <c r="H5" s="259">
        <f>'Query3 (2)'!AJ3</f>
        <v>4.47</v>
      </c>
      <c r="I5" s="259">
        <f>'Query3 (2)'!AK3</f>
        <v>2.91</v>
      </c>
      <c r="J5" s="259">
        <f>'Query3 (2)'!AL3</f>
        <v>1.35</v>
      </c>
      <c r="K5" s="259">
        <f>'Query3 (2)'!AM3</f>
        <v>2.89</v>
      </c>
      <c r="L5" s="259">
        <f>'Query3 (2)'!AN3</f>
        <v>1.75</v>
      </c>
      <c r="M5" s="259">
        <f>'Query3 (2)'!AO3</f>
        <v>2.98</v>
      </c>
      <c r="N5" s="259">
        <f>'Query3 (2)'!AP3</f>
        <v>1.72</v>
      </c>
      <c r="O5" s="259">
        <f>'Query3 (2)'!AQ3</f>
        <v>3.79</v>
      </c>
      <c r="P5" s="259">
        <f>'Query3 (2)'!J3</f>
        <v>2.79</v>
      </c>
      <c r="Q5" s="259">
        <f>'Query3 (2)'!AF3</f>
        <v>1.84</v>
      </c>
      <c r="R5" s="259">
        <f>'Query3 (2)'!AW3</f>
        <v>6.45</v>
      </c>
      <c r="S5" s="259">
        <f>'Query3 (2)'!AX3</f>
        <v>2.37</v>
      </c>
      <c r="T5" s="259">
        <f>'Query3 (2)'!AY3</f>
        <v>2</v>
      </c>
      <c r="U5" s="259">
        <f>'Query3 (2)'!AZ3</f>
        <v>4.17</v>
      </c>
      <c r="V5" s="259">
        <f>'Query3 (2)'!BA3</f>
        <v>4.38</v>
      </c>
      <c r="W5" s="259">
        <f>'Query3 (2)'!BB3</f>
        <v>1.77</v>
      </c>
      <c r="X5" s="259">
        <f>'Query3 (2)'!BC3</f>
        <v>1.96</v>
      </c>
      <c r="Y5" s="259">
        <f>'Query3 (2)'!BO3</f>
        <v>1.51</v>
      </c>
      <c r="Z5" s="259">
        <f>'Query3 (2)'!BX3</f>
        <v>8.31</v>
      </c>
      <c r="AA5" s="259">
        <f>'Query3 (2)'!D3</f>
        <v>4.8</v>
      </c>
      <c r="AB5" s="259">
        <f>'Query3 (2)'!P3</f>
        <v>7.3</v>
      </c>
      <c r="AC5" s="259">
        <f>'Query3 (2)'!Q3</f>
        <v>2.73</v>
      </c>
      <c r="AD5" s="259">
        <f>'Query3 (2)'!R3</f>
        <v>2.3199999999999998</v>
      </c>
      <c r="AE5" s="259">
        <f>'Query3 (2)'!S3</f>
        <v>1.79</v>
      </c>
      <c r="AF5" s="259">
        <f>'Query3 (2)'!T3</f>
        <v>3.54</v>
      </c>
      <c r="AG5" s="259">
        <f>'Query3 (2)'!U3</f>
        <v>3.47</v>
      </c>
      <c r="AH5" s="259">
        <f>'Query3 (2)'!V3</f>
        <v>3.09</v>
      </c>
      <c r="AI5" s="259">
        <f>'Query3 (2)'!W3</f>
        <v>5.66</v>
      </c>
      <c r="AJ5" s="259">
        <f>'Query3 (2)'!X3</f>
        <v>4.96</v>
      </c>
      <c r="AK5" s="259">
        <f>'Query3 (2)'!Y3</f>
        <v>5.21</v>
      </c>
      <c r="AL5" s="259">
        <f>'Query3 (2)'!BT3</f>
        <v>4.05</v>
      </c>
      <c r="AM5" s="259">
        <f>'Query3 (2)'!I3</f>
        <v>3.98</v>
      </c>
      <c r="AN5" s="259">
        <f>'Query3 (2)'!AR3</f>
        <v>2.9</v>
      </c>
      <c r="AO5" s="259">
        <f>'Query3 (2)'!AS3</f>
        <v>1.67</v>
      </c>
      <c r="AP5" s="259">
        <f>'Query3 (2)'!AT3</f>
        <v>3.43</v>
      </c>
      <c r="AQ5" s="259">
        <f>'Query3 (2)'!AU3</f>
        <v>5.41</v>
      </c>
      <c r="AR5" s="259">
        <f>'Query3 (2)'!AV3</f>
        <v>5.33</v>
      </c>
      <c r="AS5" s="259">
        <f>'Query3 (2)'!BP3</f>
        <v>5.66</v>
      </c>
      <c r="AT5" s="259">
        <f>'Query3 (2)'!G3</f>
        <v>2.98</v>
      </c>
      <c r="AU5" s="259">
        <f>'Query3 (2)'!BD3</f>
        <v>2.92</v>
      </c>
      <c r="AV5" s="259">
        <f>'Query3 (2)'!BE3</f>
        <v>2.2799999999999998</v>
      </c>
      <c r="AW5" s="259">
        <f>'Query3 (2)'!BF3</f>
        <v>1.99</v>
      </c>
      <c r="AX5" s="259">
        <f>'Query3 (2)'!BG3</f>
        <v>3.17</v>
      </c>
      <c r="AY5" s="259">
        <f>'Query3 (2)'!BH3</f>
        <v>1.01</v>
      </c>
      <c r="AZ5" s="259">
        <f>'Query3 (2)'!BI3</f>
        <v>1.24</v>
      </c>
      <c r="BA5" s="259">
        <f>'Query3 (2)'!E3</f>
        <v>2.4900000000000002</v>
      </c>
      <c r="BB5" s="259">
        <f>'Query3 (2)'!Z3</f>
        <v>1.26</v>
      </c>
      <c r="BC5" s="259">
        <f>'Query3 (2)'!AA3</f>
        <v>2.99</v>
      </c>
      <c r="BD5" s="259">
        <f>'Query3 (2)'!AB3</f>
        <v>2.5299999999999998</v>
      </c>
      <c r="BE5" s="259">
        <f>'Query3 (2)'!AC3</f>
        <v>1.64</v>
      </c>
      <c r="BF5" s="259">
        <f>'Query3 (2)'!AD3</f>
        <v>4.16</v>
      </c>
      <c r="BG5" s="259">
        <f>'Query3 (2)'!AE3</f>
        <v>2.0499999999999998</v>
      </c>
      <c r="BH5" s="259">
        <f>'Query3 (2)'!BR3</f>
        <v>2.64</v>
      </c>
      <c r="BI5" s="259">
        <f>'Query3 (2)'!BS3</f>
        <v>3.68</v>
      </c>
      <c r="BJ5" s="259">
        <f>'Query3 (2)'!H3</f>
        <v>3.91</v>
      </c>
      <c r="BK5" s="259">
        <f>'Query3 (2)'!L3</f>
        <v>2.44</v>
      </c>
      <c r="BL5" s="259">
        <f>'Query3 (2)'!M3</f>
        <v>3.69</v>
      </c>
      <c r="BM5" s="259">
        <f>'Query3 (2)'!N3</f>
        <v>1.92</v>
      </c>
      <c r="BN5" s="259">
        <f>'Query3 (2)'!O3</f>
        <v>1.53</v>
      </c>
      <c r="BO5" s="259">
        <f>'Query3 (2)'!BU3</f>
        <v>2.7</v>
      </c>
      <c r="BP5" s="259">
        <f>'Query3 (2)'!K3</f>
        <v>6.08</v>
      </c>
      <c r="BQ5" s="260">
        <f>'Query3 (2)'!BJ3</f>
        <v>2.6</v>
      </c>
      <c r="BR5" s="260">
        <f>'Query3 (2)'!BK3</f>
        <v>5.31</v>
      </c>
      <c r="BS5" s="260">
        <f>'Query3 (2)'!BL3</f>
        <v>5.23</v>
      </c>
      <c r="BT5" s="260">
        <f>'Query3 (2)'!BM3</f>
        <v>3.76</v>
      </c>
      <c r="BU5" s="260">
        <f>'Query3 (2)'!BN3</f>
        <v>3.62</v>
      </c>
      <c r="BV5" s="259">
        <f>'Query3 (2)'!BQ3</f>
        <v>3.11</v>
      </c>
      <c r="BW5" s="259">
        <f>'Query3 (2)'!BV3</f>
        <v>5.24</v>
      </c>
      <c r="BX5" s="259">
        <f>'Query3 (2)'!BW3</f>
        <v>4.96</v>
      </c>
    </row>
    <row r="6" spans="1:76" s="25" customFormat="1" x14ac:dyDescent="0.2">
      <c r="A6" s="214">
        <v>44439</v>
      </c>
      <c r="B6" s="29" t="s">
        <v>78</v>
      </c>
      <c r="C6" s="196" t="s">
        <v>79</v>
      </c>
      <c r="D6" s="259">
        <f>'Query3 (2)'!F4</f>
        <v>2.0499999999999998</v>
      </c>
      <c r="E6" s="259">
        <f>'Query3 (2)'!AG4</f>
        <v>1.94</v>
      </c>
      <c r="F6" s="259">
        <f>'Query3 (2)'!AH4</f>
        <v>4.32</v>
      </c>
      <c r="G6" s="259">
        <f>'Query3 (2)'!AI4</f>
        <v>4.22</v>
      </c>
      <c r="H6" s="259">
        <f>'Query3 (2)'!AJ4</f>
        <v>4.17</v>
      </c>
      <c r="I6" s="259">
        <f>'Query3 (2)'!AK4</f>
        <v>2.61</v>
      </c>
      <c r="J6" s="259">
        <f>'Query3 (2)'!AL4</f>
        <v>1.17</v>
      </c>
      <c r="K6" s="259">
        <f>'Query3 (2)'!AM4</f>
        <v>2.66</v>
      </c>
      <c r="L6" s="259">
        <f>'Query3 (2)'!AN4</f>
        <v>1.44</v>
      </c>
      <c r="M6" s="259">
        <f>'Query3 (2)'!AO4</f>
        <v>2.68</v>
      </c>
      <c r="N6" s="259">
        <f>'Query3 (2)'!AP4</f>
        <v>1.56</v>
      </c>
      <c r="O6" s="259">
        <f>'Query3 (2)'!AQ4</f>
        <v>3.44</v>
      </c>
      <c r="P6" s="259">
        <f>'Query3 (2)'!J4</f>
        <v>2.48</v>
      </c>
      <c r="Q6" s="259">
        <f>'Query3 (2)'!AF4</f>
        <v>1.69</v>
      </c>
      <c r="R6" s="259">
        <f>'Query3 (2)'!AW4</f>
        <v>6.22</v>
      </c>
      <c r="S6" s="259">
        <f>'Query3 (2)'!AX4</f>
        <v>2.12</v>
      </c>
      <c r="T6" s="259">
        <f>'Query3 (2)'!AY4</f>
        <v>1.89</v>
      </c>
      <c r="U6" s="259">
        <f>'Query3 (2)'!AZ4</f>
        <v>3.91</v>
      </c>
      <c r="V6" s="259">
        <f>'Query3 (2)'!BA4</f>
        <v>4.26</v>
      </c>
      <c r="W6" s="259">
        <f>'Query3 (2)'!BB4</f>
        <v>1.67</v>
      </c>
      <c r="X6" s="259">
        <f>'Query3 (2)'!BC4</f>
        <v>1.83</v>
      </c>
      <c r="Y6" s="259">
        <f>'Query3 (2)'!BO4</f>
        <v>1.39</v>
      </c>
      <c r="Z6" s="259">
        <f>'Query3 (2)'!BX4</f>
        <v>7.91</v>
      </c>
      <c r="AA6" s="259">
        <f>'Query3 (2)'!D4</f>
        <v>4.42</v>
      </c>
      <c r="AB6" s="259">
        <f>'Query3 (2)'!P4</f>
        <v>7.04</v>
      </c>
      <c r="AC6" s="259">
        <f>'Query3 (2)'!Q4</f>
        <v>2.63</v>
      </c>
      <c r="AD6" s="259">
        <f>'Query3 (2)'!R4</f>
        <v>2.14</v>
      </c>
      <c r="AE6" s="259">
        <f>'Query3 (2)'!S4</f>
        <v>1.65</v>
      </c>
      <c r="AF6" s="259">
        <f>'Query3 (2)'!T4</f>
        <v>3.4</v>
      </c>
      <c r="AG6" s="259">
        <f>'Query3 (2)'!U4</f>
        <v>3.3</v>
      </c>
      <c r="AH6" s="259">
        <f>'Query3 (2)'!V4</f>
        <v>2.97</v>
      </c>
      <c r="AI6" s="259">
        <f>'Query3 (2)'!W4</f>
        <v>5.4</v>
      </c>
      <c r="AJ6" s="259">
        <f>'Query3 (2)'!X4</f>
        <v>4.88</v>
      </c>
      <c r="AK6" s="259">
        <f>'Query3 (2)'!Y4</f>
        <v>5.0599999999999996</v>
      </c>
      <c r="AL6" s="259">
        <f>'Query3 (2)'!BT4</f>
        <v>3.81</v>
      </c>
      <c r="AM6" s="259">
        <f>'Query3 (2)'!I4</f>
        <v>3.75</v>
      </c>
      <c r="AN6" s="259">
        <f>'Query3 (2)'!AR4</f>
        <v>2.59</v>
      </c>
      <c r="AO6" s="259">
        <f>'Query3 (2)'!AS4</f>
        <v>1.55</v>
      </c>
      <c r="AP6" s="259">
        <f>'Query3 (2)'!AT4</f>
        <v>3.22</v>
      </c>
      <c r="AQ6" s="259">
        <f>'Query3 (2)'!AU4</f>
        <v>5.15</v>
      </c>
      <c r="AR6" s="259">
        <f>'Query3 (2)'!AV4</f>
        <v>5.0599999999999996</v>
      </c>
      <c r="AS6" s="259">
        <f>'Query3 (2)'!BP4</f>
        <v>5.18</v>
      </c>
      <c r="AT6" s="259">
        <f>'Query3 (2)'!G4</f>
        <v>2.41</v>
      </c>
      <c r="AU6" s="259">
        <f>'Query3 (2)'!BD4</f>
        <v>2.63</v>
      </c>
      <c r="AV6" s="259">
        <f>'Query3 (2)'!BE4</f>
        <v>2.13</v>
      </c>
      <c r="AW6" s="259">
        <f>'Query3 (2)'!BF4</f>
        <v>1.81</v>
      </c>
      <c r="AX6" s="259">
        <f>'Query3 (2)'!BG4</f>
        <v>3.05</v>
      </c>
      <c r="AY6" s="259">
        <f>'Query3 (2)'!BH4</f>
        <v>0.9</v>
      </c>
      <c r="AZ6" s="259">
        <f>'Query3 (2)'!BI4</f>
        <v>1.1000000000000001</v>
      </c>
      <c r="BA6" s="259">
        <f>'Query3 (2)'!E4</f>
        <v>2.2799999999999998</v>
      </c>
      <c r="BB6" s="259">
        <f>'Query3 (2)'!Z4</f>
        <v>1.06</v>
      </c>
      <c r="BC6" s="259">
        <f>'Query3 (2)'!AA4</f>
        <v>2.81</v>
      </c>
      <c r="BD6" s="259">
        <f>'Query3 (2)'!AB4</f>
        <v>2.36</v>
      </c>
      <c r="BE6" s="259">
        <f>'Query3 (2)'!AC4</f>
        <v>1.55</v>
      </c>
      <c r="BF6" s="259">
        <f>'Query3 (2)'!AD4</f>
        <v>3.95</v>
      </c>
      <c r="BG6" s="259">
        <f>'Query3 (2)'!AE4</f>
        <v>1.94</v>
      </c>
      <c r="BH6" s="259">
        <f>'Query3 (2)'!BR4</f>
        <v>2.33</v>
      </c>
      <c r="BI6" s="259">
        <f>'Query3 (2)'!BS4</f>
        <v>3.54</v>
      </c>
      <c r="BJ6" s="259">
        <f>'Query3 (2)'!H4</f>
        <v>3.55</v>
      </c>
      <c r="BK6" s="259">
        <f>'Query3 (2)'!L4</f>
        <v>2.35</v>
      </c>
      <c r="BL6" s="259">
        <f>'Query3 (2)'!M4</f>
        <v>3.54</v>
      </c>
      <c r="BM6" s="259">
        <f>'Query3 (2)'!N4</f>
        <v>1.7</v>
      </c>
      <c r="BN6" s="259">
        <f>'Query3 (2)'!O4</f>
        <v>1.36</v>
      </c>
      <c r="BO6" s="259">
        <f>'Query3 (2)'!BU4</f>
        <v>2.57</v>
      </c>
      <c r="BP6" s="259">
        <f>'Query3 (2)'!K4</f>
        <v>5.77</v>
      </c>
      <c r="BQ6" s="260">
        <f>'Query3 (2)'!BJ4</f>
        <v>2.4300000000000002</v>
      </c>
      <c r="BR6" s="260">
        <f>'Query3 (2)'!BK4</f>
        <v>5.05</v>
      </c>
      <c r="BS6" s="260">
        <f>'Query3 (2)'!BL4</f>
        <v>4.4800000000000004</v>
      </c>
      <c r="BT6" s="260">
        <f>'Query3 (2)'!BM4</f>
        <v>3.57</v>
      </c>
      <c r="BU6" s="260">
        <f>'Query3 (2)'!BN4</f>
        <v>3.4</v>
      </c>
      <c r="BV6" s="259">
        <f>'Query3 (2)'!BQ4</f>
        <v>2.78</v>
      </c>
      <c r="BW6" s="259">
        <f>'Query3 (2)'!BV4</f>
        <v>4.99</v>
      </c>
      <c r="BX6" s="259">
        <f>'Query3 (2)'!BW4</f>
        <v>4.74</v>
      </c>
    </row>
    <row r="7" spans="1:76" s="25" customFormat="1" x14ac:dyDescent="0.2">
      <c r="A7" s="214">
        <v>44439</v>
      </c>
      <c r="B7" s="30" t="s">
        <v>80</v>
      </c>
      <c r="C7" s="197" t="s">
        <v>81</v>
      </c>
      <c r="D7" s="259">
        <f>'Query3 (2)'!F5</f>
        <v>0.63</v>
      </c>
      <c r="E7" s="259">
        <f>'Query3 (2)'!AG5</f>
        <v>1.58</v>
      </c>
      <c r="F7" s="259">
        <f>'Query3 (2)'!AH5</f>
        <v>3.93</v>
      </c>
      <c r="G7" s="259">
        <f>'Query3 (2)'!AI5</f>
        <v>3.56</v>
      </c>
      <c r="H7" s="259">
        <f>'Query3 (2)'!AJ5</f>
        <v>3.79</v>
      </c>
      <c r="I7" s="259">
        <f>'Query3 (2)'!AK5</f>
        <v>1.71</v>
      </c>
      <c r="J7" s="259">
        <f>'Query3 (2)'!AL5</f>
        <v>0.78</v>
      </c>
      <c r="K7" s="259">
        <f>'Query3 (2)'!AM5</f>
        <v>2.2200000000000002</v>
      </c>
      <c r="L7" s="259">
        <f>'Query3 (2)'!AN5</f>
        <v>1.1299999999999999</v>
      </c>
      <c r="M7" s="259">
        <f>'Query3 (2)'!AO5</f>
        <v>2.3199999999999998</v>
      </c>
      <c r="N7" s="259">
        <f>'Query3 (2)'!AP5</f>
        <v>1.19</v>
      </c>
      <c r="O7" s="259">
        <f>'Query3 (2)'!AQ5</f>
        <v>2.85</v>
      </c>
      <c r="P7" s="259">
        <f>'Query3 (2)'!J5</f>
        <v>1.59</v>
      </c>
      <c r="Q7" s="259">
        <f>'Query3 (2)'!AF5</f>
        <v>1.3</v>
      </c>
      <c r="R7" s="259">
        <f>'Query3 (2)'!AW5</f>
        <v>2.63</v>
      </c>
      <c r="S7" s="259">
        <f>'Query3 (2)'!AX5</f>
        <v>0.84</v>
      </c>
      <c r="T7" s="259">
        <f>'Query3 (2)'!AY5</f>
        <v>1.4</v>
      </c>
      <c r="U7" s="259">
        <f>'Query3 (2)'!AZ5</f>
        <v>1.59</v>
      </c>
      <c r="V7" s="259">
        <f>'Query3 (2)'!BA5</f>
        <v>1.78</v>
      </c>
      <c r="W7" s="259">
        <f>'Query3 (2)'!BB5</f>
        <v>0.56999999999999995</v>
      </c>
      <c r="X7" s="259">
        <f>'Query3 (2)'!BC5</f>
        <v>0.77</v>
      </c>
      <c r="Y7" s="259">
        <f>'Query3 (2)'!BO5</f>
        <v>0.64</v>
      </c>
      <c r="Z7" s="259">
        <f>'Query3 (2)'!BX5</f>
        <v>6.88</v>
      </c>
      <c r="AA7" s="259">
        <f>'Query3 (2)'!D5</f>
        <v>2.59</v>
      </c>
      <c r="AB7" s="259">
        <f>'Query3 (2)'!P5</f>
        <v>4.71</v>
      </c>
      <c r="AC7" s="259">
        <f>'Query3 (2)'!Q5</f>
        <v>1.91</v>
      </c>
      <c r="AD7" s="259">
        <f>'Query3 (2)'!R5</f>
        <v>1.54</v>
      </c>
      <c r="AE7" s="259">
        <f>'Query3 (2)'!S5</f>
        <v>1.17</v>
      </c>
      <c r="AF7" s="259">
        <f>'Query3 (2)'!T5</f>
        <v>2.12</v>
      </c>
      <c r="AG7" s="259">
        <f>'Query3 (2)'!U5</f>
        <v>2.4</v>
      </c>
      <c r="AH7" s="259">
        <f>'Query3 (2)'!V5</f>
        <v>2.08</v>
      </c>
      <c r="AI7" s="259">
        <f>'Query3 (2)'!W5</f>
        <v>5.1100000000000003</v>
      </c>
      <c r="AJ7" s="259">
        <f>'Query3 (2)'!X5</f>
        <v>3.95</v>
      </c>
      <c r="AK7" s="259">
        <f>'Query3 (2)'!Y5</f>
        <v>4.08</v>
      </c>
      <c r="AL7" s="259">
        <f>'Query3 (2)'!BT5</f>
        <v>2.85</v>
      </c>
      <c r="AM7" s="259">
        <f>'Query3 (2)'!I5</f>
        <v>1.97</v>
      </c>
      <c r="AN7" s="259">
        <f>'Query3 (2)'!AR5</f>
        <v>2.11</v>
      </c>
      <c r="AO7" s="259">
        <f>'Query3 (2)'!AS5</f>
        <v>1.19</v>
      </c>
      <c r="AP7" s="259">
        <f>'Query3 (2)'!AT5</f>
        <v>2.25</v>
      </c>
      <c r="AQ7" s="259">
        <f>'Query3 (2)'!AU5</f>
        <v>3.53</v>
      </c>
      <c r="AR7" s="259">
        <f>'Query3 (2)'!AV5</f>
        <v>4.6100000000000003</v>
      </c>
      <c r="AS7" s="259">
        <f>'Query3 (2)'!BP5</f>
        <v>3.8</v>
      </c>
      <c r="AT7" s="259">
        <f>'Query3 (2)'!G5</f>
        <v>1.23</v>
      </c>
      <c r="AU7" s="259">
        <f>'Query3 (2)'!BD5</f>
        <v>1.23</v>
      </c>
      <c r="AV7" s="259">
        <f>'Query3 (2)'!BE5</f>
        <v>1.51</v>
      </c>
      <c r="AW7" s="259">
        <f>'Query3 (2)'!BF5</f>
        <v>0.52</v>
      </c>
      <c r="AX7" s="259">
        <f>'Query3 (2)'!BG5</f>
        <v>1.51</v>
      </c>
      <c r="AY7" s="259">
        <f>'Query3 (2)'!BH5</f>
        <v>0.31</v>
      </c>
      <c r="AZ7" s="259">
        <f>'Query3 (2)'!BI5</f>
        <v>0.54</v>
      </c>
      <c r="BA7" s="259">
        <f>'Query3 (2)'!E5</f>
        <v>1.76</v>
      </c>
      <c r="BB7" s="259">
        <f>'Query3 (2)'!Z5</f>
        <v>0.26</v>
      </c>
      <c r="BC7" s="259">
        <f>'Query3 (2)'!AA5</f>
        <v>1.78</v>
      </c>
      <c r="BD7" s="259">
        <f>'Query3 (2)'!AB5</f>
        <v>0.56000000000000005</v>
      </c>
      <c r="BE7" s="259">
        <f>'Query3 (2)'!AC5</f>
        <v>0.61</v>
      </c>
      <c r="BF7" s="259">
        <f>'Query3 (2)'!AD5</f>
        <v>2.62</v>
      </c>
      <c r="BG7" s="259">
        <f>'Query3 (2)'!AE5</f>
        <v>0.56999999999999995</v>
      </c>
      <c r="BH7" s="259">
        <f>'Query3 (2)'!BR5</f>
        <v>0.9</v>
      </c>
      <c r="BI7" s="259">
        <f>'Query3 (2)'!BS5</f>
        <v>2.92</v>
      </c>
      <c r="BJ7" s="259">
        <f>'Query3 (2)'!H5</f>
        <v>1.61</v>
      </c>
      <c r="BK7" s="259">
        <f>'Query3 (2)'!L5</f>
        <v>1.37</v>
      </c>
      <c r="BL7" s="259">
        <f>'Query3 (2)'!M5</f>
        <v>3.4</v>
      </c>
      <c r="BM7" s="259">
        <f>'Query3 (2)'!N5</f>
        <v>1.27</v>
      </c>
      <c r="BN7" s="259">
        <f>'Query3 (2)'!O5</f>
        <v>0.96</v>
      </c>
      <c r="BO7" s="259">
        <f>'Query3 (2)'!BU5</f>
        <v>2.39</v>
      </c>
      <c r="BP7" s="259">
        <f>'Query3 (2)'!K5</f>
        <v>3.77</v>
      </c>
      <c r="BQ7" s="260">
        <f>'Query3 (2)'!BJ5</f>
        <v>1.69</v>
      </c>
      <c r="BR7" s="260">
        <f>'Query3 (2)'!BK5</f>
        <v>3.75</v>
      </c>
      <c r="BS7" s="260">
        <f>'Query3 (2)'!BL5</f>
        <v>2.97</v>
      </c>
      <c r="BT7" s="260">
        <f>'Query3 (2)'!BM5</f>
        <v>2.58</v>
      </c>
      <c r="BU7" s="260">
        <f>'Query3 (2)'!BN5</f>
        <v>1.42</v>
      </c>
      <c r="BV7" s="259">
        <f>'Query3 (2)'!BQ5</f>
        <v>2.21</v>
      </c>
      <c r="BW7" s="259">
        <f>'Query3 (2)'!BV5</f>
        <v>3.37</v>
      </c>
      <c r="BX7" s="259">
        <f>'Query3 (2)'!BW5</f>
        <v>2.7</v>
      </c>
    </row>
    <row r="8" spans="1:76" s="25" customFormat="1" x14ac:dyDescent="0.2">
      <c r="A8" s="214">
        <v>44439</v>
      </c>
      <c r="B8" s="23" t="s">
        <v>82</v>
      </c>
      <c r="C8" s="24" t="s">
        <v>83</v>
      </c>
      <c r="D8" s="259">
        <f>'Query3 (2)'!F6</f>
        <v>0.62</v>
      </c>
      <c r="E8" s="259">
        <f>'Query3 (2)'!AG6</f>
        <v>0.14000000000000001</v>
      </c>
      <c r="F8" s="259">
        <f>'Query3 (2)'!AH6</f>
        <v>0.08</v>
      </c>
      <c r="G8" s="259">
        <f>'Query3 (2)'!AI6</f>
        <v>0.14000000000000001</v>
      </c>
      <c r="H8" s="259">
        <f>'Query3 (2)'!AJ6</f>
        <v>0.08</v>
      </c>
      <c r="I8" s="259">
        <f>'Query3 (2)'!AK6</f>
        <v>0.28000000000000003</v>
      </c>
      <c r="J8" s="259">
        <f>'Query3 (2)'!AL6</f>
        <v>0.26</v>
      </c>
      <c r="K8" s="259">
        <f>'Query3 (2)'!AM6</f>
        <v>0.15</v>
      </c>
      <c r="L8" s="259">
        <f>'Query3 (2)'!AN6</f>
        <v>0.15</v>
      </c>
      <c r="M8" s="259">
        <f>'Query3 (2)'!AO6</f>
        <v>0.11</v>
      </c>
      <c r="N8" s="259">
        <f>'Query3 (2)'!AP6</f>
        <v>0.21</v>
      </c>
      <c r="O8" s="259">
        <f>'Query3 (2)'!AQ6</f>
        <v>0.1</v>
      </c>
      <c r="P8" s="259">
        <f>'Query3 (2)'!J6</f>
        <v>0.32</v>
      </c>
      <c r="Q8" s="259">
        <f>'Query3 (2)'!AF6</f>
        <v>0.21</v>
      </c>
      <c r="R8" s="259">
        <f>'Query3 (2)'!AW6</f>
        <v>0.56000000000000005</v>
      </c>
      <c r="S8" s="259">
        <f>'Query3 (2)'!AX6</f>
        <v>0.54</v>
      </c>
      <c r="T8" s="259">
        <f>'Query3 (2)'!AY6</f>
        <v>0.25</v>
      </c>
      <c r="U8" s="259">
        <f>'Query3 (2)'!AZ6</f>
        <v>0.55000000000000004</v>
      </c>
      <c r="V8" s="259">
        <f>'Query3 (2)'!BA6</f>
        <v>0.56000000000000005</v>
      </c>
      <c r="W8" s="259">
        <f>'Query3 (2)'!BB6</f>
        <v>0.62</v>
      </c>
      <c r="X8" s="259">
        <f>'Query3 (2)'!BC6</f>
        <v>0.54</v>
      </c>
      <c r="Y8" s="259">
        <f>'Query3 (2)'!BO6</f>
        <v>0.5</v>
      </c>
      <c r="Z8" s="259">
        <f>'Query3 (2)'!BX6</f>
        <v>0.12</v>
      </c>
      <c r="AA8" s="259">
        <f>'Query3 (2)'!D6</f>
        <v>0.38</v>
      </c>
      <c r="AB8" s="259">
        <f>'Query3 (2)'!P6</f>
        <v>0.32</v>
      </c>
      <c r="AC8" s="259">
        <f>'Query3 (2)'!Q6</f>
        <v>0.27</v>
      </c>
      <c r="AD8" s="259">
        <f>'Query3 (2)'!R6</f>
        <v>0.26</v>
      </c>
      <c r="AE8" s="259">
        <f>'Query3 (2)'!S6</f>
        <v>0.27</v>
      </c>
      <c r="AF8" s="259">
        <f>'Query3 (2)'!T6</f>
        <v>0.36</v>
      </c>
      <c r="AG8" s="259">
        <f>'Query3 (2)'!U6</f>
        <v>0.26</v>
      </c>
      <c r="AH8" s="259">
        <f>'Query3 (2)'!V6</f>
        <v>0.28000000000000003</v>
      </c>
      <c r="AI8" s="259">
        <f>'Query3 (2)'!W6</f>
        <v>0.05</v>
      </c>
      <c r="AJ8" s="259">
        <f>'Query3 (2)'!X6</f>
        <v>0.18</v>
      </c>
      <c r="AK8" s="259">
        <f>'Query3 (2)'!Y6</f>
        <v>0.18</v>
      </c>
      <c r="AL8" s="259">
        <f>'Query3 (2)'!BT6</f>
        <v>0.24</v>
      </c>
      <c r="AM8" s="259">
        <f>'Query3 (2)'!I6</f>
        <v>0.42</v>
      </c>
      <c r="AN8" s="259">
        <f>'Query3 (2)'!AR6</f>
        <v>0.16</v>
      </c>
      <c r="AO8" s="259">
        <f>'Query3 (2)'!AS6</f>
        <v>0.2</v>
      </c>
      <c r="AP8" s="259">
        <f>'Query3 (2)'!AT6</f>
        <v>0.27</v>
      </c>
      <c r="AQ8" s="259">
        <f>'Query3 (2)'!AU6</f>
        <v>0.28999999999999998</v>
      </c>
      <c r="AR8" s="259">
        <f>'Query3 (2)'!AV6</f>
        <v>0.08</v>
      </c>
      <c r="AS8" s="259">
        <f>'Query3 (2)'!BP6</f>
        <v>0.24</v>
      </c>
      <c r="AT8" s="259">
        <f>'Query3 (2)'!G6</f>
        <v>0.39</v>
      </c>
      <c r="AU8" s="259">
        <f>'Query3 (2)'!BD6</f>
        <v>0.48</v>
      </c>
      <c r="AV8" s="259">
        <f>'Query3 (2)'!BE6</f>
        <v>0.27</v>
      </c>
      <c r="AW8" s="259">
        <f>'Query3 (2)'!BF6</f>
        <v>0.65</v>
      </c>
      <c r="AX8" s="259">
        <f>'Query3 (2)'!BG6</f>
        <v>0.49</v>
      </c>
      <c r="AY8" s="259">
        <f>'Query3 (2)'!BH6</f>
        <v>0.52</v>
      </c>
      <c r="AZ8" s="259">
        <f>'Query3 (2)'!BI6</f>
        <v>0.45</v>
      </c>
      <c r="BA8" s="259">
        <f>'Query3 (2)'!E6</f>
        <v>0.21</v>
      </c>
      <c r="BB8" s="259">
        <f>'Query3 (2)'!Z6</f>
        <v>0.64</v>
      </c>
      <c r="BC8" s="259">
        <f>'Query3 (2)'!AA6</f>
        <v>0.35</v>
      </c>
      <c r="BD8" s="259">
        <f>'Query3 (2)'!AB6</f>
        <v>0.71</v>
      </c>
      <c r="BE8" s="259">
        <f>'Query3 (2)'!AC6</f>
        <v>0.56999999999999995</v>
      </c>
      <c r="BF8" s="259">
        <f>'Query3 (2)'!AD6</f>
        <v>0.32</v>
      </c>
      <c r="BG8" s="259">
        <f>'Query3 (2)'!AE6</f>
        <v>0.67</v>
      </c>
      <c r="BH8" s="259">
        <f>'Query3 (2)'!BR6</f>
        <v>0.54</v>
      </c>
      <c r="BI8" s="259">
        <f>'Query3 (2)'!BS6</f>
        <v>0.17</v>
      </c>
      <c r="BJ8" s="259">
        <f>'Query3 (2)'!H6</f>
        <v>0.5</v>
      </c>
      <c r="BK8" s="259">
        <f>'Query3 (2)'!L6</f>
        <v>0.4</v>
      </c>
      <c r="BL8" s="259">
        <f>'Query3 (2)'!M6</f>
        <v>0.04</v>
      </c>
      <c r="BM8" s="259">
        <f>'Query3 (2)'!N6</f>
        <v>0.22</v>
      </c>
      <c r="BN8" s="259">
        <f>'Query3 (2)'!O6</f>
        <v>0.27</v>
      </c>
      <c r="BO8" s="259">
        <f>'Query3 (2)'!BU6</f>
        <v>0.06</v>
      </c>
      <c r="BP8" s="259">
        <f>'Query3 (2)'!K6</f>
        <v>0.33</v>
      </c>
      <c r="BQ8" s="260">
        <f>'Query3 (2)'!BJ6</f>
        <v>0.28999999999999998</v>
      </c>
      <c r="BR8" s="260">
        <f>'Query3 (2)'!BK6</f>
        <v>0.24</v>
      </c>
      <c r="BS8" s="260">
        <f>'Query3 (2)'!BL6</f>
        <v>0.28999999999999998</v>
      </c>
      <c r="BT8" s="260">
        <f>'Query3 (2)'!BM6</f>
        <v>0.26</v>
      </c>
      <c r="BU8" s="260">
        <f>'Query3 (2)'!BN6</f>
        <v>0.54</v>
      </c>
      <c r="BV8" s="259">
        <f>'Query3 (2)'!BQ6</f>
        <v>0.18</v>
      </c>
      <c r="BW8" s="259">
        <f>'Query3 (2)'!BV6</f>
        <v>0.31</v>
      </c>
      <c r="BX8" s="259">
        <f>'Query3 (2)'!BW6</f>
        <v>0.41</v>
      </c>
    </row>
    <row r="9" spans="1:76" s="25" customFormat="1" x14ac:dyDescent="0.2">
      <c r="A9" s="214">
        <v>44439</v>
      </c>
      <c r="B9" s="31" t="s">
        <v>84</v>
      </c>
      <c r="C9" s="198" t="s">
        <v>85</v>
      </c>
      <c r="D9" s="259">
        <f>'Query3 (2)'!F7</f>
        <v>614486467.64999998</v>
      </c>
      <c r="E9" s="259">
        <f>'Query3 (2)'!AG7</f>
        <v>31661896.260000002</v>
      </c>
      <c r="F9" s="259">
        <f>'Query3 (2)'!AH7</f>
        <v>39802021.640000001</v>
      </c>
      <c r="G9" s="259">
        <f>'Query3 (2)'!AI7</f>
        <v>27820805.43</v>
      </c>
      <c r="H9" s="259">
        <f>'Query3 (2)'!AJ7</f>
        <v>34247538.140000001</v>
      </c>
      <c r="I9" s="259">
        <f>'Query3 (2)'!AK7</f>
        <v>33140140.539999999</v>
      </c>
      <c r="J9" s="259">
        <f>'Query3 (2)'!AL7</f>
        <v>6187858.9400000004</v>
      </c>
      <c r="K9" s="259">
        <f>'Query3 (2)'!AM7</f>
        <v>22099893.859999999</v>
      </c>
      <c r="L9" s="259">
        <f>'Query3 (2)'!AN7</f>
        <v>24402635.010000002</v>
      </c>
      <c r="M9" s="259">
        <f>'Query3 (2)'!AO7</f>
        <v>29576813.02</v>
      </c>
      <c r="N9" s="259">
        <f>'Query3 (2)'!AP7</f>
        <v>13313548.92</v>
      </c>
      <c r="O9" s="259">
        <f>'Query3 (2)'!AQ7</f>
        <v>37912476.68</v>
      </c>
      <c r="P9" s="259">
        <f>'Query3 (2)'!J7</f>
        <v>642916608.64999998</v>
      </c>
      <c r="Q9" s="259">
        <f>'Query3 (2)'!AF7</f>
        <v>24042586.920000002</v>
      </c>
      <c r="R9" s="259">
        <f>'Query3 (2)'!AW7</f>
        <v>172420153.71000001</v>
      </c>
      <c r="S9" s="259">
        <f>'Query3 (2)'!AX7</f>
        <v>60230701.75</v>
      </c>
      <c r="T9" s="259">
        <f>'Query3 (2)'!AY7</f>
        <v>58870999.789999999</v>
      </c>
      <c r="U9" s="259">
        <f>'Query3 (2)'!AZ7</f>
        <v>86901796.920000002</v>
      </c>
      <c r="V9" s="259">
        <f>'Query3 (2)'!BA7</f>
        <v>238370641.21000001</v>
      </c>
      <c r="W9" s="259">
        <f>'Query3 (2)'!BB7</f>
        <v>48973931.799999997</v>
      </c>
      <c r="X9" s="259">
        <f>'Query3 (2)'!BC7</f>
        <v>31148924.960000001</v>
      </c>
      <c r="Y9" s="259">
        <f>'Query3 (2)'!BO7</f>
        <v>7862591.2599999998</v>
      </c>
      <c r="Z9" s="259">
        <f>'Query3 (2)'!BX7</f>
        <v>38213373.799999997</v>
      </c>
      <c r="AA9" s="259">
        <f>'Query3 (2)'!D7</f>
        <v>2115514619.5</v>
      </c>
      <c r="AB9" s="259">
        <f>'Query3 (2)'!P7</f>
        <v>344393147.41000003</v>
      </c>
      <c r="AC9" s="259">
        <f>'Query3 (2)'!Q7</f>
        <v>35615028.25</v>
      </c>
      <c r="AD9" s="259">
        <f>'Query3 (2)'!R7</f>
        <v>524066751.12</v>
      </c>
      <c r="AE9" s="259">
        <f>'Query3 (2)'!S7</f>
        <v>20696015.760000002</v>
      </c>
      <c r="AF9" s="259">
        <f>'Query3 (2)'!T7</f>
        <v>108626117.66</v>
      </c>
      <c r="AG9" s="259">
        <f>'Query3 (2)'!U7</f>
        <v>320038837.75999999</v>
      </c>
      <c r="AH9" s="259">
        <f>'Query3 (2)'!V7</f>
        <v>253710691.38</v>
      </c>
      <c r="AI9" s="259">
        <f>'Query3 (2)'!W7</f>
        <v>28742647.48</v>
      </c>
      <c r="AJ9" s="259">
        <f>'Query3 (2)'!X7</f>
        <v>193190793.55000001</v>
      </c>
      <c r="AK9" s="259">
        <f>'Query3 (2)'!Y7</f>
        <v>100371562.73</v>
      </c>
      <c r="AL9" s="259">
        <f>'Query3 (2)'!BT7</f>
        <v>61782128.82</v>
      </c>
      <c r="AM9" s="259">
        <f>'Query3 (2)'!I7</f>
        <v>271772349.66000003</v>
      </c>
      <c r="AN9" s="259">
        <f>'Query3 (2)'!AR7</f>
        <v>18246835.870000001</v>
      </c>
      <c r="AO9" s="259">
        <f>'Query3 (2)'!AS7</f>
        <v>12434395.82</v>
      </c>
      <c r="AP9" s="259">
        <f>'Query3 (2)'!AT7</f>
        <v>30443737.510000002</v>
      </c>
      <c r="AQ9" s="259">
        <f>'Query3 (2)'!AU7</f>
        <v>27501580.149999999</v>
      </c>
      <c r="AR9" s="259">
        <f>'Query3 (2)'!AV7</f>
        <v>10269628.609999999</v>
      </c>
      <c r="AS9" s="259">
        <f>'Query3 (2)'!BP7</f>
        <v>19598377.670000002</v>
      </c>
      <c r="AT9" s="259">
        <f>'Query3 (2)'!G7</f>
        <v>780945988.92999995</v>
      </c>
      <c r="AU9" s="259">
        <f>'Query3 (2)'!BD7</f>
        <v>269449767.26999998</v>
      </c>
      <c r="AV9" s="259">
        <f>'Query3 (2)'!BE7</f>
        <v>25884686.23</v>
      </c>
      <c r="AW9" s="259">
        <f>'Query3 (2)'!BF7</f>
        <v>20676015.210000001</v>
      </c>
      <c r="AX9" s="259">
        <f>'Query3 (2)'!BG7</f>
        <v>38352379.340000004</v>
      </c>
      <c r="AY9" s="259">
        <f>'Query3 (2)'!BH7</f>
        <v>254825.75</v>
      </c>
      <c r="AZ9" s="259">
        <f>'Query3 (2)'!BI7</f>
        <v>4772732.22</v>
      </c>
      <c r="BA9" s="259">
        <f>'Query3 (2)'!E7</f>
        <v>917000994.71000004</v>
      </c>
      <c r="BB9" s="259">
        <f>'Query3 (2)'!Z7</f>
        <v>36605328.509999998</v>
      </c>
      <c r="BC9" s="259">
        <f>'Query3 (2)'!AA7</f>
        <v>50178545.899999999</v>
      </c>
      <c r="BD9" s="259">
        <f>'Query3 (2)'!AB7</f>
        <v>179799494.30000001</v>
      </c>
      <c r="BE9" s="259">
        <f>'Query3 (2)'!AC7</f>
        <v>22918807.120000001</v>
      </c>
      <c r="BF9" s="259">
        <f>'Query3 (2)'!AD7</f>
        <v>102284170.13</v>
      </c>
      <c r="BG9" s="259">
        <f>'Query3 (2)'!AE7</f>
        <v>95317376.370000005</v>
      </c>
      <c r="BH9" s="259">
        <f>'Query3 (2)'!BR7</f>
        <v>24914634.969999999</v>
      </c>
      <c r="BI9" s="259">
        <f>'Query3 (2)'!BS7</f>
        <v>110428867.94</v>
      </c>
      <c r="BJ9" s="259">
        <f>'Query3 (2)'!H7</f>
        <v>932040001.90999997</v>
      </c>
      <c r="BK9" s="259">
        <f>'Query3 (2)'!L7</f>
        <v>154791399.63999999</v>
      </c>
      <c r="BL9" s="259">
        <f>'Query3 (2)'!M7</f>
        <v>618238539.27999997</v>
      </c>
      <c r="BM9" s="259">
        <f>'Query3 (2)'!N7</f>
        <v>48864225.149999999</v>
      </c>
      <c r="BN9" s="259">
        <f>'Query3 (2)'!O7</f>
        <v>29019626.039999999</v>
      </c>
      <c r="BO9" s="259">
        <f>'Query3 (2)'!BU7</f>
        <v>87517194.079999998</v>
      </c>
      <c r="BP9" s="259">
        <f>'Query3 (2)'!K7</f>
        <v>677493712.19000006</v>
      </c>
      <c r="BQ9" s="260">
        <f>'Query3 (2)'!BJ7</f>
        <v>31778093.43</v>
      </c>
      <c r="BR9" s="260">
        <f>'Query3 (2)'!BK7</f>
        <v>89083610.870000005</v>
      </c>
      <c r="BS9" s="260">
        <f>'Query3 (2)'!BL7</f>
        <v>64994326.579999998</v>
      </c>
      <c r="BT9" s="260">
        <f>'Query3 (2)'!BM7</f>
        <v>65926666.119999997</v>
      </c>
      <c r="BU9" s="260">
        <f>'Query3 (2)'!BN7</f>
        <v>252840589.40000001</v>
      </c>
      <c r="BV9" s="259">
        <f>'Query3 (2)'!BQ7</f>
        <v>43096908.850000001</v>
      </c>
      <c r="BW9" s="259">
        <f>'Query3 (2)'!BV7</f>
        <v>53342175.329999998</v>
      </c>
      <c r="BX9" s="259">
        <f>'Query3 (2)'!BW7</f>
        <v>55922408.409999996</v>
      </c>
    </row>
    <row r="10" spans="1:76" s="25" customFormat="1" x14ac:dyDescent="0.2">
      <c r="A10" s="214">
        <v>44439</v>
      </c>
      <c r="B10" s="32" t="s">
        <v>86</v>
      </c>
      <c r="C10" s="27" t="s">
        <v>87</v>
      </c>
      <c r="D10" s="259">
        <f>'Query3 (2)'!F8</f>
        <v>-178080230.62</v>
      </c>
      <c r="E10" s="259">
        <f>'Query3 (2)'!AG8</f>
        <v>13637995.6</v>
      </c>
      <c r="F10" s="259">
        <f>'Query3 (2)'!AH8</f>
        <v>32986319.390000001</v>
      </c>
      <c r="G10" s="259">
        <f>'Query3 (2)'!AI8</f>
        <v>20288527.670000002</v>
      </c>
      <c r="H10" s="259">
        <f>'Query3 (2)'!AJ8</f>
        <v>27548142.469999999</v>
      </c>
      <c r="I10" s="259">
        <f>'Query3 (2)'!AK8</f>
        <v>12369138.75</v>
      </c>
      <c r="J10" s="259">
        <f>'Query3 (2)'!AL8</f>
        <v>-3926458.1</v>
      </c>
      <c r="K10" s="259">
        <f>'Query3 (2)'!AM8</f>
        <v>14318626.6</v>
      </c>
      <c r="L10" s="259">
        <f>'Query3 (2)'!AN8</f>
        <v>4382924.93</v>
      </c>
      <c r="M10" s="259">
        <f>'Query3 (2)'!AO8</f>
        <v>19641836.789999999</v>
      </c>
      <c r="N10" s="259">
        <f>'Query3 (2)'!AP8</f>
        <v>3480282.71</v>
      </c>
      <c r="O10" s="259">
        <f>'Query3 (2)'!AQ8</f>
        <v>25135709.210000001</v>
      </c>
      <c r="P10" s="259">
        <f>'Query3 (2)'!J8</f>
        <v>228815253.63</v>
      </c>
      <c r="Q10" s="259">
        <f>'Query3 (2)'!AF8</f>
        <v>8602653.1899999995</v>
      </c>
      <c r="R10" s="259">
        <f>'Query3 (2)'!AW8</f>
        <v>50645979.350000001</v>
      </c>
      <c r="S10" s="259">
        <f>'Query3 (2)'!AX8</f>
        <v>-7111033.75</v>
      </c>
      <c r="T10" s="259">
        <f>'Query3 (2)'!AY8</f>
        <v>23356564.120000001</v>
      </c>
      <c r="U10" s="259">
        <f>'Query3 (2)'!AZ8</f>
        <v>17254554.850000001</v>
      </c>
      <c r="V10" s="259">
        <f>'Query3 (2)'!BA8</f>
        <v>55296290.219999999</v>
      </c>
      <c r="W10" s="259">
        <f>'Query3 (2)'!BB8</f>
        <v>-27166889.620000001</v>
      </c>
      <c r="X10" s="259">
        <f>'Query3 (2)'!BC8</f>
        <v>-7339460.5700000003</v>
      </c>
      <c r="Y10" s="259">
        <f>'Query3 (2)'!BO8</f>
        <v>-5649302.4299999997</v>
      </c>
      <c r="Z10" s="259">
        <f>'Query3 (2)'!BX8</f>
        <v>30712741.559999999</v>
      </c>
      <c r="AA10" s="259">
        <f>'Query3 (2)'!D8</f>
        <v>884496206.01999998</v>
      </c>
      <c r="AB10" s="259">
        <f>'Query3 (2)'!P8</f>
        <v>202372797.13</v>
      </c>
      <c r="AC10" s="259">
        <f>'Query3 (2)'!Q8</f>
        <v>18629567.579999998</v>
      </c>
      <c r="AD10" s="259">
        <f>'Query3 (2)'!R8</f>
        <v>214806979.63</v>
      </c>
      <c r="AE10" s="259">
        <f>'Query3 (2)'!S8</f>
        <v>4233344.66</v>
      </c>
      <c r="AF10" s="259">
        <f>'Query3 (2)'!T8</f>
        <v>47728300.539999999</v>
      </c>
      <c r="AG10" s="259">
        <f>'Query3 (2)'!U8</f>
        <v>180064607.44999999</v>
      </c>
      <c r="AH10" s="259">
        <f>'Query3 (2)'!V8</f>
        <v>132159343.81</v>
      </c>
      <c r="AI10" s="259">
        <f>'Query3 (2)'!W8</f>
        <v>25330403.030000001</v>
      </c>
      <c r="AJ10" s="259">
        <f>'Query3 (2)'!X8</f>
        <v>143603460.03999999</v>
      </c>
      <c r="AK10" s="259">
        <f>'Query3 (2)'!Y8</f>
        <v>74022177.349999994</v>
      </c>
      <c r="AL10" s="259">
        <f>'Query3 (2)'!BT8</f>
        <v>36382445.350000001</v>
      </c>
      <c r="AM10" s="259">
        <f>'Query3 (2)'!I8</f>
        <v>89947257.609999999</v>
      </c>
      <c r="AN10" s="259">
        <f>'Query3 (2)'!AR8</f>
        <v>10674828.720000001</v>
      </c>
      <c r="AO10" s="259">
        <f>'Query3 (2)'!AS8</f>
        <v>3501252.58</v>
      </c>
      <c r="AP10" s="259">
        <f>'Query3 (2)'!AT8</f>
        <v>15670543.32</v>
      </c>
      <c r="AQ10" s="259">
        <f>'Query3 (2)'!AU8</f>
        <v>15780587.58</v>
      </c>
      <c r="AR10" s="259">
        <f>'Query3 (2)'!AV8</f>
        <v>8431586.2599999998</v>
      </c>
      <c r="AS10" s="259">
        <f>'Query3 (2)'!BP8</f>
        <v>11784363.060000001</v>
      </c>
      <c r="AT10" s="259">
        <f>'Query3 (2)'!G8</f>
        <v>116677592.08</v>
      </c>
      <c r="AU10" s="259">
        <f>'Query3 (2)'!BD8</f>
        <v>26444606.620000001</v>
      </c>
      <c r="AV10" s="259">
        <f>'Query3 (2)'!BE8</f>
        <v>9977563.5600000005</v>
      </c>
      <c r="AW10" s="259">
        <f>'Query3 (2)'!BF8</f>
        <v>-10452212.9</v>
      </c>
      <c r="AX10" s="259">
        <f>'Query3 (2)'!BG8</f>
        <v>8986678.4600000009</v>
      </c>
      <c r="AY10" s="259">
        <f>'Query3 (2)'!BH8</f>
        <v>-27400301.98</v>
      </c>
      <c r="AZ10" s="259">
        <f>'Query3 (2)'!BI8</f>
        <v>-9095391.1199999992</v>
      </c>
      <c r="BA10" s="259">
        <f>'Query3 (2)'!E8</f>
        <v>538214366.47000003</v>
      </c>
      <c r="BB10" s="259">
        <f>'Query3 (2)'!Z8</f>
        <v>-104739758.54000001</v>
      </c>
      <c r="BC10" s="259">
        <f>'Query3 (2)'!AA8</f>
        <v>19531318.010000002</v>
      </c>
      <c r="BD10" s="259">
        <f>'Query3 (2)'!AB8</f>
        <v>-51471874.469999999</v>
      </c>
      <c r="BE10" s="259">
        <f>'Query3 (2)'!AC8</f>
        <v>-13950191.93</v>
      </c>
      <c r="BF10" s="259">
        <f>'Query3 (2)'!AD8</f>
        <v>52629393.359999999</v>
      </c>
      <c r="BG10" s="259">
        <f>'Query3 (2)'!AE8</f>
        <v>-39316797.079999998</v>
      </c>
      <c r="BH10" s="259">
        <f>'Query3 (2)'!BR8</f>
        <v>-1497450.54</v>
      </c>
      <c r="BI10" s="259">
        <f>'Query3 (2)'!BS8</f>
        <v>79322941.819999993</v>
      </c>
      <c r="BJ10" s="259">
        <f>'Query3 (2)'!H8</f>
        <v>179745992.49000001</v>
      </c>
      <c r="BK10" s="259">
        <f>'Query3 (2)'!L8</f>
        <v>43514226.439999998</v>
      </c>
      <c r="BL10" s="259">
        <f>'Query3 (2)'!M8</f>
        <v>551496086.51999998</v>
      </c>
      <c r="BM10" s="259">
        <f>'Query3 (2)'!N8</f>
        <v>14610322.16</v>
      </c>
      <c r="BN10" s="259">
        <f>'Query3 (2)'!O8</f>
        <v>-4220395.95</v>
      </c>
      <c r="BO10" s="259">
        <f>'Query3 (2)'!BU8</f>
        <v>71709637.519999996</v>
      </c>
      <c r="BP10" s="259">
        <f>'Query3 (2)'!K8</f>
        <v>369293820.23000002</v>
      </c>
      <c r="BQ10" s="260">
        <f>'Query3 (2)'!BJ8</f>
        <v>13616356.869999999</v>
      </c>
      <c r="BR10" s="260">
        <f>'Query3 (2)'!BK8</f>
        <v>56840184.710000001</v>
      </c>
      <c r="BS10" s="260">
        <f>'Query3 (2)'!BL8</f>
        <v>30348810.379999999</v>
      </c>
      <c r="BT10" s="260">
        <f>'Query3 (2)'!BM8</f>
        <v>37663864.340000004</v>
      </c>
      <c r="BU10" s="260">
        <f>'Query3 (2)'!BN8</f>
        <v>40715644.789999999</v>
      </c>
      <c r="BV10" s="259">
        <f>'Query3 (2)'!BQ8</f>
        <v>24825007.149999999</v>
      </c>
      <c r="BW10" s="259">
        <f>'Query3 (2)'!BV8</f>
        <v>29846824.91</v>
      </c>
      <c r="BX10" s="259">
        <f>'Query3 (2)'!BW8</f>
        <v>24043812.48</v>
      </c>
    </row>
    <row r="11" spans="1:76" s="25" customFormat="1" x14ac:dyDescent="0.2">
      <c r="A11" s="214">
        <v>44439</v>
      </c>
      <c r="B11" s="23" t="s">
        <v>88</v>
      </c>
      <c r="C11" s="24" t="s">
        <v>89</v>
      </c>
      <c r="D11" s="259">
        <f>'Query3 (2)'!F9</f>
        <v>0.63</v>
      </c>
      <c r="E11" s="259">
        <f>'Query3 (2)'!AG9</f>
        <v>1.58</v>
      </c>
      <c r="F11" s="259">
        <f>'Query3 (2)'!AH9</f>
        <v>3.93</v>
      </c>
      <c r="G11" s="259">
        <f>'Query3 (2)'!AI9</f>
        <v>3.56</v>
      </c>
      <c r="H11" s="259">
        <f>'Query3 (2)'!AJ9</f>
        <v>3.79</v>
      </c>
      <c r="I11" s="259">
        <f>'Query3 (2)'!AK9</f>
        <v>1.71</v>
      </c>
      <c r="J11" s="259">
        <f>'Query3 (2)'!AL9</f>
        <v>0.78</v>
      </c>
      <c r="K11" s="259">
        <f>'Query3 (2)'!AM9</f>
        <v>2.2200000000000002</v>
      </c>
      <c r="L11" s="259">
        <f>'Query3 (2)'!AN9</f>
        <v>1.1299999999999999</v>
      </c>
      <c r="M11" s="259">
        <f>'Query3 (2)'!AO9</f>
        <v>2.3199999999999998</v>
      </c>
      <c r="N11" s="259">
        <f>'Query3 (2)'!AP9</f>
        <v>1.19</v>
      </c>
      <c r="O11" s="259">
        <f>'Query3 (2)'!AQ9</f>
        <v>2.85</v>
      </c>
      <c r="P11" s="259">
        <f>'Query3 (2)'!J9</f>
        <v>1.59</v>
      </c>
      <c r="Q11" s="259">
        <f>'Query3 (2)'!AF9</f>
        <v>1.3</v>
      </c>
      <c r="R11" s="259">
        <f>'Query3 (2)'!AW9</f>
        <v>2.6</v>
      </c>
      <c r="S11" s="259">
        <f>'Query3 (2)'!AX9</f>
        <v>0.84</v>
      </c>
      <c r="T11" s="259">
        <f>'Query3 (2)'!AY9</f>
        <v>1.4</v>
      </c>
      <c r="U11" s="259">
        <f>'Query3 (2)'!AZ9</f>
        <v>1.59</v>
      </c>
      <c r="V11" s="259">
        <f>'Query3 (2)'!BA9</f>
        <v>1.78</v>
      </c>
      <c r="W11" s="259">
        <f>'Query3 (2)'!BB9</f>
        <v>0.56999999999999995</v>
      </c>
      <c r="X11" s="259">
        <f>'Query3 (2)'!BC9</f>
        <v>0.77</v>
      </c>
      <c r="Y11" s="259">
        <f>'Query3 (2)'!BO9</f>
        <v>0.64</v>
      </c>
      <c r="Z11" s="259">
        <f>'Query3 (2)'!BX9</f>
        <v>6.88</v>
      </c>
      <c r="AA11" s="259">
        <f>'Query3 (2)'!D9</f>
        <v>2.59</v>
      </c>
      <c r="AB11" s="259">
        <f>'Query3 (2)'!P9</f>
        <v>4.7</v>
      </c>
      <c r="AC11" s="259">
        <f>'Query3 (2)'!Q9</f>
        <v>1.89</v>
      </c>
      <c r="AD11" s="259">
        <f>'Query3 (2)'!R9</f>
        <v>1.54</v>
      </c>
      <c r="AE11" s="259">
        <f>'Query3 (2)'!S9</f>
        <v>1.1599999999999999</v>
      </c>
      <c r="AF11" s="259">
        <f>'Query3 (2)'!T9</f>
        <v>2.12</v>
      </c>
      <c r="AG11" s="259">
        <f>'Query3 (2)'!U9</f>
        <v>2.38</v>
      </c>
      <c r="AH11" s="259">
        <f>'Query3 (2)'!V9</f>
        <v>2.08</v>
      </c>
      <c r="AI11" s="259">
        <f>'Query3 (2)'!W9</f>
        <v>5.1100000000000003</v>
      </c>
      <c r="AJ11" s="259">
        <f>'Query3 (2)'!X9</f>
        <v>3.94</v>
      </c>
      <c r="AK11" s="259">
        <f>'Query3 (2)'!Y9</f>
        <v>4.08</v>
      </c>
      <c r="AL11" s="259">
        <f>'Query3 (2)'!BT9</f>
        <v>2.79</v>
      </c>
      <c r="AM11" s="259">
        <f>'Query3 (2)'!I9</f>
        <v>1.97</v>
      </c>
      <c r="AN11" s="259">
        <f>'Query3 (2)'!AR9</f>
        <v>2.11</v>
      </c>
      <c r="AO11" s="259">
        <f>'Query3 (2)'!AS9</f>
        <v>1.19</v>
      </c>
      <c r="AP11" s="259">
        <f>'Query3 (2)'!AT9</f>
        <v>2.25</v>
      </c>
      <c r="AQ11" s="259">
        <f>'Query3 (2)'!AU9</f>
        <v>3.53</v>
      </c>
      <c r="AR11" s="259">
        <f>'Query3 (2)'!AV9</f>
        <v>4.55</v>
      </c>
      <c r="AS11" s="259">
        <f>'Query3 (2)'!BP9</f>
        <v>3.8</v>
      </c>
      <c r="AT11" s="259">
        <f>'Query3 (2)'!G9</f>
        <v>1.23</v>
      </c>
      <c r="AU11" s="259">
        <f>'Query3 (2)'!BD9</f>
        <v>1.19</v>
      </c>
      <c r="AV11" s="259">
        <f>'Query3 (2)'!BE9</f>
        <v>1.49</v>
      </c>
      <c r="AW11" s="259">
        <f>'Query3 (2)'!BF9</f>
        <v>0.5</v>
      </c>
      <c r="AX11" s="259">
        <f>'Query3 (2)'!BG9</f>
        <v>1.51</v>
      </c>
      <c r="AY11" s="259">
        <f>'Query3 (2)'!BH9</f>
        <v>0.3</v>
      </c>
      <c r="AZ11" s="259">
        <f>'Query3 (2)'!BI9</f>
        <v>0.54</v>
      </c>
      <c r="BA11" s="259">
        <f>'Query3 (2)'!E9</f>
        <v>1.76</v>
      </c>
      <c r="BB11" s="259">
        <f>'Query3 (2)'!Z9</f>
        <v>0.26</v>
      </c>
      <c r="BC11" s="259">
        <f>'Query3 (2)'!AA9</f>
        <v>1.78</v>
      </c>
      <c r="BD11" s="259">
        <f>'Query3 (2)'!AB9</f>
        <v>0.56000000000000005</v>
      </c>
      <c r="BE11" s="259">
        <f>'Query3 (2)'!AC9</f>
        <v>0.61</v>
      </c>
      <c r="BF11" s="259">
        <f>'Query3 (2)'!AD9</f>
        <v>2.62</v>
      </c>
      <c r="BG11" s="259">
        <f>'Query3 (2)'!AE9</f>
        <v>0.56999999999999995</v>
      </c>
      <c r="BH11" s="259">
        <f>'Query3 (2)'!BR9</f>
        <v>0.9</v>
      </c>
      <c r="BI11" s="259">
        <f>'Query3 (2)'!BS9</f>
        <v>2.92</v>
      </c>
      <c r="BJ11" s="259">
        <f>'Query3 (2)'!H9</f>
        <v>1.53</v>
      </c>
      <c r="BK11" s="259">
        <f>'Query3 (2)'!L9</f>
        <v>1.36</v>
      </c>
      <c r="BL11" s="259">
        <f>'Query3 (2)'!M9</f>
        <v>3.4</v>
      </c>
      <c r="BM11" s="259">
        <f>'Query3 (2)'!N9</f>
        <v>1.27</v>
      </c>
      <c r="BN11" s="259">
        <f>'Query3 (2)'!O9</f>
        <v>0.92</v>
      </c>
      <c r="BO11" s="259">
        <f>'Query3 (2)'!BU9</f>
        <v>2.39</v>
      </c>
      <c r="BP11" s="259">
        <f>'Query3 (2)'!K9</f>
        <v>3.77</v>
      </c>
      <c r="BQ11" s="260">
        <f>'Query3 (2)'!BJ9</f>
        <v>1.69</v>
      </c>
      <c r="BR11" s="260">
        <f>'Query3 (2)'!BK9</f>
        <v>3.75</v>
      </c>
      <c r="BS11" s="260">
        <f>'Query3 (2)'!BL9</f>
        <v>2.97</v>
      </c>
      <c r="BT11" s="260">
        <f>'Query3 (2)'!BM9</f>
        <v>2.58</v>
      </c>
      <c r="BU11" s="260">
        <f>'Query3 (2)'!BN9</f>
        <v>1.42</v>
      </c>
      <c r="BV11" s="259">
        <f>'Query3 (2)'!BQ9</f>
        <v>2.21</v>
      </c>
      <c r="BW11" s="259">
        <f>'Query3 (2)'!BV9</f>
        <v>3.37</v>
      </c>
      <c r="BX11" s="259">
        <f>'Query3 (2)'!BW9</f>
        <v>2.7</v>
      </c>
    </row>
    <row r="12" spans="1:76" s="25" customFormat="1" x14ac:dyDescent="0.2">
      <c r="A12" s="214">
        <v>44439</v>
      </c>
      <c r="B12" s="41" t="s">
        <v>90</v>
      </c>
      <c r="C12" s="42" t="s">
        <v>91</v>
      </c>
      <c r="D12" s="259">
        <f>'Query3 (2)'!F10</f>
        <v>120.53</v>
      </c>
      <c r="E12" s="259">
        <f>'Query3 (2)'!AG10</f>
        <v>118.94</v>
      </c>
      <c r="F12" s="259">
        <f>'Query3 (2)'!AH10</f>
        <v>178.58</v>
      </c>
      <c r="G12" s="259">
        <f>'Query3 (2)'!AI10</f>
        <v>84.69</v>
      </c>
      <c r="H12" s="259">
        <f>'Query3 (2)'!AJ10</f>
        <v>137.84</v>
      </c>
      <c r="I12" s="259">
        <f>'Query3 (2)'!AK10</f>
        <v>115.47</v>
      </c>
      <c r="J12" s="259">
        <f>'Query3 (2)'!AL10</f>
        <v>218.02</v>
      </c>
      <c r="K12" s="259">
        <f>'Query3 (2)'!AM10</f>
        <v>108.98</v>
      </c>
      <c r="L12" s="259">
        <f>'Query3 (2)'!AN10</f>
        <v>202.96</v>
      </c>
      <c r="M12" s="259">
        <f>'Query3 (2)'!AO10</f>
        <v>151.22999999999999</v>
      </c>
      <c r="N12" s="259">
        <f>'Query3 (2)'!AP10</f>
        <v>110.97</v>
      </c>
      <c r="O12" s="259">
        <f>'Query3 (2)'!AQ10</f>
        <v>129.52000000000001</v>
      </c>
      <c r="P12" s="259">
        <f>'Query3 (2)'!J10</f>
        <v>85.06</v>
      </c>
      <c r="Q12" s="259">
        <f>'Query3 (2)'!AF10</f>
        <v>178.19</v>
      </c>
      <c r="R12" s="259">
        <f>'Query3 (2)'!AW10</f>
        <v>89.01</v>
      </c>
      <c r="S12" s="259">
        <f>'Query3 (2)'!AX10</f>
        <v>208.96</v>
      </c>
      <c r="T12" s="259">
        <f>'Query3 (2)'!AY10</f>
        <v>147.96</v>
      </c>
      <c r="U12" s="259">
        <f>'Query3 (2)'!AZ10</f>
        <v>190.77</v>
      </c>
      <c r="V12" s="259">
        <f>'Query3 (2)'!BA10</f>
        <v>92.97</v>
      </c>
      <c r="W12" s="259">
        <f>'Query3 (2)'!BB10</f>
        <v>209.69</v>
      </c>
      <c r="X12" s="259">
        <f>'Query3 (2)'!BC10</f>
        <v>112.51</v>
      </c>
      <c r="Y12" s="259">
        <f>'Query3 (2)'!BO10</f>
        <v>270.58999999999997</v>
      </c>
      <c r="Z12" s="259">
        <f>'Query3 (2)'!BX10</f>
        <v>62.79</v>
      </c>
      <c r="AA12" s="259">
        <f>'Query3 (2)'!D10</f>
        <v>65.209999999999994</v>
      </c>
      <c r="AB12" s="259">
        <f>'Query3 (2)'!P10</f>
        <v>66.150000000000006</v>
      </c>
      <c r="AC12" s="259">
        <f>'Query3 (2)'!Q10</f>
        <v>117.74</v>
      </c>
      <c r="AD12" s="259">
        <f>'Query3 (2)'!R10</f>
        <v>129.16999999999999</v>
      </c>
      <c r="AE12" s="259">
        <f>'Query3 (2)'!S10</f>
        <v>164.6</v>
      </c>
      <c r="AF12" s="259">
        <f>'Query3 (2)'!T10</f>
        <v>108.53</v>
      </c>
      <c r="AG12" s="259">
        <f>'Query3 (2)'!U10</f>
        <v>120.65</v>
      </c>
      <c r="AH12" s="259">
        <f>'Query3 (2)'!V10</f>
        <v>134.4</v>
      </c>
      <c r="AI12" s="259">
        <f>'Query3 (2)'!W10</f>
        <v>81.06</v>
      </c>
      <c r="AJ12" s="259">
        <f>'Query3 (2)'!X10</f>
        <v>124.69</v>
      </c>
      <c r="AK12" s="259">
        <f>'Query3 (2)'!Y10</f>
        <v>91.55</v>
      </c>
      <c r="AL12" s="259">
        <f>'Query3 (2)'!BT10</f>
        <v>162.12</v>
      </c>
      <c r="AM12" s="259">
        <f>'Query3 (2)'!I10</f>
        <v>70.12</v>
      </c>
      <c r="AN12" s="259">
        <f>'Query3 (2)'!AR10</f>
        <v>75.36</v>
      </c>
      <c r="AO12" s="259">
        <f>'Query3 (2)'!AS10</f>
        <v>92.49</v>
      </c>
      <c r="AP12" s="259">
        <f>'Query3 (2)'!AT10</f>
        <v>49.3</v>
      </c>
      <c r="AQ12" s="259">
        <f>'Query3 (2)'!AU10</f>
        <v>62.23</v>
      </c>
      <c r="AR12" s="259">
        <f>'Query3 (2)'!AV10</f>
        <v>32.5</v>
      </c>
      <c r="AS12" s="259">
        <f>'Query3 (2)'!BP10</f>
        <v>42.71</v>
      </c>
      <c r="AT12" s="259">
        <f>'Query3 (2)'!G10</f>
        <v>120.9</v>
      </c>
      <c r="AU12" s="259">
        <f>'Query3 (2)'!BD10</f>
        <v>123.85</v>
      </c>
      <c r="AV12" s="259">
        <f>'Query3 (2)'!BE10</f>
        <v>101.62</v>
      </c>
      <c r="AW12" s="259">
        <f>'Query3 (2)'!BF10</f>
        <v>163.08000000000001</v>
      </c>
      <c r="AX12" s="259">
        <f>'Query3 (2)'!BG10</f>
        <v>107.97</v>
      </c>
      <c r="AY12" s="259">
        <f>'Query3 (2)'!BH10</f>
        <v>126.77</v>
      </c>
      <c r="AZ12" s="259">
        <f>'Query3 (2)'!BI10</f>
        <v>198.13</v>
      </c>
      <c r="BA12" s="259">
        <f>'Query3 (2)'!E10</f>
        <v>21.61</v>
      </c>
      <c r="BB12" s="259">
        <f>'Query3 (2)'!Z10</f>
        <v>334.36</v>
      </c>
      <c r="BC12" s="259">
        <f>'Query3 (2)'!AA10</f>
        <v>78.78</v>
      </c>
      <c r="BD12" s="259">
        <f>'Query3 (2)'!AB10</f>
        <v>141.57</v>
      </c>
      <c r="BE12" s="259">
        <f>'Query3 (2)'!AC10</f>
        <v>115.03</v>
      </c>
      <c r="BF12" s="259">
        <f>'Query3 (2)'!AD10</f>
        <v>159.15</v>
      </c>
      <c r="BG12" s="259">
        <f>'Query3 (2)'!AE10</f>
        <v>321.51</v>
      </c>
      <c r="BH12" s="259">
        <f>'Query3 (2)'!BR10</f>
        <v>220.55</v>
      </c>
      <c r="BI12" s="259">
        <f>'Query3 (2)'!BS10</f>
        <v>337.16</v>
      </c>
      <c r="BJ12" s="259">
        <f>'Query3 (2)'!H10</f>
        <v>128.07</v>
      </c>
      <c r="BK12" s="259">
        <f>'Query3 (2)'!L10</f>
        <v>128.66999999999999</v>
      </c>
      <c r="BL12" s="259">
        <f>'Query3 (2)'!M10</f>
        <v>143.72</v>
      </c>
      <c r="BM12" s="259">
        <f>'Query3 (2)'!N10</f>
        <v>102.05</v>
      </c>
      <c r="BN12" s="259">
        <f>'Query3 (2)'!O10</f>
        <v>125.91</v>
      </c>
      <c r="BO12" s="259">
        <f>'Query3 (2)'!BU10</f>
        <v>157.12</v>
      </c>
      <c r="BP12" s="259">
        <f>'Query3 (2)'!K10</f>
        <v>80.25</v>
      </c>
      <c r="BQ12" s="260">
        <f>'Query3 (2)'!BJ10</f>
        <v>184.37</v>
      </c>
      <c r="BR12" s="260">
        <f>'Query3 (2)'!BK10</f>
        <v>70.290000000000006</v>
      </c>
      <c r="BS12" s="260">
        <f>'Query3 (2)'!BL10</f>
        <v>155.69</v>
      </c>
      <c r="BT12" s="260">
        <f>'Query3 (2)'!BM10</f>
        <v>115.07</v>
      </c>
      <c r="BU12" s="260">
        <f>'Query3 (2)'!BN10</f>
        <v>92.28</v>
      </c>
      <c r="BV12" s="259">
        <f>'Query3 (2)'!BQ10</f>
        <v>115.9</v>
      </c>
      <c r="BW12" s="259">
        <f>'Query3 (2)'!BV10</f>
        <v>100.02</v>
      </c>
      <c r="BX12" s="259">
        <f>'Query3 (2)'!BW10</f>
        <v>126.7</v>
      </c>
    </row>
    <row r="13" spans="1:76" s="25" customFormat="1" x14ac:dyDescent="0.2">
      <c r="A13" s="231">
        <v>44439</v>
      </c>
      <c r="B13" s="43" t="s">
        <v>92</v>
      </c>
      <c r="C13" s="44" t="s">
        <v>93</v>
      </c>
      <c r="D13" s="259">
        <f>'Query3 (2)'!F11</f>
        <v>93.7</v>
      </c>
      <c r="E13" s="259">
        <f>'Query3 (2)'!AG11</f>
        <v>18.41</v>
      </c>
      <c r="F13" s="259">
        <f>'Query3 (2)'!AH11</f>
        <v>19.14</v>
      </c>
      <c r="G13" s="259">
        <f>'Query3 (2)'!AI11</f>
        <v>40.450000000000003</v>
      </c>
      <c r="H13" s="259">
        <f>'Query3 (2)'!AJ11</f>
        <v>9.06</v>
      </c>
      <c r="I13" s="259">
        <f>'Query3 (2)'!AK11</f>
        <v>44.44</v>
      </c>
      <c r="J13" s="259">
        <f>'Query3 (2)'!AL11</f>
        <v>39.770000000000003</v>
      </c>
      <c r="K13" s="259">
        <f>'Query3 (2)'!AM11</f>
        <v>23.96</v>
      </c>
      <c r="L13" s="259">
        <f>'Query3 (2)'!AN11</f>
        <v>18.95</v>
      </c>
      <c r="M13" s="259">
        <f>'Query3 (2)'!AO11</f>
        <v>16.350000000000001</v>
      </c>
      <c r="N13" s="259">
        <f>'Query3 (2)'!AP11</f>
        <v>35.54</v>
      </c>
      <c r="O13" s="259">
        <f>'Query3 (2)'!AQ11</f>
        <v>22.08</v>
      </c>
      <c r="P13" s="259">
        <f>'Query3 (2)'!J11</f>
        <v>102.04</v>
      </c>
      <c r="Q13" s="259">
        <f>'Query3 (2)'!AF11</f>
        <v>62.54</v>
      </c>
      <c r="R13" s="259">
        <f>'Query3 (2)'!AW11</f>
        <v>156</v>
      </c>
      <c r="S13" s="259">
        <f>'Query3 (2)'!AX11</f>
        <v>100.16</v>
      </c>
      <c r="T13" s="259">
        <f>'Query3 (2)'!AY11</f>
        <v>95.76</v>
      </c>
      <c r="U13" s="259">
        <f>'Query3 (2)'!AZ11</f>
        <v>181.9</v>
      </c>
      <c r="V13" s="259">
        <f>'Query3 (2)'!BA11</f>
        <v>82.09</v>
      </c>
      <c r="W13" s="259">
        <f>'Query3 (2)'!BB11</f>
        <v>102.16</v>
      </c>
      <c r="X13" s="259">
        <f>'Query3 (2)'!BC11</f>
        <v>110.07</v>
      </c>
      <c r="Y13" s="259">
        <f>'Query3 (2)'!BO11</f>
        <v>62.96</v>
      </c>
      <c r="Z13" s="259">
        <f>'Query3 (2)'!BX11</f>
        <v>43.69</v>
      </c>
      <c r="AA13" s="259">
        <f>'Query3 (2)'!D11</f>
        <v>128.54</v>
      </c>
      <c r="AB13" s="259">
        <f>'Query3 (2)'!P11</f>
        <v>63.97</v>
      </c>
      <c r="AC13" s="259">
        <f>'Query3 (2)'!Q11</f>
        <v>43.07</v>
      </c>
      <c r="AD13" s="259">
        <f>'Query3 (2)'!R11</f>
        <v>84.16</v>
      </c>
      <c r="AE13" s="259">
        <f>'Query3 (2)'!S11</f>
        <v>91.22</v>
      </c>
      <c r="AF13" s="259">
        <f>'Query3 (2)'!T11</f>
        <v>64.650000000000006</v>
      </c>
      <c r="AG13" s="259">
        <f>'Query3 (2)'!U11</f>
        <v>63.22</v>
      </c>
      <c r="AH13" s="259">
        <f>'Query3 (2)'!V11</f>
        <v>123.92</v>
      </c>
      <c r="AI13" s="259">
        <f>'Query3 (2)'!W11</f>
        <v>71.599999999999994</v>
      </c>
      <c r="AJ13" s="259">
        <f>'Query3 (2)'!X11</f>
        <v>103.56</v>
      </c>
      <c r="AK13" s="259">
        <f>'Query3 (2)'!Y11</f>
        <v>31.63</v>
      </c>
      <c r="AL13" s="259">
        <f>'Query3 (2)'!BT11</f>
        <v>25.26</v>
      </c>
      <c r="AM13" s="259">
        <f>'Query3 (2)'!I11</f>
        <v>28.77</v>
      </c>
      <c r="AN13" s="259">
        <f>'Query3 (2)'!AR11</f>
        <v>37.159999999999997</v>
      </c>
      <c r="AO13" s="259">
        <f>'Query3 (2)'!AS11</f>
        <v>34.119999999999997</v>
      </c>
      <c r="AP13" s="259">
        <f>'Query3 (2)'!AT11</f>
        <v>66.8</v>
      </c>
      <c r="AQ13" s="259">
        <f>'Query3 (2)'!AU11</f>
        <v>64.39</v>
      </c>
      <c r="AR13" s="259">
        <f>'Query3 (2)'!AV11</f>
        <v>46.41</v>
      </c>
      <c r="AS13" s="259">
        <f>'Query3 (2)'!BP11</f>
        <v>61.34</v>
      </c>
      <c r="AT13" s="259">
        <f>'Query3 (2)'!G11</f>
        <v>92.9</v>
      </c>
      <c r="AU13" s="259">
        <f>'Query3 (2)'!BD11</f>
        <v>104.44</v>
      </c>
      <c r="AV13" s="259">
        <f>'Query3 (2)'!BE11</f>
        <v>75.42</v>
      </c>
      <c r="AW13" s="259">
        <f>'Query3 (2)'!BF11</f>
        <v>124.64</v>
      </c>
      <c r="AX13" s="259">
        <f>'Query3 (2)'!BG11</f>
        <v>15.92</v>
      </c>
      <c r="AY13" s="259">
        <f>'Query3 (2)'!BH11</f>
        <v>26.47</v>
      </c>
      <c r="AZ13" s="259">
        <f>'Query3 (2)'!BI11</f>
        <v>58.69</v>
      </c>
      <c r="BA13" s="259">
        <f>'Query3 (2)'!E11</f>
        <v>80.27</v>
      </c>
      <c r="BB13" s="259">
        <f>'Query3 (2)'!Z11</f>
        <v>54.73</v>
      </c>
      <c r="BC13" s="259">
        <f>'Query3 (2)'!AA11</f>
        <v>87.33</v>
      </c>
      <c r="BD13" s="259">
        <f>'Query3 (2)'!AB11</f>
        <v>377.97</v>
      </c>
      <c r="BE13" s="259">
        <f>'Query3 (2)'!AC11</f>
        <v>113.95</v>
      </c>
      <c r="BF13" s="259">
        <f>'Query3 (2)'!AD11</f>
        <v>118.16</v>
      </c>
      <c r="BG13" s="259">
        <f>'Query3 (2)'!AE11</f>
        <v>198.92</v>
      </c>
      <c r="BH13" s="259">
        <f>'Query3 (2)'!BR11</f>
        <v>187.78</v>
      </c>
      <c r="BI13" s="259">
        <f>'Query3 (2)'!BS11</f>
        <v>340.19</v>
      </c>
      <c r="BJ13" s="259">
        <f>'Query3 (2)'!H11</f>
        <v>126.24</v>
      </c>
      <c r="BK13" s="259">
        <f>'Query3 (2)'!L11</f>
        <v>239.25</v>
      </c>
      <c r="BL13" s="259">
        <f>'Query3 (2)'!M11</f>
        <v>53</v>
      </c>
      <c r="BM13" s="259">
        <f>'Query3 (2)'!N11</f>
        <v>52.09</v>
      </c>
      <c r="BN13" s="259">
        <f>'Query3 (2)'!O11</f>
        <v>52.3</v>
      </c>
      <c r="BO13" s="259">
        <f>'Query3 (2)'!BU11</f>
        <v>124.88</v>
      </c>
      <c r="BP13" s="259">
        <f>'Query3 (2)'!K11</f>
        <v>57.08</v>
      </c>
      <c r="BQ13" s="260">
        <f>'Query3 (2)'!BJ11</f>
        <v>26.18</v>
      </c>
      <c r="BR13" s="260">
        <f>'Query3 (2)'!BK11</f>
        <v>88.97</v>
      </c>
      <c r="BS13" s="260">
        <f>'Query3 (2)'!BL11</f>
        <v>50.85</v>
      </c>
      <c r="BT13" s="260">
        <f>'Query3 (2)'!BM11</f>
        <v>58.21</v>
      </c>
      <c r="BU13" s="260">
        <f>'Query3 (2)'!BN11</f>
        <v>109.7</v>
      </c>
      <c r="BV13" s="259">
        <f>'Query3 (2)'!BQ11</f>
        <v>62.86</v>
      </c>
      <c r="BW13" s="259">
        <f>'Query3 (2)'!BV11</f>
        <v>13.74</v>
      </c>
      <c r="BX13" s="259">
        <f>'Query3 (2)'!BW11</f>
        <v>88.68</v>
      </c>
    </row>
    <row r="14" spans="1:76" s="25" customFormat="1" x14ac:dyDescent="0.2">
      <c r="A14" s="231">
        <v>44439</v>
      </c>
      <c r="B14" s="45" t="s">
        <v>94</v>
      </c>
      <c r="C14" s="46" t="s">
        <v>95</v>
      </c>
      <c r="D14" s="259">
        <f>'Query3 (2)'!F12</f>
        <v>52.34</v>
      </c>
      <c r="E14" s="259">
        <f>'Query3 (2)'!AG12</f>
        <v>78.63</v>
      </c>
      <c r="F14" s="259">
        <f>'Query3 (2)'!AH12</f>
        <v>67.239999999999995</v>
      </c>
      <c r="G14" s="259">
        <f>'Query3 (2)'!AI12</f>
        <v>49.76</v>
      </c>
      <c r="H14" s="259">
        <f>'Query3 (2)'!AJ12</f>
        <v>100.02</v>
      </c>
      <c r="I14" s="259">
        <f>'Query3 (2)'!AK12</f>
        <v>63.09</v>
      </c>
      <c r="J14" s="259">
        <f>'Query3 (2)'!AL12</f>
        <v>88.06</v>
      </c>
      <c r="K14" s="259">
        <f>'Query3 (2)'!AM12</f>
        <v>64.260000000000005</v>
      </c>
      <c r="L14" s="259">
        <f>'Query3 (2)'!AN12</f>
        <v>53.85</v>
      </c>
      <c r="M14" s="259">
        <f>'Query3 (2)'!AO12</f>
        <v>96.76</v>
      </c>
      <c r="N14" s="259">
        <f>'Query3 (2)'!AP12</f>
        <v>74.75</v>
      </c>
      <c r="O14" s="259">
        <f>'Query3 (2)'!AQ12</f>
        <v>102.03</v>
      </c>
      <c r="P14" s="259">
        <f>'Query3 (2)'!J12</f>
        <v>107.53</v>
      </c>
      <c r="Q14" s="259">
        <f>'Query3 (2)'!AF12</f>
        <v>82.03</v>
      </c>
      <c r="R14" s="259">
        <f>'Query3 (2)'!AW12</f>
        <v>177.67</v>
      </c>
      <c r="S14" s="259">
        <f>'Query3 (2)'!AX12</f>
        <v>82.76</v>
      </c>
      <c r="T14" s="259">
        <f>'Query3 (2)'!AY12</f>
        <v>107.73</v>
      </c>
      <c r="U14" s="259">
        <f>'Query3 (2)'!AZ12</f>
        <v>137.11000000000001</v>
      </c>
      <c r="V14" s="259">
        <f>'Query3 (2)'!BA12</f>
        <v>152.44999999999999</v>
      </c>
      <c r="W14" s="259">
        <f>'Query3 (2)'!BB12</f>
        <v>82.63</v>
      </c>
      <c r="X14" s="259">
        <f>'Query3 (2)'!BC12</f>
        <v>111.62</v>
      </c>
      <c r="Y14" s="259">
        <f>'Query3 (2)'!BO12</f>
        <v>258.58999999999997</v>
      </c>
      <c r="Z14" s="259">
        <f>'Query3 (2)'!BX12</f>
        <v>65.959999999999994</v>
      </c>
      <c r="AA14" s="259">
        <f>'Query3 (2)'!D12</f>
        <v>104.66</v>
      </c>
      <c r="AB14" s="259">
        <f>'Query3 (2)'!P12</f>
        <v>81.22</v>
      </c>
      <c r="AC14" s="259">
        <f>'Query3 (2)'!Q12</f>
        <v>92.16</v>
      </c>
      <c r="AD14" s="259">
        <f>'Query3 (2)'!R12</f>
        <v>58.11</v>
      </c>
      <c r="AE14" s="259">
        <f>'Query3 (2)'!S12</f>
        <v>109.63</v>
      </c>
      <c r="AF14" s="259">
        <f>'Query3 (2)'!T12</f>
        <v>97.43</v>
      </c>
      <c r="AG14" s="259">
        <f>'Query3 (2)'!U12</f>
        <v>126.87</v>
      </c>
      <c r="AH14" s="259">
        <f>'Query3 (2)'!V12</f>
        <v>99.45</v>
      </c>
      <c r="AI14" s="259">
        <f>'Query3 (2)'!W12</f>
        <v>92.57</v>
      </c>
      <c r="AJ14" s="259">
        <f>'Query3 (2)'!X12</f>
        <v>98.78</v>
      </c>
      <c r="AK14" s="259">
        <f>'Query3 (2)'!Y12</f>
        <v>107.64</v>
      </c>
      <c r="AL14" s="259">
        <f>'Query3 (2)'!BT12</f>
        <v>105.63</v>
      </c>
      <c r="AM14" s="259">
        <f>'Query3 (2)'!I12</f>
        <v>197.52</v>
      </c>
      <c r="AN14" s="259">
        <f>'Query3 (2)'!AR12</f>
        <v>69.66</v>
      </c>
      <c r="AO14" s="259">
        <f>'Query3 (2)'!AS12</f>
        <v>65.040000000000006</v>
      </c>
      <c r="AP14" s="259">
        <f>'Query3 (2)'!AT12</f>
        <v>74.2</v>
      </c>
      <c r="AQ14" s="259">
        <f>'Query3 (2)'!AU12</f>
        <v>55.95</v>
      </c>
      <c r="AR14" s="259">
        <f>'Query3 (2)'!AV12</f>
        <v>104.82</v>
      </c>
      <c r="AS14" s="259">
        <f>'Query3 (2)'!BP12</f>
        <v>53.01</v>
      </c>
      <c r="AT14" s="259">
        <f>'Query3 (2)'!G12</f>
        <v>95.01</v>
      </c>
      <c r="AU14" s="259">
        <f>'Query3 (2)'!BD12</f>
        <v>112.56</v>
      </c>
      <c r="AV14" s="259">
        <f>'Query3 (2)'!BE12</f>
        <v>107.96</v>
      </c>
      <c r="AW14" s="259">
        <f>'Query3 (2)'!BF12</f>
        <v>122.5</v>
      </c>
      <c r="AX14" s="259">
        <f>'Query3 (2)'!BG12</f>
        <v>59.02</v>
      </c>
      <c r="AY14" s="259">
        <f>'Query3 (2)'!BH12</f>
        <v>86.15</v>
      </c>
      <c r="AZ14" s="259">
        <f>'Query3 (2)'!BI12</f>
        <v>100.4</v>
      </c>
      <c r="BA14" s="259">
        <f>'Query3 (2)'!E12</f>
        <v>27.24</v>
      </c>
      <c r="BB14" s="259">
        <f>'Query3 (2)'!Z12</f>
        <v>82.52</v>
      </c>
      <c r="BC14" s="259">
        <f>'Query3 (2)'!AA12</f>
        <v>113.52</v>
      </c>
      <c r="BD14" s="259">
        <f>'Query3 (2)'!AB12</f>
        <v>74.569999999999993</v>
      </c>
      <c r="BE14" s="259">
        <f>'Query3 (2)'!AC12</f>
        <v>65.66</v>
      </c>
      <c r="BF14" s="259">
        <f>'Query3 (2)'!AD12</f>
        <v>391.56</v>
      </c>
      <c r="BG14" s="259">
        <f>'Query3 (2)'!AE12</f>
        <v>146.59</v>
      </c>
      <c r="BH14" s="259">
        <f>'Query3 (2)'!BR12</f>
        <v>164.47</v>
      </c>
      <c r="BI14" s="259">
        <f>'Query3 (2)'!BS12</f>
        <v>445.58</v>
      </c>
      <c r="BJ14" s="259">
        <f>'Query3 (2)'!H12</f>
        <v>93.18</v>
      </c>
      <c r="BK14" s="259">
        <f>'Query3 (2)'!L12</f>
        <v>79.73</v>
      </c>
      <c r="BL14" s="259">
        <f>'Query3 (2)'!M12</f>
        <v>102.75</v>
      </c>
      <c r="BM14" s="259">
        <f>'Query3 (2)'!N12</f>
        <v>100</v>
      </c>
      <c r="BN14" s="259">
        <f>'Query3 (2)'!O12</f>
        <v>91.62</v>
      </c>
      <c r="BO14" s="259">
        <f>'Query3 (2)'!BU12</f>
        <v>164.04</v>
      </c>
      <c r="BP14" s="259">
        <f>'Query3 (2)'!K12</f>
        <v>77.11</v>
      </c>
      <c r="BQ14" s="260">
        <f>'Query3 (2)'!BJ12</f>
        <v>93.15</v>
      </c>
      <c r="BR14" s="260">
        <f>'Query3 (2)'!BK12</f>
        <v>132.27000000000001</v>
      </c>
      <c r="BS14" s="260">
        <f>'Query3 (2)'!BL12</f>
        <v>90.07</v>
      </c>
      <c r="BT14" s="260">
        <f>'Query3 (2)'!BM12</f>
        <v>62.37</v>
      </c>
      <c r="BU14" s="260">
        <f>'Query3 (2)'!BN12</f>
        <v>117.31</v>
      </c>
      <c r="BV14" s="259">
        <f>'Query3 (2)'!BQ12</f>
        <v>76.2</v>
      </c>
      <c r="BW14" s="259">
        <f>'Query3 (2)'!BV12</f>
        <v>193.62</v>
      </c>
      <c r="BX14" s="259">
        <f>'Query3 (2)'!BW12</f>
        <v>125.38</v>
      </c>
    </row>
    <row r="15" spans="1:76" s="25" customFormat="1" x14ac:dyDescent="0.2">
      <c r="A15" s="231">
        <v>44439</v>
      </c>
      <c r="B15" s="47" t="s">
        <v>96</v>
      </c>
      <c r="C15" s="48" t="s">
        <v>97</v>
      </c>
      <c r="D15" s="259">
        <f>'Query3 (2)'!F13</f>
        <v>114.74</v>
      </c>
      <c r="E15" s="259">
        <f>'Query3 (2)'!AG13</f>
        <v>163.6</v>
      </c>
      <c r="F15" s="259">
        <f>'Query3 (2)'!AH13</f>
        <v>111.61</v>
      </c>
      <c r="G15" s="259">
        <f>'Query3 (2)'!AI13</f>
        <v>136.79</v>
      </c>
      <c r="H15" s="259">
        <f>'Query3 (2)'!AJ13</f>
        <v>-24.15</v>
      </c>
      <c r="I15" s="259">
        <f>'Query3 (2)'!AK13</f>
        <v>139.37</v>
      </c>
      <c r="J15" s="259">
        <f>'Query3 (2)'!AL13</f>
        <v>264.52</v>
      </c>
      <c r="K15" s="259">
        <f>'Query3 (2)'!AM13</f>
        <v>92.62</v>
      </c>
      <c r="L15" s="259">
        <f>'Query3 (2)'!AN13</f>
        <v>110.62</v>
      </c>
      <c r="M15" s="259">
        <f>'Query3 (2)'!AO13</f>
        <v>124.25</v>
      </c>
      <c r="N15" s="259">
        <f>'Query3 (2)'!AP13</f>
        <v>193.86</v>
      </c>
      <c r="O15" s="259">
        <f>'Query3 (2)'!AQ13</f>
        <v>58.46</v>
      </c>
      <c r="P15" s="259">
        <f>'Query3 (2)'!J13</f>
        <v>150.55000000000001</v>
      </c>
      <c r="Q15" s="259">
        <f>'Query3 (2)'!AF13</f>
        <v>238.23</v>
      </c>
      <c r="R15" s="259">
        <f>'Query3 (2)'!AW13</f>
        <v>156.91999999999999</v>
      </c>
      <c r="S15" s="259">
        <f>'Query3 (2)'!AX13</f>
        <v>170.86</v>
      </c>
      <c r="T15" s="259">
        <f>'Query3 (2)'!AY13</f>
        <v>112.56</v>
      </c>
      <c r="U15" s="259">
        <f>'Query3 (2)'!AZ13</f>
        <v>296.77</v>
      </c>
      <c r="V15" s="259">
        <f>'Query3 (2)'!BA13</f>
        <v>149.43</v>
      </c>
      <c r="W15" s="259">
        <f>'Query3 (2)'!BB13</f>
        <v>188.75</v>
      </c>
      <c r="X15" s="259">
        <f>'Query3 (2)'!BC13</f>
        <v>288.44</v>
      </c>
      <c r="Y15" s="259">
        <f>'Query3 (2)'!BO13</f>
        <v>108.26</v>
      </c>
      <c r="Z15" s="259">
        <f>'Query3 (2)'!BX13</f>
        <v>125.18</v>
      </c>
      <c r="AA15" s="259">
        <f>'Query3 (2)'!D13</f>
        <v>179.07</v>
      </c>
      <c r="AB15" s="259">
        <f>'Query3 (2)'!P13</f>
        <v>153.33000000000001</v>
      </c>
      <c r="AC15" s="259">
        <f>'Query3 (2)'!Q13</f>
        <v>174.39</v>
      </c>
      <c r="AD15" s="259">
        <f>'Query3 (2)'!R13</f>
        <v>180.18</v>
      </c>
      <c r="AE15" s="259">
        <f>'Query3 (2)'!S13</f>
        <v>119.99</v>
      </c>
      <c r="AF15" s="259">
        <f>'Query3 (2)'!T13</f>
        <v>173.58</v>
      </c>
      <c r="AG15" s="259">
        <f>'Query3 (2)'!U13</f>
        <v>171.73</v>
      </c>
      <c r="AH15" s="259">
        <f>'Query3 (2)'!V13</f>
        <v>95.91</v>
      </c>
      <c r="AI15" s="259">
        <f>'Query3 (2)'!W13</f>
        <v>16.239999999999998</v>
      </c>
      <c r="AJ15" s="259">
        <f>'Query3 (2)'!X13</f>
        <v>196.9</v>
      </c>
      <c r="AK15" s="259">
        <f>'Query3 (2)'!Y13</f>
        <v>152.63</v>
      </c>
      <c r="AL15" s="259">
        <f>'Query3 (2)'!BT13</f>
        <v>167.41</v>
      </c>
      <c r="AM15" s="259">
        <f>'Query3 (2)'!I13</f>
        <v>49.78</v>
      </c>
      <c r="AN15" s="259">
        <f>'Query3 (2)'!AR13</f>
        <v>104.26</v>
      </c>
      <c r="AO15" s="259">
        <f>'Query3 (2)'!AS13</f>
        <v>102.26</v>
      </c>
      <c r="AP15" s="259">
        <f>'Query3 (2)'!AT13</f>
        <v>80.44</v>
      </c>
      <c r="AQ15" s="259">
        <f>'Query3 (2)'!AU13</f>
        <v>82.7</v>
      </c>
      <c r="AR15" s="259">
        <f>'Query3 (2)'!AV13</f>
        <v>69.849999999999994</v>
      </c>
      <c r="AS15" s="259">
        <f>'Query3 (2)'!BP13</f>
        <v>136.69999999999999</v>
      </c>
      <c r="AT15" s="259">
        <f>'Query3 (2)'!G13</f>
        <v>147.66</v>
      </c>
      <c r="AU15" s="259">
        <f>'Query3 (2)'!BD13</f>
        <v>175.06</v>
      </c>
      <c r="AV15" s="259">
        <f>'Query3 (2)'!BE13</f>
        <v>206.51</v>
      </c>
      <c r="AW15" s="259">
        <f>'Query3 (2)'!BF13</f>
        <v>166.76</v>
      </c>
      <c r="AX15" s="259">
        <f>'Query3 (2)'!BG13</f>
        <v>161.35</v>
      </c>
      <c r="AY15" s="259">
        <f>'Query3 (2)'!BH13</f>
        <v>173.89</v>
      </c>
      <c r="AZ15" s="259">
        <f>'Query3 (2)'!BI13</f>
        <v>158.51</v>
      </c>
      <c r="BA15" s="259">
        <f>'Query3 (2)'!E13</f>
        <v>111.5</v>
      </c>
      <c r="BB15" s="259">
        <f>'Query3 (2)'!Z13</f>
        <v>368.1</v>
      </c>
      <c r="BC15" s="259">
        <f>'Query3 (2)'!AA13</f>
        <v>274.17</v>
      </c>
      <c r="BD15" s="259">
        <f>'Query3 (2)'!AB13</f>
        <v>432.64</v>
      </c>
      <c r="BE15" s="259">
        <f>'Query3 (2)'!AC13</f>
        <v>284.52999999999997</v>
      </c>
      <c r="BF15" s="259">
        <f>'Query3 (2)'!AD13</f>
        <v>284.14</v>
      </c>
      <c r="BG15" s="259">
        <f>'Query3 (2)'!AE13</f>
        <v>315.08999999999997</v>
      </c>
      <c r="BH15" s="259">
        <f>'Query3 (2)'!BR13</f>
        <v>177.42</v>
      </c>
      <c r="BI15" s="259">
        <f>'Query3 (2)'!BS13</f>
        <v>390.43</v>
      </c>
      <c r="BJ15" s="259">
        <f>'Query3 (2)'!H13</f>
        <v>43.94</v>
      </c>
      <c r="BK15" s="259">
        <f>'Query3 (2)'!L13</f>
        <v>28.07</v>
      </c>
      <c r="BL15" s="259">
        <f>'Query3 (2)'!M13</f>
        <v>0</v>
      </c>
      <c r="BM15" s="259">
        <f>'Query3 (2)'!N13</f>
        <v>412.66</v>
      </c>
      <c r="BN15" s="259">
        <f>'Query3 (2)'!O13</f>
        <v>606.78</v>
      </c>
      <c r="BO15" s="259">
        <f>'Query3 (2)'!BU13</f>
        <v>0</v>
      </c>
      <c r="BP15" s="259">
        <f>'Query3 (2)'!K13</f>
        <v>88.62</v>
      </c>
      <c r="BQ15" s="260">
        <f>'Query3 (2)'!BJ13</f>
        <v>120.69</v>
      </c>
      <c r="BR15" s="260">
        <f>'Query3 (2)'!BK13</f>
        <v>306.10000000000002</v>
      </c>
      <c r="BS15" s="260">
        <f>'Query3 (2)'!BL13</f>
        <v>68.77</v>
      </c>
      <c r="BT15" s="260">
        <f>'Query3 (2)'!BM13</f>
        <v>80.73</v>
      </c>
      <c r="BU15" s="260">
        <f>'Query3 (2)'!BN13</f>
        <v>159.46</v>
      </c>
      <c r="BV15" s="259">
        <f>'Query3 (2)'!BQ13</f>
        <v>89.53</v>
      </c>
      <c r="BW15" s="259">
        <f>'Query3 (2)'!BV13</f>
        <v>378.75</v>
      </c>
      <c r="BX15" s="259">
        <f>'Query3 (2)'!BW13</f>
        <v>203.98</v>
      </c>
    </row>
    <row r="16" spans="1:76" s="25" customFormat="1" x14ac:dyDescent="0.2">
      <c r="A16" s="231">
        <v>44439</v>
      </c>
      <c r="B16" s="39" t="s">
        <v>98</v>
      </c>
      <c r="C16" s="40" t="s">
        <v>99</v>
      </c>
      <c r="D16" s="259">
        <f>'Query3 (2)'!F14</f>
        <v>44.26</v>
      </c>
      <c r="E16" s="259">
        <f>'Query3 (2)'!AG14</f>
        <v>97.86</v>
      </c>
      <c r="F16" s="259">
        <f>'Query3 (2)'!AH14</f>
        <v>77.17</v>
      </c>
      <c r="G16" s="259">
        <f>'Query3 (2)'!AI14</f>
        <v>57.77</v>
      </c>
      <c r="H16" s="259">
        <f>'Query3 (2)'!AJ14</f>
        <v>89.21</v>
      </c>
      <c r="I16" s="259">
        <f>'Query3 (2)'!AK14</f>
        <v>54.05</v>
      </c>
      <c r="J16" s="259">
        <f>'Query3 (2)'!AL14</f>
        <v>95.63</v>
      </c>
      <c r="K16" s="259">
        <f>'Query3 (2)'!AM14</f>
        <v>57.97</v>
      </c>
      <c r="L16" s="259">
        <f>'Query3 (2)'!AN14</f>
        <v>101.91</v>
      </c>
      <c r="M16" s="259">
        <f>'Query3 (2)'!AO14</f>
        <v>96.23</v>
      </c>
      <c r="N16" s="259">
        <f>'Query3 (2)'!AP14</f>
        <v>86.53</v>
      </c>
      <c r="O16" s="259">
        <f>'Query3 (2)'!AQ14</f>
        <v>88.38</v>
      </c>
      <c r="P16" s="259">
        <f>'Query3 (2)'!J14</f>
        <v>81.739999999999995</v>
      </c>
      <c r="Q16" s="259">
        <f>'Query3 (2)'!AF14</f>
        <v>79.34</v>
      </c>
      <c r="R16" s="259">
        <f>'Query3 (2)'!AW14</f>
        <v>108.18</v>
      </c>
      <c r="S16" s="259">
        <f>'Query3 (2)'!AX14</f>
        <v>54.63</v>
      </c>
      <c r="T16" s="259">
        <f>'Query3 (2)'!AY14</f>
        <v>46.11</v>
      </c>
      <c r="U16" s="259">
        <f>'Query3 (2)'!AZ14</f>
        <v>115.36</v>
      </c>
      <c r="V16" s="259">
        <f>'Query3 (2)'!BA14</f>
        <v>57.71</v>
      </c>
      <c r="W16" s="259">
        <f>'Query3 (2)'!BB14</f>
        <v>46.53</v>
      </c>
      <c r="X16" s="259">
        <f>'Query3 (2)'!BC14</f>
        <v>72.14</v>
      </c>
      <c r="Y16" s="259">
        <f>'Query3 (2)'!BO14</f>
        <v>64.23</v>
      </c>
      <c r="Z16" s="259">
        <f>'Query3 (2)'!BX14</f>
        <v>121</v>
      </c>
      <c r="AA16" s="259">
        <f>'Query3 (2)'!D14</f>
        <v>54.97</v>
      </c>
      <c r="AB16" s="259">
        <f>'Query3 (2)'!P14</f>
        <v>35.78</v>
      </c>
      <c r="AC16" s="259">
        <f>'Query3 (2)'!Q14</f>
        <v>60.89</v>
      </c>
      <c r="AD16" s="259">
        <f>'Query3 (2)'!R14</f>
        <v>56.56</v>
      </c>
      <c r="AE16" s="259">
        <f>'Query3 (2)'!S14</f>
        <v>101.25</v>
      </c>
      <c r="AF16" s="259">
        <f>'Query3 (2)'!T14</f>
        <v>25.82</v>
      </c>
      <c r="AG16" s="259">
        <f>'Query3 (2)'!U14</f>
        <v>60.21</v>
      </c>
      <c r="AH16" s="259">
        <f>'Query3 (2)'!V14</f>
        <v>64.650000000000006</v>
      </c>
      <c r="AI16" s="259">
        <f>'Query3 (2)'!W14</f>
        <v>138.02000000000001</v>
      </c>
      <c r="AJ16" s="259">
        <f>'Query3 (2)'!X14</f>
        <v>37.6</v>
      </c>
      <c r="AK16" s="259">
        <f>'Query3 (2)'!Y14</f>
        <v>53.33</v>
      </c>
      <c r="AL16" s="259">
        <f>'Query3 (2)'!BT14</f>
        <v>63.55</v>
      </c>
      <c r="AM16" s="259">
        <f>'Query3 (2)'!I14</f>
        <v>32.5</v>
      </c>
      <c r="AN16" s="259">
        <f>'Query3 (2)'!AR14</f>
        <v>59.63</v>
      </c>
      <c r="AO16" s="259">
        <f>'Query3 (2)'!AS14</f>
        <v>59.88</v>
      </c>
      <c r="AP16" s="259">
        <f>'Query3 (2)'!AT14</f>
        <v>57.77</v>
      </c>
      <c r="AQ16" s="259">
        <f>'Query3 (2)'!AU14</f>
        <v>78.88</v>
      </c>
      <c r="AR16" s="259">
        <f>'Query3 (2)'!AV14</f>
        <v>94.11</v>
      </c>
      <c r="AS16" s="259">
        <f>'Query3 (2)'!BP14</f>
        <v>81.7</v>
      </c>
      <c r="AT16" s="259">
        <f>'Query3 (2)'!G14</f>
        <v>99.57</v>
      </c>
      <c r="AU16" s="259">
        <f>'Query3 (2)'!BD14</f>
        <v>93.54</v>
      </c>
      <c r="AV16" s="259">
        <f>'Query3 (2)'!BE14</f>
        <v>54.62</v>
      </c>
      <c r="AW16" s="259">
        <f>'Query3 (2)'!BF14</f>
        <v>100.71</v>
      </c>
      <c r="AX16" s="259">
        <f>'Query3 (2)'!BG14</f>
        <v>45.72</v>
      </c>
      <c r="AY16" s="259">
        <f>'Query3 (2)'!BH14</f>
        <v>49.59</v>
      </c>
      <c r="AZ16" s="259">
        <f>'Query3 (2)'!BI14</f>
        <v>91.81</v>
      </c>
      <c r="BA16" s="259">
        <f>'Query3 (2)'!E14</f>
        <v>49.62</v>
      </c>
      <c r="BB16" s="259">
        <f>'Query3 (2)'!Z14</f>
        <v>59.49</v>
      </c>
      <c r="BC16" s="259">
        <f>'Query3 (2)'!AA14</f>
        <v>41.76</v>
      </c>
      <c r="BD16" s="259">
        <f>'Query3 (2)'!AB14</f>
        <v>65.37</v>
      </c>
      <c r="BE16" s="259">
        <f>'Query3 (2)'!AC14</f>
        <v>67.11</v>
      </c>
      <c r="BF16" s="259">
        <f>'Query3 (2)'!AD14</f>
        <v>57.54</v>
      </c>
      <c r="BG16" s="259">
        <f>'Query3 (2)'!AE14</f>
        <v>70.400000000000006</v>
      </c>
      <c r="BH16" s="259">
        <f>'Query3 (2)'!BR14</f>
        <v>63.6</v>
      </c>
      <c r="BI16" s="259">
        <f>'Query3 (2)'!BS14</f>
        <v>147.27000000000001</v>
      </c>
      <c r="BJ16" s="259">
        <f>'Query3 (2)'!H14</f>
        <v>55.79</v>
      </c>
      <c r="BK16" s="259">
        <f>'Query3 (2)'!L14</f>
        <v>45.88</v>
      </c>
      <c r="BL16" s="259">
        <f>'Query3 (2)'!M14</f>
        <v>62.72</v>
      </c>
      <c r="BM16" s="259">
        <f>'Query3 (2)'!N14</f>
        <v>64.790000000000006</v>
      </c>
      <c r="BN16" s="259">
        <f>'Query3 (2)'!O14</f>
        <v>87.97</v>
      </c>
      <c r="BO16" s="259">
        <f>'Query3 (2)'!BU14</f>
        <v>142.79</v>
      </c>
      <c r="BP16" s="259">
        <f>'Query3 (2)'!K14</f>
        <v>50.92</v>
      </c>
      <c r="BQ16" s="260">
        <f>'Query3 (2)'!BJ14</f>
        <v>76.98</v>
      </c>
      <c r="BR16" s="260">
        <f>'Query3 (2)'!BK14</f>
        <v>110.7</v>
      </c>
      <c r="BS16" s="260">
        <f>'Query3 (2)'!BL14</f>
        <v>125.9</v>
      </c>
      <c r="BT16" s="260">
        <f>'Query3 (2)'!BM14</f>
        <v>40.31</v>
      </c>
      <c r="BU16" s="260">
        <f>'Query3 (2)'!BN14</f>
        <v>59.35</v>
      </c>
      <c r="BV16" s="259">
        <f>'Query3 (2)'!BQ14</f>
        <v>104.62</v>
      </c>
      <c r="BW16" s="259">
        <f>'Query3 (2)'!BV14</f>
        <v>111.23</v>
      </c>
      <c r="BX16" s="259">
        <f>'Query3 (2)'!BW14</f>
        <v>148.44</v>
      </c>
    </row>
    <row r="17" spans="1:76" s="25" customFormat="1" x14ac:dyDescent="0.2">
      <c r="A17" s="214">
        <v>44439</v>
      </c>
      <c r="B17" s="23" t="s">
        <v>100</v>
      </c>
      <c r="C17" s="24" t="s">
        <v>101</v>
      </c>
      <c r="D17" s="259">
        <f>'Query3 (2)'!F15</f>
        <v>22.57</v>
      </c>
      <c r="E17" s="259">
        <f>'Query3 (2)'!AG15</f>
        <v>4.93</v>
      </c>
      <c r="F17" s="259">
        <f>'Query3 (2)'!AH15</f>
        <v>17.14</v>
      </c>
      <c r="G17" s="259">
        <f>'Query3 (2)'!AI15</f>
        <v>12.54</v>
      </c>
      <c r="H17" s="259">
        <f>'Query3 (2)'!AJ15</f>
        <v>8.34</v>
      </c>
      <c r="I17" s="259">
        <f>'Query3 (2)'!AK15</f>
        <v>14.23</v>
      </c>
      <c r="J17" s="259">
        <f>'Query3 (2)'!AL15</f>
        <v>7.46</v>
      </c>
      <c r="K17" s="259">
        <f>'Query3 (2)'!AM15</f>
        <v>6.7</v>
      </c>
      <c r="L17" s="259">
        <f>'Query3 (2)'!AN15</f>
        <v>8.64</v>
      </c>
      <c r="M17" s="259">
        <f>'Query3 (2)'!AO15</f>
        <v>14.63</v>
      </c>
      <c r="N17" s="259">
        <f>'Query3 (2)'!AP15</f>
        <v>-3.15</v>
      </c>
      <c r="O17" s="259">
        <f>'Query3 (2)'!AQ15</f>
        <v>10.15</v>
      </c>
      <c r="P17" s="259">
        <f>'Query3 (2)'!J15</f>
        <v>18.489999999999998</v>
      </c>
      <c r="Q17" s="259">
        <f>'Query3 (2)'!AF15</f>
        <v>10.4</v>
      </c>
      <c r="R17" s="259">
        <f>'Query3 (2)'!AW15</f>
        <v>40.96</v>
      </c>
      <c r="S17" s="259">
        <f>'Query3 (2)'!AX15</f>
        <v>21.22</v>
      </c>
      <c r="T17" s="259">
        <f>'Query3 (2)'!AY15</f>
        <v>14.05</v>
      </c>
      <c r="U17" s="259">
        <f>'Query3 (2)'!AZ15</f>
        <v>30.22</v>
      </c>
      <c r="V17" s="259">
        <f>'Query3 (2)'!BA15</f>
        <v>43.92</v>
      </c>
      <c r="W17" s="259">
        <f>'Query3 (2)'!BB15</f>
        <v>20.28</v>
      </c>
      <c r="X17" s="259">
        <f>'Query3 (2)'!BC15</f>
        <v>24.26</v>
      </c>
      <c r="Y17" s="259">
        <f>'Query3 (2)'!BO15</f>
        <v>11.59</v>
      </c>
      <c r="Z17" s="259">
        <f>'Query3 (2)'!BX15</f>
        <v>22.11</v>
      </c>
      <c r="AA17" s="259">
        <f>'Query3 (2)'!D15</f>
        <v>16.22</v>
      </c>
      <c r="AB17" s="259">
        <f>'Query3 (2)'!P15</f>
        <v>38.94</v>
      </c>
      <c r="AC17" s="259">
        <f>'Query3 (2)'!Q15</f>
        <v>21.83</v>
      </c>
      <c r="AD17" s="259">
        <f>'Query3 (2)'!R15</f>
        <v>20.010000000000002</v>
      </c>
      <c r="AE17" s="259">
        <f>'Query3 (2)'!S15</f>
        <v>16.03</v>
      </c>
      <c r="AF17" s="259">
        <f>'Query3 (2)'!T15</f>
        <v>21.12</v>
      </c>
      <c r="AG17" s="259">
        <f>'Query3 (2)'!U15</f>
        <v>23.25</v>
      </c>
      <c r="AH17" s="259">
        <f>'Query3 (2)'!V15</f>
        <v>27.26</v>
      </c>
      <c r="AI17" s="259">
        <f>'Query3 (2)'!W15</f>
        <v>-3.62</v>
      </c>
      <c r="AJ17" s="259">
        <f>'Query3 (2)'!X15</f>
        <v>30.52</v>
      </c>
      <c r="AK17" s="259">
        <f>'Query3 (2)'!Y15</f>
        <v>18.399999999999999</v>
      </c>
      <c r="AL17" s="259">
        <f>'Query3 (2)'!BT15</f>
        <v>27.65</v>
      </c>
      <c r="AM17" s="259">
        <f>'Query3 (2)'!I15</f>
        <v>16.27</v>
      </c>
      <c r="AN17" s="259">
        <f>'Query3 (2)'!AR15</f>
        <v>21.56</v>
      </c>
      <c r="AO17" s="259">
        <f>'Query3 (2)'!AS15</f>
        <v>8.56</v>
      </c>
      <c r="AP17" s="259">
        <f>'Query3 (2)'!AT15</f>
        <v>13.7</v>
      </c>
      <c r="AQ17" s="259">
        <f>'Query3 (2)'!AU15</f>
        <v>14.92</v>
      </c>
      <c r="AR17" s="259">
        <f>'Query3 (2)'!AV15</f>
        <v>2.57</v>
      </c>
      <c r="AS17" s="259">
        <f>'Query3 (2)'!BP15</f>
        <v>5.56</v>
      </c>
      <c r="AT17" s="259">
        <f>'Query3 (2)'!G15</f>
        <v>26.03</v>
      </c>
      <c r="AU17" s="259">
        <f>'Query3 (2)'!BD15</f>
        <v>26.7</v>
      </c>
      <c r="AV17" s="259">
        <f>'Query3 (2)'!BE15</f>
        <v>9.7799999999999994</v>
      </c>
      <c r="AW17" s="259">
        <f>'Query3 (2)'!BF15</f>
        <v>22.6</v>
      </c>
      <c r="AX17" s="259">
        <f>'Query3 (2)'!BG15</f>
        <v>20.55</v>
      </c>
      <c r="AY17" s="259">
        <f>'Query3 (2)'!BH15</f>
        <v>4.88</v>
      </c>
      <c r="AZ17" s="259">
        <f>'Query3 (2)'!BI15</f>
        <v>7.4</v>
      </c>
      <c r="BA17" s="259">
        <f>'Query3 (2)'!E15</f>
        <v>10.96</v>
      </c>
      <c r="BB17" s="259">
        <f>'Query3 (2)'!Z15</f>
        <v>16.16</v>
      </c>
      <c r="BC17" s="259">
        <f>'Query3 (2)'!AA15</f>
        <v>5.04</v>
      </c>
      <c r="BD17" s="259">
        <f>'Query3 (2)'!AB15</f>
        <v>20.260000000000002</v>
      </c>
      <c r="BE17" s="259">
        <f>'Query3 (2)'!AC15</f>
        <v>9.49</v>
      </c>
      <c r="BF17" s="259">
        <f>'Query3 (2)'!AD15</f>
        <v>21.59</v>
      </c>
      <c r="BG17" s="259">
        <f>'Query3 (2)'!AE15</f>
        <v>42.49</v>
      </c>
      <c r="BH17" s="259">
        <f>'Query3 (2)'!BR15</f>
        <v>17.32</v>
      </c>
      <c r="BI17" s="259">
        <f>'Query3 (2)'!BS15</f>
        <v>27.96</v>
      </c>
      <c r="BJ17" s="259">
        <f>'Query3 (2)'!H15</f>
        <v>40.36</v>
      </c>
      <c r="BK17" s="259">
        <f>'Query3 (2)'!L15</f>
        <v>11.31</v>
      </c>
      <c r="BL17" s="259">
        <f>'Query3 (2)'!M15</f>
        <v>13.06</v>
      </c>
      <c r="BM17" s="259">
        <f>'Query3 (2)'!N15</f>
        <v>5.47</v>
      </c>
      <c r="BN17" s="259">
        <f>'Query3 (2)'!O15</f>
        <v>12.29</v>
      </c>
      <c r="BO17" s="259">
        <f>'Query3 (2)'!BU15</f>
        <v>20.64</v>
      </c>
      <c r="BP17" s="259">
        <f>'Query3 (2)'!K15</f>
        <v>29.07</v>
      </c>
      <c r="BQ17" s="260">
        <f>'Query3 (2)'!BJ15</f>
        <v>28.39</v>
      </c>
      <c r="BR17" s="260">
        <f>'Query3 (2)'!BK15</f>
        <v>27.22</v>
      </c>
      <c r="BS17" s="260">
        <f>'Query3 (2)'!BL15</f>
        <v>31.4</v>
      </c>
      <c r="BT17" s="260">
        <f>'Query3 (2)'!BM15</f>
        <v>19.440000000000001</v>
      </c>
      <c r="BU17" s="260">
        <f>'Query3 (2)'!BN15</f>
        <v>36.56</v>
      </c>
      <c r="BV17" s="259">
        <f>'Query3 (2)'!BQ15</f>
        <v>18.23</v>
      </c>
      <c r="BW17" s="259">
        <f>'Query3 (2)'!BV15</f>
        <v>42.73</v>
      </c>
      <c r="BX17" s="259">
        <f>'Query3 (2)'!BW15</f>
        <v>44.5</v>
      </c>
    </row>
    <row r="18" spans="1:76" s="25" customFormat="1" x14ac:dyDescent="0.2">
      <c r="A18" s="214">
        <v>44439</v>
      </c>
      <c r="B18" s="23" t="s">
        <v>102</v>
      </c>
      <c r="C18" s="24" t="s">
        <v>103</v>
      </c>
      <c r="D18" s="259">
        <f>'Query3 (2)'!F16</f>
        <v>14.66</v>
      </c>
      <c r="E18" s="259">
        <f>'Query3 (2)'!AG16</f>
        <v>-0.1</v>
      </c>
      <c r="F18" s="259">
        <f>'Query3 (2)'!AH16</f>
        <v>12.81</v>
      </c>
      <c r="G18" s="259">
        <f>'Query3 (2)'!AI16</f>
        <v>7.69</v>
      </c>
      <c r="H18" s="259">
        <f>'Query3 (2)'!AJ16</f>
        <v>-13.11</v>
      </c>
      <c r="I18" s="259">
        <f>'Query3 (2)'!AK16</f>
        <v>10.09</v>
      </c>
      <c r="J18" s="259">
        <f>'Query3 (2)'!AL16</f>
        <v>-0.08</v>
      </c>
      <c r="K18" s="259">
        <f>'Query3 (2)'!AM16</f>
        <v>0.74</v>
      </c>
      <c r="L18" s="259">
        <f>'Query3 (2)'!AN16</f>
        <v>1.4</v>
      </c>
      <c r="M18" s="259">
        <f>'Query3 (2)'!AO16</f>
        <v>8.4700000000000006</v>
      </c>
      <c r="N18" s="259">
        <f>'Query3 (2)'!AP16</f>
        <v>-9.61</v>
      </c>
      <c r="O18" s="259">
        <f>'Query3 (2)'!AQ16</f>
        <v>2.57</v>
      </c>
      <c r="P18" s="259">
        <f>'Query3 (2)'!J16</f>
        <v>12.86</v>
      </c>
      <c r="Q18" s="259">
        <f>'Query3 (2)'!AF16</f>
        <v>2.68</v>
      </c>
      <c r="R18" s="259">
        <f>'Query3 (2)'!AW16</f>
        <v>37.43</v>
      </c>
      <c r="S18" s="259">
        <f>'Query3 (2)'!AX16</f>
        <v>17.09</v>
      </c>
      <c r="T18" s="259">
        <f>'Query3 (2)'!AY16</f>
        <v>11</v>
      </c>
      <c r="U18" s="259">
        <f>'Query3 (2)'!AZ16</f>
        <v>29.46</v>
      </c>
      <c r="V18" s="259">
        <f>'Query3 (2)'!BA16</f>
        <v>37.049999999999997</v>
      </c>
      <c r="W18" s="259">
        <f>'Query3 (2)'!BB16</f>
        <v>13.46</v>
      </c>
      <c r="X18" s="259">
        <f>'Query3 (2)'!BC16</f>
        <v>19.09</v>
      </c>
      <c r="Y18" s="259">
        <f>'Query3 (2)'!BO16</f>
        <v>7.92</v>
      </c>
      <c r="Z18" s="259">
        <f>'Query3 (2)'!BX16</f>
        <v>16.23</v>
      </c>
      <c r="AA18" s="259">
        <f>'Query3 (2)'!D16</f>
        <v>10.44</v>
      </c>
      <c r="AB18" s="259">
        <f>'Query3 (2)'!P16</f>
        <v>32.28</v>
      </c>
      <c r="AC18" s="259">
        <f>'Query3 (2)'!Q16</f>
        <v>17.23</v>
      </c>
      <c r="AD18" s="259">
        <f>'Query3 (2)'!R16</f>
        <v>12.83</v>
      </c>
      <c r="AE18" s="259">
        <f>'Query3 (2)'!S16</f>
        <v>11.35</v>
      </c>
      <c r="AF18" s="259">
        <f>'Query3 (2)'!T16</f>
        <v>14.91</v>
      </c>
      <c r="AG18" s="259">
        <f>'Query3 (2)'!U16</f>
        <v>15.42</v>
      </c>
      <c r="AH18" s="259">
        <f>'Query3 (2)'!V16</f>
        <v>18.71</v>
      </c>
      <c r="AI18" s="259">
        <f>'Query3 (2)'!W16</f>
        <v>-11.17</v>
      </c>
      <c r="AJ18" s="259">
        <f>'Query3 (2)'!X16</f>
        <v>26.26</v>
      </c>
      <c r="AK18" s="259">
        <f>'Query3 (2)'!Y16</f>
        <v>12.33</v>
      </c>
      <c r="AL18" s="259">
        <f>'Query3 (2)'!BT16</f>
        <v>19.7</v>
      </c>
      <c r="AM18" s="259">
        <f>'Query3 (2)'!I16</f>
        <v>7.41</v>
      </c>
      <c r="AN18" s="259">
        <f>'Query3 (2)'!AR16</f>
        <v>17.52</v>
      </c>
      <c r="AO18" s="259">
        <f>'Query3 (2)'!AS16</f>
        <v>3.92</v>
      </c>
      <c r="AP18" s="259">
        <f>'Query3 (2)'!AT16</f>
        <v>9.83</v>
      </c>
      <c r="AQ18" s="259">
        <f>'Query3 (2)'!AU16</f>
        <v>12.05</v>
      </c>
      <c r="AR18" s="259">
        <f>'Query3 (2)'!AV16</f>
        <v>-1.67</v>
      </c>
      <c r="AS18" s="259">
        <f>'Query3 (2)'!BP16</f>
        <v>-1.32</v>
      </c>
      <c r="AT18" s="259">
        <f>'Query3 (2)'!G16</f>
        <v>19.36</v>
      </c>
      <c r="AU18" s="259">
        <f>'Query3 (2)'!BD16</f>
        <v>21.72</v>
      </c>
      <c r="AV18" s="259">
        <f>'Query3 (2)'!BE16</f>
        <v>4.5999999999999996</v>
      </c>
      <c r="AW18" s="259">
        <f>'Query3 (2)'!BF16</f>
        <v>19.28</v>
      </c>
      <c r="AX18" s="259">
        <f>'Query3 (2)'!BG16</f>
        <v>16.350000000000001</v>
      </c>
      <c r="AY18" s="259">
        <f>'Query3 (2)'!BH16</f>
        <v>-1.4</v>
      </c>
      <c r="AZ18" s="259">
        <f>'Query3 (2)'!BI16</f>
        <v>2.46</v>
      </c>
      <c r="BA18" s="259">
        <f>'Query3 (2)'!E16</f>
        <v>6.75</v>
      </c>
      <c r="BB18" s="259">
        <f>'Query3 (2)'!Z16</f>
        <v>3.47</v>
      </c>
      <c r="BC18" s="259">
        <f>'Query3 (2)'!AA16</f>
        <v>-7.49</v>
      </c>
      <c r="BD18" s="259">
        <f>'Query3 (2)'!AB16</f>
        <v>11.23</v>
      </c>
      <c r="BE18" s="259">
        <f>'Query3 (2)'!AC16</f>
        <v>4.54</v>
      </c>
      <c r="BF18" s="259">
        <f>'Query3 (2)'!AD16</f>
        <v>18.079999999999998</v>
      </c>
      <c r="BG18" s="259">
        <f>'Query3 (2)'!AE16</f>
        <v>39.270000000000003</v>
      </c>
      <c r="BH18" s="259">
        <f>'Query3 (2)'!BR16</f>
        <v>14.85</v>
      </c>
      <c r="BI18" s="259">
        <f>'Query3 (2)'!BS16</f>
        <v>23.58</v>
      </c>
      <c r="BJ18" s="259">
        <f>'Query3 (2)'!H16</f>
        <v>35.68</v>
      </c>
      <c r="BK18" s="259">
        <f>'Query3 (2)'!L16</f>
        <v>2.98</v>
      </c>
      <c r="BL18" s="259">
        <f>'Query3 (2)'!M16</f>
        <v>6.81</v>
      </c>
      <c r="BM18" s="259">
        <f>'Query3 (2)'!N16</f>
        <v>0.16</v>
      </c>
      <c r="BN18" s="259">
        <f>'Query3 (2)'!O16</f>
        <v>7.28</v>
      </c>
      <c r="BO18" s="259">
        <f>'Query3 (2)'!BU16</f>
        <v>13.37</v>
      </c>
      <c r="BP18" s="259">
        <f>'Query3 (2)'!K16</f>
        <v>23.13</v>
      </c>
      <c r="BQ18" s="260">
        <f>'Query3 (2)'!BJ16</f>
        <v>23.24</v>
      </c>
      <c r="BR18" s="260">
        <f>'Query3 (2)'!BK16</f>
        <v>20.190000000000001</v>
      </c>
      <c r="BS18" s="260">
        <f>'Query3 (2)'!BL16</f>
        <v>24.84</v>
      </c>
      <c r="BT18" s="260">
        <f>'Query3 (2)'!BM16</f>
        <v>15.17</v>
      </c>
      <c r="BU18" s="260">
        <f>'Query3 (2)'!BN16</f>
        <v>32.11</v>
      </c>
      <c r="BV18" s="259">
        <f>'Query3 (2)'!BQ16</f>
        <v>12.26</v>
      </c>
      <c r="BW18" s="259">
        <f>'Query3 (2)'!BV16</f>
        <v>36.44</v>
      </c>
      <c r="BX18" s="259">
        <f>'Query3 (2)'!BW16</f>
        <v>35.94</v>
      </c>
    </row>
    <row r="19" spans="1:76" s="25" customFormat="1" x14ac:dyDescent="0.2">
      <c r="A19" s="214">
        <v>44439</v>
      </c>
      <c r="B19" s="23" t="s">
        <v>104</v>
      </c>
      <c r="C19" s="24" t="s">
        <v>105</v>
      </c>
      <c r="D19" s="259">
        <f>'Query3 (2)'!F17</f>
        <v>9.39</v>
      </c>
      <c r="E19" s="259">
        <f>'Query3 (2)'!AG17</f>
        <v>-7.64</v>
      </c>
      <c r="F19" s="259">
        <f>'Query3 (2)'!AH17</f>
        <v>12.19</v>
      </c>
      <c r="G19" s="259">
        <f>'Query3 (2)'!AI17</f>
        <v>2.75</v>
      </c>
      <c r="H19" s="259">
        <f>'Query3 (2)'!AJ17</f>
        <v>2.34</v>
      </c>
      <c r="I19" s="259">
        <f>'Query3 (2)'!AK17</f>
        <v>7.63</v>
      </c>
      <c r="J19" s="259">
        <f>'Query3 (2)'!AL17</f>
        <v>-5.77</v>
      </c>
      <c r="K19" s="259">
        <f>'Query3 (2)'!AM17</f>
        <v>-3.36</v>
      </c>
      <c r="L19" s="259">
        <f>'Query3 (2)'!AN17</f>
        <v>2.6</v>
      </c>
      <c r="M19" s="259">
        <f>'Query3 (2)'!AO17</f>
        <v>6.24</v>
      </c>
      <c r="N19" s="259">
        <f>'Query3 (2)'!AP17</f>
        <v>-10.09</v>
      </c>
      <c r="O19" s="259">
        <f>'Query3 (2)'!AQ17</f>
        <v>3.9</v>
      </c>
      <c r="P19" s="259">
        <f>'Query3 (2)'!J17</f>
        <v>-47.76</v>
      </c>
      <c r="Q19" s="259">
        <f>'Query3 (2)'!AF17</f>
        <v>5.56</v>
      </c>
      <c r="R19" s="259">
        <f>'Query3 (2)'!AW17</f>
        <v>37.04</v>
      </c>
      <c r="S19" s="259">
        <f>'Query3 (2)'!AX17</f>
        <v>20.329999999999998</v>
      </c>
      <c r="T19" s="259">
        <f>'Query3 (2)'!AY17</f>
        <v>11.62</v>
      </c>
      <c r="U19" s="259">
        <f>'Query3 (2)'!AZ17</f>
        <v>24.14</v>
      </c>
      <c r="V19" s="259">
        <f>'Query3 (2)'!BA17</f>
        <v>39.03</v>
      </c>
      <c r="W19" s="259">
        <f>'Query3 (2)'!BB17</f>
        <v>18.989999999999998</v>
      </c>
      <c r="X19" s="259">
        <f>'Query3 (2)'!BC17</f>
        <v>15.21</v>
      </c>
      <c r="Y19" s="259">
        <f>'Query3 (2)'!BO17</f>
        <v>5.15</v>
      </c>
      <c r="Z19" s="259">
        <f>'Query3 (2)'!BX17</f>
        <v>17.420000000000002</v>
      </c>
      <c r="AA19" s="259">
        <f>'Query3 (2)'!D17</f>
        <v>-23.84</v>
      </c>
      <c r="AB19" s="259">
        <f>'Query3 (2)'!P17</f>
        <v>31.74</v>
      </c>
      <c r="AC19" s="259">
        <f>'Query3 (2)'!Q17</f>
        <v>11.46</v>
      </c>
      <c r="AD19" s="259">
        <f>'Query3 (2)'!R17</f>
        <v>19.059999999999999</v>
      </c>
      <c r="AE19" s="259">
        <f>'Query3 (2)'!S17</f>
        <v>-0.53</v>
      </c>
      <c r="AF19" s="259">
        <f>'Query3 (2)'!T17</f>
        <v>12.93</v>
      </c>
      <c r="AG19" s="259">
        <f>'Query3 (2)'!U17</f>
        <v>18.61</v>
      </c>
      <c r="AH19" s="259">
        <f>'Query3 (2)'!V17</f>
        <v>20.78</v>
      </c>
      <c r="AI19" s="259">
        <f>'Query3 (2)'!W17</f>
        <v>-7.08</v>
      </c>
      <c r="AJ19" s="259">
        <f>'Query3 (2)'!X17</f>
        <v>23.26</v>
      </c>
      <c r="AK19" s="259">
        <f>'Query3 (2)'!Y17</f>
        <v>14.83</v>
      </c>
      <c r="AL19" s="259">
        <f>'Query3 (2)'!BT17</f>
        <v>21.57</v>
      </c>
      <c r="AM19" s="259">
        <f>'Query3 (2)'!I17</f>
        <v>-6.66</v>
      </c>
      <c r="AN19" s="259">
        <f>'Query3 (2)'!AR17</f>
        <v>-5.14</v>
      </c>
      <c r="AO19" s="259">
        <f>'Query3 (2)'!AS17</f>
        <v>-1.39</v>
      </c>
      <c r="AP19" s="259">
        <f>'Query3 (2)'!AT17</f>
        <v>7.49</v>
      </c>
      <c r="AQ19" s="259">
        <f>'Query3 (2)'!AU17</f>
        <v>5.97</v>
      </c>
      <c r="AR19" s="259">
        <f>'Query3 (2)'!AV17</f>
        <v>-19.399999999999999</v>
      </c>
      <c r="AS19" s="259">
        <f>'Query3 (2)'!BP17</f>
        <v>-9.2799999999999994</v>
      </c>
      <c r="AT19" s="259">
        <f>'Query3 (2)'!G17</f>
        <v>-34.74</v>
      </c>
      <c r="AU19" s="259">
        <f>'Query3 (2)'!BD17</f>
        <v>22.31</v>
      </c>
      <c r="AV19" s="259">
        <f>'Query3 (2)'!BE17</f>
        <v>-1.06</v>
      </c>
      <c r="AW19" s="259">
        <f>'Query3 (2)'!BF17</f>
        <v>16.850000000000001</v>
      </c>
      <c r="AX19" s="259">
        <f>'Query3 (2)'!BG17</f>
        <v>16.34</v>
      </c>
      <c r="AY19" s="259">
        <f>'Query3 (2)'!BH17</f>
        <v>-6.12</v>
      </c>
      <c r="AZ19" s="259">
        <f>'Query3 (2)'!BI17</f>
        <v>-4.6399999999999997</v>
      </c>
      <c r="BA19" s="259">
        <f>'Query3 (2)'!E17</f>
        <v>5.97</v>
      </c>
      <c r="BB19" s="259">
        <f>'Query3 (2)'!Z17</f>
        <v>12.54</v>
      </c>
      <c r="BC19" s="259">
        <f>'Query3 (2)'!AA17</f>
        <v>0.23</v>
      </c>
      <c r="BD19" s="259">
        <f>'Query3 (2)'!AB17</f>
        <v>12.75</v>
      </c>
      <c r="BE19" s="259">
        <f>'Query3 (2)'!AC17</f>
        <v>1.95</v>
      </c>
      <c r="BF19" s="259">
        <f>'Query3 (2)'!AD17</f>
        <v>17.21</v>
      </c>
      <c r="BG19" s="259">
        <f>'Query3 (2)'!AE17</f>
        <v>36.35</v>
      </c>
      <c r="BH19" s="259">
        <f>'Query3 (2)'!BR17</f>
        <v>12.34</v>
      </c>
      <c r="BI19" s="259">
        <f>'Query3 (2)'!BS17</f>
        <v>18.32</v>
      </c>
      <c r="BJ19" s="259">
        <f>'Query3 (2)'!H17</f>
        <v>35.659999999999997</v>
      </c>
      <c r="BK19" s="259">
        <f>'Query3 (2)'!L17</f>
        <v>5.55</v>
      </c>
      <c r="BL19" s="259">
        <f>'Query3 (2)'!M17</f>
        <v>10.56</v>
      </c>
      <c r="BM19" s="259">
        <f>'Query3 (2)'!N17</f>
        <v>1.17</v>
      </c>
      <c r="BN19" s="259">
        <f>'Query3 (2)'!O17</f>
        <v>7.72</v>
      </c>
      <c r="BO19" s="259">
        <f>'Query3 (2)'!BU17</f>
        <v>10.66</v>
      </c>
      <c r="BP19" s="259">
        <f>'Query3 (2)'!K17</f>
        <v>24.23</v>
      </c>
      <c r="BQ19" s="260">
        <f>'Query3 (2)'!BJ17</f>
        <v>16.43</v>
      </c>
      <c r="BR19" s="260">
        <f>'Query3 (2)'!BK17</f>
        <v>19.989999999999998</v>
      </c>
      <c r="BS19" s="260">
        <f>'Query3 (2)'!BL17</f>
        <v>26</v>
      </c>
      <c r="BT19" s="260">
        <f>'Query3 (2)'!BM17</f>
        <v>13.03</v>
      </c>
      <c r="BU19" s="260">
        <f>'Query3 (2)'!BN17</f>
        <v>32.65</v>
      </c>
      <c r="BV19" s="259">
        <f>'Query3 (2)'!BQ17</f>
        <v>8.6</v>
      </c>
      <c r="BW19" s="259">
        <f>'Query3 (2)'!BV17</f>
        <v>31.06</v>
      </c>
      <c r="BX19" s="259">
        <f>'Query3 (2)'!BW17</f>
        <v>42.71</v>
      </c>
    </row>
    <row r="20" spans="1:76" s="25" customFormat="1" x14ac:dyDescent="0.2">
      <c r="A20" s="214">
        <v>44439</v>
      </c>
      <c r="B20" s="23" t="s">
        <v>106</v>
      </c>
      <c r="C20" s="24" t="s">
        <v>107</v>
      </c>
      <c r="D20" s="259">
        <f>'Query3 (2)'!F18</f>
        <v>1.2</v>
      </c>
      <c r="E20" s="259">
        <f>'Query3 (2)'!AG18</f>
        <v>-13.29</v>
      </c>
      <c r="F20" s="259">
        <f>'Query3 (2)'!AH18</f>
        <v>7.62</v>
      </c>
      <c r="G20" s="259">
        <f>'Query3 (2)'!AI18</f>
        <v>-2.34</v>
      </c>
      <c r="H20" s="259">
        <f>'Query3 (2)'!AJ18</f>
        <v>-19.3</v>
      </c>
      <c r="I20" s="259">
        <f>'Query3 (2)'!AK18</f>
        <v>3.3</v>
      </c>
      <c r="J20" s="259">
        <f>'Query3 (2)'!AL18</f>
        <v>-14.17</v>
      </c>
      <c r="K20" s="259">
        <f>'Query3 (2)'!AM18</f>
        <v>-9.81</v>
      </c>
      <c r="L20" s="259">
        <f>'Query3 (2)'!AN18</f>
        <v>-5.09</v>
      </c>
      <c r="M20" s="259">
        <f>'Query3 (2)'!AO18</f>
        <v>-0.1</v>
      </c>
      <c r="N20" s="259">
        <f>'Query3 (2)'!AP18</f>
        <v>-16.68</v>
      </c>
      <c r="O20" s="259">
        <f>'Query3 (2)'!AQ18</f>
        <v>-4.29</v>
      </c>
      <c r="P20" s="259">
        <f>'Query3 (2)'!J18</f>
        <v>-53.93</v>
      </c>
      <c r="Q20" s="259">
        <f>'Query3 (2)'!AF18</f>
        <v>-3.3</v>
      </c>
      <c r="R20" s="259">
        <f>'Query3 (2)'!AW18</f>
        <v>33.39</v>
      </c>
      <c r="S20" s="259">
        <f>'Query3 (2)'!AX18</f>
        <v>15.96</v>
      </c>
      <c r="T20" s="259">
        <f>'Query3 (2)'!AY18</f>
        <v>8.58</v>
      </c>
      <c r="U20" s="259">
        <f>'Query3 (2)'!AZ18</f>
        <v>23.36</v>
      </c>
      <c r="V20" s="259">
        <f>'Query3 (2)'!BA18</f>
        <v>31.85</v>
      </c>
      <c r="W20" s="259">
        <f>'Query3 (2)'!BB18</f>
        <v>11.96</v>
      </c>
      <c r="X20" s="259">
        <f>'Query3 (2)'!BC18</f>
        <v>9.65</v>
      </c>
      <c r="Y20" s="259">
        <f>'Query3 (2)'!BO18</f>
        <v>1.05</v>
      </c>
      <c r="Z20" s="259">
        <f>'Query3 (2)'!BX18</f>
        <v>11.25</v>
      </c>
      <c r="AA20" s="259">
        <f>'Query3 (2)'!D18</f>
        <v>-30.1</v>
      </c>
      <c r="AB20" s="259">
        <f>'Query3 (2)'!P18</f>
        <v>24.93</v>
      </c>
      <c r="AC20" s="259">
        <f>'Query3 (2)'!Q18</f>
        <v>6.62</v>
      </c>
      <c r="AD20" s="259">
        <f>'Query3 (2)'!R18</f>
        <v>11.72</v>
      </c>
      <c r="AE20" s="259">
        <f>'Query3 (2)'!S18</f>
        <v>-5.41</v>
      </c>
      <c r="AF20" s="259">
        <f>'Query3 (2)'!T18</f>
        <v>6.27</v>
      </c>
      <c r="AG20" s="259">
        <f>'Query3 (2)'!U18</f>
        <v>10.5</v>
      </c>
      <c r="AH20" s="259">
        <f>'Query3 (2)'!V18</f>
        <v>11.96</v>
      </c>
      <c r="AI20" s="259">
        <f>'Query3 (2)'!W18</f>
        <v>-15.78</v>
      </c>
      <c r="AJ20" s="259">
        <f>'Query3 (2)'!X18</f>
        <v>18.96</v>
      </c>
      <c r="AK20" s="259">
        <f>'Query3 (2)'!Y18</f>
        <v>8.5</v>
      </c>
      <c r="AL20" s="259">
        <f>'Query3 (2)'!BT18</f>
        <v>13.43</v>
      </c>
      <c r="AM20" s="259">
        <f>'Query3 (2)'!I18</f>
        <v>-16.5</v>
      </c>
      <c r="AN20" s="259">
        <f>'Query3 (2)'!AR18</f>
        <v>-9.2799999999999994</v>
      </c>
      <c r="AO20" s="259">
        <f>'Query3 (2)'!AS18</f>
        <v>-6.18</v>
      </c>
      <c r="AP20" s="259">
        <f>'Query3 (2)'!AT18</f>
        <v>3.29</v>
      </c>
      <c r="AQ20" s="259">
        <f>'Query3 (2)'!AU18</f>
        <v>3.04</v>
      </c>
      <c r="AR20" s="259">
        <f>'Query3 (2)'!AV18</f>
        <v>-23.82</v>
      </c>
      <c r="AS20" s="259">
        <f>'Query3 (2)'!BP18</f>
        <v>-16.3</v>
      </c>
      <c r="AT20" s="259">
        <f>'Query3 (2)'!G18</f>
        <v>-41.92</v>
      </c>
      <c r="AU20" s="259">
        <f>'Query3 (2)'!BD18</f>
        <v>17.28</v>
      </c>
      <c r="AV20" s="259">
        <f>'Query3 (2)'!BE18</f>
        <v>-6.5</v>
      </c>
      <c r="AW20" s="259">
        <f>'Query3 (2)'!BF18</f>
        <v>13.35</v>
      </c>
      <c r="AX20" s="259">
        <f>'Query3 (2)'!BG18</f>
        <v>12</v>
      </c>
      <c r="AY20" s="259">
        <f>'Query3 (2)'!BH18</f>
        <v>-12.89</v>
      </c>
      <c r="AZ20" s="259">
        <f>'Query3 (2)'!BI18</f>
        <v>-9.61</v>
      </c>
      <c r="BA20" s="259">
        <f>'Query3 (2)'!E18</f>
        <v>1.1200000000000001</v>
      </c>
      <c r="BB20" s="259">
        <f>'Query3 (2)'!Z18</f>
        <v>-0.45</v>
      </c>
      <c r="BC20" s="259">
        <f>'Query3 (2)'!AA18</f>
        <v>-12.45</v>
      </c>
      <c r="BD20" s="259">
        <f>'Query3 (2)'!AB18</f>
        <v>3.37</v>
      </c>
      <c r="BE20" s="259">
        <f>'Query3 (2)'!AC18</f>
        <v>-3.29</v>
      </c>
      <c r="BF20" s="259">
        <f>'Query3 (2)'!AD18</f>
        <v>13.66</v>
      </c>
      <c r="BG20" s="259">
        <f>'Query3 (2)'!AE18</f>
        <v>33.01</v>
      </c>
      <c r="BH20" s="259">
        <f>'Query3 (2)'!BR18</f>
        <v>9.86</v>
      </c>
      <c r="BI20" s="259">
        <f>'Query3 (2)'!BS18</f>
        <v>13.94</v>
      </c>
      <c r="BJ20" s="259">
        <f>'Query3 (2)'!H18</f>
        <v>30.59</v>
      </c>
      <c r="BK20" s="259">
        <f>'Query3 (2)'!L18</f>
        <v>-3.1</v>
      </c>
      <c r="BL20" s="259">
        <f>'Query3 (2)'!M18</f>
        <v>4.1399999999999997</v>
      </c>
      <c r="BM20" s="259">
        <f>'Query3 (2)'!N18</f>
        <v>-4.3899999999999997</v>
      </c>
      <c r="BN20" s="259">
        <f>'Query3 (2)'!O18</f>
        <v>2.63</v>
      </c>
      <c r="BO20" s="259">
        <f>'Query3 (2)'!BU18</f>
        <v>3.13</v>
      </c>
      <c r="BP20" s="259">
        <f>'Query3 (2)'!K18</f>
        <v>18.02</v>
      </c>
      <c r="BQ20" s="260">
        <f>'Query3 (2)'!BJ18</f>
        <v>11.13</v>
      </c>
      <c r="BR20" s="260">
        <f>'Query3 (2)'!BK18</f>
        <v>12.76</v>
      </c>
      <c r="BS20" s="260">
        <f>'Query3 (2)'!BL18</f>
        <v>19.14</v>
      </c>
      <c r="BT20" s="260">
        <f>'Query3 (2)'!BM18</f>
        <v>8.7100000000000009</v>
      </c>
      <c r="BU20" s="260">
        <f>'Query3 (2)'!BN18</f>
        <v>28.02</v>
      </c>
      <c r="BV20" s="259">
        <f>'Query3 (2)'!BQ18</f>
        <v>2.52</v>
      </c>
      <c r="BW20" s="259">
        <f>'Query3 (2)'!BV18</f>
        <v>24.59</v>
      </c>
      <c r="BX20" s="259">
        <f>'Query3 (2)'!BW18</f>
        <v>33.950000000000003</v>
      </c>
    </row>
    <row r="21" spans="1:76" s="25" customFormat="1" x14ac:dyDescent="0.2">
      <c r="A21" s="214">
        <v>44439</v>
      </c>
      <c r="B21" s="23" t="s">
        <v>108</v>
      </c>
      <c r="C21" s="24" t="s">
        <v>109</v>
      </c>
      <c r="D21" s="259">
        <f>'Query3 (2)'!F19</f>
        <v>30.78</v>
      </c>
      <c r="E21" s="259">
        <f>'Query3 (2)'!AG19</f>
        <v>2.54</v>
      </c>
      <c r="F21" s="259">
        <f>'Query3 (2)'!AH19</f>
        <v>17.350000000000001</v>
      </c>
      <c r="G21" s="259">
        <f>'Query3 (2)'!AI19</f>
        <v>11.44</v>
      </c>
      <c r="H21" s="259">
        <f>'Query3 (2)'!AJ19</f>
        <v>14.3</v>
      </c>
      <c r="I21" s="259">
        <f>'Query3 (2)'!AK19</f>
        <v>14.48</v>
      </c>
      <c r="J21" s="259">
        <f>'Query3 (2)'!AL19</f>
        <v>7.9</v>
      </c>
      <c r="K21" s="259">
        <f>'Query3 (2)'!AM19</f>
        <v>6.84</v>
      </c>
      <c r="L21" s="259">
        <f>'Query3 (2)'!AN19</f>
        <v>14.49</v>
      </c>
      <c r="M21" s="259">
        <f>'Query3 (2)'!AO19</f>
        <v>12.54</v>
      </c>
      <c r="N21" s="259">
        <f>'Query3 (2)'!AP19</f>
        <v>2.36</v>
      </c>
      <c r="O21" s="259">
        <f>'Query3 (2)'!AQ19</f>
        <v>12.26</v>
      </c>
      <c r="P21" s="259">
        <f>'Query3 (2)'!J19</f>
        <v>16.36</v>
      </c>
      <c r="Q21" s="259">
        <f>'Query3 (2)'!AF19</f>
        <v>13.44</v>
      </c>
      <c r="R21" s="259">
        <f>'Query3 (2)'!AW19</f>
        <v>40.869999999999997</v>
      </c>
      <c r="S21" s="259">
        <f>'Query3 (2)'!AX19</f>
        <v>25.61</v>
      </c>
      <c r="T21" s="259">
        <f>'Query3 (2)'!AY19</f>
        <v>14.84</v>
      </c>
      <c r="U21" s="259">
        <f>'Query3 (2)'!AZ19</f>
        <v>29.3</v>
      </c>
      <c r="V21" s="259">
        <f>'Query3 (2)'!BA19</f>
        <v>44.01</v>
      </c>
      <c r="W21" s="259">
        <f>'Query3 (2)'!BB19</f>
        <v>31.44</v>
      </c>
      <c r="X21" s="259">
        <f>'Query3 (2)'!BC19</f>
        <v>24.6</v>
      </c>
      <c r="Y21" s="259">
        <f>'Query3 (2)'!BO19</f>
        <v>13.08</v>
      </c>
      <c r="Z21" s="259">
        <f>'Query3 (2)'!BX19</f>
        <v>30.73</v>
      </c>
      <c r="AA21" s="259">
        <f>'Query3 (2)'!D19</f>
        <v>16.510000000000002</v>
      </c>
      <c r="AB21" s="259">
        <f>'Query3 (2)'!P19</f>
        <v>41.06</v>
      </c>
      <c r="AC21" s="259">
        <f>'Query3 (2)'!Q19</f>
        <v>21.02</v>
      </c>
      <c r="AD21" s="259">
        <f>'Query3 (2)'!R19</f>
        <v>26.41</v>
      </c>
      <c r="AE21" s="259">
        <f>'Query3 (2)'!S19</f>
        <v>5.59</v>
      </c>
      <c r="AF21" s="259">
        <f>'Query3 (2)'!T19</f>
        <v>24.06</v>
      </c>
      <c r="AG21" s="259">
        <f>'Query3 (2)'!U19</f>
        <v>29.18</v>
      </c>
      <c r="AH21" s="259">
        <f>'Query3 (2)'!V19</f>
        <v>29.37</v>
      </c>
      <c r="AI21" s="259">
        <f>'Query3 (2)'!W19</f>
        <v>8.07</v>
      </c>
      <c r="AJ21" s="259">
        <f>'Query3 (2)'!X19</f>
        <v>28.08</v>
      </c>
      <c r="AK21" s="259">
        <f>'Query3 (2)'!Y19</f>
        <v>22.97</v>
      </c>
      <c r="AL21" s="259">
        <f>'Query3 (2)'!BT19</f>
        <v>29.96</v>
      </c>
      <c r="AM21" s="259">
        <f>'Query3 (2)'!I19</f>
        <v>19.34</v>
      </c>
      <c r="AN21" s="259">
        <f>'Query3 (2)'!AR19</f>
        <v>1.92</v>
      </c>
      <c r="AO21" s="259">
        <f>'Query3 (2)'!AS19</f>
        <v>7.44</v>
      </c>
      <c r="AP21" s="259">
        <f>'Query3 (2)'!AT19</f>
        <v>14.19</v>
      </c>
      <c r="AQ21" s="259">
        <f>'Query3 (2)'!AU19</f>
        <v>12.81</v>
      </c>
      <c r="AR21" s="259">
        <f>'Query3 (2)'!AV19</f>
        <v>-7.09</v>
      </c>
      <c r="AS21" s="259">
        <f>'Query3 (2)'!BP19</f>
        <v>3.61</v>
      </c>
      <c r="AT21" s="259">
        <f>'Query3 (2)'!G19</f>
        <v>23.23</v>
      </c>
      <c r="AU21" s="259">
        <f>'Query3 (2)'!BD19</f>
        <v>26.41</v>
      </c>
      <c r="AV21" s="259">
        <f>'Query3 (2)'!BE19</f>
        <v>7.08</v>
      </c>
      <c r="AW21" s="259">
        <f>'Query3 (2)'!BF19</f>
        <v>22.06</v>
      </c>
      <c r="AX21" s="259">
        <f>'Query3 (2)'!BG19</f>
        <v>20.260000000000002</v>
      </c>
      <c r="AY21" s="259">
        <f>'Query3 (2)'!BH19</f>
        <v>3.04</v>
      </c>
      <c r="AZ21" s="259">
        <f>'Query3 (2)'!BI19</f>
        <v>3.37</v>
      </c>
      <c r="BA21" s="259">
        <f>'Query3 (2)'!E19</f>
        <v>15.46</v>
      </c>
      <c r="BB21" s="259">
        <f>'Query3 (2)'!Z19</f>
        <v>25.95</v>
      </c>
      <c r="BC21" s="259">
        <f>'Query3 (2)'!AA19</f>
        <v>14.04</v>
      </c>
      <c r="BD21" s="259">
        <f>'Query3 (2)'!AB19</f>
        <v>25.21</v>
      </c>
      <c r="BE21" s="259">
        <f>'Query3 (2)'!AC19</f>
        <v>16.489999999999998</v>
      </c>
      <c r="BF21" s="259">
        <f>'Query3 (2)'!AD19</f>
        <v>19.72</v>
      </c>
      <c r="BG21" s="259">
        <f>'Query3 (2)'!AE19</f>
        <v>39.409999999999997</v>
      </c>
      <c r="BH21" s="259">
        <f>'Query3 (2)'!BR19</f>
        <v>16.16</v>
      </c>
      <c r="BI21" s="259">
        <f>'Query3 (2)'!BS19</f>
        <v>21.8</v>
      </c>
      <c r="BJ21" s="259">
        <f>'Query3 (2)'!H19</f>
        <v>39.5</v>
      </c>
      <c r="BK21" s="259">
        <f>'Query3 (2)'!L19</f>
        <v>14.85</v>
      </c>
      <c r="BL21" s="259">
        <f>'Query3 (2)'!M19</f>
        <v>21.41</v>
      </c>
      <c r="BM21" s="259">
        <f>'Query3 (2)'!N19</f>
        <v>9.49</v>
      </c>
      <c r="BN21" s="259">
        <f>'Query3 (2)'!O19</f>
        <v>15.13</v>
      </c>
      <c r="BO21" s="259">
        <f>'Query3 (2)'!BU19</f>
        <v>19.52</v>
      </c>
      <c r="BP21" s="259">
        <f>'Query3 (2)'!K19</f>
        <v>34.99</v>
      </c>
      <c r="BQ21" s="260">
        <f>'Query3 (2)'!BJ19</f>
        <v>21.06</v>
      </c>
      <c r="BR21" s="260">
        <f>'Query3 (2)'!BK19</f>
        <v>24.63</v>
      </c>
      <c r="BS21" s="260">
        <f>'Query3 (2)'!BL19</f>
        <v>30.56</v>
      </c>
      <c r="BT21" s="260">
        <f>'Query3 (2)'!BM19</f>
        <v>18.600000000000001</v>
      </c>
      <c r="BU21" s="260">
        <f>'Query3 (2)'!BN19</f>
        <v>47.27</v>
      </c>
      <c r="BV21" s="259">
        <f>'Query3 (2)'!BQ19</f>
        <v>14.63</v>
      </c>
      <c r="BW21" s="259">
        <f>'Query3 (2)'!BV19</f>
        <v>40.08</v>
      </c>
      <c r="BX21" s="259">
        <f>'Query3 (2)'!BW19</f>
        <v>54.33</v>
      </c>
    </row>
    <row r="22" spans="1:76" s="25" customFormat="1" x14ac:dyDescent="0.2">
      <c r="A22" s="214">
        <v>44439</v>
      </c>
      <c r="B22" s="23" t="s">
        <v>110</v>
      </c>
      <c r="C22" s="24" t="s">
        <v>111</v>
      </c>
      <c r="D22" s="259">
        <f>'Query3 (2)'!F20</f>
        <v>24.72</v>
      </c>
      <c r="E22" s="259">
        <f>'Query3 (2)'!AG20</f>
        <v>-2.56</v>
      </c>
      <c r="F22" s="259">
        <f>'Query3 (2)'!AH20</f>
        <v>13.09</v>
      </c>
      <c r="G22" s="259">
        <f>'Query3 (2)'!AI20</f>
        <v>6.91</v>
      </c>
      <c r="H22" s="259">
        <f>'Query3 (2)'!AJ20</f>
        <v>-4.42</v>
      </c>
      <c r="I22" s="259">
        <f>'Query3 (2)'!AK20</f>
        <v>10.55</v>
      </c>
      <c r="J22" s="259">
        <f>'Query3 (2)'!AL20</f>
        <v>0.66</v>
      </c>
      <c r="K22" s="259">
        <f>'Query3 (2)'!AM20</f>
        <v>1.21</v>
      </c>
      <c r="L22" s="259">
        <f>'Query3 (2)'!AN20</f>
        <v>7.87</v>
      </c>
      <c r="M22" s="259">
        <f>'Query3 (2)'!AO20</f>
        <v>6.69</v>
      </c>
      <c r="N22" s="259">
        <f>'Query3 (2)'!AP20</f>
        <v>-3.41</v>
      </c>
      <c r="O22" s="259">
        <f>'Query3 (2)'!AQ20</f>
        <v>4.97</v>
      </c>
      <c r="P22" s="259">
        <f>'Query3 (2)'!J20</f>
        <v>12.94</v>
      </c>
      <c r="Q22" s="259">
        <f>'Query3 (2)'!AF20</f>
        <v>4.82</v>
      </c>
      <c r="R22" s="259">
        <f>'Query3 (2)'!AW20</f>
        <v>37.49</v>
      </c>
      <c r="S22" s="259">
        <f>'Query3 (2)'!AX20</f>
        <v>21.57</v>
      </c>
      <c r="T22" s="259">
        <f>'Query3 (2)'!AY20</f>
        <v>11.69</v>
      </c>
      <c r="U22" s="259">
        <f>'Query3 (2)'!AZ20</f>
        <v>28.59</v>
      </c>
      <c r="V22" s="259">
        <f>'Query3 (2)'!BA20</f>
        <v>37.479999999999997</v>
      </c>
      <c r="W22" s="259">
        <f>'Query3 (2)'!BB20</f>
        <v>25.53</v>
      </c>
      <c r="X22" s="259">
        <f>'Query3 (2)'!BC20</f>
        <v>19.72</v>
      </c>
      <c r="Y22" s="259">
        <f>'Query3 (2)'!BO20</f>
        <v>9.3800000000000008</v>
      </c>
      <c r="Z22" s="259">
        <f>'Query3 (2)'!BX20</f>
        <v>25.62</v>
      </c>
      <c r="AA22" s="259">
        <f>'Query3 (2)'!D20</f>
        <v>12.39</v>
      </c>
      <c r="AB22" s="259">
        <f>'Query3 (2)'!P20</f>
        <v>35.200000000000003</v>
      </c>
      <c r="AC22" s="259">
        <f>'Query3 (2)'!Q20</f>
        <v>16.95</v>
      </c>
      <c r="AD22" s="259">
        <f>'Query3 (2)'!R20</f>
        <v>20.399999999999999</v>
      </c>
      <c r="AE22" s="259">
        <f>'Query3 (2)'!S20</f>
        <v>1.19</v>
      </c>
      <c r="AF22" s="259">
        <f>'Query3 (2)'!T20</f>
        <v>18.36</v>
      </c>
      <c r="AG22" s="259">
        <f>'Query3 (2)'!U20</f>
        <v>22.21</v>
      </c>
      <c r="AH22" s="259">
        <f>'Query3 (2)'!V20</f>
        <v>21.87</v>
      </c>
      <c r="AI22" s="259">
        <f>'Query3 (2)'!W20</f>
        <v>0.61</v>
      </c>
      <c r="AJ22" s="259">
        <f>'Query3 (2)'!X20</f>
        <v>24.1</v>
      </c>
      <c r="AK22" s="259">
        <f>'Query3 (2)'!Y20</f>
        <v>17.36</v>
      </c>
      <c r="AL22" s="259">
        <f>'Query3 (2)'!BT20</f>
        <v>22.84</v>
      </c>
      <c r="AM22" s="259">
        <f>'Query3 (2)'!I20</f>
        <v>11.96</v>
      </c>
      <c r="AN22" s="259">
        <f>'Query3 (2)'!AR20</f>
        <v>-1.93</v>
      </c>
      <c r="AO22" s="259">
        <f>'Query3 (2)'!AS20</f>
        <v>3.12</v>
      </c>
      <c r="AP22" s="259">
        <f>'Query3 (2)'!AT20</f>
        <v>10.37</v>
      </c>
      <c r="AQ22" s="259">
        <f>'Query3 (2)'!AU20</f>
        <v>10.07</v>
      </c>
      <c r="AR22" s="259">
        <f>'Query3 (2)'!AV20</f>
        <v>-11.09</v>
      </c>
      <c r="AS22" s="259">
        <f>'Query3 (2)'!BP20</f>
        <v>-2.4500000000000002</v>
      </c>
      <c r="AT22" s="259">
        <f>'Query3 (2)'!G20</f>
        <v>19.2</v>
      </c>
      <c r="AU22" s="259">
        <f>'Query3 (2)'!BD20</f>
        <v>21.7</v>
      </c>
      <c r="AV22" s="259">
        <f>'Query3 (2)'!BE20</f>
        <v>2.17</v>
      </c>
      <c r="AW22" s="259">
        <f>'Query3 (2)'!BF20</f>
        <v>18.82</v>
      </c>
      <c r="AX22" s="259">
        <f>'Query3 (2)'!BG20</f>
        <v>16.22</v>
      </c>
      <c r="AY22" s="259">
        <f>'Query3 (2)'!BH20</f>
        <v>-2.97</v>
      </c>
      <c r="AZ22" s="259">
        <f>'Query3 (2)'!BI20</f>
        <v>-1.2</v>
      </c>
      <c r="BA22" s="259">
        <f>'Query3 (2)'!E20</f>
        <v>11.21</v>
      </c>
      <c r="BB22" s="259">
        <f>'Query3 (2)'!Z20</f>
        <v>15.22</v>
      </c>
      <c r="BC22" s="259">
        <f>'Query3 (2)'!AA20</f>
        <v>3.16</v>
      </c>
      <c r="BD22" s="259">
        <f>'Query3 (2)'!AB20</f>
        <v>17.22</v>
      </c>
      <c r="BE22" s="259">
        <f>'Query3 (2)'!AC20</f>
        <v>12.11</v>
      </c>
      <c r="BF22" s="259">
        <f>'Query3 (2)'!AD20</f>
        <v>16.34</v>
      </c>
      <c r="BG22" s="259">
        <f>'Query3 (2)'!AE20</f>
        <v>36.229999999999997</v>
      </c>
      <c r="BH22" s="259">
        <f>'Query3 (2)'!BR20</f>
        <v>13.82</v>
      </c>
      <c r="BI22" s="259">
        <f>'Query3 (2)'!BS20</f>
        <v>17.61</v>
      </c>
      <c r="BJ22" s="259">
        <f>'Query3 (2)'!H20</f>
        <v>34.840000000000003</v>
      </c>
      <c r="BK22" s="259">
        <f>'Query3 (2)'!L20</f>
        <v>7.11</v>
      </c>
      <c r="BL22" s="259">
        <f>'Query3 (2)'!M20</f>
        <v>16.11</v>
      </c>
      <c r="BM22" s="259">
        <f>'Query3 (2)'!N20</f>
        <v>4.41</v>
      </c>
      <c r="BN22" s="259">
        <f>'Query3 (2)'!O20</f>
        <v>10.5</v>
      </c>
      <c r="BO22" s="259">
        <f>'Query3 (2)'!BU20</f>
        <v>12.92</v>
      </c>
      <c r="BP22" s="259">
        <f>'Query3 (2)'!K20</f>
        <v>29.73</v>
      </c>
      <c r="BQ22" s="260">
        <f>'Query3 (2)'!BJ20</f>
        <v>16.170000000000002</v>
      </c>
      <c r="BR22" s="260">
        <f>'Query3 (2)'!BK20</f>
        <v>17.89</v>
      </c>
      <c r="BS22" s="260">
        <f>'Query3 (2)'!BL20</f>
        <v>24.22</v>
      </c>
      <c r="BT22" s="260">
        <f>'Query3 (2)'!BM20</f>
        <v>14.63</v>
      </c>
      <c r="BU22" s="260">
        <f>'Query3 (2)'!BN20</f>
        <v>43.69</v>
      </c>
      <c r="BV22" s="259">
        <f>'Query3 (2)'!BQ20</f>
        <v>9.01</v>
      </c>
      <c r="BW22" s="259">
        <f>'Query3 (2)'!BV20</f>
        <v>34.46</v>
      </c>
      <c r="BX22" s="259">
        <f>'Query3 (2)'!BW20</f>
        <v>47.54</v>
      </c>
    </row>
    <row r="23" spans="1:76" s="25" customFormat="1" x14ac:dyDescent="0.2">
      <c r="A23" s="214">
        <v>44439</v>
      </c>
      <c r="B23" s="23" t="s">
        <v>112</v>
      </c>
      <c r="C23" s="24" t="s">
        <v>113</v>
      </c>
      <c r="D23" s="259">
        <f>'Query3 (2)'!F21</f>
        <v>101.4</v>
      </c>
      <c r="E23" s="259">
        <f>'Query3 (2)'!AG21</f>
        <v>113.54</v>
      </c>
      <c r="F23" s="259">
        <f>'Query3 (2)'!AH21</f>
        <v>93.41</v>
      </c>
      <c r="G23" s="259">
        <f>'Query3 (2)'!AI21</f>
        <v>104.67</v>
      </c>
      <c r="H23" s="259">
        <f>'Query3 (2)'!AJ21</f>
        <v>120.71</v>
      </c>
      <c r="I23" s="259">
        <f>'Query3 (2)'!AK21</f>
        <v>98.39</v>
      </c>
      <c r="J23" s="259">
        <f>'Query3 (2)'!AL21</f>
        <v>115.3</v>
      </c>
      <c r="K23" s="259">
        <f>'Query3 (2)'!AM21</f>
        <v>113.11</v>
      </c>
      <c r="L23" s="259">
        <f>'Query3 (2)'!AN21</f>
        <v>107.03</v>
      </c>
      <c r="M23" s="259">
        <f>'Query3 (2)'!AO21</f>
        <v>101.18</v>
      </c>
      <c r="N23" s="259">
        <f>'Query3 (2)'!AP21</f>
        <v>118.14</v>
      </c>
      <c r="O23" s="259">
        <f>'Query3 (2)'!AQ21</f>
        <v>106.56</v>
      </c>
      <c r="P23" s="259">
        <f>'Query3 (2)'!J21</f>
        <v>157.09</v>
      </c>
      <c r="Q23" s="259">
        <f>'Query3 (2)'!AF21</f>
        <v>104.03</v>
      </c>
      <c r="R23" s="259">
        <f>'Query3 (2)'!AW21</f>
        <v>67.42</v>
      </c>
      <c r="S23" s="259">
        <f>'Query3 (2)'!AX21</f>
        <v>84.77</v>
      </c>
      <c r="T23" s="259">
        <f>'Query3 (2)'!AY21</f>
        <v>95.42</v>
      </c>
      <c r="U23" s="259">
        <f>'Query3 (2)'!AZ21</f>
        <v>77.930000000000007</v>
      </c>
      <c r="V23" s="259">
        <f>'Query3 (2)'!BA21</f>
        <v>69</v>
      </c>
      <c r="W23" s="259">
        <f>'Query3 (2)'!BB21</f>
        <v>88.85</v>
      </c>
      <c r="X23" s="259">
        <f>'Query3 (2)'!BC21</f>
        <v>91.39</v>
      </c>
      <c r="Y23" s="259">
        <f>'Query3 (2)'!BO21</f>
        <v>100.44</v>
      </c>
      <c r="Z23" s="259">
        <f>'Query3 (2)'!BX21</f>
        <v>89.77</v>
      </c>
      <c r="AA23" s="259">
        <f>'Query3 (2)'!D21</f>
        <v>133.15</v>
      </c>
      <c r="AB23" s="259">
        <f>'Query3 (2)'!P21</f>
        <v>75.37</v>
      </c>
      <c r="AC23" s="259">
        <f>'Query3 (2)'!Q21</f>
        <v>98.61</v>
      </c>
      <c r="AD23" s="259">
        <f>'Query3 (2)'!R21</f>
        <v>97.18</v>
      </c>
      <c r="AE23" s="259">
        <f>'Query3 (2)'!S21</f>
        <v>109.61</v>
      </c>
      <c r="AF23" s="259">
        <f>'Query3 (2)'!T21</f>
        <v>95.27</v>
      </c>
      <c r="AG23" s="259">
        <f>'Query3 (2)'!U21</f>
        <v>90.43</v>
      </c>
      <c r="AH23" s="259">
        <f>'Query3 (2)'!V21</f>
        <v>91.83</v>
      </c>
      <c r="AI23" s="259">
        <f>'Query3 (2)'!W21</f>
        <v>115.85</v>
      </c>
      <c r="AJ23" s="259">
        <f>'Query3 (2)'!X21</f>
        <v>82.02</v>
      </c>
      <c r="AK23" s="259">
        <f>'Query3 (2)'!Y21</f>
        <v>93.15</v>
      </c>
      <c r="AL23" s="259">
        <f>'Query3 (2)'!BT21</f>
        <v>88.3</v>
      </c>
      <c r="AM23" s="259">
        <f>'Query3 (2)'!I21</f>
        <v>117.29</v>
      </c>
      <c r="AN23" s="259">
        <f>'Query3 (2)'!AR21</f>
        <v>109.7</v>
      </c>
      <c r="AO23" s="259">
        <f>'Query3 (2)'!AS21</f>
        <v>107.14</v>
      </c>
      <c r="AP23" s="259">
        <f>'Query3 (2)'!AT21</f>
        <v>98.52</v>
      </c>
      <c r="AQ23" s="259">
        <f>'Query3 (2)'!AU21</f>
        <v>98.64</v>
      </c>
      <c r="AR23" s="259">
        <f>'Query3 (2)'!AV21</f>
        <v>125.66</v>
      </c>
      <c r="AS23" s="259">
        <f>'Query3 (2)'!BP21</f>
        <v>118.88</v>
      </c>
      <c r="AT23" s="259">
        <f>'Query3 (2)'!G21</f>
        <v>143.93</v>
      </c>
      <c r="AU23" s="259">
        <f>'Query3 (2)'!BD21</f>
        <v>83.48</v>
      </c>
      <c r="AV23" s="259">
        <f>'Query3 (2)'!BE21</f>
        <v>108.32</v>
      </c>
      <c r="AW23" s="259">
        <f>'Query3 (2)'!BF21</f>
        <v>87.52</v>
      </c>
      <c r="AX23" s="259">
        <f>'Query3 (2)'!BG21</f>
        <v>89.91</v>
      </c>
      <c r="AY23" s="259">
        <f>'Query3 (2)'!BH21</f>
        <v>115.82</v>
      </c>
      <c r="AZ23" s="259">
        <f>'Query3 (2)'!BI21</f>
        <v>110.14</v>
      </c>
      <c r="BA23" s="259">
        <f>'Query3 (2)'!E21</f>
        <v>101.14</v>
      </c>
      <c r="BB23" s="259">
        <f>'Query3 (2)'!Z21</f>
        <v>102.61</v>
      </c>
      <c r="BC23" s="259">
        <f>'Query3 (2)'!AA21</f>
        <v>112.91</v>
      </c>
      <c r="BD23" s="259">
        <f>'Query3 (2)'!AB21</f>
        <v>97.23</v>
      </c>
      <c r="BE23" s="259">
        <f>'Query3 (2)'!AC21</f>
        <v>104.97</v>
      </c>
      <c r="BF23" s="259">
        <f>'Query3 (2)'!AD21</f>
        <v>87.57</v>
      </c>
      <c r="BG23" s="259">
        <f>'Query3 (2)'!AE21</f>
        <v>67.34</v>
      </c>
      <c r="BH23" s="259">
        <f>'Query3 (2)'!BR21</f>
        <v>91.52</v>
      </c>
      <c r="BI23" s="259">
        <f>'Query3 (2)'!BS21</f>
        <v>85.93</v>
      </c>
      <c r="BJ23" s="259">
        <f>'Query3 (2)'!H21</f>
        <v>70.87</v>
      </c>
      <c r="BK23" s="259">
        <f>'Query3 (2)'!L21</f>
        <v>103.9</v>
      </c>
      <c r="BL23" s="259">
        <f>'Query3 (2)'!M21</f>
        <v>101.69</v>
      </c>
      <c r="BM23" s="259">
        <f>'Query3 (2)'!N21</f>
        <v>104.57</v>
      </c>
      <c r="BN23" s="259">
        <f>'Query3 (2)'!O21</f>
        <v>97.62</v>
      </c>
      <c r="BO23" s="259">
        <f>'Query3 (2)'!BU21</f>
        <v>99.36</v>
      </c>
      <c r="BP23" s="259">
        <f>'Query3 (2)'!K21</f>
        <v>82.97</v>
      </c>
      <c r="BQ23" s="260">
        <f>'Query3 (2)'!BJ21</f>
        <v>90.81</v>
      </c>
      <c r="BR23" s="260">
        <f>'Query3 (2)'!BK21</f>
        <v>88.08</v>
      </c>
      <c r="BS23" s="260">
        <f>'Query3 (2)'!BL21</f>
        <v>82</v>
      </c>
      <c r="BT23" s="260">
        <f>'Query3 (2)'!BM21</f>
        <v>92.68</v>
      </c>
      <c r="BU23" s="260">
        <f>'Query3 (2)'!BN21</f>
        <v>72.89</v>
      </c>
      <c r="BV23" s="259">
        <f>'Query3 (2)'!BQ21</f>
        <v>98.45</v>
      </c>
      <c r="BW23" s="259">
        <f>'Query3 (2)'!BV21</f>
        <v>76.430000000000007</v>
      </c>
      <c r="BX23" s="259">
        <f>'Query3 (2)'!BW21</f>
        <v>67.709999999999994</v>
      </c>
    </row>
    <row r="24" spans="1:76" s="25" customFormat="1" x14ac:dyDescent="0.2">
      <c r="A24" s="214">
        <v>44439</v>
      </c>
      <c r="B24" s="23" t="s">
        <v>114</v>
      </c>
      <c r="C24" s="24" t="s">
        <v>115</v>
      </c>
      <c r="D24" s="259">
        <f>'Query3 (2)'!F22</f>
        <v>-81.28</v>
      </c>
      <c r="E24" s="259">
        <f>'Query3 (2)'!AG22</f>
        <v>-85.55</v>
      </c>
      <c r="F24" s="259">
        <f>'Query3 (2)'!AH22</f>
        <v>-91.19</v>
      </c>
      <c r="G24" s="259">
        <f>'Query3 (2)'!AI22</f>
        <v>-85.3</v>
      </c>
      <c r="H24" s="259">
        <f>'Query3 (2)'!AJ22</f>
        <v>-91.32</v>
      </c>
      <c r="I24" s="259">
        <f>'Query3 (2)'!AK22</f>
        <v>-88.7</v>
      </c>
      <c r="J24" s="259">
        <f>'Query3 (2)'!AL22</f>
        <v>-83.92</v>
      </c>
      <c r="K24" s="259">
        <f>'Query3 (2)'!AM22</f>
        <v>-85.36</v>
      </c>
      <c r="L24" s="259">
        <f>'Query3 (2)'!AN22</f>
        <v>-89</v>
      </c>
      <c r="M24" s="259">
        <f>'Query3 (2)'!AO22</f>
        <v>-87.55</v>
      </c>
      <c r="N24" s="259">
        <f>'Query3 (2)'!AP22</f>
        <v>-89.74</v>
      </c>
      <c r="O24" s="259">
        <f>'Query3 (2)'!AQ22</f>
        <v>-89.33</v>
      </c>
      <c r="P24" s="259">
        <f>'Query3 (2)'!J22</f>
        <v>-53.83</v>
      </c>
      <c r="Q24" s="259">
        <f>'Query3 (2)'!AF22</f>
        <v>-88.97</v>
      </c>
      <c r="R24" s="259">
        <f>'Query3 (2)'!AW22</f>
        <v>-90.03</v>
      </c>
      <c r="S24" s="259">
        <f>'Query3 (2)'!AX22</f>
        <v>-94.49</v>
      </c>
      <c r="T24" s="259">
        <f>'Query3 (2)'!AY22</f>
        <v>-89.95</v>
      </c>
      <c r="U24" s="259">
        <f>'Query3 (2)'!AZ22</f>
        <v>-85.12</v>
      </c>
      <c r="V24" s="259">
        <f>'Query3 (2)'!BA22</f>
        <v>-88.55</v>
      </c>
      <c r="W24" s="259">
        <f>'Query3 (2)'!BB22</f>
        <v>-93.58</v>
      </c>
      <c r="X24" s="259">
        <f>'Query3 (2)'!BC22</f>
        <v>-85.81</v>
      </c>
      <c r="Y24" s="259">
        <f>'Query3 (2)'!BO22</f>
        <v>-88.98</v>
      </c>
      <c r="Z24" s="259">
        <f>'Query3 (2)'!BX22</f>
        <v>-89.82</v>
      </c>
      <c r="AA24" s="259">
        <f>'Query3 (2)'!D22</f>
        <v>-65.12</v>
      </c>
      <c r="AB24" s="259">
        <f>'Query3 (2)'!P22</f>
        <v>-85.72</v>
      </c>
      <c r="AC24" s="259">
        <f>'Query3 (2)'!Q22</f>
        <v>-79.28</v>
      </c>
      <c r="AD24" s="259">
        <f>'Query3 (2)'!R22</f>
        <v>-87.01</v>
      </c>
      <c r="AE24" s="259">
        <f>'Query3 (2)'!S22</f>
        <v>-77.739999999999995</v>
      </c>
      <c r="AF24" s="259">
        <f>'Query3 (2)'!T22</f>
        <v>-86.07</v>
      </c>
      <c r="AG24" s="259">
        <f>'Query3 (2)'!U22</f>
        <v>-90.36</v>
      </c>
      <c r="AH24" s="259">
        <f>'Query3 (2)'!V22</f>
        <v>-85.83</v>
      </c>
      <c r="AI24" s="259">
        <f>'Query3 (2)'!W22</f>
        <v>-91.47</v>
      </c>
      <c r="AJ24" s="259">
        <f>'Query3 (2)'!X22</f>
        <v>-85.88</v>
      </c>
      <c r="AK24" s="259">
        <f>'Query3 (2)'!Y22</f>
        <v>-88.68</v>
      </c>
      <c r="AL24" s="259">
        <f>'Query3 (2)'!BT22</f>
        <v>-85.89</v>
      </c>
      <c r="AM24" s="259">
        <f>'Query3 (2)'!I22</f>
        <v>-76.930000000000007</v>
      </c>
      <c r="AN24" s="259">
        <f>'Query3 (2)'!AR22</f>
        <v>-71.86</v>
      </c>
      <c r="AO24" s="259">
        <f>'Query3 (2)'!AS22</f>
        <v>-87.64</v>
      </c>
      <c r="AP24" s="259">
        <f>'Query3 (2)'!AT22</f>
        <v>-89.05</v>
      </c>
      <c r="AQ24" s="259">
        <f>'Query3 (2)'!AU22</f>
        <v>-86.71</v>
      </c>
      <c r="AR24" s="259">
        <f>'Query3 (2)'!AV22</f>
        <v>-76.12</v>
      </c>
      <c r="AS24" s="259">
        <f>'Query3 (2)'!BP22</f>
        <v>-81.430000000000007</v>
      </c>
      <c r="AT24" s="259">
        <f>'Query3 (2)'!G22</f>
        <v>-52.95</v>
      </c>
      <c r="AU24" s="259">
        <f>'Query3 (2)'!BD22</f>
        <v>-91.23</v>
      </c>
      <c r="AV24" s="259">
        <f>'Query3 (2)'!BE22</f>
        <v>-84.86</v>
      </c>
      <c r="AW24" s="259">
        <f>'Query3 (2)'!BF22</f>
        <v>-89.87</v>
      </c>
      <c r="AX24" s="259">
        <f>'Query3 (2)'!BG22</f>
        <v>-90.66</v>
      </c>
      <c r="AY24" s="259">
        <f>'Query3 (2)'!BH22</f>
        <v>-84.47</v>
      </c>
      <c r="AZ24" s="259">
        <f>'Query3 (2)'!BI22</f>
        <v>-84.98</v>
      </c>
      <c r="BA24" s="259">
        <f>'Query3 (2)'!E22</f>
        <v>-88.14</v>
      </c>
      <c r="BB24" s="259">
        <f>'Query3 (2)'!Z22</f>
        <v>-90.6</v>
      </c>
      <c r="BC24" s="259">
        <f>'Query3 (2)'!AA22</f>
        <v>-91.91</v>
      </c>
      <c r="BD24" s="259">
        <f>'Query3 (2)'!AB22</f>
        <v>-88.45</v>
      </c>
      <c r="BE24" s="259">
        <f>'Query3 (2)'!AC22</f>
        <v>-87.23</v>
      </c>
      <c r="BF24" s="259">
        <f>'Query3 (2)'!AD22</f>
        <v>-90.63</v>
      </c>
      <c r="BG24" s="259">
        <f>'Query3 (2)'!AE22</f>
        <v>-86.9</v>
      </c>
      <c r="BH24" s="259">
        <f>'Query3 (2)'!BR22</f>
        <v>-87.68</v>
      </c>
      <c r="BI24" s="259">
        <f>'Query3 (2)'!BS22</f>
        <v>-84.7</v>
      </c>
      <c r="BJ24" s="259">
        <f>'Query3 (2)'!H22</f>
        <v>-87.3</v>
      </c>
      <c r="BK24" s="259">
        <f>'Query3 (2)'!L22</f>
        <v>-90.77</v>
      </c>
      <c r="BL24" s="259">
        <f>'Query3 (2)'!M22</f>
        <v>-89.08</v>
      </c>
      <c r="BM24" s="259">
        <f>'Query3 (2)'!N22</f>
        <v>-92.31</v>
      </c>
      <c r="BN24" s="259">
        <f>'Query3 (2)'!O22</f>
        <v>-90.51</v>
      </c>
      <c r="BO24" s="259">
        <f>'Query3 (2)'!BU22</f>
        <v>-83.36</v>
      </c>
      <c r="BP24" s="259">
        <f>'Query3 (2)'!K22</f>
        <v>-90.22</v>
      </c>
      <c r="BQ24" s="260">
        <f>'Query3 (2)'!BJ22</f>
        <v>-81.709999999999994</v>
      </c>
      <c r="BR24" s="260">
        <f>'Query3 (2)'!BK22</f>
        <v>-87.9</v>
      </c>
      <c r="BS24" s="260">
        <f>'Query3 (2)'!BL22</f>
        <v>-88.62</v>
      </c>
      <c r="BT24" s="260">
        <f>'Query3 (2)'!BM22</f>
        <v>-88.83</v>
      </c>
      <c r="BU24" s="260">
        <f>'Query3 (2)'!BN22</f>
        <v>-91.04</v>
      </c>
      <c r="BV24" s="259">
        <f>'Query3 (2)'!BQ22</f>
        <v>-85.54</v>
      </c>
      <c r="BW24" s="259">
        <f>'Query3 (2)'!BV22</f>
        <v>-78.650000000000006</v>
      </c>
      <c r="BX24" s="259">
        <f>'Query3 (2)'!BW22</f>
        <v>-90.63</v>
      </c>
    </row>
    <row r="25" spans="1:76" s="25" customFormat="1" x14ac:dyDescent="0.2">
      <c r="A25" s="214">
        <v>44439</v>
      </c>
      <c r="B25" s="23" t="s">
        <v>116</v>
      </c>
      <c r="C25" s="24" t="s">
        <v>117</v>
      </c>
      <c r="D25" s="259">
        <f>'Query3 (2)'!F23</f>
        <v>-15.99</v>
      </c>
      <c r="E25" s="259">
        <f>'Query3 (2)'!AG23</f>
        <v>-14.2</v>
      </c>
      <c r="F25" s="259">
        <f>'Query3 (2)'!AH23</f>
        <v>-7.69</v>
      </c>
      <c r="G25" s="259">
        <f>'Query3 (2)'!AI23</f>
        <v>-12.48</v>
      </c>
      <c r="H25" s="259">
        <f>'Query3 (2)'!AJ23</f>
        <v>-7.5</v>
      </c>
      <c r="I25" s="259">
        <f>'Query3 (2)'!AK23</f>
        <v>-9.57</v>
      </c>
      <c r="J25" s="259">
        <f>'Query3 (2)'!AL23</f>
        <v>-15.05</v>
      </c>
      <c r="K25" s="259">
        <f>'Query3 (2)'!AM23</f>
        <v>-11.72</v>
      </c>
      <c r="L25" s="259">
        <f>'Query3 (2)'!AN23</f>
        <v>-9.19</v>
      </c>
      <c r="M25" s="259">
        <f>'Query3 (2)'!AO23</f>
        <v>-11.38</v>
      </c>
      <c r="N25" s="259">
        <f>'Query3 (2)'!AP23</f>
        <v>-9.0299999999999994</v>
      </c>
      <c r="O25" s="259">
        <f>'Query3 (2)'!AQ23</f>
        <v>-8.5299999999999994</v>
      </c>
      <c r="P25" s="259">
        <f>'Query3 (2)'!J23</f>
        <v>-44.16</v>
      </c>
      <c r="Q25" s="259">
        <f>'Query3 (2)'!AF23</f>
        <v>-9.7799999999999994</v>
      </c>
      <c r="R25" s="259">
        <f>'Query3 (2)'!AW23</f>
        <v>-8.68</v>
      </c>
      <c r="S25" s="259">
        <f>'Query3 (2)'!AX23</f>
        <v>-4.66</v>
      </c>
      <c r="T25" s="259">
        <f>'Query3 (2)'!AY23</f>
        <v>-5.47</v>
      </c>
      <c r="U25" s="259">
        <f>'Query3 (2)'!AZ23</f>
        <v>-13.22</v>
      </c>
      <c r="V25" s="259">
        <f>'Query3 (2)'!BA23</f>
        <v>-10.18</v>
      </c>
      <c r="W25" s="259">
        <f>'Query3 (2)'!BB23</f>
        <v>-5.5</v>
      </c>
      <c r="X25" s="259">
        <f>'Query3 (2)'!BC23</f>
        <v>-13.04</v>
      </c>
      <c r="Y25" s="259">
        <f>'Query3 (2)'!BO23</f>
        <v>-9.5399999999999991</v>
      </c>
      <c r="Z25" s="259">
        <f>'Query3 (2)'!BX23</f>
        <v>-9.0399999999999991</v>
      </c>
      <c r="AA25" s="259">
        <f>'Query3 (2)'!D23</f>
        <v>-32.49</v>
      </c>
      <c r="AB25" s="259">
        <f>'Query3 (2)'!P23</f>
        <v>-13.88</v>
      </c>
      <c r="AC25" s="259">
        <f>'Query3 (2)'!Q23</f>
        <v>-15.42</v>
      </c>
      <c r="AD25" s="259">
        <f>'Query3 (2)'!R23</f>
        <v>-3.83</v>
      </c>
      <c r="AE25" s="259">
        <f>'Query3 (2)'!S23</f>
        <v>-18.34</v>
      </c>
      <c r="AF25" s="259">
        <f>'Query3 (2)'!T23</f>
        <v>-12.31</v>
      </c>
      <c r="AG25" s="259">
        <f>'Query3 (2)'!U23</f>
        <v>-8.58</v>
      </c>
      <c r="AH25" s="259">
        <f>'Query3 (2)'!V23</f>
        <v>-10.050000000000001</v>
      </c>
      <c r="AI25" s="259">
        <f>'Query3 (2)'!W23</f>
        <v>-8.48</v>
      </c>
      <c r="AJ25" s="259">
        <f>'Query3 (2)'!X23</f>
        <v>-12.92</v>
      </c>
      <c r="AK25" s="259">
        <f>'Query3 (2)'!Y23</f>
        <v>-9.5500000000000007</v>
      </c>
      <c r="AL25" s="259">
        <f>'Query3 (2)'!BT23</f>
        <v>-12.14</v>
      </c>
      <c r="AM25" s="259">
        <f>'Query3 (2)'!I23</f>
        <v>-22.37</v>
      </c>
      <c r="AN25" s="259">
        <f>'Query3 (2)'!AR23</f>
        <v>-27.73</v>
      </c>
      <c r="AO25" s="259">
        <f>'Query3 (2)'!AS23</f>
        <v>-11.35</v>
      </c>
      <c r="AP25" s="259">
        <f>'Query3 (2)'!AT23</f>
        <v>-9.06</v>
      </c>
      <c r="AQ25" s="259">
        <f>'Query3 (2)'!AU23</f>
        <v>-11.43</v>
      </c>
      <c r="AR25" s="259">
        <f>'Query3 (2)'!AV23</f>
        <v>-22.31</v>
      </c>
      <c r="AS25" s="259">
        <f>'Query3 (2)'!BP23</f>
        <v>-16.37</v>
      </c>
      <c r="AT25" s="259">
        <f>'Query3 (2)'!G23</f>
        <v>-45.57</v>
      </c>
      <c r="AU25" s="259">
        <f>'Query3 (2)'!BD23</f>
        <v>-7.82</v>
      </c>
      <c r="AV25" s="259">
        <f>'Query3 (2)'!BE23</f>
        <v>-13.45</v>
      </c>
      <c r="AW25" s="259">
        <f>'Query3 (2)'!BF23</f>
        <v>-9.14</v>
      </c>
      <c r="AX25" s="259">
        <f>'Query3 (2)'!BG23</f>
        <v>-7.22</v>
      </c>
      <c r="AY25" s="259">
        <f>'Query3 (2)'!BH23</f>
        <v>-12.99</v>
      </c>
      <c r="AZ25" s="259">
        <f>'Query3 (2)'!BI23</f>
        <v>-14.55</v>
      </c>
      <c r="BA25" s="259">
        <f>'Query3 (2)'!E23</f>
        <v>-9.6199999999999992</v>
      </c>
      <c r="BB25" s="259">
        <f>'Query3 (2)'!Z23</f>
        <v>-7.17</v>
      </c>
      <c r="BC25" s="259">
        <f>'Query3 (2)'!AA23</f>
        <v>-7.68</v>
      </c>
      <c r="BD25" s="259">
        <f>'Query3 (2)'!AB23</f>
        <v>-10.95</v>
      </c>
      <c r="BE25" s="259">
        <f>'Query3 (2)'!AC23</f>
        <v>-11</v>
      </c>
      <c r="BF25" s="259">
        <f>'Query3 (2)'!AD23</f>
        <v>-7.64</v>
      </c>
      <c r="BG25" s="259">
        <f>'Query3 (2)'!AE23</f>
        <v>-12.55</v>
      </c>
      <c r="BH25" s="259">
        <f>'Query3 (2)'!BR23</f>
        <v>-10.82</v>
      </c>
      <c r="BI25" s="259">
        <f>'Query3 (2)'!BS23</f>
        <v>-15.3</v>
      </c>
      <c r="BJ25" s="259">
        <f>'Query3 (2)'!H23</f>
        <v>-10.64</v>
      </c>
      <c r="BK25" s="259">
        <f>'Query3 (2)'!L23</f>
        <v>-8.4499999999999993</v>
      </c>
      <c r="BL25" s="259">
        <f>'Query3 (2)'!M23</f>
        <v>-5.19</v>
      </c>
      <c r="BM25" s="259">
        <f>'Query3 (2)'!N23</f>
        <v>-7.52</v>
      </c>
      <c r="BN25" s="259">
        <f>'Query3 (2)'!O23</f>
        <v>-8.3699999999999992</v>
      </c>
      <c r="BO25" s="259">
        <f>'Query3 (2)'!BU23</f>
        <v>-14.14</v>
      </c>
      <c r="BP25" s="259">
        <f>'Query3 (2)'!K23</f>
        <v>-8.5299999999999994</v>
      </c>
      <c r="BQ25" s="260">
        <f>'Query3 (2)'!BJ23</f>
        <v>-16.13</v>
      </c>
      <c r="BR25" s="260">
        <f>'Query3 (2)'!BK23</f>
        <v>-11.14</v>
      </c>
      <c r="BS25" s="260">
        <f>'Query3 (2)'!BL23</f>
        <v>-9.9600000000000009</v>
      </c>
      <c r="BT25" s="260">
        <f>'Query3 (2)'!BM23</f>
        <v>-9.33</v>
      </c>
      <c r="BU25" s="260">
        <f>'Query3 (2)'!BN23</f>
        <v>-7.62</v>
      </c>
      <c r="BV25" s="259">
        <f>'Query3 (2)'!BQ23</f>
        <v>-13.46</v>
      </c>
      <c r="BW25" s="259">
        <f>'Query3 (2)'!BV23</f>
        <v>-19.899999999999999</v>
      </c>
      <c r="BX25" s="259">
        <f>'Query3 (2)'!BW23</f>
        <v>-6.9</v>
      </c>
    </row>
    <row r="26" spans="1:76" s="25" customFormat="1" x14ac:dyDescent="0.2">
      <c r="A26" s="214">
        <v>44439</v>
      </c>
      <c r="B26" s="23" t="s">
        <v>118</v>
      </c>
      <c r="C26" s="24" t="s">
        <v>119</v>
      </c>
      <c r="D26" s="259">
        <f>'Query3 (2)'!F24</f>
        <v>-40.93</v>
      </c>
      <c r="E26" s="259">
        <f>'Query3 (2)'!AG24</f>
        <v>-47.53</v>
      </c>
      <c r="F26" s="259">
        <f>'Query3 (2)'!AH24</f>
        <v>-51</v>
      </c>
      <c r="G26" s="259">
        <f>'Query3 (2)'!AI24</f>
        <v>-57.34</v>
      </c>
      <c r="H26" s="259">
        <f>'Query3 (2)'!AJ24</f>
        <v>-48.24</v>
      </c>
      <c r="I26" s="259">
        <f>'Query3 (2)'!AK24</f>
        <v>-54.46</v>
      </c>
      <c r="J26" s="259">
        <f>'Query3 (2)'!AL24</f>
        <v>-55.07</v>
      </c>
      <c r="K26" s="259">
        <f>'Query3 (2)'!AM24</f>
        <v>-53.29</v>
      </c>
      <c r="L26" s="259">
        <f>'Query3 (2)'!AN24</f>
        <v>-50.45</v>
      </c>
      <c r="M26" s="259">
        <f>'Query3 (2)'!AO24</f>
        <v>-50.38</v>
      </c>
      <c r="N26" s="259">
        <f>'Query3 (2)'!AP24</f>
        <v>-54.68</v>
      </c>
      <c r="O26" s="259">
        <f>'Query3 (2)'!AQ24</f>
        <v>-48.39</v>
      </c>
      <c r="P26" s="259">
        <f>'Query3 (2)'!J24</f>
        <v>-28.28</v>
      </c>
      <c r="Q26" s="259">
        <f>'Query3 (2)'!AF24</f>
        <v>-57.71</v>
      </c>
      <c r="R26" s="259">
        <f>'Query3 (2)'!AW24</f>
        <v>-55.87</v>
      </c>
      <c r="S26" s="259">
        <f>'Query3 (2)'!AX24</f>
        <v>-54.47</v>
      </c>
      <c r="T26" s="259">
        <f>'Query3 (2)'!AY24</f>
        <v>-58.55</v>
      </c>
      <c r="U26" s="259">
        <f>'Query3 (2)'!AZ24</f>
        <v>-59.42</v>
      </c>
      <c r="V26" s="259">
        <f>'Query3 (2)'!BA24</f>
        <v>-54.02</v>
      </c>
      <c r="W26" s="259">
        <f>'Query3 (2)'!BB24</f>
        <v>-57.47</v>
      </c>
      <c r="X26" s="259">
        <f>'Query3 (2)'!BC24</f>
        <v>-63.65</v>
      </c>
      <c r="Y26" s="259">
        <f>'Query3 (2)'!BO24</f>
        <v>-65.05</v>
      </c>
      <c r="Z26" s="259">
        <f>'Query3 (2)'!BX24</f>
        <v>-58.44</v>
      </c>
      <c r="AA26" s="259">
        <f>'Query3 (2)'!D24</f>
        <v>-30.14</v>
      </c>
      <c r="AB26" s="259">
        <f>'Query3 (2)'!P24</f>
        <v>-48.84</v>
      </c>
      <c r="AC26" s="259">
        <f>'Query3 (2)'!Q24</f>
        <v>-60.56</v>
      </c>
      <c r="AD26" s="259">
        <f>'Query3 (2)'!R24</f>
        <v>-37.130000000000003</v>
      </c>
      <c r="AE26" s="259">
        <f>'Query3 (2)'!S24</f>
        <v>-63.01</v>
      </c>
      <c r="AF26" s="259">
        <f>'Query3 (2)'!T24</f>
        <v>-55.08</v>
      </c>
      <c r="AG26" s="259">
        <f>'Query3 (2)'!U24</f>
        <v>-49.58</v>
      </c>
      <c r="AH26" s="259">
        <f>'Query3 (2)'!V24</f>
        <v>-52.34</v>
      </c>
      <c r="AI26" s="259">
        <f>'Query3 (2)'!W24</f>
        <v>-66.05</v>
      </c>
      <c r="AJ26" s="259">
        <f>'Query3 (2)'!X24</f>
        <v>-54.87</v>
      </c>
      <c r="AK26" s="259">
        <f>'Query3 (2)'!Y24</f>
        <v>-51.06</v>
      </c>
      <c r="AL26" s="259">
        <f>'Query3 (2)'!BT24</f>
        <v>-52.61</v>
      </c>
      <c r="AM26" s="259">
        <f>'Query3 (2)'!I24</f>
        <v>-46.23</v>
      </c>
      <c r="AN26" s="259">
        <f>'Query3 (2)'!AR24</f>
        <v>-59.33</v>
      </c>
      <c r="AO26" s="259">
        <f>'Query3 (2)'!AS24</f>
        <v>-56.34</v>
      </c>
      <c r="AP26" s="259">
        <f>'Query3 (2)'!AT24</f>
        <v>-59.48</v>
      </c>
      <c r="AQ26" s="259">
        <f>'Query3 (2)'!AU24</f>
        <v>-65</v>
      </c>
      <c r="AR26" s="259">
        <f>'Query3 (2)'!AV24</f>
        <v>-72.55</v>
      </c>
      <c r="AS26" s="259">
        <f>'Query3 (2)'!BP24</f>
        <v>-63.11</v>
      </c>
      <c r="AT26" s="259">
        <f>'Query3 (2)'!G24</f>
        <v>-23.82</v>
      </c>
      <c r="AU26" s="259">
        <f>'Query3 (2)'!BD24</f>
        <v>-56.2</v>
      </c>
      <c r="AV26" s="259">
        <f>'Query3 (2)'!BE24</f>
        <v>-60.27</v>
      </c>
      <c r="AW26" s="259">
        <f>'Query3 (2)'!BF24</f>
        <v>-58.94</v>
      </c>
      <c r="AX26" s="259">
        <f>'Query3 (2)'!BG24</f>
        <v>-57.9</v>
      </c>
      <c r="AY26" s="259">
        <f>'Query3 (2)'!BH24</f>
        <v>-55.81</v>
      </c>
      <c r="AZ26" s="259">
        <f>'Query3 (2)'!BI24</f>
        <v>-64.16</v>
      </c>
      <c r="BA26" s="259">
        <f>'Query3 (2)'!E24</f>
        <v>-35.729999999999997</v>
      </c>
      <c r="BB26" s="259">
        <f>'Query3 (2)'!Z24</f>
        <v>-49.81</v>
      </c>
      <c r="BC26" s="259">
        <f>'Query3 (2)'!AA24</f>
        <v>-54.48</v>
      </c>
      <c r="BD26" s="259">
        <f>'Query3 (2)'!AB24</f>
        <v>-49.81</v>
      </c>
      <c r="BE26" s="259">
        <f>'Query3 (2)'!AC24</f>
        <v>-51.98</v>
      </c>
      <c r="BF26" s="259">
        <f>'Query3 (2)'!AD24</f>
        <v>-58.54</v>
      </c>
      <c r="BG26" s="259">
        <f>'Query3 (2)'!AE24</f>
        <v>-53.73</v>
      </c>
      <c r="BH26" s="259">
        <f>'Query3 (2)'!BR24</f>
        <v>-62.37</v>
      </c>
      <c r="BI26" s="259">
        <f>'Query3 (2)'!BS24</f>
        <v>-55.31</v>
      </c>
      <c r="BJ26" s="259">
        <f>'Query3 (2)'!H24</f>
        <v>-43.1</v>
      </c>
      <c r="BK26" s="259">
        <f>'Query3 (2)'!L24</f>
        <v>-53.08</v>
      </c>
      <c r="BL26" s="259">
        <f>'Query3 (2)'!M24</f>
        <v>-40.28</v>
      </c>
      <c r="BM26" s="259">
        <f>'Query3 (2)'!N24</f>
        <v>-54.18</v>
      </c>
      <c r="BN26" s="259">
        <f>'Query3 (2)'!O24</f>
        <v>-50.91</v>
      </c>
      <c r="BO26" s="259">
        <f>'Query3 (2)'!BU24</f>
        <v>-49.09</v>
      </c>
      <c r="BP26" s="259">
        <f>'Query3 (2)'!K24</f>
        <v>-47.38</v>
      </c>
      <c r="BQ26" s="260">
        <f>'Query3 (2)'!BJ24</f>
        <v>-61.85</v>
      </c>
      <c r="BR26" s="260">
        <f>'Query3 (2)'!BK24</f>
        <v>-56.14</v>
      </c>
      <c r="BS26" s="260">
        <f>'Query3 (2)'!BL24</f>
        <v>-59.09</v>
      </c>
      <c r="BT26" s="260">
        <f>'Query3 (2)'!BM24</f>
        <v>-52.42</v>
      </c>
      <c r="BU26" s="260">
        <f>'Query3 (2)'!BN24</f>
        <v>-49.53</v>
      </c>
      <c r="BV26" s="259">
        <f>'Query3 (2)'!BQ24</f>
        <v>-57.04</v>
      </c>
      <c r="BW26" s="259">
        <f>'Query3 (2)'!BV24</f>
        <v>-55.02</v>
      </c>
      <c r="BX26" s="259">
        <f>'Query3 (2)'!BW24</f>
        <v>-52.32</v>
      </c>
    </row>
    <row r="27" spans="1:76" s="25" customFormat="1" x14ac:dyDescent="0.2">
      <c r="A27" s="214">
        <v>44439</v>
      </c>
      <c r="B27" s="23" t="s">
        <v>120</v>
      </c>
      <c r="C27" s="24" t="s">
        <v>121</v>
      </c>
      <c r="D27" s="259">
        <f>'Query3 (2)'!F25</f>
        <v>35.78</v>
      </c>
      <c r="E27" s="259">
        <f>'Query3 (2)'!AG25</f>
        <v>3.11</v>
      </c>
      <c r="F27" s="259">
        <f>'Query3 (2)'!AH25</f>
        <v>20.72</v>
      </c>
      <c r="G27" s="259">
        <f>'Query3 (2)'!AI25</f>
        <v>13.68</v>
      </c>
      <c r="H27" s="259">
        <f>'Query3 (2)'!AJ25</f>
        <v>19.14</v>
      </c>
      <c r="I27" s="259">
        <f>'Query3 (2)'!AK25</f>
        <v>23.68</v>
      </c>
      <c r="J27" s="259">
        <f>'Query3 (2)'!AL25</f>
        <v>10.050000000000001</v>
      </c>
      <c r="K27" s="259">
        <f>'Query3 (2)'!AM25</f>
        <v>9.24</v>
      </c>
      <c r="L27" s="259">
        <f>'Query3 (2)'!AN25</f>
        <v>16.010000000000002</v>
      </c>
      <c r="M27" s="259">
        <f>'Query3 (2)'!AO25</f>
        <v>15.13</v>
      </c>
      <c r="N27" s="259">
        <f>'Query3 (2)'!AP25</f>
        <v>3.32</v>
      </c>
      <c r="O27" s="259">
        <f>'Query3 (2)'!AQ25</f>
        <v>15.31</v>
      </c>
      <c r="P27" s="259">
        <f>'Query3 (2)'!J25</f>
        <v>23.85</v>
      </c>
      <c r="Q27" s="259">
        <f>'Query3 (2)'!AF25</f>
        <v>21.84</v>
      </c>
      <c r="R27" s="259">
        <f>'Query3 (2)'!AW25</f>
        <v>40.44</v>
      </c>
      <c r="S27" s="259">
        <f>'Query3 (2)'!AX25</f>
        <v>36.03</v>
      </c>
      <c r="T27" s="259">
        <f>'Query3 (2)'!AY25</f>
        <v>15.61</v>
      </c>
      <c r="U27" s="259">
        <f>'Query3 (2)'!AZ25</f>
        <v>29.37</v>
      </c>
      <c r="V27" s="259">
        <f>'Query3 (2)'!BA25</f>
        <v>30.43</v>
      </c>
      <c r="W27" s="259">
        <f>'Query3 (2)'!BB25</f>
        <v>31.41</v>
      </c>
      <c r="X27" s="259">
        <f>'Query3 (2)'!BC25</f>
        <v>30.87</v>
      </c>
      <c r="Y27" s="259">
        <f>'Query3 (2)'!BO25</f>
        <v>20.57</v>
      </c>
      <c r="Z27" s="259">
        <f>'Query3 (2)'!BX25</f>
        <v>23.07</v>
      </c>
      <c r="AA27" s="259">
        <f>'Query3 (2)'!D25</f>
        <v>20.62</v>
      </c>
      <c r="AB27" s="259">
        <f>'Query3 (2)'!P25</f>
        <v>31.8</v>
      </c>
      <c r="AC27" s="259">
        <f>'Query3 (2)'!Q25</f>
        <v>23.7</v>
      </c>
      <c r="AD27" s="259">
        <f>'Query3 (2)'!R25</f>
        <v>20.88</v>
      </c>
      <c r="AE27" s="259">
        <f>'Query3 (2)'!S25</f>
        <v>5.99</v>
      </c>
      <c r="AF27" s="259">
        <f>'Query3 (2)'!T25</f>
        <v>23.32</v>
      </c>
      <c r="AG27" s="259">
        <f>'Query3 (2)'!U25</f>
        <v>22.85</v>
      </c>
      <c r="AH27" s="259">
        <f>'Query3 (2)'!V25</f>
        <v>22.41</v>
      </c>
      <c r="AI27" s="259">
        <f>'Query3 (2)'!W25</f>
        <v>4.7699999999999996</v>
      </c>
      <c r="AJ27" s="259">
        <f>'Query3 (2)'!X25</f>
        <v>19.93</v>
      </c>
      <c r="AK27" s="259">
        <f>'Query3 (2)'!Y25</f>
        <v>20.8</v>
      </c>
      <c r="AL27" s="259">
        <f>'Query3 (2)'!BT25</f>
        <v>19.72</v>
      </c>
      <c r="AM27" s="259">
        <f>'Query3 (2)'!I25</f>
        <v>17.809999999999999</v>
      </c>
      <c r="AN27" s="259">
        <f>'Query3 (2)'!AR25</f>
        <v>3.83</v>
      </c>
      <c r="AO27" s="259">
        <f>'Query3 (2)'!AS25</f>
        <v>15.76</v>
      </c>
      <c r="AP27" s="259">
        <f>'Query3 (2)'!AT25</f>
        <v>23.68</v>
      </c>
      <c r="AQ27" s="259">
        <f>'Query3 (2)'!AU25</f>
        <v>24.64</v>
      </c>
      <c r="AR27" s="259">
        <f>'Query3 (2)'!AV25</f>
        <v>-9.5500000000000007</v>
      </c>
      <c r="AS27" s="259">
        <f>'Query3 (2)'!BP25</f>
        <v>4.49</v>
      </c>
      <c r="AT27" s="259">
        <f>'Query3 (2)'!G25</f>
        <v>29.62</v>
      </c>
      <c r="AU27" s="259">
        <f>'Query3 (2)'!BD25</f>
        <v>24.1</v>
      </c>
      <c r="AV27" s="259">
        <f>'Query3 (2)'!BE25</f>
        <v>9.1300000000000008</v>
      </c>
      <c r="AW27" s="259">
        <f>'Query3 (2)'!BF25</f>
        <v>34.78</v>
      </c>
      <c r="AX27" s="259">
        <f>'Query3 (2)'!BG25</f>
        <v>31.54</v>
      </c>
      <c r="AY27" s="259">
        <f>'Query3 (2)'!BH25</f>
        <v>3.61</v>
      </c>
      <c r="AZ27" s="259">
        <f>'Query3 (2)'!BI25</f>
        <v>5.56</v>
      </c>
      <c r="BA27" s="259">
        <f>'Query3 (2)'!E25</f>
        <v>11.24</v>
      </c>
      <c r="BB27" s="259">
        <f>'Query3 (2)'!Z25</f>
        <v>15.67</v>
      </c>
      <c r="BC27" s="259">
        <f>'Query3 (2)'!AA25</f>
        <v>8.11</v>
      </c>
      <c r="BD27" s="259">
        <f>'Query3 (2)'!AB25</f>
        <v>27.71</v>
      </c>
      <c r="BE27" s="259">
        <f>'Query3 (2)'!AC25</f>
        <v>23.38</v>
      </c>
      <c r="BF27" s="259">
        <f>'Query3 (2)'!AD25</f>
        <v>19.100000000000001</v>
      </c>
      <c r="BG27" s="259">
        <f>'Query3 (2)'!AE25</f>
        <v>36.17</v>
      </c>
      <c r="BH27" s="259">
        <f>'Query3 (2)'!BR25</f>
        <v>12.28</v>
      </c>
      <c r="BI27" s="259">
        <f>'Query3 (2)'!BS25</f>
        <v>8.4</v>
      </c>
      <c r="BJ27" s="259">
        <f>'Query3 (2)'!H25</f>
        <v>46.91</v>
      </c>
      <c r="BK27" s="259">
        <f>'Query3 (2)'!L25</f>
        <v>11.64</v>
      </c>
      <c r="BL27" s="259">
        <f>'Query3 (2)'!M25</f>
        <v>13.03</v>
      </c>
      <c r="BM27" s="259">
        <f>'Query3 (2)'!N25</f>
        <v>12.7</v>
      </c>
      <c r="BN27" s="259">
        <f>'Query3 (2)'!O25</f>
        <v>17.62</v>
      </c>
      <c r="BO27" s="259">
        <f>'Query3 (2)'!BU25</f>
        <v>8.59</v>
      </c>
      <c r="BP27" s="259">
        <f>'Query3 (2)'!K25</f>
        <v>32.74</v>
      </c>
      <c r="BQ27" s="260">
        <f>'Query3 (2)'!BJ25</f>
        <v>26.23</v>
      </c>
      <c r="BR27" s="260">
        <f>'Query3 (2)'!BK25</f>
        <v>18.989999999999998</v>
      </c>
      <c r="BS27" s="260">
        <f>'Query3 (2)'!BL25</f>
        <v>31.76</v>
      </c>
      <c r="BT27" s="260">
        <f>'Query3 (2)'!BM25</f>
        <v>31.21</v>
      </c>
      <c r="BU27" s="260">
        <f>'Query3 (2)'!BN25</f>
        <v>44.64</v>
      </c>
      <c r="BV27" s="259">
        <f>'Query3 (2)'!BQ25</f>
        <v>16.36</v>
      </c>
      <c r="BW27" s="259">
        <f>'Query3 (2)'!BV25</f>
        <v>32.6</v>
      </c>
      <c r="BX27" s="259">
        <f>'Query3 (2)'!BW25</f>
        <v>47.39</v>
      </c>
    </row>
    <row r="28" spans="1:76" s="25" customFormat="1" x14ac:dyDescent="0.2">
      <c r="A28" s="214">
        <v>44439</v>
      </c>
      <c r="B28" s="23" t="s">
        <v>122</v>
      </c>
      <c r="C28" s="24" t="s">
        <v>123</v>
      </c>
      <c r="D28" s="259">
        <f>'Query3 (2)'!F26</f>
        <v>28.73</v>
      </c>
      <c r="E28" s="259">
        <f>'Query3 (2)'!AG26</f>
        <v>-3.14</v>
      </c>
      <c r="F28" s="259">
        <f>'Query3 (2)'!AH26</f>
        <v>15.64</v>
      </c>
      <c r="G28" s="259">
        <f>'Query3 (2)'!AI26</f>
        <v>8.26</v>
      </c>
      <c r="H28" s="259">
        <f>'Query3 (2)'!AJ26</f>
        <v>-5.91</v>
      </c>
      <c r="I28" s="259">
        <f>'Query3 (2)'!AK26</f>
        <v>17.25</v>
      </c>
      <c r="J28" s="259">
        <f>'Query3 (2)'!AL26</f>
        <v>0.84</v>
      </c>
      <c r="K28" s="259">
        <f>'Query3 (2)'!AM26</f>
        <v>1.63</v>
      </c>
      <c r="L28" s="259">
        <f>'Query3 (2)'!AN26</f>
        <v>8.6999999999999993</v>
      </c>
      <c r="M28" s="259">
        <f>'Query3 (2)'!AO26</f>
        <v>8.07</v>
      </c>
      <c r="N28" s="259">
        <f>'Query3 (2)'!AP26</f>
        <v>-4.8099999999999996</v>
      </c>
      <c r="O28" s="259">
        <f>'Query3 (2)'!AQ26</f>
        <v>6.2</v>
      </c>
      <c r="P28" s="259">
        <f>'Query3 (2)'!J26</f>
        <v>18.87</v>
      </c>
      <c r="Q28" s="259">
        <f>'Query3 (2)'!AF26</f>
        <v>7.83</v>
      </c>
      <c r="R28" s="259">
        <f>'Query3 (2)'!AW26</f>
        <v>37.090000000000003</v>
      </c>
      <c r="S28" s="259">
        <f>'Query3 (2)'!AX26</f>
        <v>30.34</v>
      </c>
      <c r="T28" s="259">
        <f>'Query3 (2)'!AY26</f>
        <v>12.29</v>
      </c>
      <c r="U28" s="259">
        <f>'Query3 (2)'!AZ26</f>
        <v>28.66</v>
      </c>
      <c r="V28" s="259">
        <f>'Query3 (2)'!BA26</f>
        <v>25.91</v>
      </c>
      <c r="W28" s="259">
        <f>'Query3 (2)'!BB26</f>
        <v>25.51</v>
      </c>
      <c r="X28" s="259">
        <f>'Query3 (2)'!BC26</f>
        <v>24.74</v>
      </c>
      <c r="Y28" s="259">
        <f>'Query3 (2)'!BO26</f>
        <v>14.76</v>
      </c>
      <c r="Z28" s="259">
        <f>'Query3 (2)'!BX26</f>
        <v>19.23</v>
      </c>
      <c r="AA28" s="259">
        <f>'Query3 (2)'!D26</f>
        <v>15.47</v>
      </c>
      <c r="AB28" s="259">
        <f>'Query3 (2)'!P26</f>
        <v>27.27</v>
      </c>
      <c r="AC28" s="259">
        <f>'Query3 (2)'!Q26</f>
        <v>19.11</v>
      </c>
      <c r="AD28" s="259">
        <f>'Query3 (2)'!R26</f>
        <v>16.13</v>
      </c>
      <c r="AE28" s="259">
        <f>'Query3 (2)'!S26</f>
        <v>1.28</v>
      </c>
      <c r="AF28" s="259">
        <f>'Query3 (2)'!T26</f>
        <v>17.79</v>
      </c>
      <c r="AG28" s="259">
        <f>'Query3 (2)'!U26</f>
        <v>17.39</v>
      </c>
      <c r="AH28" s="259">
        <f>'Query3 (2)'!V26</f>
        <v>16.68</v>
      </c>
      <c r="AI28" s="259">
        <f>'Query3 (2)'!W26</f>
        <v>0.36</v>
      </c>
      <c r="AJ28" s="259">
        <f>'Query3 (2)'!X26</f>
        <v>17.11</v>
      </c>
      <c r="AK28" s="259">
        <f>'Query3 (2)'!Y26</f>
        <v>15.72</v>
      </c>
      <c r="AL28" s="259">
        <f>'Query3 (2)'!BT26</f>
        <v>15.03</v>
      </c>
      <c r="AM28" s="259">
        <f>'Query3 (2)'!I26</f>
        <v>11.01</v>
      </c>
      <c r="AN28" s="259">
        <f>'Query3 (2)'!AR26</f>
        <v>-3.83</v>
      </c>
      <c r="AO28" s="259">
        <f>'Query3 (2)'!AS26</f>
        <v>6.61</v>
      </c>
      <c r="AP28" s="259">
        <f>'Query3 (2)'!AT26</f>
        <v>17.3</v>
      </c>
      <c r="AQ28" s="259">
        <f>'Query3 (2)'!AU26</f>
        <v>19.36</v>
      </c>
      <c r="AR28" s="259">
        <f>'Query3 (2)'!AV26</f>
        <v>-14.94</v>
      </c>
      <c r="AS28" s="259">
        <f>'Query3 (2)'!BP26</f>
        <v>-3.04</v>
      </c>
      <c r="AT28" s="259">
        <f>'Query3 (2)'!G26</f>
        <v>24.48</v>
      </c>
      <c r="AU28" s="259">
        <f>'Query3 (2)'!BD26</f>
        <v>19.8</v>
      </c>
      <c r="AV28" s="259">
        <f>'Query3 (2)'!BE26</f>
        <v>2.79</v>
      </c>
      <c r="AW28" s="259">
        <f>'Query3 (2)'!BF26</f>
        <v>29.66</v>
      </c>
      <c r="AX28" s="259">
        <f>'Query3 (2)'!BG26</f>
        <v>25.25</v>
      </c>
      <c r="AY28" s="259">
        <f>'Query3 (2)'!BH26</f>
        <v>-3.52</v>
      </c>
      <c r="AZ28" s="259">
        <f>'Query3 (2)'!BI26</f>
        <v>-1.98</v>
      </c>
      <c r="BA28" s="259">
        <f>'Query3 (2)'!E26</f>
        <v>8.15</v>
      </c>
      <c r="BB28" s="259">
        <f>'Query3 (2)'!Z26</f>
        <v>9.19</v>
      </c>
      <c r="BC28" s="259">
        <f>'Query3 (2)'!AA26</f>
        <v>1.83</v>
      </c>
      <c r="BD28" s="259">
        <f>'Query3 (2)'!AB26</f>
        <v>18.93</v>
      </c>
      <c r="BE28" s="259">
        <f>'Query3 (2)'!AC26</f>
        <v>17.16</v>
      </c>
      <c r="BF28" s="259">
        <f>'Query3 (2)'!AD26</f>
        <v>15.83</v>
      </c>
      <c r="BG28" s="259">
        <f>'Query3 (2)'!AE26</f>
        <v>33.25</v>
      </c>
      <c r="BH28" s="259">
        <f>'Query3 (2)'!BR26</f>
        <v>10.5</v>
      </c>
      <c r="BI28" s="259">
        <f>'Query3 (2)'!BS26</f>
        <v>6.79</v>
      </c>
      <c r="BJ28" s="259">
        <f>'Query3 (2)'!H26</f>
        <v>41.38</v>
      </c>
      <c r="BK28" s="259">
        <f>'Query3 (2)'!L26</f>
        <v>5.57</v>
      </c>
      <c r="BL28" s="259">
        <f>'Query3 (2)'!M26</f>
        <v>9.8000000000000007</v>
      </c>
      <c r="BM28" s="259">
        <f>'Query3 (2)'!N26</f>
        <v>5.9</v>
      </c>
      <c r="BN28" s="259">
        <f>'Query3 (2)'!O26</f>
        <v>12.23</v>
      </c>
      <c r="BO28" s="259">
        <f>'Query3 (2)'!BU26</f>
        <v>5.68</v>
      </c>
      <c r="BP28" s="259">
        <f>'Query3 (2)'!K26</f>
        <v>27.82</v>
      </c>
      <c r="BQ28" s="260">
        <f>'Query3 (2)'!BJ26</f>
        <v>20.14</v>
      </c>
      <c r="BR28" s="260">
        <f>'Query3 (2)'!BK26</f>
        <v>13.79</v>
      </c>
      <c r="BS28" s="260">
        <f>'Query3 (2)'!BL26</f>
        <v>25.17</v>
      </c>
      <c r="BT28" s="260">
        <f>'Query3 (2)'!BM26</f>
        <v>24.55</v>
      </c>
      <c r="BU28" s="260">
        <f>'Query3 (2)'!BN26</f>
        <v>41.26</v>
      </c>
      <c r="BV28" s="259">
        <f>'Query3 (2)'!BQ26</f>
        <v>10.08</v>
      </c>
      <c r="BW28" s="259">
        <f>'Query3 (2)'!BV26</f>
        <v>28.03</v>
      </c>
      <c r="BX28" s="259">
        <f>'Query3 (2)'!BW26</f>
        <v>41.47</v>
      </c>
    </row>
    <row r="29" spans="1:76" s="25" customFormat="1" x14ac:dyDescent="0.2">
      <c r="A29" s="214">
        <v>44439</v>
      </c>
      <c r="B29" s="23" t="s">
        <v>124</v>
      </c>
      <c r="C29" s="24" t="s">
        <v>125</v>
      </c>
      <c r="D29" s="259">
        <f>'Query3 (2)'!F27</f>
        <v>1.33</v>
      </c>
      <c r="E29" s="259">
        <f>'Query3 (2)'!AG27</f>
        <v>0.98</v>
      </c>
      <c r="F29" s="259">
        <f>'Query3 (2)'!AH27</f>
        <v>1.1499999999999999</v>
      </c>
      <c r="G29" s="259">
        <f>'Query3 (2)'!AI27</f>
        <v>1.07</v>
      </c>
      <c r="H29" s="259">
        <f>'Query3 (2)'!AJ27</f>
        <v>0.96</v>
      </c>
      <c r="I29" s="259">
        <f>'Query3 (2)'!AK27</f>
        <v>1.1200000000000001</v>
      </c>
      <c r="J29" s="259">
        <f>'Query3 (2)'!AL27</f>
        <v>1.01</v>
      </c>
      <c r="K29" s="259">
        <f>'Query3 (2)'!AM27</f>
        <v>1.01</v>
      </c>
      <c r="L29" s="259">
        <f>'Query3 (2)'!AN27</f>
        <v>1.0900000000000001</v>
      </c>
      <c r="M29" s="259">
        <f>'Query3 (2)'!AO27</f>
        <v>1.07</v>
      </c>
      <c r="N29" s="259">
        <f>'Query3 (2)'!AP27</f>
        <v>0.97</v>
      </c>
      <c r="O29" s="259">
        <f>'Query3 (2)'!AQ27</f>
        <v>1.05</v>
      </c>
      <c r="P29" s="259">
        <f>'Query3 (2)'!J27</f>
        <v>1.1499999999999999</v>
      </c>
      <c r="Q29" s="259">
        <f>'Query3 (2)'!AF27</f>
        <v>1.05</v>
      </c>
      <c r="R29" s="259">
        <f>'Query3 (2)'!AW27</f>
        <v>1.6</v>
      </c>
      <c r="S29" s="259">
        <f>'Query3 (2)'!AX27</f>
        <v>1.28</v>
      </c>
      <c r="T29" s="259">
        <f>'Query3 (2)'!AY27</f>
        <v>1.1299999999999999</v>
      </c>
      <c r="U29" s="259">
        <f>'Query3 (2)'!AZ27</f>
        <v>1.4</v>
      </c>
      <c r="V29" s="259">
        <f>'Query3 (2)'!BA27</f>
        <v>1.6</v>
      </c>
      <c r="W29" s="259">
        <f>'Query3 (2)'!BB27</f>
        <v>1.34</v>
      </c>
      <c r="X29" s="259">
        <f>'Query3 (2)'!BC27</f>
        <v>1.25</v>
      </c>
      <c r="Y29" s="259">
        <f>'Query3 (2)'!BO27</f>
        <v>1.1000000000000001</v>
      </c>
      <c r="Z29" s="259">
        <f>'Query3 (2)'!BX27</f>
        <v>1.34</v>
      </c>
      <c r="AA29" s="259">
        <f>'Query3 (2)'!D27</f>
        <v>1.1399999999999999</v>
      </c>
      <c r="AB29" s="259">
        <f>'Query3 (2)'!P27</f>
        <v>1.54</v>
      </c>
      <c r="AC29" s="259">
        <f>'Query3 (2)'!Q27</f>
        <v>1.2</v>
      </c>
      <c r="AD29" s="259">
        <f>'Query3 (2)'!R27</f>
        <v>1.26</v>
      </c>
      <c r="AE29" s="259">
        <f>'Query3 (2)'!S27</f>
        <v>1.01</v>
      </c>
      <c r="AF29" s="259">
        <f>'Query3 (2)'!T27</f>
        <v>1.22</v>
      </c>
      <c r="AG29" s="259">
        <f>'Query3 (2)'!U27</f>
        <v>1.29</v>
      </c>
      <c r="AH29" s="259">
        <f>'Query3 (2)'!V27</f>
        <v>1.28</v>
      </c>
      <c r="AI29" s="259">
        <f>'Query3 (2)'!W27</f>
        <v>1.01</v>
      </c>
      <c r="AJ29" s="259">
        <f>'Query3 (2)'!X27</f>
        <v>1.32</v>
      </c>
      <c r="AK29" s="259">
        <f>'Query3 (2)'!Y27</f>
        <v>1.21</v>
      </c>
      <c r="AL29" s="259">
        <f>'Query3 (2)'!BT27</f>
        <v>1.3</v>
      </c>
      <c r="AM29" s="259">
        <f>'Query3 (2)'!I27</f>
        <v>1.1399999999999999</v>
      </c>
      <c r="AN29" s="259">
        <f>'Query3 (2)'!AR27</f>
        <v>0.98</v>
      </c>
      <c r="AO29" s="259">
        <f>'Query3 (2)'!AS27</f>
        <v>1.03</v>
      </c>
      <c r="AP29" s="259">
        <f>'Query3 (2)'!AT27</f>
        <v>1.1200000000000001</v>
      </c>
      <c r="AQ29" s="259">
        <f>'Query3 (2)'!AU27</f>
        <v>1.1100000000000001</v>
      </c>
      <c r="AR29" s="259">
        <f>'Query3 (2)'!AV27</f>
        <v>0.9</v>
      </c>
      <c r="AS29" s="259">
        <f>'Query3 (2)'!BP27</f>
        <v>0.98</v>
      </c>
      <c r="AT29" s="259">
        <f>'Query3 (2)'!G27</f>
        <v>1.24</v>
      </c>
      <c r="AU29" s="259">
        <f>'Query3 (2)'!BD27</f>
        <v>1.28</v>
      </c>
      <c r="AV29" s="259">
        <f>'Query3 (2)'!BE27</f>
        <v>1.02</v>
      </c>
      <c r="AW29" s="259">
        <f>'Query3 (2)'!BF27</f>
        <v>1.23</v>
      </c>
      <c r="AX29" s="259">
        <f>'Query3 (2)'!BG27</f>
        <v>1.19</v>
      </c>
      <c r="AY29" s="259">
        <f>'Query3 (2)'!BH27</f>
        <v>0.97</v>
      </c>
      <c r="AZ29" s="259">
        <f>'Query3 (2)'!BI27</f>
        <v>0.99</v>
      </c>
      <c r="BA29" s="259">
        <f>'Query3 (2)'!E27</f>
        <v>1.1299999999999999</v>
      </c>
      <c r="BB29" s="259">
        <f>'Query3 (2)'!Z27</f>
        <v>1.18</v>
      </c>
      <c r="BC29" s="259">
        <f>'Query3 (2)'!AA27</f>
        <v>1.03</v>
      </c>
      <c r="BD29" s="259">
        <f>'Query3 (2)'!AB27</f>
        <v>1.21</v>
      </c>
      <c r="BE29" s="259">
        <f>'Query3 (2)'!AC27</f>
        <v>1.1399999999999999</v>
      </c>
      <c r="BF29" s="259">
        <f>'Query3 (2)'!AD27</f>
        <v>1.2</v>
      </c>
      <c r="BG29" s="259">
        <f>'Query3 (2)'!AE27</f>
        <v>1.57</v>
      </c>
      <c r="BH29" s="259">
        <f>'Query3 (2)'!BR27</f>
        <v>1.1599999999999999</v>
      </c>
      <c r="BI29" s="259">
        <f>'Query3 (2)'!BS27</f>
        <v>1.21</v>
      </c>
      <c r="BJ29" s="259">
        <f>'Query3 (2)'!H27</f>
        <v>1.53</v>
      </c>
      <c r="BK29" s="259">
        <f>'Query3 (2)'!L27</f>
        <v>1.08</v>
      </c>
      <c r="BL29" s="259">
        <f>'Query3 (2)'!M27</f>
        <v>1.19</v>
      </c>
      <c r="BM29" s="259">
        <f>'Query3 (2)'!N27</f>
        <v>1.05</v>
      </c>
      <c r="BN29" s="259">
        <f>'Query3 (2)'!O27</f>
        <v>1.1200000000000001</v>
      </c>
      <c r="BO29" s="259">
        <f>'Query3 (2)'!BU27</f>
        <v>1.1499999999999999</v>
      </c>
      <c r="BP29" s="259">
        <f>'Query3 (2)'!K27</f>
        <v>1.42</v>
      </c>
      <c r="BQ29" s="260">
        <f>'Query3 (2)'!BJ27</f>
        <v>1.19</v>
      </c>
      <c r="BR29" s="260">
        <f>'Query3 (2)'!BK27</f>
        <v>1.22</v>
      </c>
      <c r="BS29" s="260">
        <f>'Query3 (2)'!BL27</f>
        <v>1.32</v>
      </c>
      <c r="BT29" s="260">
        <f>'Query3 (2)'!BM27</f>
        <v>1.17</v>
      </c>
      <c r="BU29" s="260">
        <f>'Query3 (2)'!BN27</f>
        <v>1.78</v>
      </c>
      <c r="BV29" s="259">
        <f>'Query3 (2)'!BQ27</f>
        <v>1.1000000000000001</v>
      </c>
      <c r="BW29" s="259">
        <f>'Query3 (2)'!BV27</f>
        <v>1.53</v>
      </c>
      <c r="BX29" s="259">
        <f>'Query3 (2)'!BW27</f>
        <v>1.91</v>
      </c>
    </row>
    <row r="30" spans="1:76" s="25" customFormat="1" x14ac:dyDescent="0.2">
      <c r="A30" s="214">
        <v>44439</v>
      </c>
      <c r="B30" s="33" t="s">
        <v>126</v>
      </c>
      <c r="C30" s="34" t="s">
        <v>127</v>
      </c>
      <c r="D30" s="259">
        <f>'Query3 (2)'!F28</f>
        <v>34.49</v>
      </c>
      <c r="E30" s="259">
        <f>'Query3 (2)'!AG28</f>
        <v>1.72</v>
      </c>
      <c r="F30" s="259">
        <f>'Query3 (2)'!AH28</f>
        <v>16.600000000000001</v>
      </c>
      <c r="G30" s="259">
        <f>'Query3 (2)'!AI28</f>
        <v>9.9</v>
      </c>
      <c r="H30" s="259">
        <f>'Query3 (2)'!AJ28</f>
        <v>8.33</v>
      </c>
      <c r="I30" s="259">
        <f>'Query3 (2)'!AK28</f>
        <v>14.08</v>
      </c>
      <c r="J30" s="259">
        <f>'Query3 (2)'!AL28</f>
        <v>3.64</v>
      </c>
      <c r="K30" s="259">
        <f>'Query3 (2)'!AM28</f>
        <v>4.97</v>
      </c>
      <c r="L30" s="259">
        <f>'Query3 (2)'!AN28</f>
        <v>13.9</v>
      </c>
      <c r="M30" s="259">
        <f>'Query3 (2)'!AO28</f>
        <v>11.35</v>
      </c>
      <c r="N30" s="259">
        <f>'Query3 (2)'!AP28</f>
        <v>-0.61</v>
      </c>
      <c r="O30" s="259">
        <f>'Query3 (2)'!AQ28</f>
        <v>7.97</v>
      </c>
      <c r="P30" s="259">
        <f>'Query3 (2)'!J28</f>
        <v>23.04</v>
      </c>
      <c r="Q30" s="259">
        <f>'Query3 (2)'!AF28</f>
        <v>11.7</v>
      </c>
      <c r="R30" s="259">
        <f>'Query3 (2)'!AW28</f>
        <v>42.05</v>
      </c>
      <c r="S30" s="259">
        <f>'Query3 (2)'!AX28</f>
        <v>25.27</v>
      </c>
      <c r="T30" s="259">
        <f>'Query3 (2)'!AY28</f>
        <v>13.25</v>
      </c>
      <c r="U30" s="259">
        <f>'Query3 (2)'!AZ28</f>
        <v>30.29</v>
      </c>
      <c r="V30" s="259">
        <f>'Query3 (2)'!BA28</f>
        <v>46.57</v>
      </c>
      <c r="W30" s="259">
        <f>'Query3 (2)'!BB28</f>
        <v>29.02</v>
      </c>
      <c r="X30" s="259">
        <f>'Query3 (2)'!BC28</f>
        <v>26.09</v>
      </c>
      <c r="Y30" s="259">
        <f>'Query3 (2)'!BO28</f>
        <v>12.69</v>
      </c>
      <c r="Z30" s="259">
        <f>'Query3 (2)'!BX28</f>
        <v>34.64</v>
      </c>
      <c r="AA30" s="259">
        <f>'Query3 (2)'!D28</f>
        <v>20.46</v>
      </c>
      <c r="AB30" s="259">
        <f>'Query3 (2)'!P28</f>
        <v>45.48</v>
      </c>
      <c r="AC30" s="259">
        <f>'Query3 (2)'!Q28</f>
        <v>16.3</v>
      </c>
      <c r="AD30" s="259">
        <f>'Query3 (2)'!R28</f>
        <v>26.53</v>
      </c>
      <c r="AE30" s="259">
        <f>'Query3 (2)'!S28</f>
        <v>4.72</v>
      </c>
      <c r="AF30" s="259">
        <f>'Query3 (2)'!T28</f>
        <v>24.25</v>
      </c>
      <c r="AG30" s="259">
        <f>'Query3 (2)'!U28</f>
        <v>30.67</v>
      </c>
      <c r="AH30" s="259">
        <f>'Query3 (2)'!V28</f>
        <v>29.83</v>
      </c>
      <c r="AI30" s="259">
        <f>'Query3 (2)'!W28</f>
        <v>6.2</v>
      </c>
      <c r="AJ30" s="259">
        <f>'Query3 (2)'!X28</f>
        <v>28.53</v>
      </c>
      <c r="AK30" s="259">
        <f>'Query3 (2)'!Y28</f>
        <v>19.309999999999999</v>
      </c>
      <c r="AL30" s="259">
        <f>'Query3 (2)'!BT28</f>
        <v>29.02</v>
      </c>
      <c r="AM30" s="259">
        <f>'Query3 (2)'!I28</f>
        <v>14.58</v>
      </c>
      <c r="AN30" s="259">
        <f>'Query3 (2)'!AR28</f>
        <v>0.5</v>
      </c>
      <c r="AO30" s="259">
        <f>'Query3 (2)'!AS28</f>
        <v>3.32</v>
      </c>
      <c r="AP30" s="259">
        <f>'Query3 (2)'!AT28</f>
        <v>11.92</v>
      </c>
      <c r="AQ30" s="259">
        <f>'Query3 (2)'!AU28</f>
        <v>11.48</v>
      </c>
      <c r="AR30" s="259">
        <f>'Query3 (2)'!AV28</f>
        <v>-10.050000000000001</v>
      </c>
      <c r="AS30" s="259">
        <f>'Query3 (2)'!BP28</f>
        <v>-3.21</v>
      </c>
      <c r="AT30" s="259">
        <f>'Query3 (2)'!G28</f>
        <v>37.119999999999997</v>
      </c>
      <c r="AU30" s="259">
        <f>'Query3 (2)'!BD28</f>
        <v>27.14</v>
      </c>
      <c r="AV30" s="259">
        <f>'Query3 (2)'!BE28</f>
        <v>6.18</v>
      </c>
      <c r="AW30" s="259">
        <f>'Query3 (2)'!BF28</f>
        <v>22.69</v>
      </c>
      <c r="AX30" s="259">
        <f>'Query3 (2)'!BG28</f>
        <v>21.02</v>
      </c>
      <c r="AY30" s="259">
        <f>'Query3 (2)'!BH28</f>
        <v>2.6</v>
      </c>
      <c r="AZ30" s="259">
        <f>'Query3 (2)'!BI28</f>
        <v>3.14</v>
      </c>
      <c r="BA30" s="259">
        <f>'Query3 (2)'!E28</f>
        <v>13.95</v>
      </c>
      <c r="BB30" s="259">
        <f>'Query3 (2)'!Z28</f>
        <v>25.38</v>
      </c>
      <c r="BC30" s="259">
        <f>'Query3 (2)'!AA28</f>
        <v>13.98</v>
      </c>
      <c r="BD30" s="259">
        <f>'Query3 (2)'!AB28</f>
        <v>22.26</v>
      </c>
      <c r="BE30" s="259">
        <f>'Query3 (2)'!AC28</f>
        <v>15.47</v>
      </c>
      <c r="BF30" s="259">
        <f>'Query3 (2)'!AD28</f>
        <v>18.32</v>
      </c>
      <c r="BG30" s="259">
        <f>'Query3 (2)'!AE28</f>
        <v>39.97</v>
      </c>
      <c r="BH30" s="259">
        <f>'Query3 (2)'!BR28</f>
        <v>15.13</v>
      </c>
      <c r="BI30" s="259">
        <f>'Query3 (2)'!BS28</f>
        <v>19.54</v>
      </c>
      <c r="BJ30" s="259">
        <f>'Query3 (2)'!H28</f>
        <v>39.56</v>
      </c>
      <c r="BK30" s="259">
        <f>'Query3 (2)'!L28</f>
        <v>13.03</v>
      </c>
      <c r="BL30" s="259">
        <f>'Query3 (2)'!M28</f>
        <v>22.91</v>
      </c>
      <c r="BM30" s="259">
        <f>'Query3 (2)'!N28</f>
        <v>8.92</v>
      </c>
      <c r="BN30" s="259">
        <f>'Query3 (2)'!O28</f>
        <v>15.06</v>
      </c>
      <c r="BO30" s="259">
        <f>'Query3 (2)'!BU28</f>
        <v>19.88</v>
      </c>
      <c r="BP30" s="259">
        <f>'Query3 (2)'!K28</f>
        <v>29.34</v>
      </c>
      <c r="BQ30" s="260">
        <f>'Query3 (2)'!BJ28</f>
        <v>20.84</v>
      </c>
      <c r="BR30" s="260">
        <f>'Query3 (2)'!BK28</f>
        <v>24.34</v>
      </c>
      <c r="BS30" s="260">
        <f>'Query3 (2)'!BL28</f>
        <v>30.78</v>
      </c>
      <c r="BT30" s="260">
        <f>'Query3 (2)'!BM28</f>
        <v>17.989999999999998</v>
      </c>
      <c r="BU30" s="260">
        <f>'Query3 (2)'!BN28</f>
        <v>52.68</v>
      </c>
      <c r="BV30" s="259">
        <f>'Query3 (2)'!BQ28</f>
        <v>13.87</v>
      </c>
      <c r="BW30" s="259">
        <f>'Query3 (2)'!BV28</f>
        <v>44.75</v>
      </c>
      <c r="BX30" s="259">
        <f>'Query3 (2)'!BW28</f>
        <v>67.84</v>
      </c>
    </row>
    <row r="31" spans="1:76" s="25" customFormat="1" x14ac:dyDescent="0.2">
      <c r="A31" s="214">
        <v>44439</v>
      </c>
      <c r="B31" s="35" t="s">
        <v>128</v>
      </c>
      <c r="C31" s="36" t="s">
        <v>129</v>
      </c>
      <c r="D31" s="259">
        <f>'Query3 (2)'!F29</f>
        <v>28.73</v>
      </c>
      <c r="E31" s="259">
        <f>'Query3 (2)'!AG29</f>
        <v>-3.14</v>
      </c>
      <c r="F31" s="259">
        <f>'Query3 (2)'!AH29</f>
        <v>15.64</v>
      </c>
      <c r="G31" s="259">
        <f>'Query3 (2)'!AI29</f>
        <v>8.26</v>
      </c>
      <c r="H31" s="259">
        <f>'Query3 (2)'!AJ29</f>
        <v>-5.91</v>
      </c>
      <c r="I31" s="259">
        <f>'Query3 (2)'!AK29</f>
        <v>17.25</v>
      </c>
      <c r="J31" s="259">
        <f>'Query3 (2)'!AL29</f>
        <v>0.84</v>
      </c>
      <c r="K31" s="259">
        <f>'Query3 (2)'!AM29</f>
        <v>1.63</v>
      </c>
      <c r="L31" s="259">
        <f>'Query3 (2)'!AN29</f>
        <v>8.6999999999999993</v>
      </c>
      <c r="M31" s="259">
        <f>'Query3 (2)'!AO29</f>
        <v>8.07</v>
      </c>
      <c r="N31" s="259">
        <f>'Query3 (2)'!AP29</f>
        <v>-4.8099999999999996</v>
      </c>
      <c r="O31" s="259">
        <f>'Query3 (2)'!AQ29</f>
        <v>6.2</v>
      </c>
      <c r="P31" s="259">
        <f>'Query3 (2)'!J29</f>
        <v>18.87</v>
      </c>
      <c r="Q31" s="259">
        <f>'Query3 (2)'!AF29</f>
        <v>7.83</v>
      </c>
      <c r="R31" s="259">
        <f>'Query3 (2)'!AW29</f>
        <v>37.090000000000003</v>
      </c>
      <c r="S31" s="259">
        <f>'Query3 (2)'!AX29</f>
        <v>30.34</v>
      </c>
      <c r="T31" s="259">
        <f>'Query3 (2)'!AY29</f>
        <v>12.29</v>
      </c>
      <c r="U31" s="259">
        <f>'Query3 (2)'!AZ29</f>
        <v>28.66</v>
      </c>
      <c r="V31" s="259">
        <f>'Query3 (2)'!BA29</f>
        <v>25.91</v>
      </c>
      <c r="W31" s="259">
        <f>'Query3 (2)'!BB29</f>
        <v>25.51</v>
      </c>
      <c r="X31" s="259">
        <f>'Query3 (2)'!BC29</f>
        <v>24.74</v>
      </c>
      <c r="Y31" s="259">
        <f>'Query3 (2)'!BO29</f>
        <v>14.76</v>
      </c>
      <c r="Z31" s="259">
        <f>'Query3 (2)'!BX29</f>
        <v>19.23</v>
      </c>
      <c r="AA31" s="259">
        <f>'Query3 (2)'!D29</f>
        <v>15.47</v>
      </c>
      <c r="AB31" s="259">
        <f>'Query3 (2)'!P29</f>
        <v>27.27</v>
      </c>
      <c r="AC31" s="259">
        <f>'Query3 (2)'!Q29</f>
        <v>19.11</v>
      </c>
      <c r="AD31" s="259">
        <f>'Query3 (2)'!R29</f>
        <v>16.13</v>
      </c>
      <c r="AE31" s="259">
        <f>'Query3 (2)'!S29</f>
        <v>1.28</v>
      </c>
      <c r="AF31" s="259">
        <f>'Query3 (2)'!T29</f>
        <v>17.79</v>
      </c>
      <c r="AG31" s="259">
        <f>'Query3 (2)'!U29</f>
        <v>17.39</v>
      </c>
      <c r="AH31" s="259">
        <f>'Query3 (2)'!V29</f>
        <v>16.68</v>
      </c>
      <c r="AI31" s="259">
        <f>'Query3 (2)'!W29</f>
        <v>0.36</v>
      </c>
      <c r="AJ31" s="259">
        <f>'Query3 (2)'!X29</f>
        <v>17.11</v>
      </c>
      <c r="AK31" s="259">
        <f>'Query3 (2)'!Y29</f>
        <v>15.72</v>
      </c>
      <c r="AL31" s="259">
        <f>'Query3 (2)'!BT29</f>
        <v>15.03</v>
      </c>
      <c r="AM31" s="259">
        <f>'Query3 (2)'!I29</f>
        <v>11.01</v>
      </c>
      <c r="AN31" s="259">
        <f>'Query3 (2)'!AR29</f>
        <v>-3.83</v>
      </c>
      <c r="AO31" s="259">
        <f>'Query3 (2)'!AS29</f>
        <v>6.61</v>
      </c>
      <c r="AP31" s="259">
        <f>'Query3 (2)'!AT29</f>
        <v>17.3</v>
      </c>
      <c r="AQ31" s="259">
        <f>'Query3 (2)'!AU29</f>
        <v>19.36</v>
      </c>
      <c r="AR31" s="259">
        <f>'Query3 (2)'!AV29</f>
        <v>-14.94</v>
      </c>
      <c r="AS31" s="259">
        <f>'Query3 (2)'!BP29</f>
        <v>-3.04</v>
      </c>
      <c r="AT31" s="259">
        <f>'Query3 (2)'!G29</f>
        <v>24.48</v>
      </c>
      <c r="AU31" s="259">
        <f>'Query3 (2)'!BD29</f>
        <v>19.8</v>
      </c>
      <c r="AV31" s="259">
        <f>'Query3 (2)'!BE29</f>
        <v>2.79</v>
      </c>
      <c r="AW31" s="259">
        <f>'Query3 (2)'!BF29</f>
        <v>29.66</v>
      </c>
      <c r="AX31" s="259">
        <f>'Query3 (2)'!BG29</f>
        <v>25.25</v>
      </c>
      <c r="AY31" s="259">
        <f>'Query3 (2)'!BH29</f>
        <v>-3.52</v>
      </c>
      <c r="AZ31" s="259">
        <f>'Query3 (2)'!BI29</f>
        <v>-1.98</v>
      </c>
      <c r="BA31" s="259">
        <f>'Query3 (2)'!E29</f>
        <v>8.15</v>
      </c>
      <c r="BB31" s="259">
        <f>'Query3 (2)'!Z29</f>
        <v>9.19</v>
      </c>
      <c r="BC31" s="259">
        <f>'Query3 (2)'!AA29</f>
        <v>1.83</v>
      </c>
      <c r="BD31" s="259">
        <f>'Query3 (2)'!AB29</f>
        <v>18.93</v>
      </c>
      <c r="BE31" s="259">
        <f>'Query3 (2)'!AC29</f>
        <v>17.16</v>
      </c>
      <c r="BF31" s="259">
        <f>'Query3 (2)'!AD29</f>
        <v>15.83</v>
      </c>
      <c r="BG31" s="259">
        <f>'Query3 (2)'!AE29</f>
        <v>33.25</v>
      </c>
      <c r="BH31" s="259">
        <f>'Query3 (2)'!BR29</f>
        <v>10.5</v>
      </c>
      <c r="BI31" s="259">
        <f>'Query3 (2)'!BS29</f>
        <v>6.79</v>
      </c>
      <c r="BJ31" s="259">
        <f>'Query3 (2)'!H29</f>
        <v>41.38</v>
      </c>
      <c r="BK31" s="259">
        <f>'Query3 (2)'!L29</f>
        <v>5.57</v>
      </c>
      <c r="BL31" s="259">
        <f>'Query3 (2)'!M29</f>
        <v>9.8000000000000007</v>
      </c>
      <c r="BM31" s="259">
        <f>'Query3 (2)'!N29</f>
        <v>5.9</v>
      </c>
      <c r="BN31" s="259">
        <f>'Query3 (2)'!O29</f>
        <v>12.23</v>
      </c>
      <c r="BO31" s="259">
        <f>'Query3 (2)'!BU29</f>
        <v>5.68</v>
      </c>
      <c r="BP31" s="259">
        <f>'Query3 (2)'!K29</f>
        <v>27.82</v>
      </c>
      <c r="BQ31" s="260">
        <f>'Query3 (2)'!BJ29</f>
        <v>20.14</v>
      </c>
      <c r="BR31" s="260">
        <f>'Query3 (2)'!BK29</f>
        <v>13.79</v>
      </c>
      <c r="BS31" s="260">
        <f>'Query3 (2)'!BL29</f>
        <v>25.17</v>
      </c>
      <c r="BT31" s="260">
        <f>'Query3 (2)'!BM29</f>
        <v>24.55</v>
      </c>
      <c r="BU31" s="260">
        <f>'Query3 (2)'!BN29</f>
        <v>41.26</v>
      </c>
      <c r="BV31" s="259">
        <f>'Query3 (2)'!BQ29</f>
        <v>10.08</v>
      </c>
      <c r="BW31" s="259">
        <f>'Query3 (2)'!BV29</f>
        <v>28.03</v>
      </c>
      <c r="BX31" s="259">
        <f>'Query3 (2)'!BW29</f>
        <v>41.47</v>
      </c>
    </row>
    <row r="32" spans="1:76" s="25" customFormat="1" x14ac:dyDescent="0.2">
      <c r="A32" s="214">
        <v>44439</v>
      </c>
      <c r="B32" s="37" t="s">
        <v>130</v>
      </c>
      <c r="C32" s="38" t="s">
        <v>131</v>
      </c>
      <c r="D32" s="259">
        <f>'Query3 (2)'!F30</f>
        <v>820379947.11000001</v>
      </c>
      <c r="E32" s="259">
        <f>'Query3 (2)'!AG30</f>
        <v>2225632.75</v>
      </c>
      <c r="F32" s="259">
        <f>'Query3 (2)'!AH30</f>
        <v>14199925.92</v>
      </c>
      <c r="G32" s="259">
        <f>'Query3 (2)'!AI30</f>
        <v>7325202.5599999996</v>
      </c>
      <c r="H32" s="259">
        <f>'Query3 (2)'!AJ30</f>
        <v>6048900.7000000002</v>
      </c>
      <c r="I32" s="259">
        <f>'Query3 (2)'!AK30</f>
        <v>18535191.379999999</v>
      </c>
      <c r="J32" s="259">
        <f>'Query3 (2)'!AL30</f>
        <v>3088818.13</v>
      </c>
      <c r="K32" s="259">
        <f>'Query3 (2)'!AM30</f>
        <v>4441109.49</v>
      </c>
      <c r="L32" s="259">
        <f>'Query3 (2)'!AN30</f>
        <v>23072477.949999999</v>
      </c>
      <c r="M32" s="259">
        <f>'Query3 (2)'!AO30</f>
        <v>11030460.33</v>
      </c>
      <c r="N32" s="259">
        <f>'Query3 (2)'!AP30</f>
        <v>-500350.23</v>
      </c>
      <c r="O32" s="259">
        <f>'Query3 (2)'!AQ30</f>
        <v>7211112.0999999996</v>
      </c>
      <c r="P32" s="259">
        <f>'Query3 (2)'!J30</f>
        <v>372375183.81</v>
      </c>
      <c r="Q32" s="259">
        <f>'Query3 (2)'!AF30</f>
        <v>12386263.800000001</v>
      </c>
      <c r="R32" s="259">
        <f>'Query3 (2)'!AW30</f>
        <v>89762647.909999996</v>
      </c>
      <c r="S32" s="259">
        <f>'Query3 (2)'!AX30</f>
        <v>61262713.420000002</v>
      </c>
      <c r="T32" s="259">
        <f>'Query3 (2)'!AY30</f>
        <v>25873576.469999999</v>
      </c>
      <c r="U32" s="259">
        <f>'Query3 (2)'!AZ30</f>
        <v>47591295.32</v>
      </c>
      <c r="V32" s="259">
        <f>'Query3 (2)'!BA30</f>
        <v>186009632.19999999</v>
      </c>
      <c r="W32" s="259">
        <f>'Query3 (2)'!BB30</f>
        <v>71706056.939999998</v>
      </c>
      <c r="X32" s="259">
        <f>'Query3 (2)'!BC30</f>
        <v>30817531.739999998</v>
      </c>
      <c r="Y32" s="259">
        <f>'Query3 (2)'!BO30</f>
        <v>6573562.0800000001</v>
      </c>
      <c r="Z32" s="259">
        <f>'Query3 (2)'!BX30</f>
        <v>14429729.67</v>
      </c>
      <c r="AA32" s="259">
        <f>'Query3 (2)'!D30</f>
        <v>632693428.77999997</v>
      </c>
      <c r="AB32" s="259">
        <f>'Query3 (2)'!P30</f>
        <v>215407386.91</v>
      </c>
      <c r="AC32" s="259">
        <f>'Query3 (2)'!Q30</f>
        <v>14741413.99</v>
      </c>
      <c r="AD32" s="259">
        <f>'Query3 (2)'!R30</f>
        <v>306263907.99000001</v>
      </c>
      <c r="AE32" s="259">
        <f>'Query3 (2)'!S30</f>
        <v>3704050.19</v>
      </c>
      <c r="AF32" s="259">
        <f>'Query3 (2)'!T30</f>
        <v>59553319.310000002</v>
      </c>
      <c r="AG32" s="259">
        <f>'Query3 (2)'!U30</f>
        <v>164743714.53</v>
      </c>
      <c r="AH32" s="259">
        <f>'Query3 (2)'!V30</f>
        <v>133952262.62</v>
      </c>
      <c r="AI32" s="259">
        <f>'Query3 (2)'!W30</f>
        <v>2073314.87</v>
      </c>
      <c r="AJ32" s="259">
        <f>'Query3 (2)'!X30</f>
        <v>60569138.340000004</v>
      </c>
      <c r="AK32" s="259">
        <f>'Query3 (2)'!Y30</f>
        <v>30009238.32</v>
      </c>
      <c r="AL32" s="259">
        <f>'Query3 (2)'!BT30</f>
        <v>27664123.460000001</v>
      </c>
      <c r="AM32" s="259">
        <f>'Query3 (2)'!I30</f>
        <v>100388540.78</v>
      </c>
      <c r="AN32" s="259">
        <f>'Query3 (2)'!AR30</f>
        <v>428870.07</v>
      </c>
      <c r="AO32" s="259">
        <f>'Query3 (2)'!AS30</f>
        <v>3000950.17</v>
      </c>
      <c r="AP32" s="259">
        <f>'Query3 (2)'!AT30</f>
        <v>10816599.57</v>
      </c>
      <c r="AQ32" s="259">
        <f>'Query3 (2)'!AU30</f>
        <v>8785606.1099999994</v>
      </c>
      <c r="AR32" s="259">
        <f>'Query3 (2)'!AV30</f>
        <v>-2405755.37</v>
      </c>
      <c r="AS32" s="259">
        <f>'Query3 (2)'!BP30</f>
        <v>-1444479.09</v>
      </c>
      <c r="AT32" s="259">
        <f>'Query3 (2)'!G30</f>
        <v>652896342.84000003</v>
      </c>
      <c r="AU32" s="259">
        <f>'Query3 (2)'!BD30</f>
        <v>146321760.41999999</v>
      </c>
      <c r="AV32" s="259">
        <f>'Query3 (2)'!BE30</f>
        <v>6024583.2699999996</v>
      </c>
      <c r="AW32" s="259">
        <f>'Query3 (2)'!BF30</f>
        <v>19536669.640000001</v>
      </c>
      <c r="AX32" s="259">
        <f>'Query3 (2)'!BG30</f>
        <v>25134278.25</v>
      </c>
      <c r="AY32" s="259">
        <f>'Query3 (2)'!BH30</f>
        <v>3746251.03</v>
      </c>
      <c r="AZ32" s="259">
        <f>'Query3 (2)'!BI30</f>
        <v>1969345.91</v>
      </c>
      <c r="BA32" s="259">
        <f>'Query3 (2)'!E30</f>
        <v>266028889.50999999</v>
      </c>
      <c r="BB32" s="259">
        <f>'Query3 (2)'!Z30</f>
        <v>89817123.719999999</v>
      </c>
      <c r="BC32" s="259">
        <f>'Query3 (2)'!AA30</f>
        <v>19368340.030000001</v>
      </c>
      <c r="BD32" s="259">
        <f>'Query3 (2)'!AB30</f>
        <v>101581939.31</v>
      </c>
      <c r="BE32" s="259">
        <f>'Query3 (2)'!AC30</f>
        <v>18572238.510000002</v>
      </c>
      <c r="BF32" s="259">
        <f>'Query3 (2)'!AD30</f>
        <v>32085859.5</v>
      </c>
      <c r="BG32" s="259">
        <f>'Query3 (2)'!AE30</f>
        <v>89247963.950000003</v>
      </c>
      <c r="BH32" s="259">
        <f>'Query3 (2)'!BR30</f>
        <v>9812819.3699999992</v>
      </c>
      <c r="BI32" s="259">
        <f>'Query3 (2)'!BS30</f>
        <v>16088352.17</v>
      </c>
      <c r="BJ32" s="259">
        <f>'Query3 (2)'!H30</f>
        <v>911803767.88</v>
      </c>
      <c r="BK32" s="259">
        <f>'Query3 (2)'!L30</f>
        <v>47854965.590000004</v>
      </c>
      <c r="BL32" s="259">
        <f>'Query3 (2)'!M30</f>
        <v>139433664.84999999</v>
      </c>
      <c r="BM32" s="259">
        <f>'Query3 (2)'!N30</f>
        <v>19415828.890000001</v>
      </c>
      <c r="BN32" s="259">
        <f>'Query3 (2)'!O30</f>
        <v>25984161.719999999</v>
      </c>
      <c r="BO32" s="259">
        <f>'Query3 (2)'!BU30</f>
        <v>17296275.600000001</v>
      </c>
      <c r="BP32" s="259">
        <f>'Query3 (2)'!K30</f>
        <v>317291947.25999999</v>
      </c>
      <c r="BQ32" s="260">
        <f>'Query3 (2)'!BJ30</f>
        <v>18273742.370000001</v>
      </c>
      <c r="BR32" s="260">
        <f>'Query3 (2)'!BK30</f>
        <v>26412905.07</v>
      </c>
      <c r="BS32" s="260">
        <f>'Query3 (2)'!BL30</f>
        <v>53947501.740000002</v>
      </c>
      <c r="BT32" s="260">
        <f>'Query3 (2)'!BM30</f>
        <v>33536659.91</v>
      </c>
      <c r="BU32" s="260">
        <f>'Query3 (2)'!BN30</f>
        <v>267392369.91</v>
      </c>
      <c r="BV32" s="259">
        <f>'Query3 (2)'!BQ30</f>
        <v>14318703.050000001</v>
      </c>
      <c r="BW32" s="259">
        <f>'Query3 (2)'!BV30</f>
        <v>34132234.549999997</v>
      </c>
      <c r="BX32" s="259">
        <f>'Query3 (2)'!BW30</f>
        <v>53487925.210000001</v>
      </c>
    </row>
    <row r="33" spans="1:76" s="25" customFormat="1" x14ac:dyDescent="0.2">
      <c r="A33" s="214">
        <v>44439</v>
      </c>
      <c r="B33" s="22" t="s">
        <v>132</v>
      </c>
      <c r="C33" s="199" t="s">
        <v>133</v>
      </c>
      <c r="D33" s="259">
        <f>'Query3 (2)'!F31</f>
        <v>791730183.15999997</v>
      </c>
      <c r="E33" s="259">
        <f>'Query3 (2)'!AG31</f>
        <v>-3659842.04</v>
      </c>
      <c r="F33" s="259">
        <f>'Query3 (2)'!AH31</f>
        <v>12039362.810000001</v>
      </c>
      <c r="G33" s="259">
        <f>'Query3 (2)'!AI31</f>
        <v>5745472.9100000001</v>
      </c>
      <c r="H33" s="259">
        <f>'Query3 (2)'!AJ31</f>
        <v>-3710706.68</v>
      </c>
      <c r="I33" s="259">
        <f>'Query3 (2)'!AK31</f>
        <v>15277779.699999999</v>
      </c>
      <c r="J33" s="259">
        <f>'Query3 (2)'!AL31</f>
        <v>648526.65</v>
      </c>
      <c r="K33" s="259">
        <f>'Query3 (2)'!AM31</f>
        <v>1237405.18</v>
      </c>
      <c r="L33" s="259">
        <f>'Query3 (2)'!AN31</f>
        <v>15182848.130000001</v>
      </c>
      <c r="M33" s="259">
        <f>'Query3 (2)'!AO31</f>
        <v>7054005.9500000002</v>
      </c>
      <c r="N33" s="259">
        <f>'Query3 (2)'!AP31</f>
        <v>-3197222.58</v>
      </c>
      <c r="O33" s="259">
        <f>'Query3 (2)'!AQ31</f>
        <v>5035196.78</v>
      </c>
      <c r="P33" s="259">
        <f>'Query3 (2)'!J31</f>
        <v>377370480.29000002</v>
      </c>
      <c r="Q33" s="259">
        <f>'Query3 (2)'!AF31</f>
        <v>5580021.0099999998</v>
      </c>
      <c r="R33" s="259">
        <f>'Query3 (2)'!AW31</f>
        <v>86318155.769999996</v>
      </c>
      <c r="S33" s="259">
        <f>'Query3 (2)'!AX31</f>
        <v>56522225.380000003</v>
      </c>
      <c r="T33" s="259">
        <f>'Query3 (2)'!AY31</f>
        <v>24660913.699999999</v>
      </c>
      <c r="U33" s="259">
        <f>'Query3 (2)'!AZ31</f>
        <v>49038196.920000002</v>
      </c>
      <c r="V33" s="259">
        <f>'Query3 (2)'!BA31</f>
        <v>165206199.30000001</v>
      </c>
      <c r="W33" s="259">
        <f>'Query3 (2)'!BB31</f>
        <v>75251086.879999995</v>
      </c>
      <c r="X33" s="259">
        <f>'Query3 (2)'!BC31</f>
        <v>26509859.890000001</v>
      </c>
      <c r="Y33" s="259">
        <f>'Query3 (2)'!BO31</f>
        <v>5387725.2400000002</v>
      </c>
      <c r="Z33" s="259">
        <f>'Query3 (2)'!BX31</f>
        <v>12884268.369999999</v>
      </c>
      <c r="AA33" s="259">
        <f>'Query3 (2)'!D31</f>
        <v>582229303.55999994</v>
      </c>
      <c r="AB33" s="259">
        <f>'Query3 (2)'!P31</f>
        <v>193909393.81999999</v>
      </c>
      <c r="AC33" s="259">
        <f>'Query3 (2)'!Q31</f>
        <v>18200940.079999998</v>
      </c>
      <c r="AD33" s="259">
        <f>'Query3 (2)'!R31</f>
        <v>287562602.13</v>
      </c>
      <c r="AE33" s="259">
        <f>'Query3 (2)'!S31</f>
        <v>1038153.74</v>
      </c>
      <c r="AF33" s="259">
        <f>'Query3 (2)'!T31</f>
        <v>52613952.060000002</v>
      </c>
      <c r="AG33" s="259">
        <f>'Query3 (2)'!U31</f>
        <v>138716607.81999999</v>
      </c>
      <c r="AH33" s="259">
        <f>'Query3 (2)'!V31</f>
        <v>115387603.68000001</v>
      </c>
      <c r="AI33" s="259">
        <f>'Query3 (2)'!W31</f>
        <v>236993.69</v>
      </c>
      <c r="AJ33" s="259">
        <f>'Query3 (2)'!X31</f>
        <v>55285882.659999996</v>
      </c>
      <c r="AK33" s="259">
        <f>'Query3 (2)'!Y31</f>
        <v>30404031.420000002</v>
      </c>
      <c r="AL33" s="259">
        <f>'Query3 (2)'!BT31</f>
        <v>24911437.670000002</v>
      </c>
      <c r="AM33" s="259">
        <f>'Query3 (2)'!I31</f>
        <v>109684325.54000001</v>
      </c>
      <c r="AN33" s="259">
        <f>'Query3 (2)'!AR31</f>
        <v>-1786444.72</v>
      </c>
      <c r="AO33" s="259">
        <f>'Query3 (2)'!AS31</f>
        <v>3117947.68</v>
      </c>
      <c r="AP33" s="259">
        <f>'Query3 (2)'!AT31</f>
        <v>10350557.75</v>
      </c>
      <c r="AQ33" s="259">
        <f>'Query3 (2)'!AU31</f>
        <v>8448557.5500000007</v>
      </c>
      <c r="AR33" s="259">
        <f>'Query3 (2)'!AV31</f>
        <v>-3003098.57</v>
      </c>
      <c r="AS33" s="259">
        <f>'Query3 (2)'!BP31</f>
        <v>-1276655.6200000001</v>
      </c>
      <c r="AT33" s="259">
        <f>'Query3 (2)'!G31</f>
        <v>601655806.64999998</v>
      </c>
      <c r="AU33" s="259">
        <f>'Query3 (2)'!BD31</f>
        <v>124729234.34999999</v>
      </c>
      <c r="AV33" s="259">
        <f>'Query3 (2)'!BE31</f>
        <v>2337257.48</v>
      </c>
      <c r="AW33" s="259">
        <f>'Query3 (2)'!BF31</f>
        <v>17464685.800000001</v>
      </c>
      <c r="AX33" s="259">
        <f>'Query3 (2)'!BG31</f>
        <v>20817854.190000001</v>
      </c>
      <c r="AY33" s="259">
        <f>'Query3 (2)'!BH31</f>
        <v>-4807218.97</v>
      </c>
      <c r="AZ33" s="259">
        <f>'Query3 (2)'!BI31</f>
        <v>-822551.23</v>
      </c>
      <c r="BA33" s="259">
        <f>'Query3 (2)'!E31</f>
        <v>243443012.36000001</v>
      </c>
      <c r="BB33" s="259">
        <f>'Query3 (2)'!Z31</f>
        <v>65174940.130000003</v>
      </c>
      <c r="BC33" s="259">
        <f>'Query3 (2)'!AA31</f>
        <v>5106881.59</v>
      </c>
      <c r="BD33" s="259">
        <f>'Query3 (2)'!AB31</f>
        <v>92300014.030000001</v>
      </c>
      <c r="BE33" s="259">
        <f>'Query3 (2)'!AC31</f>
        <v>17363808.120000001</v>
      </c>
      <c r="BF33" s="259">
        <f>'Query3 (2)'!AD31</f>
        <v>29972504.129999999</v>
      </c>
      <c r="BG33" s="259">
        <f>'Query3 (2)'!AE31</f>
        <v>85402437.629999995</v>
      </c>
      <c r="BH33" s="259">
        <f>'Query3 (2)'!BR31</f>
        <v>9516427.9600000009</v>
      </c>
      <c r="BI33" s="259">
        <f>'Query3 (2)'!BS31</f>
        <v>15117879.6</v>
      </c>
      <c r="BJ33" s="259">
        <f>'Query3 (2)'!H31</f>
        <v>873213862.49000001</v>
      </c>
      <c r="BK33" s="259">
        <f>'Query3 (2)'!L31</f>
        <v>29195865.140000001</v>
      </c>
      <c r="BL33" s="259">
        <f>'Query3 (2)'!M31</f>
        <v>118825513.73999999</v>
      </c>
      <c r="BM33" s="259">
        <f>'Query3 (2)'!N31</f>
        <v>10499349.210000001</v>
      </c>
      <c r="BN33" s="259">
        <f>'Query3 (2)'!O31</f>
        <v>19752762.09</v>
      </c>
      <c r="BO33" s="259">
        <f>'Query3 (2)'!BU31</f>
        <v>12825932.550000001</v>
      </c>
      <c r="BP33" s="259">
        <f>'Query3 (2)'!K31</f>
        <v>379673662.47000003</v>
      </c>
      <c r="BQ33" s="260">
        <f>'Query3 (2)'!BJ31</f>
        <v>15357659.43</v>
      </c>
      <c r="BR33" s="260">
        <f>'Query3 (2)'!BK31</f>
        <v>20824057.84</v>
      </c>
      <c r="BS33" s="260">
        <f>'Query3 (2)'!BL31</f>
        <v>45931544</v>
      </c>
      <c r="BT33" s="260">
        <f>'Query3 (2)'!BM31</f>
        <v>29617872.77</v>
      </c>
      <c r="BU33" s="260">
        <f>'Query3 (2)'!BN31</f>
        <v>287070942.10000002</v>
      </c>
      <c r="BV33" s="259">
        <f>'Query3 (2)'!BQ31</f>
        <v>10066723.699999999</v>
      </c>
      <c r="BW33" s="259">
        <f>'Query3 (2)'!BV31</f>
        <v>30651592.100000001</v>
      </c>
      <c r="BX33" s="259">
        <f>'Query3 (2)'!BW31</f>
        <v>48387811.020000003</v>
      </c>
    </row>
    <row r="34" spans="1:76" x14ac:dyDescent="0.2">
      <c r="AA34" s="219"/>
      <c r="BA34" s="219"/>
    </row>
    <row r="35" spans="1:76" x14ac:dyDescent="0.2">
      <c r="AA35" s="219"/>
      <c r="BA35" s="219"/>
    </row>
    <row r="36" spans="1:76" x14ac:dyDescent="0.2">
      <c r="AA36" s="219"/>
      <c r="BA36" s="219"/>
    </row>
    <row r="37" spans="1:76" x14ac:dyDescent="0.2"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</row>
    <row r="38" spans="1:76" x14ac:dyDescent="0.2">
      <c r="C38" s="3" t="s">
        <v>77</v>
      </c>
      <c r="D38" s="261">
        <v>2.2799999999999998</v>
      </c>
      <c r="E38" s="261">
        <v>2.35</v>
      </c>
      <c r="F38" s="261">
        <v>4.53</v>
      </c>
      <c r="G38" s="261">
        <v>4.51</v>
      </c>
      <c r="H38" s="261">
        <v>4.47</v>
      </c>
      <c r="I38" s="261">
        <v>2.91</v>
      </c>
      <c r="J38" s="261">
        <v>1.35</v>
      </c>
      <c r="K38" s="261">
        <v>2.89</v>
      </c>
      <c r="L38" s="261">
        <v>1.75</v>
      </c>
      <c r="M38" s="261">
        <v>2.98</v>
      </c>
      <c r="N38" s="261">
        <v>1.72</v>
      </c>
      <c r="O38" s="261">
        <v>3.79</v>
      </c>
      <c r="P38" s="261">
        <v>2.79</v>
      </c>
      <c r="Q38" s="261">
        <v>1.84</v>
      </c>
      <c r="R38" s="261">
        <v>6.45</v>
      </c>
      <c r="S38" s="261">
        <v>2.37</v>
      </c>
      <c r="T38" s="261">
        <v>2</v>
      </c>
      <c r="U38" s="261">
        <v>4.17</v>
      </c>
      <c r="V38" s="261">
        <v>4.38</v>
      </c>
      <c r="W38" s="261">
        <v>1.77</v>
      </c>
      <c r="X38" s="261">
        <v>1.96</v>
      </c>
      <c r="Y38" s="261">
        <v>1.51</v>
      </c>
      <c r="Z38" s="261">
        <v>8.31</v>
      </c>
      <c r="AA38" s="261">
        <v>4.8</v>
      </c>
      <c r="AB38" s="261">
        <v>7.3</v>
      </c>
      <c r="AC38" s="261">
        <v>2.73</v>
      </c>
      <c r="AD38" s="261">
        <v>2.3199999999999998</v>
      </c>
      <c r="AE38" s="261">
        <v>1.79</v>
      </c>
      <c r="AF38" s="261">
        <v>3.54</v>
      </c>
      <c r="AG38" s="261">
        <v>3.47</v>
      </c>
      <c r="AH38" s="261">
        <v>3.09</v>
      </c>
      <c r="AI38" s="261">
        <v>5.66</v>
      </c>
      <c r="AJ38" s="261">
        <v>4.96</v>
      </c>
      <c r="AK38" s="261">
        <v>5.21</v>
      </c>
      <c r="AL38" s="261">
        <v>4.05</v>
      </c>
      <c r="AM38" s="261">
        <v>3.98</v>
      </c>
      <c r="AN38" s="261">
        <v>2.9</v>
      </c>
      <c r="AO38" s="261">
        <v>1.67</v>
      </c>
      <c r="AP38" s="261">
        <v>3.43</v>
      </c>
      <c r="AQ38" s="261">
        <v>5.41</v>
      </c>
      <c r="AR38" s="261">
        <v>5.33</v>
      </c>
      <c r="AS38" s="261">
        <v>5.66</v>
      </c>
      <c r="AT38" s="261">
        <v>2.98</v>
      </c>
      <c r="AU38" s="261">
        <v>2.92</v>
      </c>
      <c r="AV38" s="261">
        <v>2.2799999999999998</v>
      </c>
      <c r="AW38" s="261">
        <v>1.99</v>
      </c>
      <c r="AX38" s="261">
        <v>3.17</v>
      </c>
      <c r="AY38" s="261">
        <v>1.01</v>
      </c>
      <c r="AZ38" s="261">
        <v>1.24</v>
      </c>
      <c r="BA38" s="261">
        <v>2.4900000000000002</v>
      </c>
      <c r="BB38" s="261">
        <v>1.26</v>
      </c>
      <c r="BC38" s="261">
        <v>2.99</v>
      </c>
      <c r="BD38" s="261">
        <v>2.5299999999999998</v>
      </c>
      <c r="BE38" s="261">
        <v>1.64</v>
      </c>
      <c r="BF38" s="261">
        <v>4.16</v>
      </c>
      <c r="BG38" s="261">
        <v>2.0499999999999998</v>
      </c>
      <c r="BH38" s="261">
        <v>2.64</v>
      </c>
      <c r="BI38" s="261">
        <v>3.68</v>
      </c>
      <c r="BJ38" s="261">
        <v>3.91</v>
      </c>
      <c r="BK38" s="261">
        <v>2.44</v>
      </c>
      <c r="BL38" s="261">
        <v>3.69</v>
      </c>
      <c r="BM38" s="261">
        <v>1.92</v>
      </c>
      <c r="BN38" s="261">
        <v>1.53</v>
      </c>
      <c r="BO38" s="261">
        <v>2.7</v>
      </c>
      <c r="BP38" s="261">
        <v>6.08</v>
      </c>
      <c r="BQ38" s="261">
        <v>2.6</v>
      </c>
      <c r="BR38" s="261">
        <v>5.31</v>
      </c>
      <c r="BS38" s="261">
        <v>5.23</v>
      </c>
      <c r="BT38" s="261">
        <v>3.76</v>
      </c>
      <c r="BU38" s="261">
        <v>3.62</v>
      </c>
      <c r="BV38" s="261">
        <v>3.11</v>
      </c>
      <c r="BW38" s="261">
        <v>5.24</v>
      </c>
      <c r="BX38" s="261">
        <v>4.96</v>
      </c>
    </row>
    <row r="39" spans="1:76" x14ac:dyDescent="0.2">
      <c r="C39" s="3" t="s">
        <v>79</v>
      </c>
      <c r="D39" s="261">
        <v>2.0499999999999998</v>
      </c>
      <c r="E39" s="261">
        <v>1.94</v>
      </c>
      <c r="F39" s="261">
        <v>4.32</v>
      </c>
      <c r="G39" s="261">
        <v>4.22</v>
      </c>
      <c r="H39" s="261">
        <v>4.17</v>
      </c>
      <c r="I39" s="261">
        <v>2.61</v>
      </c>
      <c r="J39" s="261">
        <v>1.17</v>
      </c>
      <c r="K39" s="261">
        <v>2.66</v>
      </c>
      <c r="L39" s="261">
        <v>1.44</v>
      </c>
      <c r="M39" s="261">
        <v>2.68</v>
      </c>
      <c r="N39" s="261">
        <v>1.56</v>
      </c>
      <c r="O39" s="261">
        <v>3.44</v>
      </c>
      <c r="P39" s="261">
        <v>2.48</v>
      </c>
      <c r="Q39" s="261">
        <v>1.69</v>
      </c>
      <c r="R39" s="261">
        <v>6.22</v>
      </c>
      <c r="S39" s="261">
        <v>2.12</v>
      </c>
      <c r="T39" s="261">
        <v>1.89</v>
      </c>
      <c r="U39" s="261">
        <v>3.91</v>
      </c>
      <c r="V39" s="261">
        <v>4.26</v>
      </c>
      <c r="W39" s="261">
        <v>1.67</v>
      </c>
      <c r="X39" s="261">
        <v>1.83</v>
      </c>
      <c r="Y39" s="261">
        <v>1.39</v>
      </c>
      <c r="Z39" s="261">
        <v>7.91</v>
      </c>
      <c r="AA39" s="261">
        <v>4.42</v>
      </c>
      <c r="AB39" s="261">
        <v>7.04</v>
      </c>
      <c r="AC39" s="261">
        <v>2.63</v>
      </c>
      <c r="AD39" s="261">
        <v>2.14</v>
      </c>
      <c r="AE39" s="261">
        <v>1.65</v>
      </c>
      <c r="AF39" s="261">
        <v>3.4</v>
      </c>
      <c r="AG39" s="261">
        <v>3.3</v>
      </c>
      <c r="AH39" s="261">
        <v>2.97</v>
      </c>
      <c r="AI39" s="261">
        <v>5.4</v>
      </c>
      <c r="AJ39" s="261">
        <v>4.88</v>
      </c>
      <c r="AK39" s="261">
        <v>5.0599999999999996</v>
      </c>
      <c r="AL39" s="261">
        <v>3.81</v>
      </c>
      <c r="AM39" s="261">
        <v>3.75</v>
      </c>
      <c r="AN39" s="261">
        <v>2.59</v>
      </c>
      <c r="AO39" s="261">
        <v>1.55</v>
      </c>
      <c r="AP39" s="261">
        <v>3.22</v>
      </c>
      <c r="AQ39" s="261">
        <v>5.15</v>
      </c>
      <c r="AR39" s="261">
        <v>5.0599999999999996</v>
      </c>
      <c r="AS39" s="261">
        <v>5.18</v>
      </c>
      <c r="AT39" s="261">
        <v>2.41</v>
      </c>
      <c r="AU39" s="261">
        <v>2.63</v>
      </c>
      <c r="AV39" s="261">
        <v>2.13</v>
      </c>
      <c r="AW39" s="261">
        <v>1.81</v>
      </c>
      <c r="AX39" s="261">
        <v>3.05</v>
      </c>
      <c r="AY39" s="261">
        <v>0.9</v>
      </c>
      <c r="AZ39" s="261">
        <v>1.1000000000000001</v>
      </c>
      <c r="BA39" s="261">
        <v>2.2799999999999998</v>
      </c>
      <c r="BB39" s="261">
        <v>1.06</v>
      </c>
      <c r="BC39" s="261">
        <v>2.81</v>
      </c>
      <c r="BD39" s="261">
        <v>2.36</v>
      </c>
      <c r="BE39" s="261">
        <v>1.55</v>
      </c>
      <c r="BF39" s="261">
        <v>3.95</v>
      </c>
      <c r="BG39" s="261">
        <v>1.94</v>
      </c>
      <c r="BH39" s="261">
        <v>2.33</v>
      </c>
      <c r="BI39" s="261">
        <v>3.54</v>
      </c>
      <c r="BJ39" s="261">
        <v>3.55</v>
      </c>
      <c r="BK39" s="261">
        <v>2.35</v>
      </c>
      <c r="BL39" s="261">
        <v>3.54</v>
      </c>
      <c r="BM39" s="261">
        <v>1.7</v>
      </c>
      <c r="BN39" s="261">
        <v>1.36</v>
      </c>
      <c r="BO39" s="261">
        <v>2.57</v>
      </c>
      <c r="BP39" s="261">
        <v>5.77</v>
      </c>
      <c r="BQ39" s="261">
        <v>2.4300000000000002</v>
      </c>
      <c r="BR39" s="261">
        <v>5.05</v>
      </c>
      <c r="BS39" s="261">
        <v>4.4800000000000004</v>
      </c>
      <c r="BT39" s="261">
        <v>3.57</v>
      </c>
      <c r="BU39" s="261">
        <v>3.4</v>
      </c>
      <c r="BV39" s="261">
        <v>2.78</v>
      </c>
      <c r="BW39" s="261">
        <v>4.99</v>
      </c>
      <c r="BX39" s="261">
        <v>4.74</v>
      </c>
    </row>
    <row r="40" spans="1:76" x14ac:dyDescent="0.2">
      <c r="C40" s="3" t="s">
        <v>81</v>
      </c>
      <c r="D40" s="261">
        <v>0.63</v>
      </c>
      <c r="E40" s="261">
        <v>1.58</v>
      </c>
      <c r="F40" s="261">
        <v>3.93</v>
      </c>
      <c r="G40" s="261">
        <v>3.56</v>
      </c>
      <c r="H40" s="261">
        <v>3.79</v>
      </c>
      <c r="I40" s="261">
        <v>1.71</v>
      </c>
      <c r="J40" s="261">
        <v>0.78</v>
      </c>
      <c r="K40" s="261">
        <v>2.2200000000000002</v>
      </c>
      <c r="L40" s="261">
        <v>1.1299999999999999</v>
      </c>
      <c r="M40" s="261">
        <v>2.3199999999999998</v>
      </c>
      <c r="N40" s="261">
        <v>1.19</v>
      </c>
      <c r="O40" s="261">
        <v>2.85</v>
      </c>
      <c r="P40" s="261">
        <v>1.59</v>
      </c>
      <c r="Q40" s="261">
        <v>1.3</v>
      </c>
      <c r="R40" s="261">
        <v>2.63</v>
      </c>
      <c r="S40" s="261">
        <v>0.84</v>
      </c>
      <c r="T40" s="261">
        <v>1.4</v>
      </c>
      <c r="U40" s="261">
        <v>1.59</v>
      </c>
      <c r="V40" s="261">
        <v>1.78</v>
      </c>
      <c r="W40" s="261">
        <v>0.56999999999999995</v>
      </c>
      <c r="X40" s="261">
        <v>0.77</v>
      </c>
      <c r="Y40" s="261">
        <v>0.64</v>
      </c>
      <c r="Z40" s="261">
        <v>6.88</v>
      </c>
      <c r="AA40" s="261">
        <v>2.59</v>
      </c>
      <c r="AB40" s="261">
        <v>4.71</v>
      </c>
      <c r="AC40" s="261">
        <v>1.91</v>
      </c>
      <c r="AD40" s="261">
        <v>1.54</v>
      </c>
      <c r="AE40" s="261">
        <v>1.17</v>
      </c>
      <c r="AF40" s="261">
        <v>2.12</v>
      </c>
      <c r="AG40" s="261">
        <v>2.4</v>
      </c>
      <c r="AH40" s="261">
        <v>2.08</v>
      </c>
      <c r="AI40" s="261">
        <v>5.1100000000000003</v>
      </c>
      <c r="AJ40" s="261">
        <v>3.95</v>
      </c>
      <c r="AK40" s="261">
        <v>4.08</v>
      </c>
      <c r="AL40" s="261">
        <v>2.85</v>
      </c>
      <c r="AM40" s="261">
        <v>1.97</v>
      </c>
      <c r="AN40" s="261">
        <v>2.11</v>
      </c>
      <c r="AO40" s="261">
        <v>1.19</v>
      </c>
      <c r="AP40" s="261">
        <v>2.25</v>
      </c>
      <c r="AQ40" s="261">
        <v>3.53</v>
      </c>
      <c r="AR40" s="261">
        <v>4.6100000000000003</v>
      </c>
      <c r="AS40" s="261">
        <v>3.8</v>
      </c>
      <c r="AT40" s="261">
        <v>1.23</v>
      </c>
      <c r="AU40" s="261">
        <v>1.23</v>
      </c>
      <c r="AV40" s="261">
        <v>1.51</v>
      </c>
      <c r="AW40" s="261">
        <v>0.52</v>
      </c>
      <c r="AX40" s="261">
        <v>1.51</v>
      </c>
      <c r="AY40" s="261">
        <v>0.31</v>
      </c>
      <c r="AZ40" s="261">
        <v>0.54</v>
      </c>
      <c r="BA40" s="261">
        <v>1.76</v>
      </c>
      <c r="BB40" s="261">
        <v>0.26</v>
      </c>
      <c r="BC40" s="261">
        <v>1.78</v>
      </c>
      <c r="BD40" s="261">
        <v>0.56000000000000005</v>
      </c>
      <c r="BE40" s="261">
        <v>0.61</v>
      </c>
      <c r="BF40" s="261">
        <v>2.62</v>
      </c>
      <c r="BG40" s="261">
        <v>0.56999999999999995</v>
      </c>
      <c r="BH40" s="261">
        <v>0.9</v>
      </c>
      <c r="BI40" s="261">
        <v>2.92</v>
      </c>
      <c r="BJ40" s="261">
        <v>1.61</v>
      </c>
      <c r="BK40" s="261">
        <v>1.37</v>
      </c>
      <c r="BL40" s="261">
        <v>3.4</v>
      </c>
      <c r="BM40" s="261">
        <v>1.27</v>
      </c>
      <c r="BN40" s="261">
        <v>0.96</v>
      </c>
      <c r="BO40" s="261">
        <v>2.39</v>
      </c>
      <c r="BP40" s="261">
        <v>3.77</v>
      </c>
      <c r="BQ40" s="261">
        <v>1.69</v>
      </c>
      <c r="BR40" s="261">
        <v>3.75</v>
      </c>
      <c r="BS40" s="261">
        <v>2.97</v>
      </c>
      <c r="BT40" s="261">
        <v>2.58</v>
      </c>
      <c r="BU40" s="261">
        <v>1.42</v>
      </c>
      <c r="BV40" s="261">
        <v>2.21</v>
      </c>
      <c r="BW40" s="261">
        <v>3.37</v>
      </c>
      <c r="BX40" s="261">
        <v>2.7</v>
      </c>
    </row>
    <row r="41" spans="1:76" x14ac:dyDescent="0.2">
      <c r="C41" s="3" t="s">
        <v>83</v>
      </c>
      <c r="D41" s="261">
        <v>0.62</v>
      </c>
      <c r="E41" s="261">
        <v>0.14000000000000001</v>
      </c>
      <c r="F41" s="261">
        <v>0.08</v>
      </c>
      <c r="G41" s="261">
        <v>0.14000000000000001</v>
      </c>
      <c r="H41" s="261">
        <v>0.08</v>
      </c>
      <c r="I41" s="261">
        <v>0.28000000000000003</v>
      </c>
      <c r="J41" s="261">
        <v>0.26</v>
      </c>
      <c r="K41" s="261">
        <v>0.15</v>
      </c>
      <c r="L41" s="261">
        <v>0.15</v>
      </c>
      <c r="M41" s="261">
        <v>0.11</v>
      </c>
      <c r="N41" s="261">
        <v>0.21</v>
      </c>
      <c r="O41" s="261">
        <v>0.1</v>
      </c>
      <c r="P41" s="261">
        <v>0.32</v>
      </c>
      <c r="Q41" s="261">
        <v>0.21</v>
      </c>
      <c r="R41" s="261">
        <v>0.56000000000000005</v>
      </c>
      <c r="S41" s="261">
        <v>0.54</v>
      </c>
      <c r="T41" s="261">
        <v>0.25</v>
      </c>
      <c r="U41" s="261">
        <v>0.55000000000000004</v>
      </c>
      <c r="V41" s="261">
        <v>0.56000000000000005</v>
      </c>
      <c r="W41" s="261">
        <v>0.62</v>
      </c>
      <c r="X41" s="261">
        <v>0.54</v>
      </c>
      <c r="Y41" s="261">
        <v>0.5</v>
      </c>
      <c r="Z41" s="261">
        <v>0.12</v>
      </c>
      <c r="AA41" s="261">
        <v>0.38</v>
      </c>
      <c r="AB41" s="261">
        <v>0.32</v>
      </c>
      <c r="AC41" s="261">
        <v>0.27</v>
      </c>
      <c r="AD41" s="261">
        <v>0.26</v>
      </c>
      <c r="AE41" s="261">
        <v>0.27</v>
      </c>
      <c r="AF41" s="261">
        <v>0.36</v>
      </c>
      <c r="AG41" s="261">
        <v>0.26</v>
      </c>
      <c r="AH41" s="261">
        <v>0.28000000000000003</v>
      </c>
      <c r="AI41" s="261">
        <v>0.05</v>
      </c>
      <c r="AJ41" s="261">
        <v>0.18</v>
      </c>
      <c r="AK41" s="261">
        <v>0.18</v>
      </c>
      <c r="AL41" s="261">
        <v>0.24</v>
      </c>
      <c r="AM41" s="261">
        <v>0.42</v>
      </c>
      <c r="AN41" s="261">
        <v>0.16</v>
      </c>
      <c r="AO41" s="261">
        <v>0.2</v>
      </c>
      <c r="AP41" s="261">
        <v>0.27</v>
      </c>
      <c r="AQ41" s="261">
        <v>0.28999999999999998</v>
      </c>
      <c r="AR41" s="261">
        <v>0.08</v>
      </c>
      <c r="AS41" s="261">
        <v>0.24</v>
      </c>
      <c r="AT41" s="261">
        <v>0.39</v>
      </c>
      <c r="AU41" s="261">
        <v>0.48</v>
      </c>
      <c r="AV41" s="261">
        <v>0.27</v>
      </c>
      <c r="AW41" s="261">
        <v>0.65</v>
      </c>
      <c r="AX41" s="261">
        <v>0.49</v>
      </c>
      <c r="AY41" s="261">
        <v>0.52</v>
      </c>
      <c r="AZ41" s="261">
        <v>0.45</v>
      </c>
      <c r="BA41" s="261">
        <v>0.21</v>
      </c>
      <c r="BB41" s="261">
        <v>0.64</v>
      </c>
      <c r="BC41" s="261">
        <v>0.35</v>
      </c>
      <c r="BD41" s="261">
        <v>0.71</v>
      </c>
      <c r="BE41" s="261">
        <v>0.56999999999999995</v>
      </c>
      <c r="BF41" s="261">
        <v>0.32</v>
      </c>
      <c r="BG41" s="261">
        <v>0.67</v>
      </c>
      <c r="BH41" s="261">
        <v>0.54</v>
      </c>
      <c r="BI41" s="261">
        <v>0.17</v>
      </c>
      <c r="BJ41" s="261">
        <v>0.5</v>
      </c>
      <c r="BK41" s="261">
        <v>0.4</v>
      </c>
      <c r="BL41" s="261">
        <v>0.04</v>
      </c>
      <c r="BM41" s="261">
        <v>0.22</v>
      </c>
      <c r="BN41" s="261">
        <v>0.27</v>
      </c>
      <c r="BO41" s="261">
        <v>0.06</v>
      </c>
      <c r="BP41" s="261">
        <v>0.33</v>
      </c>
      <c r="BQ41" s="261">
        <v>0.28999999999999998</v>
      </c>
      <c r="BR41" s="261">
        <v>0.24</v>
      </c>
      <c r="BS41" s="261">
        <v>0.28999999999999998</v>
      </c>
      <c r="BT41" s="261">
        <v>0.26</v>
      </c>
      <c r="BU41" s="261">
        <v>0.54</v>
      </c>
      <c r="BV41" s="261">
        <v>0.18</v>
      </c>
      <c r="BW41" s="261">
        <v>0.31</v>
      </c>
      <c r="BX41" s="261">
        <v>0.41</v>
      </c>
    </row>
    <row r="42" spans="1:76" x14ac:dyDescent="0.2">
      <c r="C42" s="3" t="s">
        <v>85</v>
      </c>
      <c r="D42" s="261">
        <v>614486467.64999998</v>
      </c>
      <c r="E42" s="261">
        <v>31661896.260000002</v>
      </c>
      <c r="F42" s="261">
        <v>39802021.640000001</v>
      </c>
      <c r="G42" s="261">
        <v>27820805.43</v>
      </c>
      <c r="H42" s="261">
        <v>34247538.140000001</v>
      </c>
      <c r="I42" s="261">
        <v>33140140.539999999</v>
      </c>
      <c r="J42" s="261">
        <v>6187858.9400000004</v>
      </c>
      <c r="K42" s="261">
        <v>22099893.859999999</v>
      </c>
      <c r="L42" s="261">
        <v>24402635.010000002</v>
      </c>
      <c r="M42" s="261">
        <v>29576813.02</v>
      </c>
      <c r="N42" s="261">
        <v>13313548.92</v>
      </c>
      <c r="O42" s="261">
        <v>37912476.68</v>
      </c>
      <c r="P42" s="261">
        <v>642916608.64999998</v>
      </c>
      <c r="Q42" s="261">
        <v>24042586.920000002</v>
      </c>
      <c r="R42" s="261">
        <v>172420153.71000001</v>
      </c>
      <c r="S42" s="261">
        <v>60230701.75</v>
      </c>
      <c r="T42" s="261">
        <v>58870999.789999999</v>
      </c>
      <c r="U42" s="261">
        <v>86901796.920000002</v>
      </c>
      <c r="V42" s="261">
        <v>238370641.21000001</v>
      </c>
      <c r="W42" s="261">
        <v>48973931.799999997</v>
      </c>
      <c r="X42" s="261">
        <v>31148924.960000001</v>
      </c>
      <c r="Y42" s="261">
        <v>7862591.2599999998</v>
      </c>
      <c r="Z42" s="261">
        <v>38213373.799999997</v>
      </c>
      <c r="AA42" s="261">
        <v>2115514619.5</v>
      </c>
      <c r="AB42" s="261">
        <v>344393147.41000003</v>
      </c>
      <c r="AC42" s="261">
        <v>35615028.25</v>
      </c>
      <c r="AD42" s="261">
        <v>524066751.12</v>
      </c>
      <c r="AE42" s="261">
        <v>20696015.760000002</v>
      </c>
      <c r="AF42" s="261">
        <v>108626117.66</v>
      </c>
      <c r="AG42" s="261">
        <v>320038837.75999999</v>
      </c>
      <c r="AH42" s="261">
        <v>253710691.38</v>
      </c>
      <c r="AI42" s="261">
        <v>28742647.48</v>
      </c>
      <c r="AJ42" s="261">
        <v>193190793.55000001</v>
      </c>
      <c r="AK42" s="261">
        <v>100371562.73</v>
      </c>
      <c r="AL42" s="261">
        <v>61782128.82</v>
      </c>
      <c r="AM42" s="261">
        <v>271772349.66000003</v>
      </c>
      <c r="AN42" s="261">
        <v>18246835.870000001</v>
      </c>
      <c r="AO42" s="261">
        <v>12434395.82</v>
      </c>
      <c r="AP42" s="261">
        <v>30443737.510000002</v>
      </c>
      <c r="AQ42" s="261">
        <v>27501580.149999999</v>
      </c>
      <c r="AR42" s="261">
        <v>10269628.609999999</v>
      </c>
      <c r="AS42" s="261">
        <v>19598377.670000002</v>
      </c>
      <c r="AT42" s="261">
        <v>780945988.92999995</v>
      </c>
      <c r="AU42" s="261">
        <v>269449767.26999998</v>
      </c>
      <c r="AV42" s="261">
        <v>25884686.23</v>
      </c>
      <c r="AW42" s="261">
        <v>20676015.210000001</v>
      </c>
      <c r="AX42" s="261">
        <v>38352379.340000004</v>
      </c>
      <c r="AY42" s="261">
        <v>254825.75</v>
      </c>
      <c r="AZ42" s="261">
        <v>4772732.22</v>
      </c>
      <c r="BA42" s="261">
        <v>917000994.71000004</v>
      </c>
      <c r="BB42" s="261">
        <v>36605328.509999998</v>
      </c>
      <c r="BC42" s="261">
        <v>50178545.899999999</v>
      </c>
      <c r="BD42" s="261">
        <v>179799494.30000001</v>
      </c>
      <c r="BE42" s="261">
        <v>22918807.120000001</v>
      </c>
      <c r="BF42" s="261">
        <v>102284170.13</v>
      </c>
      <c r="BG42" s="261">
        <v>95317376.370000005</v>
      </c>
      <c r="BH42" s="261">
        <v>24914634.969999999</v>
      </c>
      <c r="BI42" s="261">
        <v>110428867.94</v>
      </c>
      <c r="BJ42" s="261">
        <v>932040001.90999997</v>
      </c>
      <c r="BK42" s="261">
        <v>154791399.63999999</v>
      </c>
      <c r="BL42" s="261">
        <v>618238539.27999997</v>
      </c>
      <c r="BM42" s="261">
        <v>48864225.149999999</v>
      </c>
      <c r="BN42" s="261">
        <v>29019626.039999999</v>
      </c>
      <c r="BO42" s="261">
        <v>87517194.079999998</v>
      </c>
      <c r="BP42" s="261">
        <v>677493712.19000006</v>
      </c>
      <c r="BQ42" s="261">
        <v>31778093.43</v>
      </c>
      <c r="BR42" s="261">
        <v>89083610.870000005</v>
      </c>
      <c r="BS42" s="261">
        <v>64994326.579999998</v>
      </c>
      <c r="BT42" s="261">
        <v>65926666.119999997</v>
      </c>
      <c r="BU42" s="261">
        <v>252840589.40000001</v>
      </c>
      <c r="BV42" s="261">
        <v>43096908.850000001</v>
      </c>
      <c r="BW42" s="261">
        <v>53342175.329999998</v>
      </c>
      <c r="BX42" s="261">
        <v>55922408.409999996</v>
      </c>
    </row>
    <row r="43" spans="1:76" x14ac:dyDescent="0.2">
      <c r="C43" s="3" t="s">
        <v>87</v>
      </c>
      <c r="D43" s="261">
        <v>-178080230.62</v>
      </c>
      <c r="E43" s="261">
        <v>13637995.6</v>
      </c>
      <c r="F43" s="261">
        <v>32986319.390000001</v>
      </c>
      <c r="G43" s="261">
        <v>20288527.670000002</v>
      </c>
      <c r="H43" s="261">
        <v>27548142.469999999</v>
      </c>
      <c r="I43" s="261">
        <v>12369138.75</v>
      </c>
      <c r="J43" s="261">
        <v>-3926458.1</v>
      </c>
      <c r="K43" s="261">
        <v>14318626.6</v>
      </c>
      <c r="L43" s="261">
        <v>4382924.93</v>
      </c>
      <c r="M43" s="261">
        <v>19641836.789999999</v>
      </c>
      <c r="N43" s="261">
        <v>3480282.71</v>
      </c>
      <c r="O43" s="261">
        <v>25135709.210000001</v>
      </c>
      <c r="P43" s="261">
        <v>228815253.63</v>
      </c>
      <c r="Q43" s="261">
        <v>8602653.1899999995</v>
      </c>
      <c r="R43" s="261">
        <v>50645979.350000001</v>
      </c>
      <c r="S43" s="261">
        <v>-7111033.75</v>
      </c>
      <c r="T43" s="261">
        <v>23356564.120000001</v>
      </c>
      <c r="U43" s="261">
        <v>17254554.850000001</v>
      </c>
      <c r="V43" s="261">
        <v>55296290.219999999</v>
      </c>
      <c r="W43" s="261">
        <v>-27166889.620000001</v>
      </c>
      <c r="X43" s="261">
        <v>-7339460.5700000003</v>
      </c>
      <c r="Y43" s="261">
        <v>-5649302.4299999997</v>
      </c>
      <c r="Z43" s="261">
        <v>30712741.559999999</v>
      </c>
      <c r="AA43" s="261">
        <v>884496206.01999998</v>
      </c>
      <c r="AB43" s="261">
        <v>202372797.13</v>
      </c>
      <c r="AC43" s="261">
        <v>18629567.579999998</v>
      </c>
      <c r="AD43" s="261">
        <v>214806979.63</v>
      </c>
      <c r="AE43" s="261">
        <v>4233344.66</v>
      </c>
      <c r="AF43" s="261">
        <v>47728300.539999999</v>
      </c>
      <c r="AG43" s="261">
        <v>180064607.44999999</v>
      </c>
      <c r="AH43" s="261">
        <v>132159343.81</v>
      </c>
      <c r="AI43" s="261">
        <v>25330403.030000001</v>
      </c>
      <c r="AJ43" s="261">
        <v>143603460.03999999</v>
      </c>
      <c r="AK43" s="261">
        <v>74022177.349999994</v>
      </c>
      <c r="AL43" s="261">
        <v>36382445.350000001</v>
      </c>
      <c r="AM43" s="261">
        <v>89947257.609999999</v>
      </c>
      <c r="AN43" s="261">
        <v>10674828.720000001</v>
      </c>
      <c r="AO43" s="261">
        <v>3501252.58</v>
      </c>
      <c r="AP43" s="261">
        <v>15670543.32</v>
      </c>
      <c r="AQ43" s="261">
        <v>15780587.58</v>
      </c>
      <c r="AR43" s="261">
        <v>8431586.2599999998</v>
      </c>
      <c r="AS43" s="261">
        <v>11784363.060000001</v>
      </c>
      <c r="AT43" s="261">
        <v>116677592.08</v>
      </c>
      <c r="AU43" s="261">
        <v>26444606.620000001</v>
      </c>
      <c r="AV43" s="261">
        <v>9977563.5600000005</v>
      </c>
      <c r="AW43" s="261">
        <v>-10452212.9</v>
      </c>
      <c r="AX43" s="261">
        <v>8986678.4600000009</v>
      </c>
      <c r="AY43" s="261">
        <v>-27400301.98</v>
      </c>
      <c r="AZ43" s="261">
        <v>-9095391.1199999992</v>
      </c>
      <c r="BA43" s="261">
        <v>538214366.47000003</v>
      </c>
      <c r="BB43" s="261">
        <v>-104739758.54000001</v>
      </c>
      <c r="BC43" s="261">
        <v>19531318.010000002</v>
      </c>
      <c r="BD43" s="261">
        <v>-51471874.469999999</v>
      </c>
      <c r="BE43" s="261">
        <v>-13950191.93</v>
      </c>
      <c r="BF43" s="261">
        <v>52629393.359999999</v>
      </c>
      <c r="BG43" s="261">
        <v>-39316797.079999998</v>
      </c>
      <c r="BH43" s="261">
        <v>-1497450.54</v>
      </c>
      <c r="BI43" s="261">
        <v>79322941.819999993</v>
      </c>
      <c r="BJ43" s="261">
        <v>179745992.49000001</v>
      </c>
      <c r="BK43" s="261">
        <v>43514226.439999998</v>
      </c>
      <c r="BL43" s="261">
        <v>551496086.51999998</v>
      </c>
      <c r="BM43" s="261">
        <v>14610322.16</v>
      </c>
      <c r="BN43" s="261">
        <v>-4220395.95</v>
      </c>
      <c r="BO43" s="261">
        <v>71709637.519999996</v>
      </c>
      <c r="BP43" s="261">
        <v>369293820.23000002</v>
      </c>
      <c r="BQ43" s="261">
        <v>13616356.869999999</v>
      </c>
      <c r="BR43" s="261">
        <v>56840184.710000001</v>
      </c>
      <c r="BS43" s="261">
        <v>30348810.379999999</v>
      </c>
      <c r="BT43" s="261">
        <v>37663864.340000004</v>
      </c>
      <c r="BU43" s="261">
        <v>40715644.789999999</v>
      </c>
      <c r="BV43" s="261">
        <v>24825007.149999999</v>
      </c>
      <c r="BW43" s="261">
        <v>29846824.91</v>
      </c>
      <c r="BX43" s="261">
        <v>24043812.48</v>
      </c>
    </row>
    <row r="44" spans="1:76" x14ac:dyDescent="0.2">
      <c r="C44" s="3" t="s">
        <v>89</v>
      </c>
      <c r="D44" s="261">
        <v>0.63</v>
      </c>
      <c r="E44" s="261">
        <v>1.58</v>
      </c>
      <c r="F44" s="261">
        <v>3.93</v>
      </c>
      <c r="G44" s="261">
        <v>3.56</v>
      </c>
      <c r="H44" s="261">
        <v>3.79</v>
      </c>
      <c r="I44" s="261">
        <v>1.71</v>
      </c>
      <c r="J44" s="261">
        <v>0.78</v>
      </c>
      <c r="K44" s="261">
        <v>2.2200000000000002</v>
      </c>
      <c r="L44" s="261">
        <v>1.1299999999999999</v>
      </c>
      <c r="M44" s="261">
        <v>2.3199999999999998</v>
      </c>
      <c r="N44" s="261">
        <v>1.19</v>
      </c>
      <c r="O44" s="261">
        <v>2.85</v>
      </c>
      <c r="P44" s="261">
        <v>1.59</v>
      </c>
      <c r="Q44" s="261">
        <v>1.3</v>
      </c>
      <c r="R44" s="261">
        <v>2.6</v>
      </c>
      <c r="S44" s="261">
        <v>0.84</v>
      </c>
      <c r="T44" s="261">
        <v>1.4</v>
      </c>
      <c r="U44" s="261">
        <v>1.59</v>
      </c>
      <c r="V44" s="261">
        <v>1.78</v>
      </c>
      <c r="W44" s="261">
        <v>0.56999999999999995</v>
      </c>
      <c r="X44" s="261">
        <v>0.77</v>
      </c>
      <c r="Y44" s="261">
        <v>0.64</v>
      </c>
      <c r="Z44" s="261">
        <v>6.88</v>
      </c>
      <c r="AA44" s="261">
        <v>2.59</v>
      </c>
      <c r="AB44" s="261">
        <v>4.7</v>
      </c>
      <c r="AC44" s="261">
        <v>1.89</v>
      </c>
      <c r="AD44" s="261">
        <v>1.54</v>
      </c>
      <c r="AE44" s="261">
        <v>1.1599999999999999</v>
      </c>
      <c r="AF44" s="261">
        <v>2.12</v>
      </c>
      <c r="AG44" s="261">
        <v>2.38</v>
      </c>
      <c r="AH44" s="261">
        <v>2.08</v>
      </c>
      <c r="AI44" s="261">
        <v>5.1100000000000003</v>
      </c>
      <c r="AJ44" s="261">
        <v>3.94</v>
      </c>
      <c r="AK44" s="261">
        <v>4.08</v>
      </c>
      <c r="AL44" s="261">
        <v>2.79</v>
      </c>
      <c r="AM44" s="261">
        <v>1.97</v>
      </c>
      <c r="AN44" s="261">
        <v>2.11</v>
      </c>
      <c r="AO44" s="261">
        <v>1.19</v>
      </c>
      <c r="AP44" s="261">
        <v>2.25</v>
      </c>
      <c r="AQ44" s="261">
        <v>3.53</v>
      </c>
      <c r="AR44" s="261">
        <v>4.55</v>
      </c>
      <c r="AS44" s="261">
        <v>3.8</v>
      </c>
      <c r="AT44" s="261">
        <v>1.23</v>
      </c>
      <c r="AU44" s="261">
        <v>1.19</v>
      </c>
      <c r="AV44" s="261">
        <v>1.49</v>
      </c>
      <c r="AW44" s="261">
        <v>0.5</v>
      </c>
      <c r="AX44" s="261">
        <v>1.51</v>
      </c>
      <c r="AY44" s="261">
        <v>0.3</v>
      </c>
      <c r="AZ44" s="261">
        <v>0.54</v>
      </c>
      <c r="BA44" s="261">
        <v>1.76</v>
      </c>
      <c r="BB44" s="261">
        <v>0.26</v>
      </c>
      <c r="BC44" s="261">
        <v>1.78</v>
      </c>
      <c r="BD44" s="261">
        <v>0.56000000000000005</v>
      </c>
      <c r="BE44" s="261">
        <v>0.61</v>
      </c>
      <c r="BF44" s="261">
        <v>2.62</v>
      </c>
      <c r="BG44" s="261">
        <v>0.56999999999999995</v>
      </c>
      <c r="BH44" s="261">
        <v>0.9</v>
      </c>
      <c r="BI44" s="261">
        <v>2.92</v>
      </c>
      <c r="BJ44" s="261">
        <v>1.53</v>
      </c>
      <c r="BK44" s="261">
        <v>1.36</v>
      </c>
      <c r="BL44" s="261">
        <v>3.4</v>
      </c>
      <c r="BM44" s="261">
        <v>1.27</v>
      </c>
      <c r="BN44" s="261">
        <v>0.92</v>
      </c>
      <c r="BO44" s="261">
        <v>2.39</v>
      </c>
      <c r="BP44" s="261">
        <v>3.77</v>
      </c>
      <c r="BQ44" s="261">
        <v>1.69</v>
      </c>
      <c r="BR44" s="261">
        <v>3.75</v>
      </c>
      <c r="BS44" s="261">
        <v>2.97</v>
      </c>
      <c r="BT44" s="261">
        <v>2.58</v>
      </c>
      <c r="BU44" s="261">
        <v>1.42</v>
      </c>
      <c r="BV44" s="261">
        <v>2.21</v>
      </c>
      <c r="BW44" s="261">
        <v>3.37</v>
      </c>
      <c r="BX44" s="261">
        <v>2.7</v>
      </c>
    </row>
    <row r="45" spans="1:76" x14ac:dyDescent="0.2">
      <c r="C45" s="3" t="s">
        <v>91</v>
      </c>
      <c r="D45" s="261">
        <v>120.53</v>
      </c>
      <c r="E45" s="261">
        <v>118.94</v>
      </c>
      <c r="F45" s="261">
        <v>178.58</v>
      </c>
      <c r="G45" s="261">
        <v>84.69</v>
      </c>
      <c r="H45" s="261">
        <v>137.84</v>
      </c>
      <c r="I45" s="261">
        <v>115.47</v>
      </c>
      <c r="J45" s="261">
        <v>218.02</v>
      </c>
      <c r="K45" s="261">
        <v>108.98</v>
      </c>
      <c r="L45" s="261">
        <v>202.96</v>
      </c>
      <c r="M45" s="261">
        <v>151.22999999999999</v>
      </c>
      <c r="N45" s="261">
        <v>110.97</v>
      </c>
      <c r="O45" s="261">
        <v>129.52000000000001</v>
      </c>
      <c r="P45" s="261">
        <v>85.06</v>
      </c>
      <c r="Q45" s="261">
        <v>178.19</v>
      </c>
      <c r="R45" s="261">
        <v>89.01</v>
      </c>
      <c r="S45" s="261">
        <v>208.96</v>
      </c>
      <c r="T45" s="261">
        <v>147.96</v>
      </c>
      <c r="U45" s="261">
        <v>190.77</v>
      </c>
      <c r="V45" s="261">
        <v>92.97</v>
      </c>
      <c r="W45" s="261">
        <v>209.69</v>
      </c>
      <c r="X45" s="261">
        <v>112.51</v>
      </c>
      <c r="Y45" s="261">
        <v>270.58999999999997</v>
      </c>
      <c r="Z45" s="261">
        <v>62.79</v>
      </c>
      <c r="AA45" s="261">
        <v>65.209999999999994</v>
      </c>
      <c r="AB45" s="261">
        <v>66.150000000000006</v>
      </c>
      <c r="AC45" s="261">
        <v>117.74</v>
      </c>
      <c r="AD45" s="261">
        <v>129.16999999999999</v>
      </c>
      <c r="AE45" s="261">
        <v>164.6</v>
      </c>
      <c r="AF45" s="261">
        <v>108.53</v>
      </c>
      <c r="AG45" s="261">
        <v>120.65</v>
      </c>
      <c r="AH45" s="261">
        <v>134.4</v>
      </c>
      <c r="AI45" s="261">
        <v>81.06</v>
      </c>
      <c r="AJ45" s="261">
        <v>124.69</v>
      </c>
      <c r="AK45" s="261">
        <v>91.55</v>
      </c>
      <c r="AL45" s="261">
        <v>162.12</v>
      </c>
      <c r="AM45" s="261">
        <v>70.12</v>
      </c>
      <c r="AN45" s="261">
        <v>75.36</v>
      </c>
      <c r="AO45" s="261">
        <v>92.49</v>
      </c>
      <c r="AP45" s="261">
        <v>49.3</v>
      </c>
      <c r="AQ45" s="261">
        <v>62.23</v>
      </c>
      <c r="AR45" s="261">
        <v>32.5</v>
      </c>
      <c r="AS45" s="261">
        <v>42.71</v>
      </c>
      <c r="AT45" s="261">
        <v>120.9</v>
      </c>
      <c r="AU45" s="261">
        <v>123.85</v>
      </c>
      <c r="AV45" s="261">
        <v>101.62</v>
      </c>
      <c r="AW45" s="261">
        <v>163.08000000000001</v>
      </c>
      <c r="AX45" s="261">
        <v>107.97</v>
      </c>
      <c r="AY45" s="261">
        <v>126.77</v>
      </c>
      <c r="AZ45" s="261">
        <v>198.13</v>
      </c>
      <c r="BA45" s="261">
        <v>21.61</v>
      </c>
      <c r="BB45" s="261">
        <v>334.36</v>
      </c>
      <c r="BC45" s="261">
        <v>78.78</v>
      </c>
      <c r="BD45" s="261">
        <v>141.57</v>
      </c>
      <c r="BE45" s="261">
        <v>115.03</v>
      </c>
      <c r="BF45" s="261">
        <v>159.15</v>
      </c>
      <c r="BG45" s="261">
        <v>321.51</v>
      </c>
      <c r="BH45" s="261">
        <v>220.55</v>
      </c>
      <c r="BI45" s="261">
        <v>337.16</v>
      </c>
      <c r="BJ45" s="261">
        <v>128.07</v>
      </c>
      <c r="BK45" s="261">
        <v>128.66999999999999</v>
      </c>
      <c r="BL45" s="261">
        <v>143.72</v>
      </c>
      <c r="BM45" s="261">
        <v>102.05</v>
      </c>
      <c r="BN45" s="261">
        <v>125.91</v>
      </c>
      <c r="BO45" s="261">
        <v>157.12</v>
      </c>
      <c r="BP45" s="261">
        <v>80.25</v>
      </c>
      <c r="BQ45" s="261">
        <v>184.37</v>
      </c>
      <c r="BR45" s="261">
        <v>70.290000000000006</v>
      </c>
      <c r="BS45" s="261">
        <v>155.69</v>
      </c>
      <c r="BT45" s="261">
        <v>115.07</v>
      </c>
      <c r="BU45" s="261">
        <v>92.28</v>
      </c>
      <c r="BV45" s="261">
        <v>115.9</v>
      </c>
      <c r="BW45" s="261">
        <v>100.02</v>
      </c>
      <c r="BX45" s="261">
        <v>126.7</v>
      </c>
    </row>
    <row r="46" spans="1:76" x14ac:dyDescent="0.2">
      <c r="C46" s="3" t="s">
        <v>93</v>
      </c>
      <c r="D46" s="261">
        <v>93.7</v>
      </c>
      <c r="E46" s="261">
        <v>18.41</v>
      </c>
      <c r="F46" s="261">
        <v>19.14</v>
      </c>
      <c r="G46" s="261">
        <v>40.450000000000003</v>
      </c>
      <c r="H46" s="261">
        <v>9.06</v>
      </c>
      <c r="I46" s="261">
        <v>44.44</v>
      </c>
      <c r="J46" s="261">
        <v>39.770000000000003</v>
      </c>
      <c r="K46" s="261">
        <v>23.96</v>
      </c>
      <c r="L46" s="261">
        <v>18.95</v>
      </c>
      <c r="M46" s="261">
        <v>16.350000000000001</v>
      </c>
      <c r="N46" s="261">
        <v>35.54</v>
      </c>
      <c r="O46" s="261">
        <v>22.08</v>
      </c>
      <c r="P46" s="261">
        <v>102.04</v>
      </c>
      <c r="Q46" s="261">
        <v>62.54</v>
      </c>
      <c r="R46" s="261">
        <v>156</v>
      </c>
      <c r="S46" s="261">
        <v>100.16</v>
      </c>
      <c r="T46" s="261">
        <v>95.76</v>
      </c>
      <c r="U46" s="261">
        <v>181.9</v>
      </c>
      <c r="V46" s="261">
        <v>82.09</v>
      </c>
      <c r="W46" s="261">
        <v>102.16</v>
      </c>
      <c r="X46" s="261">
        <v>110.07</v>
      </c>
      <c r="Y46" s="261">
        <v>62.96</v>
      </c>
      <c r="Z46" s="261">
        <v>43.69</v>
      </c>
      <c r="AA46" s="261">
        <v>128.54</v>
      </c>
      <c r="AB46" s="261">
        <v>63.97</v>
      </c>
      <c r="AC46" s="261">
        <v>43.07</v>
      </c>
      <c r="AD46" s="261">
        <v>84.16</v>
      </c>
      <c r="AE46" s="261">
        <v>91.22</v>
      </c>
      <c r="AF46" s="261">
        <v>64.650000000000006</v>
      </c>
      <c r="AG46" s="261">
        <v>63.22</v>
      </c>
      <c r="AH46" s="261">
        <v>123.92</v>
      </c>
      <c r="AI46" s="261">
        <v>71.599999999999994</v>
      </c>
      <c r="AJ46" s="261">
        <v>103.56</v>
      </c>
      <c r="AK46" s="261">
        <v>31.63</v>
      </c>
      <c r="AL46" s="261">
        <v>25.26</v>
      </c>
      <c r="AM46" s="261">
        <v>28.77</v>
      </c>
      <c r="AN46" s="261">
        <v>37.159999999999997</v>
      </c>
      <c r="AO46" s="261">
        <v>34.119999999999997</v>
      </c>
      <c r="AP46" s="261">
        <v>66.8</v>
      </c>
      <c r="AQ46" s="261">
        <v>64.39</v>
      </c>
      <c r="AR46" s="261">
        <v>46.41</v>
      </c>
      <c r="AS46" s="261">
        <v>61.34</v>
      </c>
      <c r="AT46" s="261">
        <v>92.9</v>
      </c>
      <c r="AU46" s="261">
        <v>104.44</v>
      </c>
      <c r="AV46" s="261">
        <v>75.42</v>
      </c>
      <c r="AW46" s="261">
        <v>124.64</v>
      </c>
      <c r="AX46" s="261">
        <v>15.92</v>
      </c>
      <c r="AY46" s="261">
        <v>26.47</v>
      </c>
      <c r="AZ46" s="261">
        <v>58.69</v>
      </c>
      <c r="BA46" s="261">
        <v>80.27</v>
      </c>
      <c r="BB46" s="261">
        <v>54.73</v>
      </c>
      <c r="BC46" s="261">
        <v>87.33</v>
      </c>
      <c r="BD46" s="261">
        <v>377.97</v>
      </c>
      <c r="BE46" s="261">
        <v>113.95</v>
      </c>
      <c r="BF46" s="261">
        <v>118.16</v>
      </c>
      <c r="BG46" s="261">
        <v>198.92</v>
      </c>
      <c r="BH46" s="261">
        <v>187.78</v>
      </c>
      <c r="BI46" s="261">
        <v>340.19</v>
      </c>
      <c r="BJ46" s="261">
        <v>126.24</v>
      </c>
      <c r="BK46" s="261">
        <v>239.25</v>
      </c>
      <c r="BL46" s="261">
        <v>53</v>
      </c>
      <c r="BM46" s="261">
        <v>52.09</v>
      </c>
      <c r="BN46" s="261">
        <v>52.3</v>
      </c>
      <c r="BO46" s="261">
        <v>124.88</v>
      </c>
      <c r="BP46" s="261">
        <v>57.08</v>
      </c>
      <c r="BQ46" s="261">
        <v>26.18</v>
      </c>
      <c r="BR46" s="261">
        <v>88.97</v>
      </c>
      <c r="BS46" s="261">
        <v>50.85</v>
      </c>
      <c r="BT46" s="261">
        <v>58.21</v>
      </c>
      <c r="BU46" s="261">
        <v>109.7</v>
      </c>
      <c r="BV46" s="261">
        <v>62.86</v>
      </c>
      <c r="BW46" s="261">
        <v>13.74</v>
      </c>
      <c r="BX46" s="261">
        <v>88.68</v>
      </c>
    </row>
    <row r="47" spans="1:76" x14ac:dyDescent="0.2">
      <c r="C47" s="3" t="s">
        <v>95</v>
      </c>
      <c r="D47" s="261">
        <v>52.34</v>
      </c>
      <c r="E47" s="261">
        <v>78.63</v>
      </c>
      <c r="F47" s="261">
        <v>67.239999999999995</v>
      </c>
      <c r="G47" s="261">
        <v>49.76</v>
      </c>
      <c r="H47" s="261">
        <v>100.02</v>
      </c>
      <c r="I47" s="261">
        <v>63.09</v>
      </c>
      <c r="J47" s="261">
        <v>88.06</v>
      </c>
      <c r="K47" s="261">
        <v>64.260000000000005</v>
      </c>
      <c r="L47" s="261">
        <v>53.85</v>
      </c>
      <c r="M47" s="261">
        <v>96.76</v>
      </c>
      <c r="N47" s="261">
        <v>74.75</v>
      </c>
      <c r="O47" s="261">
        <v>102.03</v>
      </c>
      <c r="P47" s="261">
        <v>107.53</v>
      </c>
      <c r="Q47" s="261">
        <v>82.03</v>
      </c>
      <c r="R47" s="261">
        <v>177.67</v>
      </c>
      <c r="S47" s="261">
        <v>82.76</v>
      </c>
      <c r="T47" s="261">
        <v>107.73</v>
      </c>
      <c r="U47" s="261">
        <v>137.11000000000001</v>
      </c>
      <c r="V47" s="261">
        <v>152.44999999999999</v>
      </c>
      <c r="W47" s="261">
        <v>82.63</v>
      </c>
      <c r="X47" s="261">
        <v>111.62</v>
      </c>
      <c r="Y47" s="261">
        <v>258.58999999999997</v>
      </c>
      <c r="Z47" s="261">
        <v>65.959999999999994</v>
      </c>
      <c r="AA47" s="261">
        <v>104.66</v>
      </c>
      <c r="AB47" s="261">
        <v>81.22</v>
      </c>
      <c r="AC47" s="261">
        <v>92.16</v>
      </c>
      <c r="AD47" s="261">
        <v>58.11</v>
      </c>
      <c r="AE47" s="261">
        <v>109.63</v>
      </c>
      <c r="AF47" s="261">
        <v>97.43</v>
      </c>
      <c r="AG47" s="261">
        <v>126.87</v>
      </c>
      <c r="AH47" s="261">
        <v>99.45</v>
      </c>
      <c r="AI47" s="261">
        <v>92.57</v>
      </c>
      <c r="AJ47" s="261">
        <v>98.78</v>
      </c>
      <c r="AK47" s="261">
        <v>107.64</v>
      </c>
      <c r="AL47" s="261">
        <v>105.63</v>
      </c>
      <c r="AM47" s="261">
        <v>197.52</v>
      </c>
      <c r="AN47" s="261">
        <v>69.66</v>
      </c>
      <c r="AO47" s="261">
        <v>65.040000000000006</v>
      </c>
      <c r="AP47" s="261">
        <v>74.2</v>
      </c>
      <c r="AQ47" s="261">
        <v>55.95</v>
      </c>
      <c r="AR47" s="261">
        <v>104.82</v>
      </c>
      <c r="AS47" s="261">
        <v>53.01</v>
      </c>
      <c r="AT47" s="261">
        <v>95.01</v>
      </c>
      <c r="AU47" s="261">
        <v>112.56</v>
      </c>
      <c r="AV47" s="261">
        <v>107.96</v>
      </c>
      <c r="AW47" s="261">
        <v>122.5</v>
      </c>
      <c r="AX47" s="261">
        <v>59.02</v>
      </c>
      <c r="AY47" s="261">
        <v>86.15</v>
      </c>
      <c r="AZ47" s="261">
        <v>100.4</v>
      </c>
      <c r="BA47" s="261">
        <v>27.24</v>
      </c>
      <c r="BB47" s="261">
        <v>82.52</v>
      </c>
      <c r="BC47" s="261">
        <v>113.52</v>
      </c>
      <c r="BD47" s="261">
        <v>74.569999999999993</v>
      </c>
      <c r="BE47" s="261">
        <v>65.66</v>
      </c>
      <c r="BF47" s="261">
        <v>391.56</v>
      </c>
      <c r="BG47" s="261">
        <v>146.59</v>
      </c>
      <c r="BH47" s="261">
        <v>164.47</v>
      </c>
      <c r="BI47" s="261">
        <v>445.58</v>
      </c>
      <c r="BJ47" s="261">
        <v>93.18</v>
      </c>
      <c r="BK47" s="261">
        <v>79.73</v>
      </c>
      <c r="BL47" s="261">
        <v>102.75</v>
      </c>
      <c r="BM47" s="261">
        <v>100</v>
      </c>
      <c r="BN47" s="261">
        <v>91.62</v>
      </c>
      <c r="BO47" s="261">
        <v>164.04</v>
      </c>
      <c r="BP47" s="261">
        <v>77.11</v>
      </c>
      <c r="BQ47" s="261">
        <v>93.15</v>
      </c>
      <c r="BR47" s="261">
        <v>132.27000000000001</v>
      </c>
      <c r="BS47" s="261">
        <v>90.07</v>
      </c>
      <c r="BT47" s="261">
        <v>62.37</v>
      </c>
      <c r="BU47" s="261">
        <v>117.31</v>
      </c>
      <c r="BV47" s="261">
        <v>76.2</v>
      </c>
      <c r="BW47" s="261">
        <v>193.62</v>
      </c>
      <c r="BX47" s="261">
        <v>125.38</v>
      </c>
    </row>
    <row r="48" spans="1:76" x14ac:dyDescent="0.2">
      <c r="C48" s="3" t="s">
        <v>97</v>
      </c>
      <c r="D48" s="261">
        <v>114.74</v>
      </c>
      <c r="E48" s="261">
        <v>163.6</v>
      </c>
      <c r="F48" s="261">
        <v>111.61</v>
      </c>
      <c r="G48" s="261">
        <v>136.79</v>
      </c>
      <c r="H48" s="261">
        <v>-24.15</v>
      </c>
      <c r="I48" s="261">
        <v>139.37</v>
      </c>
      <c r="J48" s="261">
        <v>264.52</v>
      </c>
      <c r="K48" s="261">
        <v>92.62</v>
      </c>
      <c r="L48" s="261">
        <v>110.62</v>
      </c>
      <c r="M48" s="261">
        <v>124.25</v>
      </c>
      <c r="N48" s="261">
        <v>193.86</v>
      </c>
      <c r="O48" s="261">
        <v>58.46</v>
      </c>
      <c r="P48" s="261">
        <v>150.55000000000001</v>
      </c>
      <c r="Q48" s="261">
        <v>238.23</v>
      </c>
      <c r="R48" s="261">
        <v>156.91999999999999</v>
      </c>
      <c r="S48" s="261">
        <v>170.86</v>
      </c>
      <c r="T48" s="261">
        <v>112.56</v>
      </c>
      <c r="U48" s="261">
        <v>296.77</v>
      </c>
      <c r="V48" s="261">
        <v>149.43</v>
      </c>
      <c r="W48" s="261">
        <v>188.75</v>
      </c>
      <c r="X48" s="261">
        <v>288.44</v>
      </c>
      <c r="Y48" s="261">
        <v>108.26</v>
      </c>
      <c r="Z48" s="261">
        <v>125.18</v>
      </c>
      <c r="AA48" s="261">
        <v>179.07</v>
      </c>
      <c r="AB48" s="261">
        <v>153.33000000000001</v>
      </c>
      <c r="AC48" s="261">
        <v>174.39</v>
      </c>
      <c r="AD48" s="261">
        <v>180.18</v>
      </c>
      <c r="AE48" s="261">
        <v>119.99</v>
      </c>
      <c r="AF48" s="261">
        <v>173.58</v>
      </c>
      <c r="AG48" s="261">
        <v>171.73</v>
      </c>
      <c r="AH48" s="261">
        <v>95.91</v>
      </c>
      <c r="AI48" s="261">
        <v>16.239999999999998</v>
      </c>
      <c r="AJ48" s="261">
        <v>196.9</v>
      </c>
      <c r="AK48" s="261">
        <v>152.63</v>
      </c>
      <c r="AL48" s="261">
        <v>167.41</v>
      </c>
      <c r="AM48" s="261">
        <v>49.78</v>
      </c>
      <c r="AN48" s="261">
        <v>104.26</v>
      </c>
      <c r="AO48" s="261">
        <v>102.26</v>
      </c>
      <c r="AP48" s="261">
        <v>80.44</v>
      </c>
      <c r="AQ48" s="261">
        <v>82.7</v>
      </c>
      <c r="AR48" s="261">
        <v>69.849999999999994</v>
      </c>
      <c r="AS48" s="261">
        <v>136.69999999999999</v>
      </c>
      <c r="AT48" s="261">
        <v>147.66</v>
      </c>
      <c r="AU48" s="261">
        <v>175.06</v>
      </c>
      <c r="AV48" s="261">
        <v>206.51</v>
      </c>
      <c r="AW48" s="261">
        <v>166.76</v>
      </c>
      <c r="AX48" s="261">
        <v>161.35</v>
      </c>
      <c r="AY48" s="261">
        <v>173.89</v>
      </c>
      <c r="AZ48" s="261">
        <v>158.51</v>
      </c>
      <c r="BA48" s="261">
        <v>111.5</v>
      </c>
      <c r="BB48" s="261">
        <v>368.1</v>
      </c>
      <c r="BC48" s="261">
        <v>274.17</v>
      </c>
      <c r="BD48" s="261">
        <v>432.64</v>
      </c>
      <c r="BE48" s="261">
        <v>284.52999999999997</v>
      </c>
      <c r="BF48" s="261">
        <v>284.14</v>
      </c>
      <c r="BG48" s="261">
        <v>315.08999999999997</v>
      </c>
      <c r="BH48" s="261">
        <v>177.42</v>
      </c>
      <c r="BI48" s="261">
        <v>390.43</v>
      </c>
      <c r="BJ48" s="261">
        <v>43.94</v>
      </c>
      <c r="BK48" s="261">
        <v>28.07</v>
      </c>
      <c r="BL48" s="261">
        <v>0</v>
      </c>
      <c r="BM48" s="261">
        <v>412.66</v>
      </c>
      <c r="BN48" s="261">
        <v>606.78</v>
      </c>
      <c r="BO48" s="261">
        <v>0</v>
      </c>
      <c r="BP48" s="261">
        <v>88.62</v>
      </c>
      <c r="BQ48" s="261">
        <v>120.69</v>
      </c>
      <c r="BR48" s="261">
        <v>306.10000000000002</v>
      </c>
      <c r="BS48" s="261">
        <v>68.77</v>
      </c>
      <c r="BT48" s="261">
        <v>80.73</v>
      </c>
      <c r="BU48" s="261">
        <v>159.46</v>
      </c>
      <c r="BV48" s="261">
        <v>89.53</v>
      </c>
      <c r="BW48" s="261">
        <v>378.75</v>
      </c>
      <c r="BX48" s="261">
        <v>203.98</v>
      </c>
    </row>
    <row r="49" spans="3:76" x14ac:dyDescent="0.2">
      <c r="C49" s="3" t="s">
        <v>99</v>
      </c>
      <c r="D49" s="261">
        <v>44.26</v>
      </c>
      <c r="E49" s="261">
        <v>97.86</v>
      </c>
      <c r="F49" s="261">
        <v>77.17</v>
      </c>
      <c r="G49" s="261">
        <v>57.77</v>
      </c>
      <c r="H49" s="261">
        <v>89.21</v>
      </c>
      <c r="I49" s="261">
        <v>54.05</v>
      </c>
      <c r="J49" s="261">
        <v>95.63</v>
      </c>
      <c r="K49" s="261">
        <v>57.97</v>
      </c>
      <c r="L49" s="261">
        <v>101.91</v>
      </c>
      <c r="M49" s="261">
        <v>96.23</v>
      </c>
      <c r="N49" s="261">
        <v>86.53</v>
      </c>
      <c r="O49" s="261">
        <v>88.38</v>
      </c>
      <c r="P49" s="261">
        <v>81.739999999999995</v>
      </c>
      <c r="Q49" s="261">
        <v>79.34</v>
      </c>
      <c r="R49" s="261">
        <v>108.18</v>
      </c>
      <c r="S49" s="261">
        <v>54.63</v>
      </c>
      <c r="T49" s="261">
        <v>46.11</v>
      </c>
      <c r="U49" s="261">
        <v>115.36</v>
      </c>
      <c r="V49" s="261">
        <v>57.71</v>
      </c>
      <c r="W49" s="261">
        <v>46.53</v>
      </c>
      <c r="X49" s="261">
        <v>72.14</v>
      </c>
      <c r="Y49" s="261">
        <v>64.23</v>
      </c>
      <c r="Z49" s="261">
        <v>121</v>
      </c>
      <c r="AA49" s="261">
        <v>54.97</v>
      </c>
      <c r="AB49" s="261">
        <v>35.78</v>
      </c>
      <c r="AC49" s="261">
        <v>60.89</v>
      </c>
      <c r="AD49" s="261">
        <v>56.56</v>
      </c>
      <c r="AE49" s="261">
        <v>101.25</v>
      </c>
      <c r="AF49" s="261">
        <v>25.82</v>
      </c>
      <c r="AG49" s="261">
        <v>60.21</v>
      </c>
      <c r="AH49" s="261">
        <v>64.650000000000006</v>
      </c>
      <c r="AI49" s="261">
        <v>138.02000000000001</v>
      </c>
      <c r="AJ49" s="261">
        <v>37.6</v>
      </c>
      <c r="AK49" s="261">
        <v>53.33</v>
      </c>
      <c r="AL49" s="261">
        <v>63.55</v>
      </c>
      <c r="AM49" s="261">
        <v>32.5</v>
      </c>
      <c r="AN49" s="261">
        <v>59.63</v>
      </c>
      <c r="AO49" s="261">
        <v>59.88</v>
      </c>
      <c r="AP49" s="261">
        <v>57.77</v>
      </c>
      <c r="AQ49" s="261">
        <v>78.88</v>
      </c>
      <c r="AR49" s="261">
        <v>94.11</v>
      </c>
      <c r="AS49" s="261">
        <v>81.7</v>
      </c>
      <c r="AT49" s="261">
        <v>99.57</v>
      </c>
      <c r="AU49" s="261">
        <v>93.54</v>
      </c>
      <c r="AV49" s="261">
        <v>54.62</v>
      </c>
      <c r="AW49" s="261">
        <v>100.71</v>
      </c>
      <c r="AX49" s="261">
        <v>45.72</v>
      </c>
      <c r="AY49" s="261">
        <v>49.59</v>
      </c>
      <c r="AZ49" s="261">
        <v>91.81</v>
      </c>
      <c r="BA49" s="261">
        <v>49.62</v>
      </c>
      <c r="BB49" s="261">
        <v>59.49</v>
      </c>
      <c r="BC49" s="261">
        <v>41.76</v>
      </c>
      <c r="BD49" s="261">
        <v>65.37</v>
      </c>
      <c r="BE49" s="261">
        <v>67.11</v>
      </c>
      <c r="BF49" s="261">
        <v>57.54</v>
      </c>
      <c r="BG49" s="261">
        <v>70.400000000000006</v>
      </c>
      <c r="BH49" s="261">
        <v>63.6</v>
      </c>
      <c r="BI49" s="261">
        <v>147.27000000000001</v>
      </c>
      <c r="BJ49" s="261">
        <v>55.79</v>
      </c>
      <c r="BK49" s="261">
        <v>45.88</v>
      </c>
      <c r="BL49" s="261">
        <v>62.72</v>
      </c>
      <c r="BM49" s="261">
        <v>64.790000000000006</v>
      </c>
      <c r="BN49" s="261">
        <v>87.97</v>
      </c>
      <c r="BO49" s="261">
        <v>142.79</v>
      </c>
      <c r="BP49" s="261">
        <v>50.92</v>
      </c>
      <c r="BQ49" s="261">
        <v>76.98</v>
      </c>
      <c r="BR49" s="261">
        <v>110.7</v>
      </c>
      <c r="BS49" s="261">
        <v>125.9</v>
      </c>
      <c r="BT49" s="261">
        <v>40.31</v>
      </c>
      <c r="BU49" s="261">
        <v>59.35</v>
      </c>
      <c r="BV49" s="261">
        <v>104.62</v>
      </c>
      <c r="BW49" s="261">
        <v>111.23</v>
      </c>
      <c r="BX49" s="261">
        <v>148.44</v>
      </c>
    </row>
    <row r="50" spans="3:76" x14ac:dyDescent="0.2">
      <c r="C50" s="3" t="s">
        <v>101</v>
      </c>
      <c r="D50" s="261">
        <v>22.57</v>
      </c>
      <c r="E50" s="261">
        <v>4.93</v>
      </c>
      <c r="F50" s="261">
        <v>17.14</v>
      </c>
      <c r="G50" s="261">
        <v>12.54</v>
      </c>
      <c r="H50" s="261">
        <v>8.34</v>
      </c>
      <c r="I50" s="261">
        <v>14.23</v>
      </c>
      <c r="J50" s="261">
        <v>7.46</v>
      </c>
      <c r="K50" s="261">
        <v>6.7</v>
      </c>
      <c r="L50" s="261">
        <v>8.64</v>
      </c>
      <c r="M50" s="261">
        <v>14.63</v>
      </c>
      <c r="N50" s="261">
        <v>-3.15</v>
      </c>
      <c r="O50" s="261">
        <v>10.15</v>
      </c>
      <c r="P50" s="261">
        <v>18.489999999999998</v>
      </c>
      <c r="Q50" s="261">
        <v>10.4</v>
      </c>
      <c r="R50" s="261">
        <v>40.96</v>
      </c>
      <c r="S50" s="261">
        <v>21.22</v>
      </c>
      <c r="T50" s="261">
        <v>14.05</v>
      </c>
      <c r="U50" s="261">
        <v>30.22</v>
      </c>
      <c r="V50" s="261">
        <v>43.92</v>
      </c>
      <c r="W50" s="261">
        <v>20.28</v>
      </c>
      <c r="X50" s="261">
        <v>24.26</v>
      </c>
      <c r="Y50" s="261">
        <v>11.59</v>
      </c>
      <c r="Z50" s="261">
        <v>22.11</v>
      </c>
      <c r="AA50" s="261">
        <v>16.22</v>
      </c>
      <c r="AB50" s="261">
        <v>38.94</v>
      </c>
      <c r="AC50" s="261">
        <v>21.83</v>
      </c>
      <c r="AD50" s="261">
        <v>20.010000000000002</v>
      </c>
      <c r="AE50" s="261">
        <v>16.03</v>
      </c>
      <c r="AF50" s="261">
        <v>21.12</v>
      </c>
      <c r="AG50" s="261">
        <v>23.25</v>
      </c>
      <c r="AH50" s="261">
        <v>27.26</v>
      </c>
      <c r="AI50" s="261">
        <v>-3.62</v>
      </c>
      <c r="AJ50" s="261">
        <v>30.52</v>
      </c>
      <c r="AK50" s="261">
        <v>18.399999999999999</v>
      </c>
      <c r="AL50" s="261">
        <v>27.65</v>
      </c>
      <c r="AM50" s="261">
        <v>16.27</v>
      </c>
      <c r="AN50" s="261">
        <v>21.56</v>
      </c>
      <c r="AO50" s="261">
        <v>8.56</v>
      </c>
      <c r="AP50" s="261">
        <v>13.7</v>
      </c>
      <c r="AQ50" s="261">
        <v>14.92</v>
      </c>
      <c r="AR50" s="261">
        <v>2.57</v>
      </c>
      <c r="AS50" s="261">
        <v>5.56</v>
      </c>
      <c r="AT50" s="261">
        <v>26.03</v>
      </c>
      <c r="AU50" s="261">
        <v>26.7</v>
      </c>
      <c r="AV50" s="261">
        <v>9.7799999999999994</v>
      </c>
      <c r="AW50" s="261">
        <v>22.6</v>
      </c>
      <c r="AX50" s="261">
        <v>20.55</v>
      </c>
      <c r="AY50" s="261">
        <v>4.88</v>
      </c>
      <c r="AZ50" s="261">
        <v>7.4</v>
      </c>
      <c r="BA50" s="261">
        <v>10.96</v>
      </c>
      <c r="BB50" s="261">
        <v>16.16</v>
      </c>
      <c r="BC50" s="261">
        <v>5.04</v>
      </c>
      <c r="BD50" s="261">
        <v>20.260000000000002</v>
      </c>
      <c r="BE50" s="261">
        <v>9.49</v>
      </c>
      <c r="BF50" s="261">
        <v>21.59</v>
      </c>
      <c r="BG50" s="261">
        <v>42.49</v>
      </c>
      <c r="BH50" s="261">
        <v>17.32</v>
      </c>
      <c r="BI50" s="261">
        <v>27.96</v>
      </c>
      <c r="BJ50" s="261">
        <v>40.36</v>
      </c>
      <c r="BK50" s="261">
        <v>11.31</v>
      </c>
      <c r="BL50" s="261">
        <v>13.06</v>
      </c>
      <c r="BM50" s="261">
        <v>5.47</v>
      </c>
      <c r="BN50" s="261">
        <v>12.29</v>
      </c>
      <c r="BO50" s="261">
        <v>20.64</v>
      </c>
      <c r="BP50" s="261">
        <v>29.07</v>
      </c>
      <c r="BQ50" s="261">
        <v>28.39</v>
      </c>
      <c r="BR50" s="261">
        <v>27.22</v>
      </c>
      <c r="BS50" s="261">
        <v>31.4</v>
      </c>
      <c r="BT50" s="261">
        <v>19.440000000000001</v>
      </c>
      <c r="BU50" s="261">
        <v>36.56</v>
      </c>
      <c r="BV50" s="261">
        <v>18.23</v>
      </c>
      <c r="BW50" s="261">
        <v>42.73</v>
      </c>
      <c r="BX50" s="261">
        <v>44.5</v>
      </c>
    </row>
    <row r="51" spans="3:76" x14ac:dyDescent="0.2">
      <c r="C51" s="3" t="s">
        <v>103</v>
      </c>
      <c r="D51" s="261">
        <v>14.66</v>
      </c>
      <c r="E51" s="261">
        <v>-0.1</v>
      </c>
      <c r="F51" s="261">
        <v>12.81</v>
      </c>
      <c r="G51" s="261">
        <v>7.69</v>
      </c>
      <c r="H51" s="261">
        <v>-13.11</v>
      </c>
      <c r="I51" s="261">
        <v>10.09</v>
      </c>
      <c r="J51" s="261">
        <v>-0.08</v>
      </c>
      <c r="K51" s="261">
        <v>0.74</v>
      </c>
      <c r="L51" s="261">
        <v>1.4</v>
      </c>
      <c r="M51" s="261">
        <v>8.4700000000000006</v>
      </c>
      <c r="N51" s="261">
        <v>-9.61</v>
      </c>
      <c r="O51" s="261">
        <v>2.57</v>
      </c>
      <c r="P51" s="261">
        <v>12.86</v>
      </c>
      <c r="Q51" s="261">
        <v>2.68</v>
      </c>
      <c r="R51" s="261">
        <v>37.43</v>
      </c>
      <c r="S51" s="261">
        <v>17.09</v>
      </c>
      <c r="T51" s="261">
        <v>11</v>
      </c>
      <c r="U51" s="261">
        <v>29.46</v>
      </c>
      <c r="V51" s="261">
        <v>37.049999999999997</v>
      </c>
      <c r="W51" s="261">
        <v>13.46</v>
      </c>
      <c r="X51" s="261">
        <v>19.09</v>
      </c>
      <c r="Y51" s="261">
        <v>7.92</v>
      </c>
      <c r="Z51" s="261">
        <v>16.23</v>
      </c>
      <c r="AA51" s="261">
        <v>10.44</v>
      </c>
      <c r="AB51" s="261">
        <v>32.28</v>
      </c>
      <c r="AC51" s="261">
        <v>17.23</v>
      </c>
      <c r="AD51" s="261">
        <v>12.83</v>
      </c>
      <c r="AE51" s="261">
        <v>11.35</v>
      </c>
      <c r="AF51" s="261">
        <v>14.91</v>
      </c>
      <c r="AG51" s="261">
        <v>15.42</v>
      </c>
      <c r="AH51" s="261">
        <v>18.71</v>
      </c>
      <c r="AI51" s="261">
        <v>-11.17</v>
      </c>
      <c r="AJ51" s="261">
        <v>26.26</v>
      </c>
      <c r="AK51" s="261">
        <v>12.33</v>
      </c>
      <c r="AL51" s="261">
        <v>19.7</v>
      </c>
      <c r="AM51" s="261">
        <v>7.41</v>
      </c>
      <c r="AN51" s="261">
        <v>17.52</v>
      </c>
      <c r="AO51" s="261">
        <v>3.92</v>
      </c>
      <c r="AP51" s="261">
        <v>9.83</v>
      </c>
      <c r="AQ51" s="261">
        <v>12.05</v>
      </c>
      <c r="AR51" s="261">
        <v>-1.67</v>
      </c>
      <c r="AS51" s="261">
        <v>-1.32</v>
      </c>
      <c r="AT51" s="261">
        <v>19.36</v>
      </c>
      <c r="AU51" s="261">
        <v>21.72</v>
      </c>
      <c r="AV51" s="261">
        <v>4.5999999999999996</v>
      </c>
      <c r="AW51" s="261">
        <v>19.28</v>
      </c>
      <c r="AX51" s="261">
        <v>16.350000000000001</v>
      </c>
      <c r="AY51" s="261">
        <v>-1.4</v>
      </c>
      <c r="AZ51" s="261">
        <v>2.46</v>
      </c>
      <c r="BA51" s="261">
        <v>6.75</v>
      </c>
      <c r="BB51" s="261">
        <v>3.47</v>
      </c>
      <c r="BC51" s="261">
        <v>-7.49</v>
      </c>
      <c r="BD51" s="261">
        <v>11.23</v>
      </c>
      <c r="BE51" s="261">
        <v>4.54</v>
      </c>
      <c r="BF51" s="261">
        <v>18.079999999999998</v>
      </c>
      <c r="BG51" s="261">
        <v>39.270000000000003</v>
      </c>
      <c r="BH51" s="261">
        <v>14.85</v>
      </c>
      <c r="BI51" s="261">
        <v>23.58</v>
      </c>
      <c r="BJ51" s="261">
        <v>35.68</v>
      </c>
      <c r="BK51" s="261">
        <v>2.98</v>
      </c>
      <c r="BL51" s="261">
        <v>6.81</v>
      </c>
      <c r="BM51" s="261">
        <v>0.16</v>
      </c>
      <c r="BN51" s="261">
        <v>7.28</v>
      </c>
      <c r="BO51" s="261">
        <v>13.37</v>
      </c>
      <c r="BP51" s="261">
        <v>23.13</v>
      </c>
      <c r="BQ51" s="261">
        <v>23.24</v>
      </c>
      <c r="BR51" s="261">
        <v>20.190000000000001</v>
      </c>
      <c r="BS51" s="261">
        <v>24.84</v>
      </c>
      <c r="BT51" s="261">
        <v>15.17</v>
      </c>
      <c r="BU51" s="261">
        <v>32.11</v>
      </c>
      <c r="BV51" s="261">
        <v>12.26</v>
      </c>
      <c r="BW51" s="261">
        <v>36.44</v>
      </c>
      <c r="BX51" s="261">
        <v>35.94</v>
      </c>
    </row>
    <row r="52" spans="3:76" x14ac:dyDescent="0.2">
      <c r="C52" s="3" t="s">
        <v>105</v>
      </c>
      <c r="D52" s="261">
        <v>9.39</v>
      </c>
      <c r="E52" s="261">
        <v>-7.64</v>
      </c>
      <c r="F52" s="261">
        <v>12.19</v>
      </c>
      <c r="G52" s="261">
        <v>2.75</v>
      </c>
      <c r="H52" s="261">
        <v>2.34</v>
      </c>
      <c r="I52" s="261">
        <v>7.63</v>
      </c>
      <c r="J52" s="261">
        <v>-5.77</v>
      </c>
      <c r="K52" s="261">
        <v>-3.36</v>
      </c>
      <c r="L52" s="261">
        <v>2.6</v>
      </c>
      <c r="M52" s="261">
        <v>6.24</v>
      </c>
      <c r="N52" s="261">
        <v>-10.09</v>
      </c>
      <c r="O52" s="261">
        <v>3.9</v>
      </c>
      <c r="P52" s="261">
        <v>-47.76</v>
      </c>
      <c r="Q52" s="261">
        <v>5.56</v>
      </c>
      <c r="R52" s="261">
        <v>37.04</v>
      </c>
      <c r="S52" s="261">
        <v>20.329999999999998</v>
      </c>
      <c r="T52" s="261">
        <v>11.62</v>
      </c>
      <c r="U52" s="261">
        <v>24.14</v>
      </c>
      <c r="V52" s="261">
        <v>39.03</v>
      </c>
      <c r="W52" s="261">
        <v>18.989999999999998</v>
      </c>
      <c r="X52" s="261">
        <v>15.21</v>
      </c>
      <c r="Y52" s="261">
        <v>5.15</v>
      </c>
      <c r="Z52" s="261">
        <v>17.420000000000002</v>
      </c>
      <c r="AA52" s="261">
        <v>-23.84</v>
      </c>
      <c r="AB52" s="261">
        <v>31.74</v>
      </c>
      <c r="AC52" s="261">
        <v>11.46</v>
      </c>
      <c r="AD52" s="261">
        <v>19.059999999999999</v>
      </c>
      <c r="AE52" s="261">
        <v>-0.53</v>
      </c>
      <c r="AF52" s="261">
        <v>12.93</v>
      </c>
      <c r="AG52" s="261">
        <v>18.61</v>
      </c>
      <c r="AH52" s="261">
        <v>20.78</v>
      </c>
      <c r="AI52" s="261">
        <v>-7.08</v>
      </c>
      <c r="AJ52" s="261">
        <v>23.26</v>
      </c>
      <c r="AK52" s="261">
        <v>14.83</v>
      </c>
      <c r="AL52" s="261">
        <v>21.57</v>
      </c>
      <c r="AM52" s="261">
        <v>-6.66</v>
      </c>
      <c r="AN52" s="261">
        <v>-5.14</v>
      </c>
      <c r="AO52" s="261">
        <v>-1.39</v>
      </c>
      <c r="AP52" s="261">
        <v>7.49</v>
      </c>
      <c r="AQ52" s="261">
        <v>5.97</v>
      </c>
      <c r="AR52" s="261">
        <v>-19.399999999999999</v>
      </c>
      <c r="AS52" s="261">
        <v>-9.2799999999999994</v>
      </c>
      <c r="AT52" s="261">
        <v>-34.74</v>
      </c>
      <c r="AU52" s="261">
        <v>22.31</v>
      </c>
      <c r="AV52" s="261">
        <v>-1.06</v>
      </c>
      <c r="AW52" s="261">
        <v>16.850000000000001</v>
      </c>
      <c r="AX52" s="261">
        <v>16.34</v>
      </c>
      <c r="AY52" s="261">
        <v>-6.12</v>
      </c>
      <c r="AZ52" s="261">
        <v>-4.6399999999999997</v>
      </c>
      <c r="BA52" s="261">
        <v>5.97</v>
      </c>
      <c r="BB52" s="261">
        <v>12.54</v>
      </c>
      <c r="BC52" s="261">
        <v>0.23</v>
      </c>
      <c r="BD52" s="261">
        <v>12.75</v>
      </c>
      <c r="BE52" s="261">
        <v>1.95</v>
      </c>
      <c r="BF52" s="261">
        <v>17.21</v>
      </c>
      <c r="BG52" s="261">
        <v>36.35</v>
      </c>
      <c r="BH52" s="261">
        <v>12.34</v>
      </c>
      <c r="BI52" s="261">
        <v>18.32</v>
      </c>
      <c r="BJ52" s="261">
        <v>35.659999999999997</v>
      </c>
      <c r="BK52" s="261">
        <v>5.55</v>
      </c>
      <c r="BL52" s="261">
        <v>10.56</v>
      </c>
      <c r="BM52" s="261">
        <v>1.17</v>
      </c>
      <c r="BN52" s="261">
        <v>7.72</v>
      </c>
      <c r="BO52" s="261">
        <v>10.66</v>
      </c>
      <c r="BP52" s="261">
        <v>24.23</v>
      </c>
      <c r="BQ52" s="261">
        <v>16.43</v>
      </c>
      <c r="BR52" s="261">
        <v>19.989999999999998</v>
      </c>
      <c r="BS52" s="261">
        <v>26</v>
      </c>
      <c r="BT52" s="261">
        <v>13.03</v>
      </c>
      <c r="BU52" s="261">
        <v>32.65</v>
      </c>
      <c r="BV52" s="261">
        <v>8.6</v>
      </c>
      <c r="BW52" s="261">
        <v>31.06</v>
      </c>
      <c r="BX52" s="261">
        <v>42.71</v>
      </c>
    </row>
    <row r="53" spans="3:76" x14ac:dyDescent="0.2">
      <c r="C53" s="3" t="s">
        <v>107</v>
      </c>
      <c r="D53" s="261">
        <v>1.2</v>
      </c>
      <c r="E53" s="261">
        <v>-13.29</v>
      </c>
      <c r="F53" s="261">
        <v>7.62</v>
      </c>
      <c r="G53" s="261">
        <v>-2.34</v>
      </c>
      <c r="H53" s="261">
        <v>-19.3</v>
      </c>
      <c r="I53" s="261">
        <v>3.3</v>
      </c>
      <c r="J53" s="261">
        <v>-14.17</v>
      </c>
      <c r="K53" s="261">
        <v>-9.81</v>
      </c>
      <c r="L53" s="261">
        <v>-5.09</v>
      </c>
      <c r="M53" s="261">
        <v>-0.1</v>
      </c>
      <c r="N53" s="261">
        <v>-16.68</v>
      </c>
      <c r="O53" s="261">
        <v>-4.29</v>
      </c>
      <c r="P53" s="261">
        <v>-53.93</v>
      </c>
      <c r="Q53" s="261">
        <v>-3.3</v>
      </c>
      <c r="R53" s="261">
        <v>33.39</v>
      </c>
      <c r="S53" s="261">
        <v>15.96</v>
      </c>
      <c r="T53" s="261">
        <v>8.58</v>
      </c>
      <c r="U53" s="261">
        <v>23.36</v>
      </c>
      <c r="V53" s="261">
        <v>31.85</v>
      </c>
      <c r="W53" s="261">
        <v>11.96</v>
      </c>
      <c r="X53" s="261">
        <v>9.65</v>
      </c>
      <c r="Y53" s="261">
        <v>1.05</v>
      </c>
      <c r="Z53" s="261">
        <v>11.25</v>
      </c>
      <c r="AA53" s="261">
        <v>-30.1</v>
      </c>
      <c r="AB53" s="261">
        <v>24.93</v>
      </c>
      <c r="AC53" s="261">
        <v>6.62</v>
      </c>
      <c r="AD53" s="261">
        <v>11.72</v>
      </c>
      <c r="AE53" s="261">
        <v>-5.41</v>
      </c>
      <c r="AF53" s="261">
        <v>6.27</v>
      </c>
      <c r="AG53" s="261">
        <v>10.5</v>
      </c>
      <c r="AH53" s="261">
        <v>11.96</v>
      </c>
      <c r="AI53" s="261">
        <v>-15.78</v>
      </c>
      <c r="AJ53" s="261">
        <v>18.96</v>
      </c>
      <c r="AK53" s="261">
        <v>8.5</v>
      </c>
      <c r="AL53" s="261">
        <v>13.43</v>
      </c>
      <c r="AM53" s="261">
        <v>-16.5</v>
      </c>
      <c r="AN53" s="261">
        <v>-9.2799999999999994</v>
      </c>
      <c r="AO53" s="261">
        <v>-6.18</v>
      </c>
      <c r="AP53" s="261">
        <v>3.29</v>
      </c>
      <c r="AQ53" s="261">
        <v>3.04</v>
      </c>
      <c r="AR53" s="261">
        <v>-23.82</v>
      </c>
      <c r="AS53" s="261">
        <v>-16.3</v>
      </c>
      <c r="AT53" s="261">
        <v>-41.92</v>
      </c>
      <c r="AU53" s="261">
        <v>17.28</v>
      </c>
      <c r="AV53" s="261">
        <v>-6.5</v>
      </c>
      <c r="AW53" s="261">
        <v>13.35</v>
      </c>
      <c r="AX53" s="261">
        <v>12</v>
      </c>
      <c r="AY53" s="261">
        <v>-12.89</v>
      </c>
      <c r="AZ53" s="261">
        <v>-9.61</v>
      </c>
      <c r="BA53" s="261">
        <v>1.1200000000000001</v>
      </c>
      <c r="BB53" s="261">
        <v>-0.45</v>
      </c>
      <c r="BC53" s="261">
        <v>-12.45</v>
      </c>
      <c r="BD53" s="261">
        <v>3.37</v>
      </c>
      <c r="BE53" s="261">
        <v>-3.29</v>
      </c>
      <c r="BF53" s="261">
        <v>13.66</v>
      </c>
      <c r="BG53" s="261">
        <v>33.01</v>
      </c>
      <c r="BH53" s="261">
        <v>9.86</v>
      </c>
      <c r="BI53" s="261">
        <v>13.94</v>
      </c>
      <c r="BJ53" s="261">
        <v>30.59</v>
      </c>
      <c r="BK53" s="261">
        <v>-3.1</v>
      </c>
      <c r="BL53" s="261">
        <v>4.1399999999999997</v>
      </c>
      <c r="BM53" s="261">
        <v>-4.3899999999999997</v>
      </c>
      <c r="BN53" s="261">
        <v>2.63</v>
      </c>
      <c r="BO53" s="261">
        <v>3.13</v>
      </c>
      <c r="BP53" s="261">
        <v>18.02</v>
      </c>
      <c r="BQ53" s="261">
        <v>11.13</v>
      </c>
      <c r="BR53" s="261">
        <v>12.76</v>
      </c>
      <c r="BS53" s="261">
        <v>19.14</v>
      </c>
      <c r="BT53" s="261">
        <v>8.7100000000000009</v>
      </c>
      <c r="BU53" s="261">
        <v>28.02</v>
      </c>
      <c r="BV53" s="261">
        <v>2.52</v>
      </c>
      <c r="BW53" s="261">
        <v>24.59</v>
      </c>
      <c r="BX53" s="261">
        <v>33.950000000000003</v>
      </c>
    </row>
    <row r="54" spans="3:76" x14ac:dyDescent="0.2">
      <c r="C54" s="3" t="s">
        <v>109</v>
      </c>
      <c r="D54" s="261">
        <v>30.78</v>
      </c>
      <c r="E54" s="261">
        <v>2.54</v>
      </c>
      <c r="F54" s="261">
        <v>17.350000000000001</v>
      </c>
      <c r="G54" s="261">
        <v>11.44</v>
      </c>
      <c r="H54" s="261">
        <v>14.3</v>
      </c>
      <c r="I54" s="261">
        <v>14.48</v>
      </c>
      <c r="J54" s="261">
        <v>7.9</v>
      </c>
      <c r="K54" s="261">
        <v>6.84</v>
      </c>
      <c r="L54" s="261">
        <v>14.49</v>
      </c>
      <c r="M54" s="261">
        <v>12.54</v>
      </c>
      <c r="N54" s="261">
        <v>2.36</v>
      </c>
      <c r="O54" s="261">
        <v>12.26</v>
      </c>
      <c r="P54" s="261">
        <v>16.36</v>
      </c>
      <c r="Q54" s="261">
        <v>13.44</v>
      </c>
      <c r="R54" s="261">
        <v>40.869999999999997</v>
      </c>
      <c r="S54" s="261">
        <v>25.61</v>
      </c>
      <c r="T54" s="261">
        <v>14.84</v>
      </c>
      <c r="U54" s="261">
        <v>29.3</v>
      </c>
      <c r="V54" s="261">
        <v>44.01</v>
      </c>
      <c r="W54" s="261">
        <v>31.44</v>
      </c>
      <c r="X54" s="261">
        <v>24.6</v>
      </c>
      <c r="Y54" s="261">
        <v>13.08</v>
      </c>
      <c r="Z54" s="261">
        <v>30.73</v>
      </c>
      <c r="AA54" s="261">
        <v>16.510000000000002</v>
      </c>
      <c r="AB54" s="261">
        <v>41.06</v>
      </c>
      <c r="AC54" s="261">
        <v>21.02</v>
      </c>
      <c r="AD54" s="261">
        <v>26.41</v>
      </c>
      <c r="AE54" s="261">
        <v>5.59</v>
      </c>
      <c r="AF54" s="261">
        <v>24.06</v>
      </c>
      <c r="AG54" s="261">
        <v>29.18</v>
      </c>
      <c r="AH54" s="261">
        <v>29.37</v>
      </c>
      <c r="AI54" s="261">
        <v>8.07</v>
      </c>
      <c r="AJ54" s="261">
        <v>28.08</v>
      </c>
      <c r="AK54" s="261">
        <v>22.97</v>
      </c>
      <c r="AL54" s="261">
        <v>29.96</v>
      </c>
      <c r="AM54" s="261">
        <v>19.34</v>
      </c>
      <c r="AN54" s="261">
        <v>1.92</v>
      </c>
      <c r="AO54" s="261">
        <v>7.44</v>
      </c>
      <c r="AP54" s="261">
        <v>14.19</v>
      </c>
      <c r="AQ54" s="261">
        <v>12.81</v>
      </c>
      <c r="AR54" s="261">
        <v>-7.09</v>
      </c>
      <c r="AS54" s="261">
        <v>3.61</v>
      </c>
      <c r="AT54" s="261">
        <v>23.23</v>
      </c>
      <c r="AU54" s="261">
        <v>26.41</v>
      </c>
      <c r="AV54" s="261">
        <v>7.08</v>
      </c>
      <c r="AW54" s="261">
        <v>22.06</v>
      </c>
      <c r="AX54" s="261">
        <v>20.260000000000002</v>
      </c>
      <c r="AY54" s="261">
        <v>3.04</v>
      </c>
      <c r="AZ54" s="261">
        <v>3.37</v>
      </c>
      <c r="BA54" s="261">
        <v>15.46</v>
      </c>
      <c r="BB54" s="261">
        <v>25.95</v>
      </c>
      <c r="BC54" s="261">
        <v>14.04</v>
      </c>
      <c r="BD54" s="261">
        <v>25.21</v>
      </c>
      <c r="BE54" s="261">
        <v>16.489999999999998</v>
      </c>
      <c r="BF54" s="261">
        <v>19.72</v>
      </c>
      <c r="BG54" s="261">
        <v>39.409999999999997</v>
      </c>
      <c r="BH54" s="261">
        <v>16.16</v>
      </c>
      <c r="BI54" s="261">
        <v>21.8</v>
      </c>
      <c r="BJ54" s="261">
        <v>39.5</v>
      </c>
      <c r="BK54" s="261">
        <v>14.85</v>
      </c>
      <c r="BL54" s="261">
        <v>21.41</v>
      </c>
      <c r="BM54" s="261">
        <v>9.49</v>
      </c>
      <c r="BN54" s="261">
        <v>15.13</v>
      </c>
      <c r="BO54" s="261">
        <v>19.52</v>
      </c>
      <c r="BP54" s="261">
        <v>34.99</v>
      </c>
      <c r="BQ54" s="261">
        <v>21.06</v>
      </c>
      <c r="BR54" s="261">
        <v>24.63</v>
      </c>
      <c r="BS54" s="261">
        <v>30.56</v>
      </c>
      <c r="BT54" s="261">
        <v>18.600000000000001</v>
      </c>
      <c r="BU54" s="261">
        <v>47.27</v>
      </c>
      <c r="BV54" s="261">
        <v>14.63</v>
      </c>
      <c r="BW54" s="261">
        <v>40.08</v>
      </c>
      <c r="BX54" s="261">
        <v>54.33</v>
      </c>
    </row>
    <row r="55" spans="3:76" x14ac:dyDescent="0.2">
      <c r="C55" s="3" t="s">
        <v>111</v>
      </c>
      <c r="D55" s="261">
        <v>24.72</v>
      </c>
      <c r="E55" s="261">
        <v>-2.56</v>
      </c>
      <c r="F55" s="261">
        <v>13.09</v>
      </c>
      <c r="G55" s="261">
        <v>6.91</v>
      </c>
      <c r="H55" s="261">
        <v>-4.42</v>
      </c>
      <c r="I55" s="261">
        <v>10.55</v>
      </c>
      <c r="J55" s="261">
        <v>0.66</v>
      </c>
      <c r="K55" s="261">
        <v>1.21</v>
      </c>
      <c r="L55" s="261">
        <v>7.87</v>
      </c>
      <c r="M55" s="261">
        <v>6.69</v>
      </c>
      <c r="N55" s="261">
        <v>-3.41</v>
      </c>
      <c r="O55" s="261">
        <v>4.97</v>
      </c>
      <c r="P55" s="261">
        <v>12.94</v>
      </c>
      <c r="Q55" s="261">
        <v>4.82</v>
      </c>
      <c r="R55" s="261">
        <v>37.49</v>
      </c>
      <c r="S55" s="261">
        <v>21.57</v>
      </c>
      <c r="T55" s="261">
        <v>11.69</v>
      </c>
      <c r="U55" s="261">
        <v>28.59</v>
      </c>
      <c r="V55" s="261">
        <v>37.479999999999997</v>
      </c>
      <c r="W55" s="261">
        <v>25.53</v>
      </c>
      <c r="X55" s="261">
        <v>19.72</v>
      </c>
      <c r="Y55" s="261">
        <v>9.3800000000000008</v>
      </c>
      <c r="Z55" s="261">
        <v>25.62</v>
      </c>
      <c r="AA55" s="261">
        <v>12.39</v>
      </c>
      <c r="AB55" s="261">
        <v>35.200000000000003</v>
      </c>
      <c r="AC55" s="261">
        <v>16.95</v>
      </c>
      <c r="AD55" s="261">
        <v>20.399999999999999</v>
      </c>
      <c r="AE55" s="261">
        <v>1.19</v>
      </c>
      <c r="AF55" s="261">
        <v>18.36</v>
      </c>
      <c r="AG55" s="261">
        <v>22.21</v>
      </c>
      <c r="AH55" s="261">
        <v>21.87</v>
      </c>
      <c r="AI55" s="261">
        <v>0.61</v>
      </c>
      <c r="AJ55" s="261">
        <v>24.1</v>
      </c>
      <c r="AK55" s="261">
        <v>17.36</v>
      </c>
      <c r="AL55" s="261">
        <v>22.84</v>
      </c>
      <c r="AM55" s="261">
        <v>11.96</v>
      </c>
      <c r="AN55" s="261">
        <v>-1.93</v>
      </c>
      <c r="AO55" s="261">
        <v>3.12</v>
      </c>
      <c r="AP55" s="261">
        <v>10.37</v>
      </c>
      <c r="AQ55" s="261">
        <v>10.07</v>
      </c>
      <c r="AR55" s="261">
        <v>-11.09</v>
      </c>
      <c r="AS55" s="261">
        <v>-2.4500000000000002</v>
      </c>
      <c r="AT55" s="261">
        <v>19.2</v>
      </c>
      <c r="AU55" s="261">
        <v>21.7</v>
      </c>
      <c r="AV55" s="261">
        <v>2.17</v>
      </c>
      <c r="AW55" s="261">
        <v>18.82</v>
      </c>
      <c r="AX55" s="261">
        <v>16.22</v>
      </c>
      <c r="AY55" s="261">
        <v>-2.97</v>
      </c>
      <c r="AZ55" s="261">
        <v>-1.2</v>
      </c>
      <c r="BA55" s="261">
        <v>11.21</v>
      </c>
      <c r="BB55" s="261">
        <v>15.22</v>
      </c>
      <c r="BC55" s="261">
        <v>3.16</v>
      </c>
      <c r="BD55" s="261">
        <v>17.22</v>
      </c>
      <c r="BE55" s="261">
        <v>12.11</v>
      </c>
      <c r="BF55" s="261">
        <v>16.34</v>
      </c>
      <c r="BG55" s="261">
        <v>36.229999999999997</v>
      </c>
      <c r="BH55" s="261">
        <v>13.82</v>
      </c>
      <c r="BI55" s="261">
        <v>17.61</v>
      </c>
      <c r="BJ55" s="261">
        <v>34.840000000000003</v>
      </c>
      <c r="BK55" s="261">
        <v>7.11</v>
      </c>
      <c r="BL55" s="261">
        <v>16.11</v>
      </c>
      <c r="BM55" s="261">
        <v>4.41</v>
      </c>
      <c r="BN55" s="261">
        <v>10.5</v>
      </c>
      <c r="BO55" s="261">
        <v>12.92</v>
      </c>
      <c r="BP55" s="261">
        <v>29.73</v>
      </c>
      <c r="BQ55" s="261">
        <v>16.170000000000002</v>
      </c>
      <c r="BR55" s="261">
        <v>17.89</v>
      </c>
      <c r="BS55" s="261">
        <v>24.22</v>
      </c>
      <c r="BT55" s="261">
        <v>14.63</v>
      </c>
      <c r="BU55" s="261">
        <v>43.69</v>
      </c>
      <c r="BV55" s="261">
        <v>9.01</v>
      </c>
      <c r="BW55" s="261">
        <v>34.46</v>
      </c>
      <c r="BX55" s="261">
        <v>47.54</v>
      </c>
    </row>
    <row r="56" spans="3:76" x14ac:dyDescent="0.2">
      <c r="C56" s="3" t="s">
        <v>113</v>
      </c>
      <c r="D56" s="261">
        <v>101.4</v>
      </c>
      <c r="E56" s="261">
        <v>113.54</v>
      </c>
      <c r="F56" s="261">
        <v>93.41</v>
      </c>
      <c r="G56" s="261">
        <v>104.67</v>
      </c>
      <c r="H56" s="261">
        <v>120.71</v>
      </c>
      <c r="I56" s="261">
        <v>98.39</v>
      </c>
      <c r="J56" s="261">
        <v>115.3</v>
      </c>
      <c r="K56" s="261">
        <v>113.11</v>
      </c>
      <c r="L56" s="261">
        <v>107.03</v>
      </c>
      <c r="M56" s="261">
        <v>101.18</v>
      </c>
      <c r="N56" s="261">
        <v>118.14</v>
      </c>
      <c r="O56" s="261">
        <v>106.56</v>
      </c>
      <c r="P56" s="261">
        <v>157.09</v>
      </c>
      <c r="Q56" s="261">
        <v>104.03</v>
      </c>
      <c r="R56" s="261">
        <v>67.42</v>
      </c>
      <c r="S56" s="261">
        <v>84.77</v>
      </c>
      <c r="T56" s="261">
        <v>95.42</v>
      </c>
      <c r="U56" s="261">
        <v>77.930000000000007</v>
      </c>
      <c r="V56" s="261">
        <v>69</v>
      </c>
      <c r="W56" s="261">
        <v>88.85</v>
      </c>
      <c r="X56" s="261">
        <v>91.39</v>
      </c>
      <c r="Y56" s="261">
        <v>100.44</v>
      </c>
      <c r="Z56" s="261">
        <v>89.77</v>
      </c>
      <c r="AA56" s="261">
        <v>133.15</v>
      </c>
      <c r="AB56" s="261">
        <v>75.37</v>
      </c>
      <c r="AC56" s="261">
        <v>98.61</v>
      </c>
      <c r="AD56" s="261">
        <v>97.18</v>
      </c>
      <c r="AE56" s="261">
        <v>109.61</v>
      </c>
      <c r="AF56" s="261">
        <v>95.27</v>
      </c>
      <c r="AG56" s="261">
        <v>90.43</v>
      </c>
      <c r="AH56" s="261">
        <v>91.83</v>
      </c>
      <c r="AI56" s="261">
        <v>115.85</v>
      </c>
      <c r="AJ56" s="261">
        <v>82.02</v>
      </c>
      <c r="AK56" s="261">
        <v>93.15</v>
      </c>
      <c r="AL56" s="261">
        <v>88.3</v>
      </c>
      <c r="AM56" s="261">
        <v>117.29</v>
      </c>
      <c r="AN56" s="261">
        <v>109.7</v>
      </c>
      <c r="AO56" s="261">
        <v>107.14</v>
      </c>
      <c r="AP56" s="261">
        <v>98.52</v>
      </c>
      <c r="AQ56" s="261">
        <v>98.64</v>
      </c>
      <c r="AR56" s="261">
        <v>125.66</v>
      </c>
      <c r="AS56" s="261">
        <v>118.88</v>
      </c>
      <c r="AT56" s="261">
        <v>143.93</v>
      </c>
      <c r="AU56" s="261">
        <v>83.48</v>
      </c>
      <c r="AV56" s="261">
        <v>108.32</v>
      </c>
      <c r="AW56" s="261">
        <v>87.52</v>
      </c>
      <c r="AX56" s="261">
        <v>89.91</v>
      </c>
      <c r="AY56" s="261">
        <v>115.82</v>
      </c>
      <c r="AZ56" s="261">
        <v>110.14</v>
      </c>
      <c r="BA56" s="261">
        <v>101.14</v>
      </c>
      <c r="BB56" s="261">
        <v>102.61</v>
      </c>
      <c r="BC56" s="261">
        <v>112.91</v>
      </c>
      <c r="BD56" s="261">
        <v>97.23</v>
      </c>
      <c r="BE56" s="261">
        <v>104.97</v>
      </c>
      <c r="BF56" s="261">
        <v>87.57</v>
      </c>
      <c r="BG56" s="261">
        <v>67.34</v>
      </c>
      <c r="BH56" s="261">
        <v>91.52</v>
      </c>
      <c r="BI56" s="261">
        <v>85.93</v>
      </c>
      <c r="BJ56" s="261">
        <v>70.87</v>
      </c>
      <c r="BK56" s="261">
        <v>103.9</v>
      </c>
      <c r="BL56" s="261">
        <v>101.69</v>
      </c>
      <c r="BM56" s="261">
        <v>104.57</v>
      </c>
      <c r="BN56" s="261">
        <v>97.62</v>
      </c>
      <c r="BO56" s="261">
        <v>99.36</v>
      </c>
      <c r="BP56" s="261">
        <v>82.97</v>
      </c>
      <c r="BQ56" s="261">
        <v>90.81</v>
      </c>
      <c r="BR56" s="261">
        <v>88.08</v>
      </c>
      <c r="BS56" s="261">
        <v>82</v>
      </c>
      <c r="BT56" s="261">
        <v>92.68</v>
      </c>
      <c r="BU56" s="261">
        <v>72.89</v>
      </c>
      <c r="BV56" s="261">
        <v>98.45</v>
      </c>
      <c r="BW56" s="261">
        <v>76.430000000000007</v>
      </c>
      <c r="BX56" s="261">
        <v>67.709999999999994</v>
      </c>
    </row>
    <row r="57" spans="3:76" x14ac:dyDescent="0.2">
      <c r="C57" s="3" t="s">
        <v>115</v>
      </c>
      <c r="D57" s="261">
        <v>-81.28</v>
      </c>
      <c r="E57" s="261">
        <v>-85.55</v>
      </c>
      <c r="F57" s="261">
        <v>-91.19</v>
      </c>
      <c r="G57" s="261">
        <v>-85.3</v>
      </c>
      <c r="H57" s="261">
        <v>-91.32</v>
      </c>
      <c r="I57" s="261">
        <v>-88.7</v>
      </c>
      <c r="J57" s="261">
        <v>-83.92</v>
      </c>
      <c r="K57" s="261">
        <v>-85.36</v>
      </c>
      <c r="L57" s="261">
        <v>-89</v>
      </c>
      <c r="M57" s="261">
        <v>-87.55</v>
      </c>
      <c r="N57" s="261">
        <v>-89.74</v>
      </c>
      <c r="O57" s="261">
        <v>-89.33</v>
      </c>
      <c r="P57" s="261">
        <v>-53.83</v>
      </c>
      <c r="Q57" s="261">
        <v>-88.97</v>
      </c>
      <c r="R57" s="261">
        <v>-90.03</v>
      </c>
      <c r="S57" s="261">
        <v>-94.49</v>
      </c>
      <c r="T57" s="261">
        <v>-89.95</v>
      </c>
      <c r="U57" s="261">
        <v>-85.12</v>
      </c>
      <c r="V57" s="261">
        <v>-88.55</v>
      </c>
      <c r="W57" s="261">
        <v>-93.58</v>
      </c>
      <c r="X57" s="261">
        <v>-85.81</v>
      </c>
      <c r="Y57" s="261">
        <v>-88.98</v>
      </c>
      <c r="Z57" s="261">
        <v>-89.82</v>
      </c>
      <c r="AA57" s="261">
        <v>-65.12</v>
      </c>
      <c r="AB57" s="261">
        <v>-85.72</v>
      </c>
      <c r="AC57" s="261">
        <v>-79.28</v>
      </c>
      <c r="AD57" s="261">
        <v>-87.01</v>
      </c>
      <c r="AE57" s="261">
        <v>-77.739999999999995</v>
      </c>
      <c r="AF57" s="261">
        <v>-86.07</v>
      </c>
      <c r="AG57" s="261">
        <v>-90.36</v>
      </c>
      <c r="AH57" s="261">
        <v>-85.83</v>
      </c>
      <c r="AI57" s="261">
        <v>-91.47</v>
      </c>
      <c r="AJ57" s="261">
        <v>-85.88</v>
      </c>
      <c r="AK57" s="261">
        <v>-88.68</v>
      </c>
      <c r="AL57" s="261">
        <v>-85.89</v>
      </c>
      <c r="AM57" s="261">
        <v>-76.930000000000007</v>
      </c>
      <c r="AN57" s="261">
        <v>-71.86</v>
      </c>
      <c r="AO57" s="261">
        <v>-87.64</v>
      </c>
      <c r="AP57" s="261">
        <v>-89.05</v>
      </c>
      <c r="AQ57" s="261">
        <v>-86.71</v>
      </c>
      <c r="AR57" s="261">
        <v>-76.12</v>
      </c>
      <c r="AS57" s="261">
        <v>-81.430000000000007</v>
      </c>
      <c r="AT57" s="261">
        <v>-52.95</v>
      </c>
      <c r="AU57" s="261">
        <v>-91.23</v>
      </c>
      <c r="AV57" s="261">
        <v>-84.86</v>
      </c>
      <c r="AW57" s="261">
        <v>-89.87</v>
      </c>
      <c r="AX57" s="261">
        <v>-90.66</v>
      </c>
      <c r="AY57" s="261">
        <v>-84.47</v>
      </c>
      <c r="AZ57" s="261">
        <v>-84.98</v>
      </c>
      <c r="BA57" s="261">
        <v>-88.14</v>
      </c>
      <c r="BB57" s="261">
        <v>-90.6</v>
      </c>
      <c r="BC57" s="261">
        <v>-91.91</v>
      </c>
      <c r="BD57" s="261">
        <v>-88.45</v>
      </c>
      <c r="BE57" s="261">
        <v>-87.23</v>
      </c>
      <c r="BF57" s="261">
        <v>-90.63</v>
      </c>
      <c r="BG57" s="261">
        <v>-86.9</v>
      </c>
      <c r="BH57" s="261">
        <v>-87.68</v>
      </c>
      <c r="BI57" s="261">
        <v>-84.7</v>
      </c>
      <c r="BJ57" s="261">
        <v>-87.3</v>
      </c>
      <c r="BK57" s="261">
        <v>-90.77</v>
      </c>
      <c r="BL57" s="261">
        <v>-89.08</v>
      </c>
      <c r="BM57" s="261">
        <v>-92.31</v>
      </c>
      <c r="BN57" s="261">
        <v>-90.51</v>
      </c>
      <c r="BO57" s="261">
        <v>-83.36</v>
      </c>
      <c r="BP57" s="261">
        <v>-90.22</v>
      </c>
      <c r="BQ57" s="261">
        <v>-81.709999999999994</v>
      </c>
      <c r="BR57" s="261">
        <v>-87.9</v>
      </c>
      <c r="BS57" s="261">
        <v>-88.62</v>
      </c>
      <c r="BT57" s="261">
        <v>-88.83</v>
      </c>
      <c r="BU57" s="261">
        <v>-91.04</v>
      </c>
      <c r="BV57" s="261">
        <v>-85.54</v>
      </c>
      <c r="BW57" s="261">
        <v>-78.650000000000006</v>
      </c>
      <c r="BX57" s="261">
        <v>-90.63</v>
      </c>
    </row>
    <row r="58" spans="3:76" x14ac:dyDescent="0.2">
      <c r="C58" s="3" t="s">
        <v>117</v>
      </c>
      <c r="D58" s="261">
        <v>-15.99</v>
      </c>
      <c r="E58" s="261">
        <v>-14.2</v>
      </c>
      <c r="F58" s="261">
        <v>-7.69</v>
      </c>
      <c r="G58" s="261">
        <v>-12.48</v>
      </c>
      <c r="H58" s="261">
        <v>-7.5</v>
      </c>
      <c r="I58" s="261">
        <v>-9.57</v>
      </c>
      <c r="J58" s="261">
        <v>-15.05</v>
      </c>
      <c r="K58" s="261">
        <v>-11.72</v>
      </c>
      <c r="L58" s="261">
        <v>-9.19</v>
      </c>
      <c r="M58" s="261">
        <v>-11.38</v>
      </c>
      <c r="N58" s="261">
        <v>-9.0299999999999994</v>
      </c>
      <c r="O58" s="261">
        <v>-8.5299999999999994</v>
      </c>
      <c r="P58" s="261">
        <v>-44.16</v>
      </c>
      <c r="Q58" s="261">
        <v>-9.7799999999999994</v>
      </c>
      <c r="R58" s="261">
        <v>-8.68</v>
      </c>
      <c r="S58" s="261">
        <v>-4.66</v>
      </c>
      <c r="T58" s="261">
        <v>-5.47</v>
      </c>
      <c r="U58" s="261">
        <v>-13.22</v>
      </c>
      <c r="V58" s="261">
        <v>-10.18</v>
      </c>
      <c r="W58" s="261">
        <v>-5.5</v>
      </c>
      <c r="X58" s="261">
        <v>-13.04</v>
      </c>
      <c r="Y58" s="261">
        <v>-9.5399999999999991</v>
      </c>
      <c r="Z58" s="261">
        <v>-9.0399999999999991</v>
      </c>
      <c r="AA58" s="261">
        <v>-32.49</v>
      </c>
      <c r="AB58" s="261">
        <v>-13.88</v>
      </c>
      <c r="AC58" s="261">
        <v>-15.42</v>
      </c>
      <c r="AD58" s="261">
        <v>-3.83</v>
      </c>
      <c r="AE58" s="261">
        <v>-18.34</v>
      </c>
      <c r="AF58" s="261">
        <v>-12.31</v>
      </c>
      <c r="AG58" s="261">
        <v>-8.58</v>
      </c>
      <c r="AH58" s="261">
        <v>-10.050000000000001</v>
      </c>
      <c r="AI58" s="261">
        <v>-8.48</v>
      </c>
      <c r="AJ58" s="261">
        <v>-12.92</v>
      </c>
      <c r="AK58" s="261">
        <v>-9.5500000000000007</v>
      </c>
      <c r="AL58" s="261">
        <v>-12.14</v>
      </c>
      <c r="AM58" s="261">
        <v>-22.37</v>
      </c>
      <c r="AN58" s="261">
        <v>-27.73</v>
      </c>
      <c r="AO58" s="261">
        <v>-11.35</v>
      </c>
      <c r="AP58" s="261">
        <v>-9.06</v>
      </c>
      <c r="AQ58" s="261">
        <v>-11.43</v>
      </c>
      <c r="AR58" s="261">
        <v>-22.31</v>
      </c>
      <c r="AS58" s="261">
        <v>-16.37</v>
      </c>
      <c r="AT58" s="261">
        <v>-45.57</v>
      </c>
      <c r="AU58" s="261">
        <v>-7.82</v>
      </c>
      <c r="AV58" s="261">
        <v>-13.45</v>
      </c>
      <c r="AW58" s="261">
        <v>-9.14</v>
      </c>
      <c r="AX58" s="261">
        <v>-7.22</v>
      </c>
      <c r="AY58" s="261">
        <v>-12.99</v>
      </c>
      <c r="AZ58" s="261">
        <v>-14.55</v>
      </c>
      <c r="BA58" s="261">
        <v>-9.6199999999999992</v>
      </c>
      <c r="BB58" s="261">
        <v>-7.17</v>
      </c>
      <c r="BC58" s="261">
        <v>-7.68</v>
      </c>
      <c r="BD58" s="261">
        <v>-10.95</v>
      </c>
      <c r="BE58" s="261">
        <v>-11</v>
      </c>
      <c r="BF58" s="261">
        <v>-7.64</v>
      </c>
      <c r="BG58" s="261">
        <v>-12.55</v>
      </c>
      <c r="BH58" s="261">
        <v>-10.82</v>
      </c>
      <c r="BI58" s="261">
        <v>-15.3</v>
      </c>
      <c r="BJ58" s="261">
        <v>-10.64</v>
      </c>
      <c r="BK58" s="261">
        <v>-8.4499999999999993</v>
      </c>
      <c r="BL58" s="261">
        <v>-5.19</v>
      </c>
      <c r="BM58" s="261">
        <v>-7.52</v>
      </c>
      <c r="BN58" s="261">
        <v>-8.3699999999999992</v>
      </c>
      <c r="BO58" s="261">
        <v>-14.14</v>
      </c>
      <c r="BP58" s="261">
        <v>-8.5299999999999994</v>
      </c>
      <c r="BQ58" s="261">
        <v>-16.13</v>
      </c>
      <c r="BR58" s="261">
        <v>-11.14</v>
      </c>
      <c r="BS58" s="261">
        <v>-9.9600000000000009</v>
      </c>
      <c r="BT58" s="261">
        <v>-9.33</v>
      </c>
      <c r="BU58" s="261">
        <v>-7.62</v>
      </c>
      <c r="BV58" s="261">
        <v>-13.46</v>
      </c>
      <c r="BW58" s="261">
        <v>-19.899999999999999</v>
      </c>
      <c r="BX58" s="261">
        <v>-6.9</v>
      </c>
    </row>
    <row r="59" spans="3:76" x14ac:dyDescent="0.2">
      <c r="C59" s="3" t="s">
        <v>119</v>
      </c>
      <c r="D59" s="261">
        <v>-40.93</v>
      </c>
      <c r="E59" s="261">
        <v>-47.53</v>
      </c>
      <c r="F59" s="261">
        <v>-51</v>
      </c>
      <c r="G59" s="261">
        <v>-57.34</v>
      </c>
      <c r="H59" s="261">
        <v>-48.24</v>
      </c>
      <c r="I59" s="261">
        <v>-54.46</v>
      </c>
      <c r="J59" s="261">
        <v>-55.07</v>
      </c>
      <c r="K59" s="261">
        <v>-53.29</v>
      </c>
      <c r="L59" s="261">
        <v>-50.45</v>
      </c>
      <c r="M59" s="261">
        <v>-50.38</v>
      </c>
      <c r="N59" s="261">
        <v>-54.68</v>
      </c>
      <c r="O59" s="261">
        <v>-48.39</v>
      </c>
      <c r="P59" s="261">
        <v>-28.28</v>
      </c>
      <c r="Q59" s="261">
        <v>-57.71</v>
      </c>
      <c r="R59" s="261">
        <v>-55.87</v>
      </c>
      <c r="S59" s="261">
        <v>-54.47</v>
      </c>
      <c r="T59" s="261">
        <v>-58.55</v>
      </c>
      <c r="U59" s="261">
        <v>-59.42</v>
      </c>
      <c r="V59" s="261">
        <v>-54.02</v>
      </c>
      <c r="W59" s="261">
        <v>-57.47</v>
      </c>
      <c r="X59" s="261">
        <v>-63.65</v>
      </c>
      <c r="Y59" s="261">
        <v>-65.05</v>
      </c>
      <c r="Z59" s="261">
        <v>-58.44</v>
      </c>
      <c r="AA59" s="261">
        <v>-30.14</v>
      </c>
      <c r="AB59" s="261">
        <v>-48.84</v>
      </c>
      <c r="AC59" s="261">
        <v>-60.56</v>
      </c>
      <c r="AD59" s="261">
        <v>-37.130000000000003</v>
      </c>
      <c r="AE59" s="261">
        <v>-63.01</v>
      </c>
      <c r="AF59" s="261">
        <v>-55.08</v>
      </c>
      <c r="AG59" s="261">
        <v>-49.58</v>
      </c>
      <c r="AH59" s="261">
        <v>-52.34</v>
      </c>
      <c r="AI59" s="261">
        <v>-66.05</v>
      </c>
      <c r="AJ59" s="261">
        <v>-54.87</v>
      </c>
      <c r="AK59" s="261">
        <v>-51.06</v>
      </c>
      <c r="AL59" s="261">
        <v>-52.61</v>
      </c>
      <c r="AM59" s="261">
        <v>-46.23</v>
      </c>
      <c r="AN59" s="261">
        <v>-59.33</v>
      </c>
      <c r="AO59" s="261">
        <v>-56.34</v>
      </c>
      <c r="AP59" s="261">
        <v>-59.48</v>
      </c>
      <c r="AQ59" s="261">
        <v>-65</v>
      </c>
      <c r="AR59" s="261">
        <v>-72.55</v>
      </c>
      <c r="AS59" s="261">
        <v>-63.11</v>
      </c>
      <c r="AT59" s="261">
        <v>-23.82</v>
      </c>
      <c r="AU59" s="261">
        <v>-56.2</v>
      </c>
      <c r="AV59" s="261">
        <v>-60.27</v>
      </c>
      <c r="AW59" s="261">
        <v>-58.94</v>
      </c>
      <c r="AX59" s="261">
        <v>-57.9</v>
      </c>
      <c r="AY59" s="261">
        <v>-55.81</v>
      </c>
      <c r="AZ59" s="261">
        <v>-64.16</v>
      </c>
      <c r="BA59" s="261">
        <v>-35.729999999999997</v>
      </c>
      <c r="BB59" s="261">
        <v>-49.81</v>
      </c>
      <c r="BC59" s="261">
        <v>-54.48</v>
      </c>
      <c r="BD59" s="261">
        <v>-49.81</v>
      </c>
      <c r="BE59" s="261">
        <v>-51.98</v>
      </c>
      <c r="BF59" s="261">
        <v>-58.54</v>
      </c>
      <c r="BG59" s="261">
        <v>-53.73</v>
      </c>
      <c r="BH59" s="261">
        <v>-62.37</v>
      </c>
      <c r="BI59" s="261">
        <v>-55.31</v>
      </c>
      <c r="BJ59" s="261">
        <v>-43.1</v>
      </c>
      <c r="BK59" s="261">
        <v>-53.08</v>
      </c>
      <c r="BL59" s="261">
        <v>-40.28</v>
      </c>
      <c r="BM59" s="261">
        <v>-54.18</v>
      </c>
      <c r="BN59" s="261">
        <v>-50.91</v>
      </c>
      <c r="BO59" s="261">
        <v>-49.09</v>
      </c>
      <c r="BP59" s="261">
        <v>-47.38</v>
      </c>
      <c r="BQ59" s="261">
        <v>-61.85</v>
      </c>
      <c r="BR59" s="261">
        <v>-56.14</v>
      </c>
      <c r="BS59" s="261">
        <v>-59.09</v>
      </c>
      <c r="BT59" s="261">
        <v>-52.42</v>
      </c>
      <c r="BU59" s="261">
        <v>-49.53</v>
      </c>
      <c r="BV59" s="261">
        <v>-57.04</v>
      </c>
      <c r="BW59" s="261">
        <v>-55.02</v>
      </c>
      <c r="BX59" s="261">
        <v>-52.32</v>
      </c>
    </row>
    <row r="60" spans="3:76" x14ac:dyDescent="0.2">
      <c r="C60" s="3" t="s">
        <v>121</v>
      </c>
      <c r="D60" s="261">
        <v>35.78</v>
      </c>
      <c r="E60" s="261">
        <v>3.11</v>
      </c>
      <c r="F60" s="261">
        <v>20.72</v>
      </c>
      <c r="G60" s="261">
        <v>13.68</v>
      </c>
      <c r="H60" s="261">
        <v>19.14</v>
      </c>
      <c r="I60" s="261">
        <v>23.68</v>
      </c>
      <c r="J60" s="261">
        <v>10.050000000000001</v>
      </c>
      <c r="K60" s="261">
        <v>9.24</v>
      </c>
      <c r="L60" s="261">
        <v>16.010000000000002</v>
      </c>
      <c r="M60" s="261">
        <v>15.13</v>
      </c>
      <c r="N60" s="261">
        <v>3.32</v>
      </c>
      <c r="O60" s="261">
        <v>15.31</v>
      </c>
      <c r="P60" s="261">
        <v>23.85</v>
      </c>
      <c r="Q60" s="261">
        <v>21.84</v>
      </c>
      <c r="R60" s="261">
        <v>40.44</v>
      </c>
      <c r="S60" s="261">
        <v>36.03</v>
      </c>
      <c r="T60" s="261">
        <v>15.61</v>
      </c>
      <c r="U60" s="261">
        <v>29.37</v>
      </c>
      <c r="V60" s="261">
        <v>30.43</v>
      </c>
      <c r="W60" s="261">
        <v>31.41</v>
      </c>
      <c r="X60" s="261">
        <v>30.87</v>
      </c>
      <c r="Y60" s="261">
        <v>20.57</v>
      </c>
      <c r="Z60" s="261">
        <v>23.07</v>
      </c>
      <c r="AA60" s="261">
        <v>20.62</v>
      </c>
      <c r="AB60" s="261">
        <v>31.8</v>
      </c>
      <c r="AC60" s="261">
        <v>23.7</v>
      </c>
      <c r="AD60" s="261">
        <v>20.88</v>
      </c>
      <c r="AE60" s="261">
        <v>5.99</v>
      </c>
      <c r="AF60" s="261">
        <v>23.32</v>
      </c>
      <c r="AG60" s="261">
        <v>22.85</v>
      </c>
      <c r="AH60" s="261">
        <v>22.41</v>
      </c>
      <c r="AI60" s="261">
        <v>4.7699999999999996</v>
      </c>
      <c r="AJ60" s="261">
        <v>19.93</v>
      </c>
      <c r="AK60" s="261">
        <v>20.8</v>
      </c>
      <c r="AL60" s="261">
        <v>19.72</v>
      </c>
      <c r="AM60" s="261">
        <v>17.809999999999999</v>
      </c>
      <c r="AN60" s="261">
        <v>3.83</v>
      </c>
      <c r="AO60" s="261">
        <v>15.76</v>
      </c>
      <c r="AP60" s="261">
        <v>23.68</v>
      </c>
      <c r="AQ60" s="261">
        <v>24.64</v>
      </c>
      <c r="AR60" s="261">
        <v>-9.5500000000000007</v>
      </c>
      <c r="AS60" s="261">
        <v>4.49</v>
      </c>
      <c r="AT60" s="261">
        <v>29.62</v>
      </c>
      <c r="AU60" s="261">
        <v>24.1</v>
      </c>
      <c r="AV60" s="261">
        <v>9.1300000000000008</v>
      </c>
      <c r="AW60" s="261">
        <v>34.78</v>
      </c>
      <c r="AX60" s="261">
        <v>31.54</v>
      </c>
      <c r="AY60" s="261">
        <v>3.61</v>
      </c>
      <c r="AZ60" s="261">
        <v>5.56</v>
      </c>
      <c r="BA60" s="261">
        <v>11.24</v>
      </c>
      <c r="BB60" s="261">
        <v>15.67</v>
      </c>
      <c r="BC60" s="261">
        <v>8.11</v>
      </c>
      <c r="BD60" s="261">
        <v>27.71</v>
      </c>
      <c r="BE60" s="261">
        <v>23.38</v>
      </c>
      <c r="BF60" s="261">
        <v>19.100000000000001</v>
      </c>
      <c r="BG60" s="261">
        <v>36.17</v>
      </c>
      <c r="BH60" s="261">
        <v>12.28</v>
      </c>
      <c r="BI60" s="261">
        <v>8.4</v>
      </c>
      <c r="BJ60" s="261">
        <v>46.91</v>
      </c>
      <c r="BK60" s="261">
        <v>11.64</v>
      </c>
      <c r="BL60" s="261">
        <v>13.03</v>
      </c>
      <c r="BM60" s="261">
        <v>12.7</v>
      </c>
      <c r="BN60" s="261">
        <v>17.62</v>
      </c>
      <c r="BO60" s="261">
        <v>8.59</v>
      </c>
      <c r="BP60" s="261">
        <v>32.74</v>
      </c>
      <c r="BQ60" s="261">
        <v>26.23</v>
      </c>
      <c r="BR60" s="261">
        <v>18.989999999999998</v>
      </c>
      <c r="BS60" s="261">
        <v>31.76</v>
      </c>
      <c r="BT60" s="261">
        <v>31.21</v>
      </c>
      <c r="BU60" s="261">
        <v>44.64</v>
      </c>
      <c r="BV60" s="261">
        <v>16.36</v>
      </c>
      <c r="BW60" s="261">
        <v>32.6</v>
      </c>
      <c r="BX60" s="261">
        <v>47.39</v>
      </c>
    </row>
    <row r="61" spans="3:76" x14ac:dyDescent="0.2">
      <c r="C61" s="3" t="s">
        <v>123</v>
      </c>
      <c r="D61" s="261">
        <v>28.73</v>
      </c>
      <c r="E61" s="261">
        <v>-3.14</v>
      </c>
      <c r="F61" s="261">
        <v>15.64</v>
      </c>
      <c r="G61" s="261">
        <v>8.26</v>
      </c>
      <c r="H61" s="261">
        <v>-5.91</v>
      </c>
      <c r="I61" s="261">
        <v>17.25</v>
      </c>
      <c r="J61" s="261">
        <v>0.84</v>
      </c>
      <c r="K61" s="261">
        <v>1.63</v>
      </c>
      <c r="L61" s="261">
        <v>8.6999999999999993</v>
      </c>
      <c r="M61" s="261">
        <v>8.07</v>
      </c>
      <c r="N61" s="261">
        <v>-4.8099999999999996</v>
      </c>
      <c r="O61" s="261">
        <v>6.2</v>
      </c>
      <c r="P61" s="261">
        <v>18.87</v>
      </c>
      <c r="Q61" s="261">
        <v>7.83</v>
      </c>
      <c r="R61" s="261">
        <v>37.090000000000003</v>
      </c>
      <c r="S61" s="261">
        <v>30.34</v>
      </c>
      <c r="T61" s="261">
        <v>12.29</v>
      </c>
      <c r="U61" s="261">
        <v>28.66</v>
      </c>
      <c r="V61" s="261">
        <v>25.91</v>
      </c>
      <c r="W61" s="261">
        <v>25.51</v>
      </c>
      <c r="X61" s="261">
        <v>24.74</v>
      </c>
      <c r="Y61" s="261">
        <v>14.76</v>
      </c>
      <c r="Z61" s="261">
        <v>19.23</v>
      </c>
      <c r="AA61" s="261">
        <v>15.47</v>
      </c>
      <c r="AB61" s="261">
        <v>27.27</v>
      </c>
      <c r="AC61" s="261">
        <v>19.11</v>
      </c>
      <c r="AD61" s="261">
        <v>16.13</v>
      </c>
      <c r="AE61" s="261">
        <v>1.28</v>
      </c>
      <c r="AF61" s="261">
        <v>17.79</v>
      </c>
      <c r="AG61" s="261">
        <v>17.39</v>
      </c>
      <c r="AH61" s="261">
        <v>16.68</v>
      </c>
      <c r="AI61" s="261">
        <v>0.36</v>
      </c>
      <c r="AJ61" s="261">
        <v>17.11</v>
      </c>
      <c r="AK61" s="261">
        <v>15.72</v>
      </c>
      <c r="AL61" s="261">
        <v>15.03</v>
      </c>
      <c r="AM61" s="261">
        <v>11.01</v>
      </c>
      <c r="AN61" s="261">
        <v>-3.83</v>
      </c>
      <c r="AO61" s="261">
        <v>6.61</v>
      </c>
      <c r="AP61" s="261">
        <v>17.3</v>
      </c>
      <c r="AQ61" s="261">
        <v>19.36</v>
      </c>
      <c r="AR61" s="261">
        <v>-14.94</v>
      </c>
      <c r="AS61" s="261">
        <v>-3.04</v>
      </c>
      <c r="AT61" s="261">
        <v>24.48</v>
      </c>
      <c r="AU61" s="261">
        <v>19.8</v>
      </c>
      <c r="AV61" s="261">
        <v>2.79</v>
      </c>
      <c r="AW61" s="261">
        <v>29.66</v>
      </c>
      <c r="AX61" s="261">
        <v>25.25</v>
      </c>
      <c r="AY61" s="261">
        <v>-3.52</v>
      </c>
      <c r="AZ61" s="261">
        <v>-1.98</v>
      </c>
      <c r="BA61" s="261">
        <v>8.15</v>
      </c>
      <c r="BB61" s="261">
        <v>9.19</v>
      </c>
      <c r="BC61" s="261">
        <v>1.83</v>
      </c>
      <c r="BD61" s="261">
        <v>18.93</v>
      </c>
      <c r="BE61" s="261">
        <v>17.16</v>
      </c>
      <c r="BF61" s="261">
        <v>15.83</v>
      </c>
      <c r="BG61" s="261">
        <v>33.25</v>
      </c>
      <c r="BH61" s="261">
        <v>10.5</v>
      </c>
      <c r="BI61" s="261">
        <v>6.79</v>
      </c>
      <c r="BJ61" s="261">
        <v>41.38</v>
      </c>
      <c r="BK61" s="261">
        <v>5.57</v>
      </c>
      <c r="BL61" s="261">
        <v>9.8000000000000007</v>
      </c>
      <c r="BM61" s="261">
        <v>5.9</v>
      </c>
      <c r="BN61" s="261">
        <v>12.23</v>
      </c>
      <c r="BO61" s="261">
        <v>5.68</v>
      </c>
      <c r="BP61" s="261">
        <v>27.82</v>
      </c>
      <c r="BQ61" s="261">
        <v>20.14</v>
      </c>
      <c r="BR61" s="261">
        <v>13.79</v>
      </c>
      <c r="BS61" s="261">
        <v>25.17</v>
      </c>
      <c r="BT61" s="261">
        <v>24.55</v>
      </c>
      <c r="BU61" s="261">
        <v>41.26</v>
      </c>
      <c r="BV61" s="261">
        <v>10.08</v>
      </c>
      <c r="BW61" s="261">
        <v>28.03</v>
      </c>
      <c r="BX61" s="261">
        <v>41.47</v>
      </c>
    </row>
    <row r="62" spans="3:76" x14ac:dyDescent="0.2">
      <c r="C62" s="3" t="s">
        <v>125</v>
      </c>
      <c r="D62" s="261">
        <v>1.33</v>
      </c>
      <c r="E62" s="261">
        <v>0.98</v>
      </c>
      <c r="F62" s="261">
        <v>1.1499999999999999</v>
      </c>
      <c r="G62" s="261">
        <v>1.07</v>
      </c>
      <c r="H62" s="261">
        <v>0.96</v>
      </c>
      <c r="I62" s="261">
        <v>1.1200000000000001</v>
      </c>
      <c r="J62" s="261">
        <v>1.01</v>
      </c>
      <c r="K62" s="261">
        <v>1.01</v>
      </c>
      <c r="L62" s="261">
        <v>1.0900000000000001</v>
      </c>
      <c r="M62" s="261">
        <v>1.07</v>
      </c>
      <c r="N62" s="261">
        <v>0.97</v>
      </c>
      <c r="O62" s="261">
        <v>1.05</v>
      </c>
      <c r="P62" s="261">
        <v>1.1499999999999999</v>
      </c>
      <c r="Q62" s="261">
        <v>1.05</v>
      </c>
      <c r="R62" s="261">
        <v>1.6</v>
      </c>
      <c r="S62" s="261">
        <v>1.28</v>
      </c>
      <c r="T62" s="261">
        <v>1.1299999999999999</v>
      </c>
      <c r="U62" s="261">
        <v>1.4</v>
      </c>
      <c r="V62" s="261">
        <v>1.6</v>
      </c>
      <c r="W62" s="261">
        <v>1.34</v>
      </c>
      <c r="X62" s="261">
        <v>1.25</v>
      </c>
      <c r="Y62" s="261">
        <v>1.1000000000000001</v>
      </c>
      <c r="Z62" s="261">
        <v>1.34</v>
      </c>
      <c r="AA62" s="261">
        <v>1.1399999999999999</v>
      </c>
      <c r="AB62" s="261">
        <v>1.54</v>
      </c>
      <c r="AC62" s="261">
        <v>1.2</v>
      </c>
      <c r="AD62" s="261">
        <v>1.26</v>
      </c>
      <c r="AE62" s="261">
        <v>1.01</v>
      </c>
      <c r="AF62" s="261">
        <v>1.22</v>
      </c>
      <c r="AG62" s="261">
        <v>1.29</v>
      </c>
      <c r="AH62" s="261">
        <v>1.28</v>
      </c>
      <c r="AI62" s="261">
        <v>1.01</v>
      </c>
      <c r="AJ62" s="261">
        <v>1.32</v>
      </c>
      <c r="AK62" s="261">
        <v>1.21</v>
      </c>
      <c r="AL62" s="261">
        <v>1.3</v>
      </c>
      <c r="AM62" s="261">
        <v>1.1399999999999999</v>
      </c>
      <c r="AN62" s="261">
        <v>0.98</v>
      </c>
      <c r="AO62" s="261">
        <v>1.03</v>
      </c>
      <c r="AP62" s="261">
        <v>1.1200000000000001</v>
      </c>
      <c r="AQ62" s="261">
        <v>1.1100000000000001</v>
      </c>
      <c r="AR62" s="261">
        <v>0.9</v>
      </c>
      <c r="AS62" s="261">
        <v>0.98</v>
      </c>
      <c r="AT62" s="261">
        <v>1.24</v>
      </c>
      <c r="AU62" s="261">
        <v>1.28</v>
      </c>
      <c r="AV62" s="261">
        <v>1.02</v>
      </c>
      <c r="AW62" s="261">
        <v>1.23</v>
      </c>
      <c r="AX62" s="261">
        <v>1.19</v>
      </c>
      <c r="AY62" s="261">
        <v>0.97</v>
      </c>
      <c r="AZ62" s="261">
        <v>0.99</v>
      </c>
      <c r="BA62" s="261">
        <v>1.1299999999999999</v>
      </c>
      <c r="BB62" s="261">
        <v>1.18</v>
      </c>
      <c r="BC62" s="261">
        <v>1.03</v>
      </c>
      <c r="BD62" s="261">
        <v>1.21</v>
      </c>
      <c r="BE62" s="261">
        <v>1.1399999999999999</v>
      </c>
      <c r="BF62" s="261">
        <v>1.2</v>
      </c>
      <c r="BG62" s="261">
        <v>1.57</v>
      </c>
      <c r="BH62" s="261">
        <v>1.1599999999999999</v>
      </c>
      <c r="BI62" s="261">
        <v>1.21</v>
      </c>
      <c r="BJ62" s="261">
        <v>1.53</v>
      </c>
      <c r="BK62" s="261">
        <v>1.08</v>
      </c>
      <c r="BL62" s="261">
        <v>1.19</v>
      </c>
      <c r="BM62" s="261">
        <v>1.05</v>
      </c>
      <c r="BN62" s="261">
        <v>1.1200000000000001</v>
      </c>
      <c r="BO62" s="261">
        <v>1.1499999999999999</v>
      </c>
      <c r="BP62" s="261">
        <v>1.42</v>
      </c>
      <c r="BQ62" s="261">
        <v>1.19</v>
      </c>
      <c r="BR62" s="261">
        <v>1.22</v>
      </c>
      <c r="BS62" s="261">
        <v>1.32</v>
      </c>
      <c r="BT62" s="261">
        <v>1.17</v>
      </c>
      <c r="BU62" s="261">
        <v>1.78</v>
      </c>
      <c r="BV62" s="261">
        <v>1.1000000000000001</v>
      </c>
      <c r="BW62" s="261">
        <v>1.53</v>
      </c>
      <c r="BX62" s="261">
        <v>1.91</v>
      </c>
    </row>
    <row r="63" spans="3:76" x14ac:dyDescent="0.2">
      <c r="C63" s="3" t="s">
        <v>127</v>
      </c>
      <c r="D63" s="261">
        <v>34.49</v>
      </c>
      <c r="E63" s="261">
        <v>1.72</v>
      </c>
      <c r="F63" s="261">
        <v>16.600000000000001</v>
      </c>
      <c r="G63" s="261">
        <v>9.9</v>
      </c>
      <c r="H63" s="261">
        <v>8.33</v>
      </c>
      <c r="I63" s="261">
        <v>14.08</v>
      </c>
      <c r="J63" s="261">
        <v>3.64</v>
      </c>
      <c r="K63" s="261">
        <v>4.97</v>
      </c>
      <c r="L63" s="261">
        <v>13.9</v>
      </c>
      <c r="M63" s="261">
        <v>11.35</v>
      </c>
      <c r="N63" s="261">
        <v>-0.61</v>
      </c>
      <c r="O63" s="261">
        <v>7.97</v>
      </c>
      <c r="P63" s="261">
        <v>23.04</v>
      </c>
      <c r="Q63" s="261">
        <v>11.7</v>
      </c>
      <c r="R63" s="261">
        <v>42.05</v>
      </c>
      <c r="S63" s="261">
        <v>25.27</v>
      </c>
      <c r="T63" s="261">
        <v>13.25</v>
      </c>
      <c r="U63" s="261">
        <v>30.29</v>
      </c>
      <c r="V63" s="261">
        <v>46.57</v>
      </c>
      <c r="W63" s="261">
        <v>29.02</v>
      </c>
      <c r="X63" s="261">
        <v>26.09</v>
      </c>
      <c r="Y63" s="261">
        <v>12.69</v>
      </c>
      <c r="Z63" s="261">
        <v>34.64</v>
      </c>
      <c r="AA63" s="261">
        <v>20.46</v>
      </c>
      <c r="AB63" s="261">
        <v>45.48</v>
      </c>
      <c r="AC63" s="261">
        <v>16.3</v>
      </c>
      <c r="AD63" s="261">
        <v>26.53</v>
      </c>
      <c r="AE63" s="261">
        <v>4.72</v>
      </c>
      <c r="AF63" s="261">
        <v>24.25</v>
      </c>
      <c r="AG63" s="261">
        <v>30.67</v>
      </c>
      <c r="AH63" s="261">
        <v>29.83</v>
      </c>
      <c r="AI63" s="261">
        <v>6.2</v>
      </c>
      <c r="AJ63" s="261">
        <v>28.53</v>
      </c>
      <c r="AK63" s="261">
        <v>19.309999999999999</v>
      </c>
      <c r="AL63" s="261">
        <v>29.02</v>
      </c>
      <c r="AM63" s="261">
        <v>14.58</v>
      </c>
      <c r="AN63" s="261">
        <v>0.5</v>
      </c>
      <c r="AO63" s="261">
        <v>3.32</v>
      </c>
      <c r="AP63" s="261">
        <v>11.92</v>
      </c>
      <c r="AQ63" s="261">
        <v>11.48</v>
      </c>
      <c r="AR63" s="261">
        <v>-10.050000000000001</v>
      </c>
      <c r="AS63" s="261">
        <v>-3.21</v>
      </c>
      <c r="AT63" s="261">
        <v>37.119999999999997</v>
      </c>
      <c r="AU63" s="261">
        <v>27.14</v>
      </c>
      <c r="AV63" s="261">
        <v>6.18</v>
      </c>
      <c r="AW63" s="261">
        <v>22.69</v>
      </c>
      <c r="AX63" s="261">
        <v>21.02</v>
      </c>
      <c r="AY63" s="261">
        <v>2.6</v>
      </c>
      <c r="AZ63" s="261">
        <v>3.14</v>
      </c>
      <c r="BA63" s="261">
        <v>13.95</v>
      </c>
      <c r="BB63" s="261">
        <v>25.38</v>
      </c>
      <c r="BC63" s="261">
        <v>13.98</v>
      </c>
      <c r="BD63" s="261">
        <v>22.26</v>
      </c>
      <c r="BE63" s="261">
        <v>15.47</v>
      </c>
      <c r="BF63" s="261">
        <v>18.32</v>
      </c>
      <c r="BG63" s="261">
        <v>39.97</v>
      </c>
      <c r="BH63" s="261">
        <v>15.13</v>
      </c>
      <c r="BI63" s="261">
        <v>19.54</v>
      </c>
      <c r="BJ63" s="261">
        <v>39.56</v>
      </c>
      <c r="BK63" s="261">
        <v>13.03</v>
      </c>
      <c r="BL63" s="261">
        <v>22.91</v>
      </c>
      <c r="BM63" s="261">
        <v>8.92</v>
      </c>
      <c r="BN63" s="261">
        <v>15.06</v>
      </c>
      <c r="BO63" s="261">
        <v>19.88</v>
      </c>
      <c r="BP63" s="261">
        <v>29.34</v>
      </c>
      <c r="BQ63" s="261">
        <v>20.84</v>
      </c>
      <c r="BR63" s="261">
        <v>24.34</v>
      </c>
      <c r="BS63" s="261">
        <v>30.78</v>
      </c>
      <c r="BT63" s="261">
        <v>17.989999999999998</v>
      </c>
      <c r="BU63" s="261">
        <v>52.68</v>
      </c>
      <c r="BV63" s="261">
        <v>13.87</v>
      </c>
      <c r="BW63" s="261">
        <v>44.75</v>
      </c>
      <c r="BX63" s="261">
        <v>67.84</v>
      </c>
    </row>
    <row r="64" spans="3:76" x14ac:dyDescent="0.2">
      <c r="C64" s="3" t="s">
        <v>129</v>
      </c>
      <c r="D64" s="261">
        <v>28.73</v>
      </c>
      <c r="E64" s="261">
        <v>-3.14</v>
      </c>
      <c r="F64" s="261">
        <v>15.64</v>
      </c>
      <c r="G64" s="261">
        <v>8.26</v>
      </c>
      <c r="H64" s="261">
        <v>-5.91</v>
      </c>
      <c r="I64" s="261">
        <v>17.25</v>
      </c>
      <c r="J64" s="261">
        <v>0.84</v>
      </c>
      <c r="K64" s="261">
        <v>1.63</v>
      </c>
      <c r="L64" s="261">
        <v>8.6999999999999993</v>
      </c>
      <c r="M64" s="261">
        <v>8.07</v>
      </c>
      <c r="N64" s="261">
        <v>-4.8099999999999996</v>
      </c>
      <c r="O64" s="261">
        <v>6.2</v>
      </c>
      <c r="P64" s="261">
        <v>18.87</v>
      </c>
      <c r="Q64" s="261">
        <v>7.83</v>
      </c>
      <c r="R64" s="261">
        <v>37.090000000000003</v>
      </c>
      <c r="S64" s="261">
        <v>30.34</v>
      </c>
      <c r="T64" s="261">
        <v>12.29</v>
      </c>
      <c r="U64" s="261">
        <v>28.66</v>
      </c>
      <c r="V64" s="261">
        <v>25.91</v>
      </c>
      <c r="W64" s="261">
        <v>25.51</v>
      </c>
      <c r="X64" s="261">
        <v>24.74</v>
      </c>
      <c r="Y64" s="261">
        <v>14.76</v>
      </c>
      <c r="Z64" s="261">
        <v>19.23</v>
      </c>
      <c r="AA64" s="261">
        <v>15.47</v>
      </c>
      <c r="AB64" s="261">
        <v>27.27</v>
      </c>
      <c r="AC64" s="261">
        <v>19.11</v>
      </c>
      <c r="AD64" s="261">
        <v>16.13</v>
      </c>
      <c r="AE64" s="261">
        <v>1.28</v>
      </c>
      <c r="AF64" s="261">
        <v>17.79</v>
      </c>
      <c r="AG64" s="261">
        <v>17.39</v>
      </c>
      <c r="AH64" s="261">
        <v>16.68</v>
      </c>
      <c r="AI64" s="261">
        <v>0.36</v>
      </c>
      <c r="AJ64" s="261">
        <v>17.11</v>
      </c>
      <c r="AK64" s="261">
        <v>15.72</v>
      </c>
      <c r="AL64" s="261">
        <v>15.03</v>
      </c>
      <c r="AM64" s="261">
        <v>11.01</v>
      </c>
      <c r="AN64" s="261">
        <v>-3.83</v>
      </c>
      <c r="AO64" s="261">
        <v>6.61</v>
      </c>
      <c r="AP64" s="261">
        <v>17.3</v>
      </c>
      <c r="AQ64" s="261">
        <v>19.36</v>
      </c>
      <c r="AR64" s="261">
        <v>-14.94</v>
      </c>
      <c r="AS64" s="261">
        <v>-3.04</v>
      </c>
      <c r="AT64" s="261">
        <v>24.48</v>
      </c>
      <c r="AU64" s="261">
        <v>19.8</v>
      </c>
      <c r="AV64" s="261">
        <v>2.79</v>
      </c>
      <c r="AW64" s="261">
        <v>29.66</v>
      </c>
      <c r="AX64" s="261">
        <v>25.25</v>
      </c>
      <c r="AY64" s="261">
        <v>-3.52</v>
      </c>
      <c r="AZ64" s="261">
        <v>-1.98</v>
      </c>
      <c r="BA64" s="261">
        <v>8.15</v>
      </c>
      <c r="BB64" s="261">
        <v>9.19</v>
      </c>
      <c r="BC64" s="261">
        <v>1.83</v>
      </c>
      <c r="BD64" s="261">
        <v>18.93</v>
      </c>
      <c r="BE64" s="261">
        <v>17.16</v>
      </c>
      <c r="BF64" s="261">
        <v>15.83</v>
      </c>
      <c r="BG64" s="261">
        <v>33.25</v>
      </c>
      <c r="BH64" s="261">
        <v>10.5</v>
      </c>
      <c r="BI64" s="261">
        <v>6.79</v>
      </c>
      <c r="BJ64" s="261">
        <v>41.38</v>
      </c>
      <c r="BK64" s="261">
        <v>5.57</v>
      </c>
      <c r="BL64" s="261">
        <v>9.8000000000000007</v>
      </c>
      <c r="BM64" s="261">
        <v>5.9</v>
      </c>
      <c r="BN64" s="261">
        <v>12.23</v>
      </c>
      <c r="BO64" s="261">
        <v>5.68</v>
      </c>
      <c r="BP64" s="261">
        <v>27.82</v>
      </c>
      <c r="BQ64" s="261">
        <v>20.14</v>
      </c>
      <c r="BR64" s="261">
        <v>13.79</v>
      </c>
      <c r="BS64" s="261">
        <v>25.17</v>
      </c>
      <c r="BT64" s="261">
        <v>24.55</v>
      </c>
      <c r="BU64" s="261">
        <v>41.26</v>
      </c>
      <c r="BV64" s="261">
        <v>10.08</v>
      </c>
      <c r="BW64" s="261">
        <v>28.03</v>
      </c>
      <c r="BX64" s="261">
        <v>41.47</v>
      </c>
    </row>
    <row r="65" spans="3:76" x14ac:dyDescent="0.2">
      <c r="C65" s="3" t="s">
        <v>131</v>
      </c>
      <c r="D65" s="261">
        <v>820379947.11000001</v>
      </c>
      <c r="E65" s="261">
        <v>2225632.75</v>
      </c>
      <c r="F65" s="261">
        <v>14199925.92</v>
      </c>
      <c r="G65" s="261">
        <v>7325202.5599999996</v>
      </c>
      <c r="H65" s="261">
        <v>6048900.7000000002</v>
      </c>
      <c r="I65" s="261">
        <v>18535191.379999999</v>
      </c>
      <c r="J65" s="261">
        <v>3088818.13</v>
      </c>
      <c r="K65" s="261">
        <v>4441109.49</v>
      </c>
      <c r="L65" s="261">
        <v>23072477.949999999</v>
      </c>
      <c r="M65" s="261">
        <v>11030460.33</v>
      </c>
      <c r="N65" s="261">
        <v>-500350.23</v>
      </c>
      <c r="O65" s="261">
        <v>7211112.0999999996</v>
      </c>
      <c r="P65" s="261">
        <v>372375183.81</v>
      </c>
      <c r="Q65" s="261">
        <v>12386263.800000001</v>
      </c>
      <c r="R65" s="261">
        <v>89762647.909999996</v>
      </c>
      <c r="S65" s="261">
        <v>61262713.420000002</v>
      </c>
      <c r="T65" s="261">
        <v>25873576.469999999</v>
      </c>
      <c r="U65" s="261">
        <v>47591295.32</v>
      </c>
      <c r="V65" s="261">
        <v>186009632.19999999</v>
      </c>
      <c r="W65" s="261">
        <v>71706056.939999998</v>
      </c>
      <c r="X65" s="261">
        <v>30817531.739999998</v>
      </c>
      <c r="Y65" s="261">
        <v>6573562.0800000001</v>
      </c>
      <c r="Z65" s="261">
        <v>14429729.67</v>
      </c>
      <c r="AA65" s="261">
        <v>632693428.77999997</v>
      </c>
      <c r="AB65" s="261">
        <v>215407386.91</v>
      </c>
      <c r="AC65" s="261">
        <v>14741413.99</v>
      </c>
      <c r="AD65" s="261">
        <v>306263907.99000001</v>
      </c>
      <c r="AE65" s="261">
        <v>3704050.19</v>
      </c>
      <c r="AF65" s="261">
        <v>59553319.310000002</v>
      </c>
      <c r="AG65" s="261">
        <v>164743714.53</v>
      </c>
      <c r="AH65" s="261">
        <v>133952262.62</v>
      </c>
      <c r="AI65" s="261">
        <v>2073314.87</v>
      </c>
      <c r="AJ65" s="261">
        <v>60569138.340000004</v>
      </c>
      <c r="AK65" s="261">
        <v>30009238.32</v>
      </c>
      <c r="AL65" s="261">
        <v>27664123.460000001</v>
      </c>
      <c r="AM65" s="261">
        <v>100388540.78</v>
      </c>
      <c r="AN65" s="261">
        <v>428870.07</v>
      </c>
      <c r="AO65" s="261">
        <v>3000950.17</v>
      </c>
      <c r="AP65" s="261">
        <v>10816599.57</v>
      </c>
      <c r="AQ65" s="261">
        <v>8785606.1099999994</v>
      </c>
      <c r="AR65" s="261">
        <v>-2405755.37</v>
      </c>
      <c r="AS65" s="261">
        <v>-1444479.09</v>
      </c>
      <c r="AT65" s="261">
        <v>652896342.84000003</v>
      </c>
      <c r="AU65" s="261">
        <v>146321760.41999999</v>
      </c>
      <c r="AV65" s="261">
        <v>6024583.2699999996</v>
      </c>
      <c r="AW65" s="261">
        <v>19536669.640000001</v>
      </c>
      <c r="AX65" s="261">
        <v>25134278.25</v>
      </c>
      <c r="AY65" s="261">
        <v>3746251.03</v>
      </c>
      <c r="AZ65" s="261">
        <v>1969345.91</v>
      </c>
      <c r="BA65" s="261">
        <v>266028889.50999999</v>
      </c>
      <c r="BB65" s="261">
        <v>89817123.719999999</v>
      </c>
      <c r="BC65" s="261">
        <v>19368340.030000001</v>
      </c>
      <c r="BD65" s="261">
        <v>101581939.31</v>
      </c>
      <c r="BE65" s="261">
        <v>18572238.510000002</v>
      </c>
      <c r="BF65" s="261">
        <v>32085859.5</v>
      </c>
      <c r="BG65" s="261">
        <v>89247963.950000003</v>
      </c>
      <c r="BH65" s="261">
        <v>9812819.3699999992</v>
      </c>
      <c r="BI65" s="261">
        <v>16088352.17</v>
      </c>
      <c r="BJ65" s="261">
        <v>911803767.88</v>
      </c>
      <c r="BK65" s="261">
        <v>47854965.590000004</v>
      </c>
      <c r="BL65" s="261">
        <v>139433664.84999999</v>
      </c>
      <c r="BM65" s="261">
        <v>19415828.890000001</v>
      </c>
      <c r="BN65" s="261">
        <v>25984161.719999999</v>
      </c>
      <c r="BO65" s="261">
        <v>17296275.600000001</v>
      </c>
      <c r="BP65" s="261">
        <v>317291947.25999999</v>
      </c>
      <c r="BQ65" s="261">
        <v>18273742.370000001</v>
      </c>
      <c r="BR65" s="261">
        <v>26412905.07</v>
      </c>
      <c r="BS65" s="261">
        <v>53947501.740000002</v>
      </c>
      <c r="BT65" s="261">
        <v>33536659.91</v>
      </c>
      <c r="BU65" s="261">
        <v>267392369.91</v>
      </c>
      <c r="BV65" s="261">
        <v>14318703.050000001</v>
      </c>
      <c r="BW65" s="261">
        <v>34132234.549999997</v>
      </c>
      <c r="BX65" s="261">
        <v>53487925.210000001</v>
      </c>
    </row>
    <row r="66" spans="3:76" x14ac:dyDescent="0.2">
      <c r="C66" s="3" t="s">
        <v>133</v>
      </c>
      <c r="D66" s="261">
        <v>791730183.15999997</v>
      </c>
      <c r="E66" s="261">
        <v>-3659842.04</v>
      </c>
      <c r="F66" s="261">
        <v>12039362.810000001</v>
      </c>
      <c r="G66" s="261">
        <v>5745472.9100000001</v>
      </c>
      <c r="H66" s="261">
        <v>-3710706.68</v>
      </c>
      <c r="I66" s="261">
        <v>15277779.699999999</v>
      </c>
      <c r="J66" s="261">
        <v>648526.65</v>
      </c>
      <c r="K66" s="261">
        <v>1237405.18</v>
      </c>
      <c r="L66" s="261">
        <v>15182848.130000001</v>
      </c>
      <c r="M66" s="261">
        <v>7054005.9500000002</v>
      </c>
      <c r="N66" s="261">
        <v>-3197222.58</v>
      </c>
      <c r="O66" s="261">
        <v>5035196.78</v>
      </c>
      <c r="P66" s="261">
        <v>377370480.29000002</v>
      </c>
      <c r="Q66" s="261">
        <v>5580021.0099999998</v>
      </c>
      <c r="R66" s="261">
        <v>86318155.769999996</v>
      </c>
      <c r="S66" s="261">
        <v>56522225.380000003</v>
      </c>
      <c r="T66" s="261">
        <v>24660913.699999999</v>
      </c>
      <c r="U66" s="261">
        <v>49038196.920000002</v>
      </c>
      <c r="V66" s="261">
        <v>165206199.30000001</v>
      </c>
      <c r="W66" s="261">
        <v>75251086.879999995</v>
      </c>
      <c r="X66" s="261">
        <v>26509859.890000001</v>
      </c>
      <c r="Y66" s="261">
        <v>5387725.2400000002</v>
      </c>
      <c r="Z66" s="261">
        <v>12884268.369999999</v>
      </c>
      <c r="AA66" s="261">
        <v>582229303.55999994</v>
      </c>
      <c r="AB66" s="261">
        <v>193909393.81999999</v>
      </c>
      <c r="AC66" s="261">
        <v>18200940.079999998</v>
      </c>
      <c r="AD66" s="261">
        <v>287562602.13</v>
      </c>
      <c r="AE66" s="261">
        <v>1038153.74</v>
      </c>
      <c r="AF66" s="261">
        <v>52613952.060000002</v>
      </c>
      <c r="AG66" s="261">
        <v>138716607.81999999</v>
      </c>
      <c r="AH66" s="261">
        <v>115387603.68000001</v>
      </c>
      <c r="AI66" s="261">
        <v>236993.69</v>
      </c>
      <c r="AJ66" s="261">
        <v>55285882.659999996</v>
      </c>
      <c r="AK66" s="261">
        <v>30404031.420000002</v>
      </c>
      <c r="AL66" s="261">
        <v>24911437.670000002</v>
      </c>
      <c r="AM66" s="261">
        <v>109684325.54000001</v>
      </c>
      <c r="AN66" s="261">
        <v>-1786444.72</v>
      </c>
      <c r="AO66" s="261">
        <v>3117947.68</v>
      </c>
      <c r="AP66" s="261">
        <v>10350557.75</v>
      </c>
      <c r="AQ66" s="261">
        <v>8448557.5500000007</v>
      </c>
      <c r="AR66" s="261">
        <v>-3003098.57</v>
      </c>
      <c r="AS66" s="261">
        <v>-1276655.6200000001</v>
      </c>
      <c r="AT66" s="261">
        <v>601655806.64999998</v>
      </c>
      <c r="AU66" s="261">
        <v>124729234.34999999</v>
      </c>
      <c r="AV66" s="261">
        <v>2337257.48</v>
      </c>
      <c r="AW66" s="261">
        <v>17464685.800000001</v>
      </c>
      <c r="AX66" s="261">
        <v>20817854.190000001</v>
      </c>
      <c r="AY66" s="261">
        <v>-4807218.97</v>
      </c>
      <c r="AZ66" s="261">
        <v>-822551.23</v>
      </c>
      <c r="BA66" s="261">
        <v>243443012.36000001</v>
      </c>
      <c r="BB66" s="261">
        <v>65174940.130000003</v>
      </c>
      <c r="BC66" s="261">
        <v>5106881.59</v>
      </c>
      <c r="BD66" s="261">
        <v>92300014.030000001</v>
      </c>
      <c r="BE66" s="261">
        <v>17363808.120000001</v>
      </c>
      <c r="BF66" s="261">
        <v>29972504.129999999</v>
      </c>
      <c r="BG66" s="261">
        <v>85402437.629999995</v>
      </c>
      <c r="BH66" s="261">
        <v>9516427.9600000009</v>
      </c>
      <c r="BI66" s="261">
        <v>15117879.6</v>
      </c>
      <c r="BJ66" s="261">
        <v>873213862.49000001</v>
      </c>
      <c r="BK66" s="261">
        <v>29195865.140000001</v>
      </c>
      <c r="BL66" s="261">
        <v>118825513.73999999</v>
      </c>
      <c r="BM66" s="261">
        <v>10499349.210000001</v>
      </c>
      <c r="BN66" s="261">
        <v>19752762.09</v>
      </c>
      <c r="BO66" s="261">
        <v>12825932.550000001</v>
      </c>
      <c r="BP66" s="261">
        <v>379673662.47000003</v>
      </c>
      <c r="BQ66" s="261">
        <v>15357659.43</v>
      </c>
      <c r="BR66" s="261">
        <v>20824057.84</v>
      </c>
      <c r="BS66" s="261">
        <v>45931544</v>
      </c>
      <c r="BT66" s="261">
        <v>29617872.77</v>
      </c>
      <c r="BU66" s="261">
        <v>287070942.10000002</v>
      </c>
      <c r="BV66" s="261">
        <v>10066723.699999999</v>
      </c>
      <c r="BW66" s="261">
        <v>30651592.100000001</v>
      </c>
      <c r="BX66" s="261">
        <v>48387811.020000003</v>
      </c>
    </row>
  </sheetData>
  <mergeCells count="11">
    <mergeCell ref="BP2:BX2"/>
    <mergeCell ref="A2:A4"/>
    <mergeCell ref="B2:B4"/>
    <mergeCell ref="C2:C4"/>
    <mergeCell ref="BJ2:BO2"/>
    <mergeCell ref="AA2:AL2"/>
    <mergeCell ref="BA2:BI2"/>
    <mergeCell ref="D2:O2"/>
    <mergeCell ref="AM2:AS2"/>
    <mergeCell ref="P2:Z2"/>
    <mergeCell ref="AT2:AZ2"/>
  </mergeCells>
  <pageMargins left="0.15748031496062992" right="0.15748031496062992" top="0.74803149606299213" bottom="0.35433070866141736" header="0.31496062992125984" footer="0.15748031496062992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tabSelected="1" zoomScale="80" zoomScaleNormal="80" workbookViewId="0">
      <pane xSplit="5" ySplit="3" topLeftCell="F34" activePane="bottomRight" state="frozen"/>
      <selection pane="topRight" activeCell="F1" sqref="F1"/>
      <selection pane="bottomLeft" activeCell="A4" sqref="A4"/>
      <selection pane="bottomRight" activeCell="B1" sqref="B1"/>
    </sheetView>
  </sheetViews>
  <sheetFormatPr defaultRowHeight="14.25" x14ac:dyDescent="0.2"/>
  <cols>
    <col min="3" max="3" width="25.875" style="57" customWidth="1"/>
    <col min="4" max="4" width="6.5" bestFit="1" customWidth="1"/>
    <col min="5" max="5" width="22" bestFit="1" customWidth="1"/>
    <col min="7" max="7" width="9" customWidth="1"/>
    <col min="10" max="10" width="18.125" bestFit="1" customWidth="1"/>
    <col min="11" max="11" width="17.375" customWidth="1"/>
    <col min="12" max="12" width="16.375" bestFit="1" customWidth="1"/>
    <col min="13" max="17" width="12.5" style="243" customWidth="1"/>
    <col min="18" max="18" width="12" bestFit="1" customWidth="1"/>
    <col min="19" max="19" width="11.75" bestFit="1" customWidth="1"/>
    <col min="20" max="21" width="13.875" bestFit="1" customWidth="1"/>
    <col min="22" max="22" width="12" bestFit="1" customWidth="1"/>
    <col min="23" max="23" width="11.75" bestFit="1" customWidth="1"/>
    <col min="24" max="25" width="13.375" bestFit="1" customWidth="1"/>
    <col min="26" max="27" width="12.5" bestFit="1" customWidth="1"/>
    <col min="28" max="29" width="13.875" bestFit="1" customWidth="1"/>
    <col min="30" max="30" width="7.75" bestFit="1" customWidth="1"/>
    <col min="31" max="31" width="10.125" bestFit="1" customWidth="1"/>
    <col min="32" max="32" width="10.25" bestFit="1" customWidth="1"/>
    <col min="33" max="33" width="15.25" bestFit="1" customWidth="1"/>
    <col min="34" max="34" width="16.375" bestFit="1" customWidth="1"/>
    <col min="35" max="35" width="15.75" bestFit="1" customWidth="1"/>
    <col min="44" max="44" width="11.75" customWidth="1"/>
    <col min="50" max="50" width="12.375" bestFit="1" customWidth="1"/>
  </cols>
  <sheetData>
    <row r="1" spans="2:54" s="69" customFormat="1" ht="24" customHeight="1" x14ac:dyDescent="0.25">
      <c r="B1" s="69" t="s">
        <v>407</v>
      </c>
      <c r="C1" s="70"/>
      <c r="M1" s="232"/>
      <c r="N1" s="232"/>
      <c r="O1" s="232"/>
      <c r="P1" s="232"/>
      <c r="Q1" s="232"/>
    </row>
    <row r="2" spans="2:54" s="105" customFormat="1" x14ac:dyDescent="0.2">
      <c r="B2" s="276" t="s">
        <v>1</v>
      </c>
      <c r="C2" s="276"/>
      <c r="D2" s="276"/>
      <c r="E2" s="278" t="s">
        <v>141</v>
      </c>
      <c r="F2" s="95" t="s">
        <v>76</v>
      </c>
      <c r="G2" s="96" t="s">
        <v>78</v>
      </c>
      <c r="H2" s="97" t="s">
        <v>80</v>
      </c>
      <c r="I2" s="98" t="s">
        <v>82</v>
      </c>
      <c r="J2" s="99" t="s">
        <v>84</v>
      </c>
      <c r="K2" s="100" t="s">
        <v>86</v>
      </c>
      <c r="L2" s="98" t="s">
        <v>88</v>
      </c>
      <c r="M2" s="233" t="s">
        <v>90</v>
      </c>
      <c r="N2" s="234" t="s">
        <v>92</v>
      </c>
      <c r="O2" s="235" t="s">
        <v>94</v>
      </c>
      <c r="P2" s="236" t="s">
        <v>96</v>
      </c>
      <c r="Q2" s="237" t="s">
        <v>98</v>
      </c>
      <c r="R2" s="98" t="s">
        <v>100</v>
      </c>
      <c r="S2" s="98" t="s">
        <v>102</v>
      </c>
      <c r="T2" s="98" t="s">
        <v>104</v>
      </c>
      <c r="U2" s="98" t="s">
        <v>106</v>
      </c>
      <c r="V2" s="98" t="s">
        <v>108</v>
      </c>
      <c r="W2" s="98" t="s">
        <v>110</v>
      </c>
      <c r="X2" s="98" t="s">
        <v>112</v>
      </c>
      <c r="Y2" s="98" t="s">
        <v>114</v>
      </c>
      <c r="Z2" s="98" t="s">
        <v>116</v>
      </c>
      <c r="AA2" s="98" t="s">
        <v>118</v>
      </c>
      <c r="AB2" s="98" t="s">
        <v>120</v>
      </c>
      <c r="AC2" s="98" t="s">
        <v>122</v>
      </c>
      <c r="AD2" s="98" t="s">
        <v>124</v>
      </c>
      <c r="AE2" s="101" t="s">
        <v>126</v>
      </c>
      <c r="AF2" s="102" t="s">
        <v>128</v>
      </c>
      <c r="AG2" s="103" t="s">
        <v>130</v>
      </c>
      <c r="AH2" s="104" t="s">
        <v>132</v>
      </c>
      <c r="AK2" s="274" t="s">
        <v>126</v>
      </c>
      <c r="AL2" s="274"/>
      <c r="AM2" s="274"/>
      <c r="AN2" s="275" t="s">
        <v>128</v>
      </c>
      <c r="AO2" s="275"/>
      <c r="AP2" s="275"/>
      <c r="AQ2" s="281" t="s">
        <v>90</v>
      </c>
      <c r="AR2" s="282"/>
      <c r="AS2" s="283"/>
      <c r="AT2" s="284" t="s">
        <v>92</v>
      </c>
      <c r="AU2" s="285"/>
      <c r="AV2" s="286" t="s">
        <v>94</v>
      </c>
      <c r="AW2" s="286"/>
      <c r="AX2" s="287" t="s">
        <v>96</v>
      </c>
      <c r="AY2" s="287"/>
      <c r="AZ2" s="288" t="s">
        <v>98</v>
      </c>
      <c r="BA2" s="288"/>
      <c r="BB2" s="280" t="s">
        <v>398</v>
      </c>
    </row>
    <row r="3" spans="2:54" s="68" customFormat="1" ht="71.25" x14ac:dyDescent="0.2">
      <c r="B3" s="277" t="s">
        <v>2</v>
      </c>
      <c r="C3" s="277"/>
      <c r="D3" s="277"/>
      <c r="E3" s="279"/>
      <c r="F3" s="58" t="s">
        <v>77</v>
      </c>
      <c r="G3" s="59" t="s">
        <v>79</v>
      </c>
      <c r="H3" s="60" t="s">
        <v>81</v>
      </c>
      <c r="I3" s="61" t="s">
        <v>83</v>
      </c>
      <c r="J3" s="62" t="s">
        <v>85</v>
      </c>
      <c r="K3" s="63" t="s">
        <v>87</v>
      </c>
      <c r="L3" s="61" t="s">
        <v>89</v>
      </c>
      <c r="M3" s="238" t="s">
        <v>91</v>
      </c>
      <c r="N3" s="239" t="s">
        <v>93</v>
      </c>
      <c r="O3" s="240" t="s">
        <v>95</v>
      </c>
      <c r="P3" s="241" t="s">
        <v>97</v>
      </c>
      <c r="Q3" s="242" t="s">
        <v>99</v>
      </c>
      <c r="R3" s="61" t="s">
        <v>101</v>
      </c>
      <c r="S3" s="61" t="s">
        <v>103</v>
      </c>
      <c r="T3" s="61" t="s">
        <v>105</v>
      </c>
      <c r="U3" s="61" t="s">
        <v>107</v>
      </c>
      <c r="V3" s="61" t="s">
        <v>109</v>
      </c>
      <c r="W3" s="61" t="s">
        <v>111</v>
      </c>
      <c r="X3" s="61" t="s">
        <v>113</v>
      </c>
      <c r="Y3" s="61" t="s">
        <v>115</v>
      </c>
      <c r="Z3" s="61" t="s">
        <v>117</v>
      </c>
      <c r="AA3" s="61" t="s">
        <v>119</v>
      </c>
      <c r="AB3" s="61" t="s">
        <v>121</v>
      </c>
      <c r="AC3" s="61" t="s">
        <v>123</v>
      </c>
      <c r="AD3" s="61" t="s">
        <v>125</v>
      </c>
      <c r="AE3" s="64" t="s">
        <v>127</v>
      </c>
      <c r="AF3" s="65" t="s">
        <v>129</v>
      </c>
      <c r="AG3" s="66" t="s">
        <v>131</v>
      </c>
      <c r="AH3" s="67" t="s">
        <v>133</v>
      </c>
      <c r="AK3" s="71" t="s">
        <v>303</v>
      </c>
      <c r="AL3" s="72" t="s">
        <v>304</v>
      </c>
      <c r="AM3" s="73" t="s">
        <v>305</v>
      </c>
      <c r="AN3" s="71" t="s">
        <v>303</v>
      </c>
      <c r="AO3" s="72" t="s">
        <v>304</v>
      </c>
      <c r="AP3" s="73" t="s">
        <v>305</v>
      </c>
      <c r="AQ3" s="74" t="s">
        <v>144</v>
      </c>
      <c r="AR3" s="75" t="s">
        <v>306</v>
      </c>
      <c r="AS3" s="73" t="s">
        <v>305</v>
      </c>
      <c r="AT3" s="76" t="s">
        <v>307</v>
      </c>
      <c r="AU3" s="73" t="s">
        <v>305</v>
      </c>
      <c r="AV3" s="77" t="s">
        <v>307</v>
      </c>
      <c r="AW3" s="73" t="s">
        <v>305</v>
      </c>
      <c r="AX3" s="77" t="s">
        <v>399</v>
      </c>
      <c r="AY3" s="73" t="s">
        <v>305</v>
      </c>
      <c r="AZ3" s="77" t="s">
        <v>307</v>
      </c>
      <c r="BA3" s="73" t="s">
        <v>305</v>
      </c>
      <c r="BB3" s="280"/>
    </row>
    <row r="4" spans="2:54" x14ac:dyDescent="0.2">
      <c r="B4" s="270" t="s">
        <v>161</v>
      </c>
      <c r="C4" s="52" t="s">
        <v>162</v>
      </c>
      <c r="D4" s="17" t="s">
        <v>5</v>
      </c>
      <c r="E4" s="78" t="s">
        <v>165</v>
      </c>
      <c r="F4" s="262">
        <v>2.2799999999999998</v>
      </c>
      <c r="G4" s="262">
        <v>2.0499999999999998</v>
      </c>
      <c r="H4" s="262">
        <v>0.63</v>
      </c>
      <c r="I4" s="262">
        <v>0.62</v>
      </c>
      <c r="J4" s="262">
        <v>614486467.64999998</v>
      </c>
      <c r="K4" s="262">
        <v>-178080230.62</v>
      </c>
      <c r="L4" s="262">
        <v>0.63</v>
      </c>
      <c r="M4" s="262">
        <v>120.53</v>
      </c>
      <c r="N4" s="262">
        <v>93.7</v>
      </c>
      <c r="O4" s="262">
        <v>52.34</v>
      </c>
      <c r="P4" s="262">
        <v>114.74</v>
      </c>
      <c r="Q4" s="262">
        <v>44.26</v>
      </c>
      <c r="R4" s="262">
        <v>22.57</v>
      </c>
      <c r="S4" s="262">
        <v>14.66</v>
      </c>
      <c r="T4" s="262">
        <v>9.39</v>
      </c>
      <c r="U4" s="262">
        <v>1.2</v>
      </c>
      <c r="V4" s="262">
        <v>30.78</v>
      </c>
      <c r="W4" s="262">
        <v>24.72</v>
      </c>
      <c r="X4" s="262">
        <v>101.4</v>
      </c>
      <c r="Y4" s="262">
        <v>-81.28</v>
      </c>
      <c r="Z4" s="262">
        <v>-15.99</v>
      </c>
      <c r="AA4" s="262">
        <v>-40.93</v>
      </c>
      <c r="AB4" s="262">
        <v>35.78</v>
      </c>
      <c r="AC4" s="262">
        <v>28.73</v>
      </c>
      <c r="AD4" s="262">
        <v>1.33</v>
      </c>
      <c r="AE4" s="262">
        <v>34.49</v>
      </c>
      <c r="AF4" s="262">
        <v>28.73</v>
      </c>
      <c r="AG4" s="262">
        <v>820379947.11000001</v>
      </c>
      <c r="AH4" s="262">
        <v>791730183.15999997</v>
      </c>
      <c r="AI4" s="200"/>
      <c r="AK4" s="86">
        <f>AE4</f>
        <v>34.49</v>
      </c>
      <c r="AL4" s="87">
        <v>14.75</v>
      </c>
      <c r="AM4" s="88">
        <f>IF(AK4&gt;=AL4,1,0)</f>
        <v>1</v>
      </c>
      <c r="AN4" s="86">
        <f>AF4</f>
        <v>28.73</v>
      </c>
      <c r="AO4" s="87">
        <v>8.89</v>
      </c>
      <c r="AP4" s="88">
        <f>IF(AN4&gt;=AO4,1,0)</f>
        <v>1</v>
      </c>
      <c r="AQ4" s="89">
        <f>H4</f>
        <v>0.63</v>
      </c>
      <c r="AR4" s="90">
        <f>M4</f>
        <v>120.53</v>
      </c>
      <c r="AS4" s="88">
        <f t="shared" ref="AS4:AS67" si="0">IF(OR(AND((AQ4&lt;0.8),(AR4&gt;180)),AND((AQ4&gt;=0.8),(AR4&gt;90))),0,1)</f>
        <v>1</v>
      </c>
      <c r="AT4" s="91">
        <f>N4</f>
        <v>93.7</v>
      </c>
      <c r="AU4" s="92">
        <f>IF(AT4&lt;=60,1,0)</f>
        <v>0</v>
      </c>
      <c r="AV4" s="90">
        <f>O4</f>
        <v>52.34</v>
      </c>
      <c r="AW4" s="92">
        <f>IF(AV4&lt;=60,1,0)</f>
        <v>1</v>
      </c>
      <c r="AX4" s="90">
        <f>สูตรข้อมูล!P4</f>
        <v>114.74</v>
      </c>
      <c r="AY4" s="92">
        <f>IF(AX4&lt;=90,1,0)</f>
        <v>0</v>
      </c>
      <c r="AZ4" s="90">
        <f>Q4</f>
        <v>44.26</v>
      </c>
      <c r="BA4" s="92">
        <f>IF(AZ4&lt;=60,1,0)</f>
        <v>1</v>
      </c>
      <c r="BB4">
        <f>AM4+AP4+AS4+AU4+AW4+AY4+BA4</f>
        <v>5</v>
      </c>
    </row>
    <row r="5" spans="2:54" x14ac:dyDescent="0.2">
      <c r="B5" s="270"/>
      <c r="C5" s="52" t="s">
        <v>166</v>
      </c>
      <c r="D5" s="17" t="s">
        <v>32</v>
      </c>
      <c r="E5" s="78" t="s">
        <v>169</v>
      </c>
      <c r="F5" s="262">
        <v>2.35</v>
      </c>
      <c r="G5" s="262">
        <v>1.94</v>
      </c>
      <c r="H5" s="262">
        <v>1.58</v>
      </c>
      <c r="I5" s="262">
        <v>0.14000000000000001</v>
      </c>
      <c r="J5" s="262">
        <v>31661896.260000002</v>
      </c>
      <c r="K5" s="262">
        <v>13637995.6</v>
      </c>
      <c r="L5" s="262">
        <v>1.58</v>
      </c>
      <c r="M5" s="262">
        <v>118.94</v>
      </c>
      <c r="N5" s="262">
        <v>18.41</v>
      </c>
      <c r="O5" s="262">
        <v>78.63</v>
      </c>
      <c r="P5" s="262">
        <v>163.6</v>
      </c>
      <c r="Q5" s="262">
        <v>97.86</v>
      </c>
      <c r="R5" s="262">
        <v>4.93</v>
      </c>
      <c r="S5" s="262">
        <v>-0.1</v>
      </c>
      <c r="T5" s="262">
        <v>-7.64</v>
      </c>
      <c r="U5" s="262">
        <v>-13.29</v>
      </c>
      <c r="V5" s="262">
        <v>2.54</v>
      </c>
      <c r="W5" s="262">
        <v>-2.56</v>
      </c>
      <c r="X5" s="262">
        <v>113.54</v>
      </c>
      <c r="Y5" s="262">
        <v>-85.55</v>
      </c>
      <c r="Z5" s="262">
        <v>-14.2</v>
      </c>
      <c r="AA5" s="262">
        <v>-47.53</v>
      </c>
      <c r="AB5" s="262">
        <v>3.11</v>
      </c>
      <c r="AC5" s="262">
        <v>-3.14</v>
      </c>
      <c r="AD5" s="262">
        <v>0.98</v>
      </c>
      <c r="AE5" s="262">
        <v>1.72</v>
      </c>
      <c r="AF5" s="262">
        <v>-3.14</v>
      </c>
      <c r="AG5" s="262">
        <v>2225632.75</v>
      </c>
      <c r="AH5" s="262">
        <v>-3659842.04</v>
      </c>
      <c r="AI5" s="200"/>
      <c r="AK5" s="86">
        <f t="shared" ref="AK5:AK68" si="1">AE5</f>
        <v>1.72</v>
      </c>
      <c r="AL5" s="87">
        <v>10.38</v>
      </c>
      <c r="AM5" s="88">
        <f t="shared" ref="AM5:AM68" si="2">IF(AK5&gt;=AL5,1,0)</f>
        <v>0</v>
      </c>
      <c r="AN5" s="86">
        <f t="shared" ref="AN5:AN68" si="3">AF5</f>
        <v>-3.14</v>
      </c>
      <c r="AO5" s="87">
        <v>7.45</v>
      </c>
      <c r="AP5" s="88">
        <f t="shared" ref="AP5:AP68" si="4">IF(AN5&gt;=AO5,1,0)</f>
        <v>0</v>
      </c>
      <c r="AQ5" s="89">
        <f t="shared" ref="AQ5:AQ68" si="5">H5</f>
        <v>1.58</v>
      </c>
      <c r="AR5" s="90">
        <f t="shared" ref="AR5:AR68" si="6">M5</f>
        <v>118.94</v>
      </c>
      <c r="AS5" s="88">
        <f t="shared" si="0"/>
        <v>0</v>
      </c>
      <c r="AT5" s="91">
        <f t="shared" ref="AT5:AT68" si="7">N5</f>
        <v>18.41</v>
      </c>
      <c r="AU5" s="92">
        <f t="shared" ref="AU5:AU68" si="8">IF(AT5&lt;=60,1,0)</f>
        <v>1</v>
      </c>
      <c r="AV5" s="90">
        <f t="shared" ref="AV5:AV68" si="9">O5</f>
        <v>78.63</v>
      </c>
      <c r="AW5" s="92">
        <f t="shared" ref="AW5:AW68" si="10">IF(AV5&lt;=60,1,0)</f>
        <v>0</v>
      </c>
      <c r="AX5" s="90">
        <f>สูตรข้อมูล!P5</f>
        <v>163.6</v>
      </c>
      <c r="AY5" s="92">
        <f t="shared" ref="AY5:AY68" si="11">IF(AX5&lt;=90,1,0)</f>
        <v>0</v>
      </c>
      <c r="AZ5" s="90">
        <f t="shared" ref="AZ5:AZ68" si="12">Q5</f>
        <v>97.86</v>
      </c>
      <c r="BA5" s="92">
        <f t="shared" ref="BA5:BA68" si="13">IF(AZ5&lt;=60,1,0)</f>
        <v>0</v>
      </c>
      <c r="BB5">
        <f t="shared" ref="BB5:BB68" si="14">AM5+AP5+AS5+AU5+AW5+AY5+BA5</f>
        <v>1</v>
      </c>
    </row>
    <row r="6" spans="2:54" x14ac:dyDescent="0.2">
      <c r="B6" s="270"/>
      <c r="C6" s="52" t="s">
        <v>170</v>
      </c>
      <c r="D6" s="17" t="s">
        <v>33</v>
      </c>
      <c r="E6" s="78" t="s">
        <v>171</v>
      </c>
      <c r="F6" s="262">
        <v>4.53</v>
      </c>
      <c r="G6" s="262">
        <v>4.32</v>
      </c>
      <c r="H6" s="262">
        <v>3.93</v>
      </c>
      <c r="I6" s="262">
        <v>0.08</v>
      </c>
      <c r="J6" s="262">
        <v>39802021.640000001</v>
      </c>
      <c r="K6" s="262">
        <v>32986319.390000001</v>
      </c>
      <c r="L6" s="262">
        <v>3.93</v>
      </c>
      <c r="M6" s="262">
        <v>178.58</v>
      </c>
      <c r="N6" s="262">
        <v>19.14</v>
      </c>
      <c r="O6" s="262">
        <v>67.239999999999995</v>
      </c>
      <c r="P6" s="262">
        <v>111.61</v>
      </c>
      <c r="Q6" s="262">
        <v>77.17</v>
      </c>
      <c r="R6" s="262">
        <v>17.14</v>
      </c>
      <c r="S6" s="262">
        <v>12.81</v>
      </c>
      <c r="T6" s="262">
        <v>12.19</v>
      </c>
      <c r="U6" s="262">
        <v>7.62</v>
      </c>
      <c r="V6" s="262">
        <v>17.350000000000001</v>
      </c>
      <c r="W6" s="262">
        <v>13.09</v>
      </c>
      <c r="X6" s="262">
        <v>93.41</v>
      </c>
      <c r="Y6" s="262">
        <v>-91.19</v>
      </c>
      <c r="Z6" s="262">
        <v>-7.69</v>
      </c>
      <c r="AA6" s="262">
        <v>-51</v>
      </c>
      <c r="AB6" s="262">
        <v>20.72</v>
      </c>
      <c r="AC6" s="262">
        <v>15.64</v>
      </c>
      <c r="AD6" s="262">
        <v>1.1499999999999999</v>
      </c>
      <c r="AE6" s="262">
        <v>16.600000000000001</v>
      </c>
      <c r="AF6" s="262">
        <v>15.64</v>
      </c>
      <c r="AG6" s="262">
        <v>14199925.92</v>
      </c>
      <c r="AH6" s="262">
        <v>12039362.810000001</v>
      </c>
      <c r="AI6" s="200"/>
      <c r="AK6" s="86">
        <f t="shared" si="1"/>
        <v>16.600000000000001</v>
      </c>
      <c r="AL6" s="87">
        <v>12.28</v>
      </c>
      <c r="AM6" s="88">
        <f t="shared" si="2"/>
        <v>1</v>
      </c>
      <c r="AN6" s="86">
        <f t="shared" si="3"/>
        <v>15.64</v>
      </c>
      <c r="AO6" s="87">
        <v>9.91</v>
      </c>
      <c r="AP6" s="88">
        <f t="shared" si="4"/>
        <v>1</v>
      </c>
      <c r="AQ6" s="89">
        <f t="shared" si="5"/>
        <v>3.93</v>
      </c>
      <c r="AR6" s="90">
        <f t="shared" si="6"/>
        <v>178.58</v>
      </c>
      <c r="AS6" s="88">
        <f t="shared" si="0"/>
        <v>0</v>
      </c>
      <c r="AT6" s="91">
        <f t="shared" si="7"/>
        <v>19.14</v>
      </c>
      <c r="AU6" s="92">
        <f t="shared" si="8"/>
        <v>1</v>
      </c>
      <c r="AV6" s="90">
        <f t="shared" si="9"/>
        <v>67.239999999999995</v>
      </c>
      <c r="AW6" s="92">
        <f t="shared" si="10"/>
        <v>0</v>
      </c>
      <c r="AX6" s="90">
        <f>สูตรข้อมูล!P6</f>
        <v>111.61</v>
      </c>
      <c r="AY6" s="92">
        <f t="shared" si="11"/>
        <v>0</v>
      </c>
      <c r="AZ6" s="90">
        <f t="shared" si="12"/>
        <v>77.17</v>
      </c>
      <c r="BA6" s="92">
        <f t="shared" si="13"/>
        <v>0</v>
      </c>
      <c r="BB6">
        <f t="shared" si="14"/>
        <v>3</v>
      </c>
    </row>
    <row r="7" spans="2:54" x14ac:dyDescent="0.2">
      <c r="B7" s="270"/>
      <c r="C7" s="52" t="s">
        <v>172</v>
      </c>
      <c r="D7" s="17" t="s">
        <v>34</v>
      </c>
      <c r="E7" s="78" t="s">
        <v>171</v>
      </c>
      <c r="F7" s="262">
        <v>4.51</v>
      </c>
      <c r="G7" s="262">
        <v>4.22</v>
      </c>
      <c r="H7" s="262">
        <v>3.56</v>
      </c>
      <c r="I7" s="262">
        <v>0.14000000000000001</v>
      </c>
      <c r="J7" s="262">
        <v>27820805.43</v>
      </c>
      <c r="K7" s="262">
        <v>20288527.670000002</v>
      </c>
      <c r="L7" s="262">
        <v>3.56</v>
      </c>
      <c r="M7" s="262">
        <v>84.69</v>
      </c>
      <c r="N7" s="262">
        <v>40.450000000000003</v>
      </c>
      <c r="O7" s="262">
        <v>49.76</v>
      </c>
      <c r="P7" s="262">
        <v>136.79</v>
      </c>
      <c r="Q7" s="262">
        <v>57.77</v>
      </c>
      <c r="R7" s="262">
        <v>12.54</v>
      </c>
      <c r="S7" s="262">
        <v>7.69</v>
      </c>
      <c r="T7" s="262">
        <v>2.75</v>
      </c>
      <c r="U7" s="262">
        <v>-2.34</v>
      </c>
      <c r="V7" s="262">
        <v>11.44</v>
      </c>
      <c r="W7" s="262">
        <v>6.91</v>
      </c>
      <c r="X7" s="262">
        <v>104.67</v>
      </c>
      <c r="Y7" s="262">
        <v>-85.3</v>
      </c>
      <c r="Z7" s="262">
        <v>-12.48</v>
      </c>
      <c r="AA7" s="262">
        <v>-57.34</v>
      </c>
      <c r="AB7" s="262">
        <v>13.68</v>
      </c>
      <c r="AC7" s="262">
        <v>8.26</v>
      </c>
      <c r="AD7" s="262">
        <v>1.07</v>
      </c>
      <c r="AE7" s="262">
        <v>9.9</v>
      </c>
      <c r="AF7" s="262">
        <v>8.26</v>
      </c>
      <c r="AG7" s="262">
        <v>7325202.5599999996</v>
      </c>
      <c r="AH7" s="262">
        <v>5745472.9100000001</v>
      </c>
      <c r="AI7" s="200"/>
      <c r="AK7" s="86">
        <f t="shared" si="1"/>
        <v>9.9</v>
      </c>
      <c r="AL7" s="87">
        <v>12.28</v>
      </c>
      <c r="AM7" s="88">
        <f t="shared" si="2"/>
        <v>0</v>
      </c>
      <c r="AN7" s="86">
        <f t="shared" si="3"/>
        <v>8.26</v>
      </c>
      <c r="AO7" s="87">
        <v>9.91</v>
      </c>
      <c r="AP7" s="88">
        <f t="shared" si="4"/>
        <v>0</v>
      </c>
      <c r="AQ7" s="89">
        <f t="shared" si="5"/>
        <v>3.56</v>
      </c>
      <c r="AR7" s="90">
        <f t="shared" si="6"/>
        <v>84.69</v>
      </c>
      <c r="AS7" s="88">
        <f t="shared" si="0"/>
        <v>1</v>
      </c>
      <c r="AT7" s="91">
        <f t="shared" si="7"/>
        <v>40.450000000000003</v>
      </c>
      <c r="AU7" s="92">
        <f t="shared" si="8"/>
        <v>1</v>
      </c>
      <c r="AV7" s="90">
        <f t="shared" si="9"/>
        <v>49.76</v>
      </c>
      <c r="AW7" s="92">
        <f t="shared" si="10"/>
        <v>1</v>
      </c>
      <c r="AX7" s="90">
        <f>สูตรข้อมูล!P7</f>
        <v>136.79</v>
      </c>
      <c r="AY7" s="92">
        <f t="shared" si="11"/>
        <v>0</v>
      </c>
      <c r="AZ7" s="90">
        <f t="shared" si="12"/>
        <v>57.77</v>
      </c>
      <c r="BA7" s="92">
        <f t="shared" si="13"/>
        <v>1</v>
      </c>
      <c r="BB7">
        <f t="shared" si="14"/>
        <v>4</v>
      </c>
    </row>
    <row r="8" spans="2:54" x14ac:dyDescent="0.2">
      <c r="B8" s="270"/>
      <c r="C8" s="52" t="s">
        <v>173</v>
      </c>
      <c r="D8" s="17" t="s">
        <v>35</v>
      </c>
      <c r="E8" s="78" t="s">
        <v>171</v>
      </c>
      <c r="F8" s="262">
        <v>4.47</v>
      </c>
      <c r="G8" s="262">
        <v>4.17</v>
      </c>
      <c r="H8" s="262">
        <v>3.79</v>
      </c>
      <c r="I8" s="262">
        <v>0.08</v>
      </c>
      <c r="J8" s="262">
        <v>34247538.140000001</v>
      </c>
      <c r="K8" s="262">
        <v>27548142.469999999</v>
      </c>
      <c r="L8" s="262">
        <v>3.79</v>
      </c>
      <c r="M8" s="262">
        <v>137.84</v>
      </c>
      <c r="N8" s="262">
        <v>9.06</v>
      </c>
      <c r="O8" s="262">
        <v>100.02</v>
      </c>
      <c r="P8" s="262">
        <v>-24.15</v>
      </c>
      <c r="Q8" s="262">
        <v>89.21</v>
      </c>
      <c r="R8" s="262">
        <v>8.34</v>
      </c>
      <c r="S8" s="262">
        <v>-13.11</v>
      </c>
      <c r="T8" s="262">
        <v>2.34</v>
      </c>
      <c r="U8" s="262">
        <v>-19.3</v>
      </c>
      <c r="V8" s="262">
        <v>14.3</v>
      </c>
      <c r="W8" s="262">
        <v>-4.42</v>
      </c>
      <c r="X8" s="262">
        <v>120.71</v>
      </c>
      <c r="Y8" s="262">
        <v>-91.32</v>
      </c>
      <c r="Z8" s="262">
        <v>-7.5</v>
      </c>
      <c r="AA8" s="262">
        <v>-48.24</v>
      </c>
      <c r="AB8" s="262">
        <v>19.14</v>
      </c>
      <c r="AC8" s="262">
        <v>-5.91</v>
      </c>
      <c r="AD8" s="262">
        <v>0.96</v>
      </c>
      <c r="AE8" s="262">
        <v>8.33</v>
      </c>
      <c r="AF8" s="262">
        <v>-5.91</v>
      </c>
      <c r="AG8" s="262">
        <v>6048900.7000000002</v>
      </c>
      <c r="AH8" s="262">
        <v>-3710706.68</v>
      </c>
      <c r="AI8" s="200"/>
      <c r="AK8" s="86">
        <f t="shared" si="1"/>
        <v>8.33</v>
      </c>
      <c r="AL8" s="87">
        <v>12.28</v>
      </c>
      <c r="AM8" s="88">
        <f t="shared" si="2"/>
        <v>0</v>
      </c>
      <c r="AN8" s="86">
        <f t="shared" si="3"/>
        <v>-5.91</v>
      </c>
      <c r="AO8" s="87">
        <v>9.91</v>
      </c>
      <c r="AP8" s="88">
        <f t="shared" si="4"/>
        <v>0</v>
      </c>
      <c r="AQ8" s="89">
        <f t="shared" si="5"/>
        <v>3.79</v>
      </c>
      <c r="AR8" s="90">
        <f t="shared" si="6"/>
        <v>137.84</v>
      </c>
      <c r="AS8" s="88">
        <f t="shared" si="0"/>
        <v>0</v>
      </c>
      <c r="AT8" s="91">
        <f t="shared" si="7"/>
        <v>9.06</v>
      </c>
      <c r="AU8" s="92">
        <f t="shared" si="8"/>
        <v>1</v>
      </c>
      <c r="AV8" s="90">
        <f t="shared" si="9"/>
        <v>100.02</v>
      </c>
      <c r="AW8" s="92">
        <f t="shared" si="10"/>
        <v>0</v>
      </c>
      <c r="AX8" s="90">
        <f>สูตรข้อมูล!P8</f>
        <v>-24.15</v>
      </c>
      <c r="AY8" s="92">
        <f t="shared" si="11"/>
        <v>1</v>
      </c>
      <c r="AZ8" s="90">
        <f t="shared" si="12"/>
        <v>89.21</v>
      </c>
      <c r="BA8" s="92">
        <f t="shared" si="13"/>
        <v>0</v>
      </c>
      <c r="BB8">
        <f t="shared" si="14"/>
        <v>2</v>
      </c>
    </row>
    <row r="9" spans="2:54" x14ac:dyDescent="0.2">
      <c r="B9" s="270"/>
      <c r="C9" s="52" t="s">
        <v>175</v>
      </c>
      <c r="D9" s="17" t="s">
        <v>36</v>
      </c>
      <c r="E9" s="204" t="s">
        <v>401</v>
      </c>
      <c r="F9" s="262">
        <v>2.91</v>
      </c>
      <c r="G9" s="262">
        <v>2.61</v>
      </c>
      <c r="H9" s="262">
        <v>1.71</v>
      </c>
      <c r="I9" s="262">
        <v>0.28000000000000003</v>
      </c>
      <c r="J9" s="262">
        <v>33140140.539999999</v>
      </c>
      <c r="K9" s="262">
        <v>12369138.75</v>
      </c>
      <c r="L9" s="262">
        <v>1.71</v>
      </c>
      <c r="M9" s="262">
        <v>115.47</v>
      </c>
      <c r="N9" s="262">
        <v>44.44</v>
      </c>
      <c r="O9" s="262">
        <v>63.09</v>
      </c>
      <c r="P9" s="262">
        <v>139.37</v>
      </c>
      <c r="Q9" s="262">
        <v>54.05</v>
      </c>
      <c r="R9" s="262">
        <v>14.23</v>
      </c>
      <c r="S9" s="262">
        <v>10.09</v>
      </c>
      <c r="T9" s="262">
        <v>7.63</v>
      </c>
      <c r="U9" s="262">
        <v>3.3</v>
      </c>
      <c r="V9" s="262">
        <v>14.48</v>
      </c>
      <c r="W9" s="262">
        <v>10.55</v>
      </c>
      <c r="X9" s="262">
        <v>98.39</v>
      </c>
      <c r="Y9" s="262">
        <v>-88.7</v>
      </c>
      <c r="Z9" s="262">
        <v>-9.57</v>
      </c>
      <c r="AA9" s="262">
        <v>-54.46</v>
      </c>
      <c r="AB9" s="262">
        <v>23.68</v>
      </c>
      <c r="AC9" s="262">
        <v>17.25</v>
      </c>
      <c r="AD9" s="262">
        <v>1.1200000000000001</v>
      </c>
      <c r="AE9" s="262">
        <v>14.08</v>
      </c>
      <c r="AF9" s="262">
        <v>17.25</v>
      </c>
      <c r="AG9" s="262">
        <v>18535191.379999999</v>
      </c>
      <c r="AH9" s="262">
        <v>15277779.699999999</v>
      </c>
      <c r="AI9" s="200"/>
      <c r="AK9" s="86">
        <f t="shared" si="1"/>
        <v>14.08</v>
      </c>
      <c r="AL9" s="87">
        <v>12.59</v>
      </c>
      <c r="AM9" s="88">
        <f t="shared" si="2"/>
        <v>1</v>
      </c>
      <c r="AN9" s="86">
        <f t="shared" si="3"/>
        <v>17.25</v>
      </c>
      <c r="AO9" s="87">
        <v>10.43</v>
      </c>
      <c r="AP9" s="88">
        <f t="shared" si="4"/>
        <v>1</v>
      </c>
      <c r="AQ9" s="89">
        <f t="shared" si="5"/>
        <v>1.71</v>
      </c>
      <c r="AR9" s="90">
        <f t="shared" si="6"/>
        <v>115.47</v>
      </c>
      <c r="AS9" s="88">
        <f t="shared" si="0"/>
        <v>0</v>
      </c>
      <c r="AT9" s="91">
        <f t="shared" si="7"/>
        <v>44.44</v>
      </c>
      <c r="AU9" s="92">
        <f t="shared" si="8"/>
        <v>1</v>
      </c>
      <c r="AV9" s="90">
        <f t="shared" si="9"/>
        <v>63.09</v>
      </c>
      <c r="AW9" s="92">
        <f t="shared" si="10"/>
        <v>0</v>
      </c>
      <c r="AX9" s="90">
        <f>สูตรข้อมูล!P9</f>
        <v>139.37</v>
      </c>
      <c r="AY9" s="92">
        <f t="shared" si="11"/>
        <v>0</v>
      </c>
      <c r="AZ9" s="90">
        <f t="shared" si="12"/>
        <v>54.05</v>
      </c>
      <c r="BA9" s="92">
        <f t="shared" si="13"/>
        <v>1</v>
      </c>
      <c r="BB9">
        <f t="shared" si="14"/>
        <v>4</v>
      </c>
    </row>
    <row r="10" spans="2:54" x14ac:dyDescent="0.2">
      <c r="B10" s="270"/>
      <c r="C10" s="52" t="s">
        <v>178</v>
      </c>
      <c r="D10" s="17" t="s">
        <v>37</v>
      </c>
      <c r="E10" s="78" t="s">
        <v>169</v>
      </c>
      <c r="F10" s="262">
        <v>1.35</v>
      </c>
      <c r="G10" s="262">
        <v>1.17</v>
      </c>
      <c r="H10" s="262">
        <v>0.78</v>
      </c>
      <c r="I10" s="262">
        <v>0.26</v>
      </c>
      <c r="J10" s="262">
        <v>6187858.9400000004</v>
      </c>
      <c r="K10" s="262">
        <v>-3926458.1</v>
      </c>
      <c r="L10" s="262">
        <v>0.78</v>
      </c>
      <c r="M10" s="262">
        <v>218.02</v>
      </c>
      <c r="N10" s="262">
        <v>39.770000000000003</v>
      </c>
      <c r="O10" s="262">
        <v>88.06</v>
      </c>
      <c r="P10" s="262">
        <v>264.52</v>
      </c>
      <c r="Q10" s="262">
        <v>95.63</v>
      </c>
      <c r="R10" s="262">
        <v>7.46</v>
      </c>
      <c r="S10" s="262">
        <v>-0.08</v>
      </c>
      <c r="T10" s="262">
        <v>-5.77</v>
      </c>
      <c r="U10" s="262">
        <v>-14.17</v>
      </c>
      <c r="V10" s="262">
        <v>7.9</v>
      </c>
      <c r="W10" s="262">
        <v>0.66</v>
      </c>
      <c r="X10" s="262">
        <v>115.3</v>
      </c>
      <c r="Y10" s="262">
        <v>-83.92</v>
      </c>
      <c r="Z10" s="262">
        <v>-15.05</v>
      </c>
      <c r="AA10" s="262">
        <v>-55.07</v>
      </c>
      <c r="AB10" s="262">
        <v>10.050000000000001</v>
      </c>
      <c r="AC10" s="262">
        <v>0.84</v>
      </c>
      <c r="AD10" s="262">
        <v>1.01</v>
      </c>
      <c r="AE10" s="262">
        <v>3.64</v>
      </c>
      <c r="AF10" s="262">
        <v>0.84</v>
      </c>
      <c r="AG10" s="262">
        <v>3088818.13</v>
      </c>
      <c r="AH10" s="262">
        <v>648526.65</v>
      </c>
      <c r="AI10" s="200"/>
      <c r="AK10" s="86">
        <f t="shared" si="1"/>
        <v>3.64</v>
      </c>
      <c r="AL10" s="87">
        <v>10.38</v>
      </c>
      <c r="AM10" s="88">
        <f t="shared" si="2"/>
        <v>0</v>
      </c>
      <c r="AN10" s="86">
        <f t="shared" si="3"/>
        <v>0.84</v>
      </c>
      <c r="AO10" s="87">
        <v>7.45</v>
      </c>
      <c r="AP10" s="88">
        <f t="shared" si="4"/>
        <v>0</v>
      </c>
      <c r="AQ10" s="89">
        <f t="shared" si="5"/>
        <v>0.78</v>
      </c>
      <c r="AR10" s="90">
        <f t="shared" si="6"/>
        <v>218.02</v>
      </c>
      <c r="AS10" s="88">
        <f t="shared" si="0"/>
        <v>0</v>
      </c>
      <c r="AT10" s="91">
        <f t="shared" si="7"/>
        <v>39.770000000000003</v>
      </c>
      <c r="AU10" s="92">
        <f t="shared" si="8"/>
        <v>1</v>
      </c>
      <c r="AV10" s="90">
        <f t="shared" si="9"/>
        <v>88.06</v>
      </c>
      <c r="AW10" s="92">
        <f t="shared" si="10"/>
        <v>0</v>
      </c>
      <c r="AX10" s="90">
        <f>สูตรข้อมูล!P10</f>
        <v>264.52</v>
      </c>
      <c r="AY10" s="92">
        <f t="shared" si="11"/>
        <v>0</v>
      </c>
      <c r="AZ10" s="90">
        <f t="shared" si="12"/>
        <v>95.63</v>
      </c>
      <c r="BA10" s="92">
        <f t="shared" si="13"/>
        <v>0</v>
      </c>
      <c r="BB10">
        <f t="shared" si="14"/>
        <v>1</v>
      </c>
    </row>
    <row r="11" spans="2:54" x14ac:dyDescent="0.2">
      <c r="B11" s="270"/>
      <c r="C11" s="52" t="s">
        <v>180</v>
      </c>
      <c r="D11" s="17" t="s">
        <v>38</v>
      </c>
      <c r="E11" s="78" t="s">
        <v>171</v>
      </c>
      <c r="F11" s="262">
        <v>2.89</v>
      </c>
      <c r="G11" s="262">
        <v>2.66</v>
      </c>
      <c r="H11" s="262">
        <v>2.2200000000000002</v>
      </c>
      <c r="I11" s="262">
        <v>0.15</v>
      </c>
      <c r="J11" s="262">
        <v>22099893.859999999</v>
      </c>
      <c r="K11" s="262">
        <v>14318626.6</v>
      </c>
      <c r="L11" s="262">
        <v>2.2200000000000002</v>
      </c>
      <c r="M11" s="262">
        <v>108.98</v>
      </c>
      <c r="N11" s="262">
        <v>23.96</v>
      </c>
      <c r="O11" s="262">
        <v>64.260000000000005</v>
      </c>
      <c r="P11" s="262">
        <v>92.62</v>
      </c>
      <c r="Q11" s="262">
        <v>57.97</v>
      </c>
      <c r="R11" s="262">
        <v>6.7</v>
      </c>
      <c r="S11" s="262">
        <v>0.74</v>
      </c>
      <c r="T11" s="262">
        <v>-3.36</v>
      </c>
      <c r="U11" s="262">
        <v>-9.81</v>
      </c>
      <c r="V11" s="262">
        <v>6.84</v>
      </c>
      <c r="W11" s="262">
        <v>1.21</v>
      </c>
      <c r="X11" s="262">
        <v>113.11</v>
      </c>
      <c r="Y11" s="262">
        <v>-85.36</v>
      </c>
      <c r="Z11" s="262">
        <v>-11.72</v>
      </c>
      <c r="AA11" s="262">
        <v>-53.29</v>
      </c>
      <c r="AB11" s="262">
        <v>9.24</v>
      </c>
      <c r="AC11" s="262">
        <v>1.63</v>
      </c>
      <c r="AD11" s="262">
        <v>1.01</v>
      </c>
      <c r="AE11" s="262">
        <v>4.97</v>
      </c>
      <c r="AF11" s="262">
        <v>1.63</v>
      </c>
      <c r="AG11" s="262">
        <v>4441109.49</v>
      </c>
      <c r="AH11" s="262">
        <v>1237405.18</v>
      </c>
      <c r="AI11" s="200"/>
      <c r="AK11" s="86">
        <f t="shared" si="1"/>
        <v>4.97</v>
      </c>
      <c r="AL11" s="87">
        <v>12.28</v>
      </c>
      <c r="AM11" s="88">
        <f t="shared" si="2"/>
        <v>0</v>
      </c>
      <c r="AN11" s="86">
        <f t="shared" si="3"/>
        <v>1.63</v>
      </c>
      <c r="AO11" s="87">
        <v>9.91</v>
      </c>
      <c r="AP11" s="88">
        <f t="shared" si="4"/>
        <v>0</v>
      </c>
      <c r="AQ11" s="89">
        <f t="shared" si="5"/>
        <v>2.2200000000000002</v>
      </c>
      <c r="AR11" s="90">
        <f t="shared" si="6"/>
        <v>108.98</v>
      </c>
      <c r="AS11" s="88">
        <f t="shared" si="0"/>
        <v>0</v>
      </c>
      <c r="AT11" s="91">
        <f t="shared" si="7"/>
        <v>23.96</v>
      </c>
      <c r="AU11" s="92">
        <f t="shared" si="8"/>
        <v>1</v>
      </c>
      <c r="AV11" s="90">
        <f t="shared" si="9"/>
        <v>64.260000000000005</v>
      </c>
      <c r="AW11" s="92">
        <f t="shared" si="10"/>
        <v>0</v>
      </c>
      <c r="AX11" s="90">
        <f>สูตรข้อมูล!P11</f>
        <v>92.62</v>
      </c>
      <c r="AY11" s="92">
        <f t="shared" si="11"/>
        <v>0</v>
      </c>
      <c r="AZ11" s="90">
        <f t="shared" si="12"/>
        <v>57.97</v>
      </c>
      <c r="BA11" s="92">
        <f t="shared" si="13"/>
        <v>1</v>
      </c>
      <c r="BB11">
        <f t="shared" si="14"/>
        <v>2</v>
      </c>
    </row>
    <row r="12" spans="2:54" x14ac:dyDescent="0.2">
      <c r="B12" s="270"/>
      <c r="C12" s="52" t="s">
        <v>182</v>
      </c>
      <c r="D12" s="17" t="s">
        <v>39</v>
      </c>
      <c r="E12" s="78" t="s">
        <v>184</v>
      </c>
      <c r="F12" s="262">
        <v>1.75</v>
      </c>
      <c r="G12" s="262">
        <v>1.44</v>
      </c>
      <c r="H12" s="262">
        <v>1.1299999999999999</v>
      </c>
      <c r="I12" s="262">
        <v>0.15</v>
      </c>
      <c r="J12" s="262">
        <v>24402635.010000002</v>
      </c>
      <c r="K12" s="262">
        <v>4382924.93</v>
      </c>
      <c r="L12" s="262">
        <v>1.1299999999999999</v>
      </c>
      <c r="M12" s="262">
        <v>202.96</v>
      </c>
      <c r="N12" s="262">
        <v>18.95</v>
      </c>
      <c r="O12" s="262">
        <v>53.85</v>
      </c>
      <c r="P12" s="262">
        <v>110.62</v>
      </c>
      <c r="Q12" s="262">
        <v>101.91</v>
      </c>
      <c r="R12" s="262">
        <v>8.64</v>
      </c>
      <c r="S12" s="262">
        <v>1.4</v>
      </c>
      <c r="T12" s="262">
        <v>2.6</v>
      </c>
      <c r="U12" s="262">
        <v>-5.09</v>
      </c>
      <c r="V12" s="262">
        <v>14.49</v>
      </c>
      <c r="W12" s="262">
        <v>7.87</v>
      </c>
      <c r="X12" s="262">
        <v>107.03</v>
      </c>
      <c r="Y12" s="262">
        <v>-89</v>
      </c>
      <c r="Z12" s="262">
        <v>-9.19</v>
      </c>
      <c r="AA12" s="262">
        <v>-50.45</v>
      </c>
      <c r="AB12" s="262">
        <v>16.010000000000002</v>
      </c>
      <c r="AC12" s="262">
        <v>8.6999999999999993</v>
      </c>
      <c r="AD12" s="262">
        <v>1.0900000000000001</v>
      </c>
      <c r="AE12" s="262">
        <v>13.9</v>
      </c>
      <c r="AF12" s="262">
        <v>8.6999999999999993</v>
      </c>
      <c r="AG12" s="262">
        <v>23072477.949999999</v>
      </c>
      <c r="AH12" s="262">
        <v>15182848.130000001</v>
      </c>
      <c r="AI12" s="200"/>
      <c r="AK12" s="86">
        <f t="shared" si="1"/>
        <v>13.9</v>
      </c>
      <c r="AL12" s="87">
        <v>11.77</v>
      </c>
      <c r="AM12" s="88">
        <f t="shared" si="2"/>
        <v>1</v>
      </c>
      <c r="AN12" s="86">
        <f t="shared" si="3"/>
        <v>8.6999999999999993</v>
      </c>
      <c r="AO12" s="87">
        <v>8.91</v>
      </c>
      <c r="AP12" s="88">
        <f t="shared" si="4"/>
        <v>0</v>
      </c>
      <c r="AQ12" s="89">
        <f t="shared" si="5"/>
        <v>1.1299999999999999</v>
      </c>
      <c r="AR12" s="90">
        <f t="shared" si="6"/>
        <v>202.96</v>
      </c>
      <c r="AS12" s="88">
        <f t="shared" si="0"/>
        <v>0</v>
      </c>
      <c r="AT12" s="91">
        <f t="shared" si="7"/>
        <v>18.95</v>
      </c>
      <c r="AU12" s="92">
        <f t="shared" si="8"/>
        <v>1</v>
      </c>
      <c r="AV12" s="90">
        <f t="shared" si="9"/>
        <v>53.85</v>
      </c>
      <c r="AW12" s="92">
        <f t="shared" si="10"/>
        <v>1</v>
      </c>
      <c r="AX12" s="90">
        <f>สูตรข้อมูล!P12</f>
        <v>110.62</v>
      </c>
      <c r="AY12" s="92">
        <f t="shared" si="11"/>
        <v>0</v>
      </c>
      <c r="AZ12" s="90">
        <f t="shared" si="12"/>
        <v>101.91</v>
      </c>
      <c r="BA12" s="92">
        <f t="shared" si="13"/>
        <v>0</v>
      </c>
      <c r="BB12">
        <f t="shared" si="14"/>
        <v>3</v>
      </c>
    </row>
    <row r="13" spans="2:54" x14ac:dyDescent="0.2">
      <c r="B13" s="270"/>
      <c r="C13" s="52" t="s">
        <v>185</v>
      </c>
      <c r="D13" s="17" t="s">
        <v>40</v>
      </c>
      <c r="E13" s="204" t="s">
        <v>401</v>
      </c>
      <c r="F13" s="262">
        <v>2.98</v>
      </c>
      <c r="G13" s="262">
        <v>2.68</v>
      </c>
      <c r="H13" s="262">
        <v>2.3199999999999998</v>
      </c>
      <c r="I13" s="262">
        <v>0.11</v>
      </c>
      <c r="J13" s="262">
        <v>29576813.02</v>
      </c>
      <c r="K13" s="262">
        <v>19641836.789999999</v>
      </c>
      <c r="L13" s="262">
        <v>2.3199999999999998</v>
      </c>
      <c r="M13" s="262">
        <v>151.22999999999999</v>
      </c>
      <c r="N13" s="262">
        <v>16.350000000000001</v>
      </c>
      <c r="O13" s="262">
        <v>96.76</v>
      </c>
      <c r="P13" s="262">
        <v>124.25</v>
      </c>
      <c r="Q13" s="262">
        <v>96.23</v>
      </c>
      <c r="R13" s="262">
        <v>14.63</v>
      </c>
      <c r="S13" s="262">
        <v>8.4700000000000006</v>
      </c>
      <c r="T13" s="262">
        <v>6.24</v>
      </c>
      <c r="U13" s="262">
        <v>-0.1</v>
      </c>
      <c r="V13" s="262">
        <v>12.54</v>
      </c>
      <c r="W13" s="262">
        <v>6.69</v>
      </c>
      <c r="X13" s="262">
        <v>101.18</v>
      </c>
      <c r="Y13" s="262">
        <v>-87.55</v>
      </c>
      <c r="Z13" s="262">
        <v>-11.38</v>
      </c>
      <c r="AA13" s="262">
        <v>-50.38</v>
      </c>
      <c r="AB13" s="262">
        <v>15.13</v>
      </c>
      <c r="AC13" s="262">
        <v>8.07</v>
      </c>
      <c r="AD13" s="262">
        <v>1.07</v>
      </c>
      <c r="AE13" s="262">
        <v>11.35</v>
      </c>
      <c r="AF13" s="262">
        <v>8.07</v>
      </c>
      <c r="AG13" s="262">
        <v>11030460.33</v>
      </c>
      <c r="AH13" s="262">
        <v>7054005.9500000002</v>
      </c>
      <c r="AI13" s="200"/>
      <c r="AK13" s="86">
        <f t="shared" si="1"/>
        <v>11.35</v>
      </c>
      <c r="AL13" s="87">
        <v>12.59</v>
      </c>
      <c r="AM13" s="88">
        <f t="shared" si="2"/>
        <v>0</v>
      </c>
      <c r="AN13" s="86">
        <f t="shared" si="3"/>
        <v>8.07</v>
      </c>
      <c r="AO13" s="87">
        <v>10.43</v>
      </c>
      <c r="AP13" s="88">
        <f t="shared" si="4"/>
        <v>0</v>
      </c>
      <c r="AQ13" s="89">
        <f t="shared" si="5"/>
        <v>2.3199999999999998</v>
      </c>
      <c r="AR13" s="90">
        <f t="shared" si="6"/>
        <v>151.22999999999999</v>
      </c>
      <c r="AS13" s="88">
        <f t="shared" si="0"/>
        <v>0</v>
      </c>
      <c r="AT13" s="91">
        <f t="shared" si="7"/>
        <v>16.350000000000001</v>
      </c>
      <c r="AU13" s="92">
        <f t="shared" si="8"/>
        <v>1</v>
      </c>
      <c r="AV13" s="90">
        <f t="shared" si="9"/>
        <v>96.76</v>
      </c>
      <c r="AW13" s="92">
        <f t="shared" si="10"/>
        <v>0</v>
      </c>
      <c r="AX13" s="90">
        <f>สูตรข้อมูล!P13</f>
        <v>124.25</v>
      </c>
      <c r="AY13" s="92">
        <f t="shared" si="11"/>
        <v>0</v>
      </c>
      <c r="AZ13" s="90">
        <f t="shared" si="12"/>
        <v>96.23</v>
      </c>
      <c r="BA13" s="92">
        <f t="shared" si="13"/>
        <v>0</v>
      </c>
      <c r="BB13">
        <f t="shared" si="14"/>
        <v>1</v>
      </c>
    </row>
    <row r="14" spans="2:54" x14ac:dyDescent="0.2">
      <c r="B14" s="270"/>
      <c r="C14" s="52" t="s">
        <v>186</v>
      </c>
      <c r="D14" s="17" t="s">
        <v>41</v>
      </c>
      <c r="E14" s="78" t="s">
        <v>169</v>
      </c>
      <c r="F14" s="262">
        <v>1.72</v>
      </c>
      <c r="G14" s="262">
        <v>1.56</v>
      </c>
      <c r="H14" s="262">
        <v>1.19</v>
      </c>
      <c r="I14" s="262">
        <v>0.21</v>
      </c>
      <c r="J14" s="262">
        <v>13313548.92</v>
      </c>
      <c r="K14" s="262">
        <v>3480282.71</v>
      </c>
      <c r="L14" s="262">
        <v>1.19</v>
      </c>
      <c r="M14" s="262">
        <v>110.97</v>
      </c>
      <c r="N14" s="262">
        <v>35.54</v>
      </c>
      <c r="O14" s="262">
        <v>74.75</v>
      </c>
      <c r="P14" s="262">
        <v>193.86</v>
      </c>
      <c r="Q14" s="262">
        <v>86.53</v>
      </c>
      <c r="R14" s="262">
        <v>-3.15</v>
      </c>
      <c r="S14" s="262">
        <v>-9.61</v>
      </c>
      <c r="T14" s="262">
        <v>-10.09</v>
      </c>
      <c r="U14" s="262">
        <v>-16.68</v>
      </c>
      <c r="V14" s="262">
        <v>2.36</v>
      </c>
      <c r="W14" s="262">
        <v>-3.41</v>
      </c>
      <c r="X14" s="262">
        <v>118.14</v>
      </c>
      <c r="Y14" s="262">
        <v>-89.74</v>
      </c>
      <c r="Z14" s="262">
        <v>-9.0299999999999994</v>
      </c>
      <c r="AA14" s="262">
        <v>-54.68</v>
      </c>
      <c r="AB14" s="262">
        <v>3.32</v>
      </c>
      <c r="AC14" s="262">
        <v>-4.8099999999999996</v>
      </c>
      <c r="AD14" s="262">
        <v>0.97</v>
      </c>
      <c r="AE14" s="262">
        <v>-0.61</v>
      </c>
      <c r="AF14" s="262">
        <v>-4.8099999999999996</v>
      </c>
      <c r="AG14" s="262">
        <v>-500350.23</v>
      </c>
      <c r="AH14" s="262">
        <v>-3197222.58</v>
      </c>
      <c r="AI14" s="200"/>
      <c r="AK14" s="86">
        <f t="shared" si="1"/>
        <v>-0.61</v>
      </c>
      <c r="AL14" s="87">
        <v>10.38</v>
      </c>
      <c r="AM14" s="88">
        <f t="shared" si="2"/>
        <v>0</v>
      </c>
      <c r="AN14" s="86">
        <f t="shared" si="3"/>
        <v>-4.8099999999999996</v>
      </c>
      <c r="AO14" s="87">
        <v>7.45</v>
      </c>
      <c r="AP14" s="88">
        <f t="shared" si="4"/>
        <v>0</v>
      </c>
      <c r="AQ14" s="89">
        <f t="shared" si="5"/>
        <v>1.19</v>
      </c>
      <c r="AR14" s="90">
        <f t="shared" si="6"/>
        <v>110.97</v>
      </c>
      <c r="AS14" s="88">
        <f t="shared" si="0"/>
        <v>0</v>
      </c>
      <c r="AT14" s="91">
        <f t="shared" si="7"/>
        <v>35.54</v>
      </c>
      <c r="AU14" s="92">
        <f t="shared" si="8"/>
        <v>1</v>
      </c>
      <c r="AV14" s="90">
        <f t="shared" si="9"/>
        <v>74.75</v>
      </c>
      <c r="AW14" s="92">
        <f t="shared" si="10"/>
        <v>0</v>
      </c>
      <c r="AX14" s="90">
        <f>สูตรข้อมูล!P14</f>
        <v>193.86</v>
      </c>
      <c r="AY14" s="92">
        <f t="shared" si="11"/>
        <v>0</v>
      </c>
      <c r="AZ14" s="90">
        <f t="shared" si="12"/>
        <v>86.53</v>
      </c>
      <c r="BA14" s="92">
        <f t="shared" si="13"/>
        <v>0</v>
      </c>
      <c r="BB14">
        <f t="shared" si="14"/>
        <v>1</v>
      </c>
    </row>
    <row r="15" spans="2:54" x14ac:dyDescent="0.2">
      <c r="B15" s="270"/>
      <c r="C15" s="52" t="s">
        <v>188</v>
      </c>
      <c r="D15" s="17" t="s">
        <v>42</v>
      </c>
      <c r="E15" s="78" t="s">
        <v>171</v>
      </c>
      <c r="F15" s="262">
        <v>3.79</v>
      </c>
      <c r="G15" s="262">
        <v>3.44</v>
      </c>
      <c r="H15" s="262">
        <v>2.85</v>
      </c>
      <c r="I15" s="262">
        <v>0.1</v>
      </c>
      <c r="J15" s="262">
        <v>37912476.68</v>
      </c>
      <c r="K15" s="262">
        <v>25135709.210000001</v>
      </c>
      <c r="L15" s="262">
        <v>2.85</v>
      </c>
      <c r="M15" s="262">
        <v>129.52000000000001</v>
      </c>
      <c r="N15" s="262">
        <v>22.08</v>
      </c>
      <c r="O15" s="262">
        <v>102.03</v>
      </c>
      <c r="P15" s="262">
        <v>58.46</v>
      </c>
      <c r="Q15" s="262">
        <v>88.38</v>
      </c>
      <c r="R15" s="262">
        <v>10.15</v>
      </c>
      <c r="S15" s="262">
        <v>2.57</v>
      </c>
      <c r="T15" s="262">
        <v>3.9</v>
      </c>
      <c r="U15" s="262">
        <v>-4.29</v>
      </c>
      <c r="V15" s="262">
        <v>12.26</v>
      </c>
      <c r="W15" s="262">
        <v>4.97</v>
      </c>
      <c r="X15" s="262">
        <v>106.56</v>
      </c>
      <c r="Y15" s="262">
        <v>-89.33</v>
      </c>
      <c r="Z15" s="262">
        <v>-8.5299999999999994</v>
      </c>
      <c r="AA15" s="262">
        <v>-48.39</v>
      </c>
      <c r="AB15" s="262">
        <v>15.31</v>
      </c>
      <c r="AC15" s="262">
        <v>6.2</v>
      </c>
      <c r="AD15" s="262">
        <v>1.05</v>
      </c>
      <c r="AE15" s="262">
        <v>7.97</v>
      </c>
      <c r="AF15" s="262">
        <v>6.2</v>
      </c>
      <c r="AG15" s="262">
        <v>7211112.0999999996</v>
      </c>
      <c r="AH15" s="262">
        <v>5035196.78</v>
      </c>
      <c r="AI15" s="200"/>
      <c r="AK15" s="86">
        <f t="shared" si="1"/>
        <v>7.97</v>
      </c>
      <c r="AL15" s="87">
        <v>12.28</v>
      </c>
      <c r="AM15" s="88">
        <f t="shared" si="2"/>
        <v>0</v>
      </c>
      <c r="AN15" s="86">
        <f t="shared" si="3"/>
        <v>6.2</v>
      </c>
      <c r="AO15" s="87">
        <v>9.91</v>
      </c>
      <c r="AP15" s="88">
        <f t="shared" si="4"/>
        <v>0</v>
      </c>
      <c r="AQ15" s="89">
        <f t="shared" si="5"/>
        <v>2.85</v>
      </c>
      <c r="AR15" s="90">
        <f t="shared" si="6"/>
        <v>129.52000000000001</v>
      </c>
      <c r="AS15" s="88">
        <f t="shared" si="0"/>
        <v>0</v>
      </c>
      <c r="AT15" s="91">
        <f t="shared" si="7"/>
        <v>22.08</v>
      </c>
      <c r="AU15" s="92">
        <f t="shared" si="8"/>
        <v>1</v>
      </c>
      <c r="AV15" s="90">
        <f t="shared" si="9"/>
        <v>102.03</v>
      </c>
      <c r="AW15" s="92">
        <f t="shared" si="10"/>
        <v>0</v>
      </c>
      <c r="AX15" s="90">
        <f>สูตรข้อมูล!P15</f>
        <v>58.46</v>
      </c>
      <c r="AY15" s="92">
        <f t="shared" si="11"/>
        <v>1</v>
      </c>
      <c r="AZ15" s="90">
        <f t="shared" si="12"/>
        <v>88.38</v>
      </c>
      <c r="BA15" s="92">
        <f t="shared" si="13"/>
        <v>0</v>
      </c>
      <c r="BB15">
        <f t="shared" si="14"/>
        <v>2</v>
      </c>
    </row>
    <row r="16" spans="2:54" x14ac:dyDescent="0.2">
      <c r="B16" s="272" t="s">
        <v>189</v>
      </c>
      <c r="C16" s="54" t="s">
        <v>190</v>
      </c>
      <c r="D16" s="19" t="s">
        <v>9</v>
      </c>
      <c r="E16" s="79" t="s">
        <v>192</v>
      </c>
      <c r="F16" s="262">
        <v>2.79</v>
      </c>
      <c r="G16" s="262">
        <v>2.48</v>
      </c>
      <c r="H16" s="262">
        <v>1.59</v>
      </c>
      <c r="I16" s="262">
        <v>0.32</v>
      </c>
      <c r="J16" s="262">
        <v>642916608.64999998</v>
      </c>
      <c r="K16" s="262">
        <v>228815253.63</v>
      </c>
      <c r="L16" s="262">
        <v>1.59</v>
      </c>
      <c r="M16" s="262">
        <v>85.06</v>
      </c>
      <c r="N16" s="262">
        <v>102.04</v>
      </c>
      <c r="O16" s="262">
        <v>107.53</v>
      </c>
      <c r="P16" s="262">
        <v>150.55000000000001</v>
      </c>
      <c r="Q16" s="262">
        <v>81.739999999999995</v>
      </c>
      <c r="R16" s="262">
        <v>18.489999999999998</v>
      </c>
      <c r="S16" s="262">
        <v>12.86</v>
      </c>
      <c r="T16" s="262">
        <v>-47.76</v>
      </c>
      <c r="U16" s="262">
        <v>-53.93</v>
      </c>
      <c r="V16" s="262">
        <v>16.36</v>
      </c>
      <c r="W16" s="262">
        <v>12.94</v>
      </c>
      <c r="X16" s="262">
        <v>157.09</v>
      </c>
      <c r="Y16" s="262">
        <v>-53.83</v>
      </c>
      <c r="Z16" s="262">
        <v>-44.16</v>
      </c>
      <c r="AA16" s="262">
        <v>-28.28</v>
      </c>
      <c r="AB16" s="262">
        <v>23.85</v>
      </c>
      <c r="AC16" s="262">
        <v>18.87</v>
      </c>
      <c r="AD16" s="262">
        <v>1.1499999999999999</v>
      </c>
      <c r="AE16" s="262">
        <v>23.04</v>
      </c>
      <c r="AF16" s="262">
        <v>18.87</v>
      </c>
      <c r="AG16" s="262">
        <v>372375183.81</v>
      </c>
      <c r="AH16" s="262">
        <v>377370480.29000002</v>
      </c>
      <c r="AI16" s="200"/>
      <c r="AK16" s="86">
        <f t="shared" si="1"/>
        <v>23.04</v>
      </c>
      <c r="AL16" s="87">
        <v>18.149999999999999</v>
      </c>
      <c r="AM16" s="88">
        <f t="shared" si="2"/>
        <v>1</v>
      </c>
      <c r="AN16" s="86">
        <f t="shared" si="3"/>
        <v>18.87</v>
      </c>
      <c r="AO16" s="87">
        <v>11.57</v>
      </c>
      <c r="AP16" s="88">
        <f t="shared" si="4"/>
        <v>1</v>
      </c>
      <c r="AQ16" s="89">
        <f t="shared" si="5"/>
        <v>1.59</v>
      </c>
      <c r="AR16" s="90">
        <f t="shared" si="6"/>
        <v>85.06</v>
      </c>
      <c r="AS16" s="88">
        <f t="shared" si="0"/>
        <v>1</v>
      </c>
      <c r="AT16" s="91">
        <f t="shared" si="7"/>
        <v>102.04</v>
      </c>
      <c r="AU16" s="92">
        <f t="shared" si="8"/>
        <v>0</v>
      </c>
      <c r="AV16" s="90">
        <f t="shared" si="9"/>
        <v>107.53</v>
      </c>
      <c r="AW16" s="92">
        <f t="shared" si="10"/>
        <v>0</v>
      </c>
      <c r="AX16" s="90">
        <f>สูตรข้อมูล!P16</f>
        <v>150.55000000000001</v>
      </c>
      <c r="AY16" s="92">
        <f t="shared" si="11"/>
        <v>0</v>
      </c>
      <c r="AZ16" s="90">
        <f t="shared" si="12"/>
        <v>81.739999999999995</v>
      </c>
      <c r="BA16" s="92">
        <f t="shared" si="13"/>
        <v>0</v>
      </c>
      <c r="BB16">
        <f t="shared" si="14"/>
        <v>3</v>
      </c>
    </row>
    <row r="17" spans="1:54" x14ac:dyDescent="0.2">
      <c r="B17" s="272"/>
      <c r="C17" s="54" t="s">
        <v>193</v>
      </c>
      <c r="D17" s="19" t="s">
        <v>31</v>
      </c>
      <c r="E17" s="205" t="s">
        <v>401</v>
      </c>
      <c r="F17" s="262">
        <v>1.84</v>
      </c>
      <c r="G17" s="262">
        <v>1.69</v>
      </c>
      <c r="H17" s="262">
        <v>1.3</v>
      </c>
      <c r="I17" s="262">
        <v>0.21</v>
      </c>
      <c r="J17" s="262">
        <v>24042586.920000002</v>
      </c>
      <c r="K17" s="262">
        <v>8602653.1899999995</v>
      </c>
      <c r="L17" s="262">
        <v>1.3</v>
      </c>
      <c r="M17" s="262">
        <v>178.19</v>
      </c>
      <c r="N17" s="262">
        <v>62.54</v>
      </c>
      <c r="O17" s="262">
        <v>82.03</v>
      </c>
      <c r="P17" s="262">
        <v>238.23</v>
      </c>
      <c r="Q17" s="262">
        <v>79.34</v>
      </c>
      <c r="R17" s="262">
        <v>10.4</v>
      </c>
      <c r="S17" s="262">
        <v>2.68</v>
      </c>
      <c r="T17" s="262">
        <v>5.56</v>
      </c>
      <c r="U17" s="262">
        <v>-3.3</v>
      </c>
      <c r="V17" s="262">
        <v>13.44</v>
      </c>
      <c r="W17" s="262">
        <v>4.82</v>
      </c>
      <c r="X17" s="262">
        <v>104.03</v>
      </c>
      <c r="Y17" s="262">
        <v>-88.97</v>
      </c>
      <c r="Z17" s="262">
        <v>-9.7799999999999994</v>
      </c>
      <c r="AA17" s="262">
        <v>-57.71</v>
      </c>
      <c r="AB17" s="262">
        <v>21.84</v>
      </c>
      <c r="AC17" s="262">
        <v>7.83</v>
      </c>
      <c r="AD17" s="262">
        <v>1.05</v>
      </c>
      <c r="AE17" s="262">
        <v>11.7</v>
      </c>
      <c r="AF17" s="262">
        <v>7.83</v>
      </c>
      <c r="AG17" s="262">
        <v>12386263.800000001</v>
      </c>
      <c r="AH17" s="262">
        <v>5580021.0099999998</v>
      </c>
      <c r="AI17" s="200"/>
      <c r="AK17" s="86">
        <f t="shared" si="1"/>
        <v>11.7</v>
      </c>
      <c r="AL17" s="87">
        <v>12.59</v>
      </c>
      <c r="AM17" s="88">
        <f t="shared" si="2"/>
        <v>0</v>
      </c>
      <c r="AN17" s="86">
        <f t="shared" si="3"/>
        <v>7.83</v>
      </c>
      <c r="AO17" s="87">
        <v>10.43</v>
      </c>
      <c r="AP17" s="88">
        <f t="shared" si="4"/>
        <v>0</v>
      </c>
      <c r="AQ17" s="89">
        <f t="shared" si="5"/>
        <v>1.3</v>
      </c>
      <c r="AR17" s="90">
        <f t="shared" si="6"/>
        <v>178.19</v>
      </c>
      <c r="AS17" s="88">
        <f t="shared" si="0"/>
        <v>0</v>
      </c>
      <c r="AT17" s="91">
        <f t="shared" si="7"/>
        <v>62.54</v>
      </c>
      <c r="AU17" s="92">
        <f t="shared" si="8"/>
        <v>0</v>
      </c>
      <c r="AV17" s="90">
        <f t="shared" si="9"/>
        <v>82.03</v>
      </c>
      <c r="AW17" s="92">
        <f t="shared" si="10"/>
        <v>0</v>
      </c>
      <c r="AX17" s="90">
        <f>สูตรข้อมูล!P17</f>
        <v>238.23</v>
      </c>
      <c r="AY17" s="92">
        <f t="shared" si="11"/>
        <v>0</v>
      </c>
      <c r="AZ17" s="90">
        <f t="shared" si="12"/>
        <v>79.34</v>
      </c>
      <c r="BA17" s="92">
        <f t="shared" si="13"/>
        <v>0</v>
      </c>
      <c r="BB17">
        <f t="shared" si="14"/>
        <v>0</v>
      </c>
    </row>
    <row r="18" spans="1:54" x14ac:dyDescent="0.2">
      <c r="B18" s="272"/>
      <c r="C18" s="54" t="s">
        <v>195</v>
      </c>
      <c r="D18" s="19" t="s">
        <v>48</v>
      </c>
      <c r="E18" s="205" t="s">
        <v>171</v>
      </c>
      <c r="F18" s="262">
        <v>6.45</v>
      </c>
      <c r="G18" s="262">
        <v>6.22</v>
      </c>
      <c r="H18" s="262">
        <v>2.63</v>
      </c>
      <c r="I18" s="262">
        <v>0.56000000000000005</v>
      </c>
      <c r="J18" s="262">
        <v>172420153.71000001</v>
      </c>
      <c r="K18" s="262">
        <v>50645979.350000001</v>
      </c>
      <c r="L18" s="262">
        <v>2.6</v>
      </c>
      <c r="M18" s="262">
        <v>89.01</v>
      </c>
      <c r="N18" s="262">
        <v>156</v>
      </c>
      <c r="O18" s="262">
        <v>177.67</v>
      </c>
      <c r="P18" s="262">
        <v>156.91999999999999</v>
      </c>
      <c r="Q18" s="262">
        <v>108.18</v>
      </c>
      <c r="R18" s="262">
        <v>40.96</v>
      </c>
      <c r="S18" s="262">
        <v>37.43</v>
      </c>
      <c r="T18" s="262">
        <v>37.04</v>
      </c>
      <c r="U18" s="262">
        <v>33.39</v>
      </c>
      <c r="V18" s="262">
        <v>40.869999999999997</v>
      </c>
      <c r="W18" s="262">
        <v>37.49</v>
      </c>
      <c r="X18" s="262">
        <v>67.42</v>
      </c>
      <c r="Y18" s="262">
        <v>-90.03</v>
      </c>
      <c r="Z18" s="262">
        <v>-8.68</v>
      </c>
      <c r="AA18" s="262">
        <v>-55.87</v>
      </c>
      <c r="AB18" s="262">
        <v>40.44</v>
      </c>
      <c r="AC18" s="262">
        <v>37.090000000000003</v>
      </c>
      <c r="AD18" s="262">
        <v>1.6</v>
      </c>
      <c r="AE18" s="262">
        <v>42.05</v>
      </c>
      <c r="AF18" s="262">
        <v>37.090000000000003</v>
      </c>
      <c r="AG18" s="262">
        <v>89762647.909999996</v>
      </c>
      <c r="AH18" s="262">
        <v>86318155.769999996</v>
      </c>
      <c r="AI18" s="200"/>
      <c r="AK18" s="86">
        <f t="shared" si="1"/>
        <v>42.05</v>
      </c>
      <c r="AL18" s="87">
        <v>12.28</v>
      </c>
      <c r="AM18" s="88">
        <f t="shared" si="2"/>
        <v>1</v>
      </c>
      <c r="AN18" s="86">
        <f t="shared" si="3"/>
        <v>37.090000000000003</v>
      </c>
      <c r="AO18" s="87">
        <v>9.91</v>
      </c>
      <c r="AP18" s="88">
        <f t="shared" si="4"/>
        <v>1</v>
      </c>
      <c r="AQ18" s="89">
        <f t="shared" si="5"/>
        <v>2.63</v>
      </c>
      <c r="AR18" s="90">
        <f t="shared" si="6"/>
        <v>89.01</v>
      </c>
      <c r="AS18" s="88">
        <f t="shared" si="0"/>
        <v>1</v>
      </c>
      <c r="AT18" s="91">
        <f t="shared" si="7"/>
        <v>156</v>
      </c>
      <c r="AU18" s="92">
        <f t="shared" si="8"/>
        <v>0</v>
      </c>
      <c r="AV18" s="90">
        <f t="shared" si="9"/>
        <v>177.67</v>
      </c>
      <c r="AW18" s="92">
        <f t="shared" si="10"/>
        <v>0</v>
      </c>
      <c r="AX18" s="90">
        <f>สูตรข้อมูล!P18</f>
        <v>156.91999999999999</v>
      </c>
      <c r="AY18" s="92">
        <f t="shared" si="11"/>
        <v>0</v>
      </c>
      <c r="AZ18" s="90">
        <f t="shared" si="12"/>
        <v>108.18</v>
      </c>
      <c r="BA18" s="92">
        <f t="shared" si="13"/>
        <v>0</v>
      </c>
      <c r="BB18">
        <f t="shared" si="14"/>
        <v>3</v>
      </c>
    </row>
    <row r="19" spans="1:54" x14ac:dyDescent="0.2">
      <c r="B19" s="272"/>
      <c r="C19" s="54" t="s">
        <v>196</v>
      </c>
      <c r="D19" s="19" t="s">
        <v>49</v>
      </c>
      <c r="E19" s="79" t="s">
        <v>184</v>
      </c>
      <c r="F19" s="262">
        <v>2.37</v>
      </c>
      <c r="G19" s="262">
        <v>2.12</v>
      </c>
      <c r="H19" s="262">
        <v>0.84</v>
      </c>
      <c r="I19" s="262">
        <v>0.54</v>
      </c>
      <c r="J19" s="262">
        <v>60230701.75</v>
      </c>
      <c r="K19" s="262">
        <v>-7111033.75</v>
      </c>
      <c r="L19" s="262">
        <v>0.84</v>
      </c>
      <c r="M19" s="262">
        <v>208.96</v>
      </c>
      <c r="N19" s="262">
        <v>100.16</v>
      </c>
      <c r="O19" s="262">
        <v>82.76</v>
      </c>
      <c r="P19" s="262">
        <v>170.86</v>
      </c>
      <c r="Q19" s="262">
        <v>54.63</v>
      </c>
      <c r="R19" s="262">
        <v>21.22</v>
      </c>
      <c r="S19" s="262">
        <v>17.09</v>
      </c>
      <c r="T19" s="262">
        <v>20.329999999999998</v>
      </c>
      <c r="U19" s="262">
        <v>15.96</v>
      </c>
      <c r="V19" s="262">
        <v>25.61</v>
      </c>
      <c r="W19" s="262">
        <v>21.57</v>
      </c>
      <c r="X19" s="262">
        <v>84.77</v>
      </c>
      <c r="Y19" s="262">
        <v>-94.49</v>
      </c>
      <c r="Z19" s="262">
        <v>-4.66</v>
      </c>
      <c r="AA19" s="262">
        <v>-54.47</v>
      </c>
      <c r="AB19" s="262">
        <v>36.03</v>
      </c>
      <c r="AC19" s="262">
        <v>30.34</v>
      </c>
      <c r="AD19" s="262">
        <v>1.28</v>
      </c>
      <c r="AE19" s="262">
        <v>25.27</v>
      </c>
      <c r="AF19" s="262">
        <v>30.34</v>
      </c>
      <c r="AG19" s="262">
        <v>61262713.420000002</v>
      </c>
      <c r="AH19" s="262">
        <v>56522225.380000003</v>
      </c>
      <c r="AI19" s="200"/>
      <c r="AK19" s="86">
        <f t="shared" si="1"/>
        <v>25.27</v>
      </c>
      <c r="AL19" s="87">
        <v>11.77</v>
      </c>
      <c r="AM19" s="88">
        <f t="shared" si="2"/>
        <v>1</v>
      </c>
      <c r="AN19" s="86">
        <f t="shared" si="3"/>
        <v>30.34</v>
      </c>
      <c r="AO19" s="87">
        <v>8.91</v>
      </c>
      <c r="AP19" s="88">
        <f t="shared" si="4"/>
        <v>1</v>
      </c>
      <c r="AQ19" s="89">
        <f t="shared" si="5"/>
        <v>0.84</v>
      </c>
      <c r="AR19" s="90">
        <f t="shared" si="6"/>
        <v>208.96</v>
      </c>
      <c r="AS19" s="88">
        <f t="shared" si="0"/>
        <v>0</v>
      </c>
      <c r="AT19" s="91">
        <f t="shared" si="7"/>
        <v>100.16</v>
      </c>
      <c r="AU19" s="92">
        <f t="shared" si="8"/>
        <v>0</v>
      </c>
      <c r="AV19" s="90">
        <f t="shared" si="9"/>
        <v>82.76</v>
      </c>
      <c r="AW19" s="92">
        <f t="shared" si="10"/>
        <v>0</v>
      </c>
      <c r="AX19" s="90">
        <f>สูตรข้อมูล!P19</f>
        <v>170.86</v>
      </c>
      <c r="AY19" s="92">
        <f t="shared" si="11"/>
        <v>0</v>
      </c>
      <c r="AZ19" s="90">
        <f t="shared" si="12"/>
        <v>54.63</v>
      </c>
      <c r="BA19" s="92">
        <f t="shared" si="13"/>
        <v>1</v>
      </c>
      <c r="BB19">
        <f t="shared" si="14"/>
        <v>3</v>
      </c>
    </row>
    <row r="20" spans="1:54" x14ac:dyDescent="0.2">
      <c r="B20" s="272"/>
      <c r="C20" s="54" t="s">
        <v>198</v>
      </c>
      <c r="D20" s="19" t="s">
        <v>50</v>
      </c>
      <c r="E20" s="79" t="s">
        <v>184</v>
      </c>
      <c r="F20" s="262">
        <v>2</v>
      </c>
      <c r="G20" s="262">
        <v>1.89</v>
      </c>
      <c r="H20" s="262">
        <v>1.4</v>
      </c>
      <c r="I20" s="262">
        <v>0.25</v>
      </c>
      <c r="J20" s="262">
        <v>58870999.789999999</v>
      </c>
      <c r="K20" s="262">
        <v>23356564.120000001</v>
      </c>
      <c r="L20" s="262">
        <v>1.4</v>
      </c>
      <c r="M20" s="262">
        <v>147.96</v>
      </c>
      <c r="N20" s="262">
        <v>95.76</v>
      </c>
      <c r="O20" s="262">
        <v>107.73</v>
      </c>
      <c r="P20" s="262">
        <v>112.56</v>
      </c>
      <c r="Q20" s="262">
        <v>46.11</v>
      </c>
      <c r="R20" s="262">
        <v>14.05</v>
      </c>
      <c r="S20" s="262">
        <v>11</v>
      </c>
      <c r="T20" s="262">
        <v>11.62</v>
      </c>
      <c r="U20" s="262">
        <v>8.58</v>
      </c>
      <c r="V20" s="262">
        <v>14.84</v>
      </c>
      <c r="W20" s="262">
        <v>11.69</v>
      </c>
      <c r="X20" s="262">
        <v>95.42</v>
      </c>
      <c r="Y20" s="262">
        <v>-89.95</v>
      </c>
      <c r="Z20" s="262">
        <v>-5.47</v>
      </c>
      <c r="AA20" s="262">
        <v>-58.55</v>
      </c>
      <c r="AB20" s="262">
        <v>15.61</v>
      </c>
      <c r="AC20" s="262">
        <v>12.29</v>
      </c>
      <c r="AD20" s="262">
        <v>1.1299999999999999</v>
      </c>
      <c r="AE20" s="262">
        <v>13.25</v>
      </c>
      <c r="AF20" s="262">
        <v>12.29</v>
      </c>
      <c r="AG20" s="262">
        <v>25873576.469999999</v>
      </c>
      <c r="AH20" s="262">
        <v>24660913.699999999</v>
      </c>
      <c r="AI20" s="200"/>
      <c r="AK20" s="86">
        <f t="shared" si="1"/>
        <v>13.25</v>
      </c>
      <c r="AL20" s="87">
        <v>11.77</v>
      </c>
      <c r="AM20" s="88">
        <f t="shared" si="2"/>
        <v>1</v>
      </c>
      <c r="AN20" s="86">
        <f t="shared" si="3"/>
        <v>12.29</v>
      </c>
      <c r="AO20" s="87">
        <v>8.91</v>
      </c>
      <c r="AP20" s="88">
        <f t="shared" si="4"/>
        <v>1</v>
      </c>
      <c r="AQ20" s="89">
        <f t="shared" si="5"/>
        <v>1.4</v>
      </c>
      <c r="AR20" s="90">
        <f t="shared" si="6"/>
        <v>147.96</v>
      </c>
      <c r="AS20" s="88">
        <f t="shared" si="0"/>
        <v>0</v>
      </c>
      <c r="AT20" s="91">
        <f t="shared" si="7"/>
        <v>95.76</v>
      </c>
      <c r="AU20" s="92">
        <f t="shared" si="8"/>
        <v>0</v>
      </c>
      <c r="AV20" s="90">
        <f t="shared" si="9"/>
        <v>107.73</v>
      </c>
      <c r="AW20" s="92">
        <f t="shared" si="10"/>
        <v>0</v>
      </c>
      <c r="AX20" s="90">
        <f>สูตรข้อมูล!P20</f>
        <v>112.56</v>
      </c>
      <c r="AY20" s="92">
        <f t="shared" si="11"/>
        <v>0</v>
      </c>
      <c r="AZ20" s="90">
        <f t="shared" si="12"/>
        <v>46.11</v>
      </c>
      <c r="BA20" s="92">
        <f t="shared" si="13"/>
        <v>1</v>
      </c>
      <c r="BB20">
        <f t="shared" si="14"/>
        <v>3</v>
      </c>
    </row>
    <row r="21" spans="1:54" x14ac:dyDescent="0.2">
      <c r="B21" s="272"/>
      <c r="C21" s="54" t="s">
        <v>200</v>
      </c>
      <c r="D21" s="19" t="s">
        <v>51</v>
      </c>
      <c r="E21" s="205" t="s">
        <v>401</v>
      </c>
      <c r="F21" s="262">
        <v>4.17</v>
      </c>
      <c r="G21" s="262">
        <v>3.91</v>
      </c>
      <c r="H21" s="262">
        <v>1.59</v>
      </c>
      <c r="I21" s="262">
        <v>0.55000000000000004</v>
      </c>
      <c r="J21" s="262">
        <v>86901796.920000002</v>
      </c>
      <c r="K21" s="262">
        <v>17254554.850000001</v>
      </c>
      <c r="L21" s="262">
        <v>1.59</v>
      </c>
      <c r="M21" s="262">
        <v>190.77</v>
      </c>
      <c r="N21" s="262">
        <v>181.9</v>
      </c>
      <c r="O21" s="262">
        <v>137.11000000000001</v>
      </c>
      <c r="P21" s="262">
        <v>296.77</v>
      </c>
      <c r="Q21" s="262">
        <v>115.36</v>
      </c>
      <c r="R21" s="262">
        <v>30.22</v>
      </c>
      <c r="S21" s="262">
        <v>29.46</v>
      </c>
      <c r="T21" s="262">
        <v>24.14</v>
      </c>
      <c r="U21" s="262">
        <v>23.36</v>
      </c>
      <c r="V21" s="262">
        <v>29.3</v>
      </c>
      <c r="W21" s="262">
        <v>28.59</v>
      </c>
      <c r="X21" s="262">
        <v>77.930000000000007</v>
      </c>
      <c r="Y21" s="262">
        <v>-85.12</v>
      </c>
      <c r="Z21" s="262">
        <v>-13.22</v>
      </c>
      <c r="AA21" s="262">
        <v>-59.42</v>
      </c>
      <c r="AB21" s="262">
        <v>29.37</v>
      </c>
      <c r="AC21" s="262">
        <v>28.66</v>
      </c>
      <c r="AD21" s="262">
        <v>1.4</v>
      </c>
      <c r="AE21" s="262">
        <v>30.29</v>
      </c>
      <c r="AF21" s="262">
        <v>28.66</v>
      </c>
      <c r="AG21" s="262">
        <v>47591295.32</v>
      </c>
      <c r="AH21" s="262">
        <v>49038196.920000002</v>
      </c>
      <c r="AI21" s="200"/>
      <c r="AK21" s="86">
        <f t="shared" si="1"/>
        <v>30.29</v>
      </c>
      <c r="AL21" s="87">
        <v>12.59</v>
      </c>
      <c r="AM21" s="88">
        <f t="shared" si="2"/>
        <v>1</v>
      </c>
      <c r="AN21" s="86">
        <f t="shared" si="3"/>
        <v>28.66</v>
      </c>
      <c r="AO21" s="87">
        <v>10.43</v>
      </c>
      <c r="AP21" s="88">
        <f t="shared" si="4"/>
        <v>1</v>
      </c>
      <c r="AQ21" s="89">
        <f t="shared" si="5"/>
        <v>1.59</v>
      </c>
      <c r="AR21" s="90">
        <f t="shared" si="6"/>
        <v>190.77</v>
      </c>
      <c r="AS21" s="88">
        <f t="shared" si="0"/>
        <v>0</v>
      </c>
      <c r="AT21" s="91">
        <f t="shared" si="7"/>
        <v>181.9</v>
      </c>
      <c r="AU21" s="92">
        <f t="shared" si="8"/>
        <v>0</v>
      </c>
      <c r="AV21" s="90">
        <f t="shared" si="9"/>
        <v>137.11000000000001</v>
      </c>
      <c r="AW21" s="92">
        <f t="shared" si="10"/>
        <v>0</v>
      </c>
      <c r="AX21" s="90">
        <f>สูตรข้อมูล!P21</f>
        <v>296.77</v>
      </c>
      <c r="AY21" s="92">
        <f t="shared" si="11"/>
        <v>0</v>
      </c>
      <c r="AZ21" s="90">
        <f t="shared" si="12"/>
        <v>115.36</v>
      </c>
      <c r="BA21" s="92">
        <f t="shared" si="13"/>
        <v>0</v>
      </c>
      <c r="BB21">
        <f t="shared" si="14"/>
        <v>2</v>
      </c>
    </row>
    <row r="22" spans="1:54" x14ac:dyDescent="0.2">
      <c r="B22" s="272"/>
      <c r="C22" s="54" t="s">
        <v>202</v>
      </c>
      <c r="D22" s="19" t="s">
        <v>52</v>
      </c>
      <c r="E22" s="79" t="s">
        <v>204</v>
      </c>
      <c r="F22" s="262">
        <v>4.38</v>
      </c>
      <c r="G22" s="262">
        <v>4.26</v>
      </c>
      <c r="H22" s="262">
        <v>1.78</v>
      </c>
      <c r="I22" s="262">
        <v>0.56000000000000005</v>
      </c>
      <c r="J22" s="262">
        <v>238370641.21000001</v>
      </c>
      <c r="K22" s="262">
        <v>55296290.219999999</v>
      </c>
      <c r="L22" s="262">
        <v>1.78</v>
      </c>
      <c r="M22" s="262">
        <v>92.97</v>
      </c>
      <c r="N22" s="262">
        <v>82.09</v>
      </c>
      <c r="O22" s="262">
        <v>152.44999999999999</v>
      </c>
      <c r="P22" s="262">
        <v>149.43</v>
      </c>
      <c r="Q22" s="262">
        <v>57.71</v>
      </c>
      <c r="R22" s="262">
        <v>43.92</v>
      </c>
      <c r="S22" s="262">
        <v>37.049999999999997</v>
      </c>
      <c r="T22" s="262">
        <v>39.03</v>
      </c>
      <c r="U22" s="262">
        <v>31.85</v>
      </c>
      <c r="V22" s="262">
        <v>44.01</v>
      </c>
      <c r="W22" s="262">
        <v>37.479999999999997</v>
      </c>
      <c r="X22" s="262">
        <v>69</v>
      </c>
      <c r="Y22" s="262">
        <v>-88.55</v>
      </c>
      <c r="Z22" s="262">
        <v>-10.18</v>
      </c>
      <c r="AA22" s="262">
        <v>-54.02</v>
      </c>
      <c r="AB22" s="262">
        <v>30.43</v>
      </c>
      <c r="AC22" s="262">
        <v>25.91</v>
      </c>
      <c r="AD22" s="262">
        <v>1.6</v>
      </c>
      <c r="AE22" s="262">
        <v>46.57</v>
      </c>
      <c r="AF22" s="262">
        <v>25.91</v>
      </c>
      <c r="AG22" s="262">
        <v>186009632.19999999</v>
      </c>
      <c r="AH22" s="262">
        <v>165206199.30000001</v>
      </c>
      <c r="AI22" s="200"/>
      <c r="AK22" s="86">
        <f t="shared" si="1"/>
        <v>46.57</v>
      </c>
      <c r="AL22" s="87">
        <v>15.85</v>
      </c>
      <c r="AM22" s="88">
        <f t="shared" si="2"/>
        <v>1</v>
      </c>
      <c r="AN22" s="86">
        <f t="shared" si="3"/>
        <v>25.91</v>
      </c>
      <c r="AO22" s="87">
        <v>9.86</v>
      </c>
      <c r="AP22" s="88">
        <f t="shared" si="4"/>
        <v>1</v>
      </c>
      <c r="AQ22" s="89">
        <f t="shared" si="5"/>
        <v>1.78</v>
      </c>
      <c r="AR22" s="90">
        <f t="shared" si="6"/>
        <v>92.97</v>
      </c>
      <c r="AS22" s="88">
        <f t="shared" si="0"/>
        <v>0</v>
      </c>
      <c r="AT22" s="91">
        <f t="shared" si="7"/>
        <v>82.09</v>
      </c>
      <c r="AU22" s="92">
        <f t="shared" si="8"/>
        <v>0</v>
      </c>
      <c r="AV22" s="90">
        <f t="shared" si="9"/>
        <v>152.44999999999999</v>
      </c>
      <c r="AW22" s="92">
        <f t="shared" si="10"/>
        <v>0</v>
      </c>
      <c r="AX22" s="90">
        <f>สูตรข้อมูล!P22</f>
        <v>149.43</v>
      </c>
      <c r="AY22" s="92">
        <f t="shared" si="11"/>
        <v>0</v>
      </c>
      <c r="AZ22" s="90">
        <f t="shared" si="12"/>
        <v>57.71</v>
      </c>
      <c r="BA22" s="92">
        <f t="shared" si="13"/>
        <v>1</v>
      </c>
      <c r="BB22">
        <f t="shared" si="14"/>
        <v>3</v>
      </c>
    </row>
    <row r="23" spans="1:54" x14ac:dyDescent="0.2">
      <c r="B23" s="272"/>
      <c r="C23" s="54" t="s">
        <v>205</v>
      </c>
      <c r="D23" s="19" t="s">
        <v>53</v>
      </c>
      <c r="E23" s="79" t="s">
        <v>184</v>
      </c>
      <c r="F23" s="262">
        <v>1.77</v>
      </c>
      <c r="G23" s="262">
        <v>1.67</v>
      </c>
      <c r="H23" s="262">
        <v>0.56999999999999995</v>
      </c>
      <c r="I23" s="262">
        <v>0.62</v>
      </c>
      <c r="J23" s="262">
        <v>48973931.799999997</v>
      </c>
      <c r="K23" s="262">
        <v>-27166889.620000001</v>
      </c>
      <c r="L23" s="262">
        <v>0.56999999999999995</v>
      </c>
      <c r="M23" s="262">
        <v>209.69</v>
      </c>
      <c r="N23" s="262">
        <v>102.16</v>
      </c>
      <c r="O23" s="262">
        <v>82.63</v>
      </c>
      <c r="P23" s="262">
        <v>188.75</v>
      </c>
      <c r="Q23" s="262">
        <v>46.53</v>
      </c>
      <c r="R23" s="262">
        <v>20.28</v>
      </c>
      <c r="S23" s="262">
        <v>13.46</v>
      </c>
      <c r="T23" s="262">
        <v>18.989999999999998</v>
      </c>
      <c r="U23" s="262">
        <v>11.96</v>
      </c>
      <c r="V23" s="262">
        <v>31.44</v>
      </c>
      <c r="W23" s="262">
        <v>25.53</v>
      </c>
      <c r="X23" s="262">
        <v>88.85</v>
      </c>
      <c r="Y23" s="262">
        <v>-93.58</v>
      </c>
      <c r="Z23" s="262">
        <v>-5.5</v>
      </c>
      <c r="AA23" s="262">
        <v>-57.47</v>
      </c>
      <c r="AB23" s="262">
        <v>31.41</v>
      </c>
      <c r="AC23" s="262">
        <v>25.51</v>
      </c>
      <c r="AD23" s="262">
        <v>1.34</v>
      </c>
      <c r="AE23" s="262">
        <v>29.02</v>
      </c>
      <c r="AF23" s="262">
        <v>25.51</v>
      </c>
      <c r="AG23" s="262">
        <v>71706056.939999998</v>
      </c>
      <c r="AH23" s="262">
        <v>75251086.879999995</v>
      </c>
      <c r="AI23" s="200"/>
      <c r="AK23" s="86">
        <f t="shared" si="1"/>
        <v>29.02</v>
      </c>
      <c r="AL23" s="87">
        <v>11.77</v>
      </c>
      <c r="AM23" s="88">
        <f t="shared" si="2"/>
        <v>1</v>
      </c>
      <c r="AN23" s="86">
        <f t="shared" si="3"/>
        <v>25.51</v>
      </c>
      <c r="AO23" s="87">
        <v>8.91</v>
      </c>
      <c r="AP23" s="88">
        <f t="shared" si="4"/>
        <v>1</v>
      </c>
      <c r="AQ23" s="89">
        <f t="shared" si="5"/>
        <v>0.56999999999999995</v>
      </c>
      <c r="AR23" s="90">
        <f t="shared" si="6"/>
        <v>209.69</v>
      </c>
      <c r="AS23" s="88">
        <f t="shared" si="0"/>
        <v>0</v>
      </c>
      <c r="AT23" s="91">
        <f t="shared" si="7"/>
        <v>102.16</v>
      </c>
      <c r="AU23" s="92">
        <f t="shared" si="8"/>
        <v>0</v>
      </c>
      <c r="AV23" s="90">
        <f t="shared" si="9"/>
        <v>82.63</v>
      </c>
      <c r="AW23" s="92">
        <f t="shared" si="10"/>
        <v>0</v>
      </c>
      <c r="AX23" s="90">
        <f>สูตรข้อมูล!P23</f>
        <v>188.75</v>
      </c>
      <c r="AY23" s="92">
        <f t="shared" si="11"/>
        <v>0</v>
      </c>
      <c r="AZ23" s="90">
        <f t="shared" si="12"/>
        <v>46.53</v>
      </c>
      <c r="BA23" s="92">
        <f t="shared" si="13"/>
        <v>1</v>
      </c>
      <c r="BB23">
        <f t="shared" si="14"/>
        <v>3</v>
      </c>
    </row>
    <row r="24" spans="1:54" x14ac:dyDescent="0.2">
      <c r="B24" s="272"/>
      <c r="C24" s="54" t="s">
        <v>207</v>
      </c>
      <c r="D24" s="19" t="s">
        <v>54</v>
      </c>
      <c r="E24" s="79" t="s">
        <v>171</v>
      </c>
      <c r="F24" s="262">
        <v>1.96</v>
      </c>
      <c r="G24" s="262">
        <v>1.83</v>
      </c>
      <c r="H24" s="262">
        <v>0.77</v>
      </c>
      <c r="I24" s="262">
        <v>0.54</v>
      </c>
      <c r="J24" s="262">
        <v>31148924.960000001</v>
      </c>
      <c r="K24" s="262">
        <v>-7339460.5700000003</v>
      </c>
      <c r="L24" s="262">
        <v>0.77</v>
      </c>
      <c r="M24" s="262">
        <v>112.51</v>
      </c>
      <c r="N24" s="262">
        <v>110.07</v>
      </c>
      <c r="O24" s="262">
        <v>111.62</v>
      </c>
      <c r="P24" s="262">
        <v>288.44</v>
      </c>
      <c r="Q24" s="262">
        <v>72.14</v>
      </c>
      <c r="R24" s="262">
        <v>24.26</v>
      </c>
      <c r="S24" s="262">
        <v>19.09</v>
      </c>
      <c r="T24" s="262">
        <v>15.21</v>
      </c>
      <c r="U24" s="262">
        <v>9.65</v>
      </c>
      <c r="V24" s="262">
        <v>24.6</v>
      </c>
      <c r="W24" s="262">
        <v>19.72</v>
      </c>
      <c r="X24" s="262">
        <v>91.39</v>
      </c>
      <c r="Y24" s="262">
        <v>-85.81</v>
      </c>
      <c r="Z24" s="262">
        <v>-13.04</v>
      </c>
      <c r="AA24" s="262">
        <v>-63.65</v>
      </c>
      <c r="AB24" s="262">
        <v>30.87</v>
      </c>
      <c r="AC24" s="262">
        <v>24.74</v>
      </c>
      <c r="AD24" s="262">
        <v>1.25</v>
      </c>
      <c r="AE24" s="262">
        <v>26.09</v>
      </c>
      <c r="AF24" s="262">
        <v>24.74</v>
      </c>
      <c r="AG24" s="262">
        <v>30817531.739999998</v>
      </c>
      <c r="AH24" s="262">
        <v>26509859.890000001</v>
      </c>
      <c r="AI24" s="200"/>
      <c r="AK24" s="86">
        <f t="shared" si="1"/>
        <v>26.09</v>
      </c>
      <c r="AL24" s="87">
        <v>12.28</v>
      </c>
      <c r="AM24" s="88">
        <f t="shared" si="2"/>
        <v>1</v>
      </c>
      <c r="AN24" s="86">
        <f t="shared" si="3"/>
        <v>24.74</v>
      </c>
      <c r="AO24" s="87">
        <v>9.91</v>
      </c>
      <c r="AP24" s="88">
        <f t="shared" si="4"/>
        <v>1</v>
      </c>
      <c r="AQ24" s="89">
        <f t="shared" si="5"/>
        <v>0.77</v>
      </c>
      <c r="AR24" s="90">
        <f t="shared" si="6"/>
        <v>112.51</v>
      </c>
      <c r="AS24" s="88">
        <f t="shared" si="0"/>
        <v>1</v>
      </c>
      <c r="AT24" s="91">
        <f t="shared" si="7"/>
        <v>110.07</v>
      </c>
      <c r="AU24" s="92">
        <f t="shared" si="8"/>
        <v>0</v>
      </c>
      <c r="AV24" s="90">
        <f t="shared" si="9"/>
        <v>111.62</v>
      </c>
      <c r="AW24" s="92">
        <f t="shared" si="10"/>
        <v>0</v>
      </c>
      <c r="AX24" s="90">
        <f>สูตรข้อมูล!P24</f>
        <v>288.44</v>
      </c>
      <c r="AY24" s="92">
        <f t="shared" si="11"/>
        <v>0</v>
      </c>
      <c r="AZ24" s="90">
        <f t="shared" si="12"/>
        <v>72.14</v>
      </c>
      <c r="BA24" s="92">
        <f t="shared" si="13"/>
        <v>0</v>
      </c>
      <c r="BB24">
        <f t="shared" si="14"/>
        <v>3</v>
      </c>
    </row>
    <row r="25" spans="1:54" x14ac:dyDescent="0.2">
      <c r="B25" s="272"/>
      <c r="C25" s="54" t="s">
        <v>209</v>
      </c>
      <c r="D25" s="19" t="s">
        <v>66</v>
      </c>
      <c r="E25" s="79" t="s">
        <v>171</v>
      </c>
      <c r="F25" s="262">
        <v>1.51</v>
      </c>
      <c r="G25" s="262">
        <v>1.39</v>
      </c>
      <c r="H25" s="262">
        <v>0.64</v>
      </c>
      <c r="I25" s="262">
        <v>0.5</v>
      </c>
      <c r="J25" s="262">
        <v>7862591.2599999998</v>
      </c>
      <c r="K25" s="262">
        <v>-5649302.4299999997</v>
      </c>
      <c r="L25" s="262">
        <v>0.64</v>
      </c>
      <c r="M25" s="262">
        <v>270.58999999999997</v>
      </c>
      <c r="N25" s="262">
        <v>62.96</v>
      </c>
      <c r="O25" s="262">
        <v>258.58999999999997</v>
      </c>
      <c r="P25" s="262">
        <v>108.26</v>
      </c>
      <c r="Q25" s="262">
        <v>64.23</v>
      </c>
      <c r="R25" s="262">
        <v>11.59</v>
      </c>
      <c r="S25" s="262">
        <v>7.92</v>
      </c>
      <c r="T25" s="262">
        <v>5.15</v>
      </c>
      <c r="U25" s="262">
        <v>1.05</v>
      </c>
      <c r="V25" s="262">
        <v>13.08</v>
      </c>
      <c r="W25" s="262">
        <v>9.3800000000000008</v>
      </c>
      <c r="X25" s="262">
        <v>100.44</v>
      </c>
      <c r="Y25" s="262">
        <v>-88.98</v>
      </c>
      <c r="Z25" s="262">
        <v>-9.5399999999999991</v>
      </c>
      <c r="AA25" s="262">
        <v>-65.05</v>
      </c>
      <c r="AB25" s="262">
        <v>20.57</v>
      </c>
      <c r="AC25" s="262">
        <v>14.76</v>
      </c>
      <c r="AD25" s="262">
        <v>1.1000000000000001</v>
      </c>
      <c r="AE25" s="262">
        <v>12.69</v>
      </c>
      <c r="AF25" s="262">
        <v>14.76</v>
      </c>
      <c r="AG25" s="262">
        <v>6573562.0800000001</v>
      </c>
      <c r="AH25" s="262">
        <v>5387725.2400000002</v>
      </c>
      <c r="AI25" s="200"/>
      <c r="AK25" s="86">
        <f t="shared" si="1"/>
        <v>12.69</v>
      </c>
      <c r="AL25" s="87">
        <v>12.28</v>
      </c>
      <c r="AM25" s="88">
        <f t="shared" si="2"/>
        <v>1</v>
      </c>
      <c r="AN25" s="86">
        <f t="shared" si="3"/>
        <v>14.76</v>
      </c>
      <c r="AO25" s="87">
        <v>9.91</v>
      </c>
      <c r="AP25" s="88">
        <f t="shared" si="4"/>
        <v>1</v>
      </c>
      <c r="AQ25" s="89">
        <f t="shared" si="5"/>
        <v>0.64</v>
      </c>
      <c r="AR25" s="90">
        <f t="shared" si="6"/>
        <v>270.58999999999997</v>
      </c>
      <c r="AS25" s="88">
        <f t="shared" si="0"/>
        <v>0</v>
      </c>
      <c r="AT25" s="91">
        <f t="shared" si="7"/>
        <v>62.96</v>
      </c>
      <c r="AU25" s="92">
        <f t="shared" si="8"/>
        <v>0</v>
      </c>
      <c r="AV25" s="90">
        <f t="shared" si="9"/>
        <v>258.58999999999997</v>
      </c>
      <c r="AW25" s="92">
        <f t="shared" si="10"/>
        <v>0</v>
      </c>
      <c r="AX25" s="90">
        <f>สูตรข้อมูล!P25</f>
        <v>108.26</v>
      </c>
      <c r="AY25" s="92">
        <f t="shared" si="11"/>
        <v>0</v>
      </c>
      <c r="AZ25" s="90">
        <f t="shared" si="12"/>
        <v>64.23</v>
      </c>
      <c r="BA25" s="92">
        <f t="shared" si="13"/>
        <v>0</v>
      </c>
      <c r="BB25">
        <f t="shared" si="14"/>
        <v>2</v>
      </c>
    </row>
    <row r="26" spans="1:54" x14ac:dyDescent="0.2">
      <c r="B26" s="272"/>
      <c r="C26" s="54" t="s">
        <v>211</v>
      </c>
      <c r="D26" s="19" t="s">
        <v>75</v>
      </c>
      <c r="E26" s="79" t="s">
        <v>213</v>
      </c>
      <c r="F26" s="262">
        <v>8.31</v>
      </c>
      <c r="G26" s="262">
        <v>7.91</v>
      </c>
      <c r="H26" s="262">
        <v>6.88</v>
      </c>
      <c r="I26" s="262">
        <v>0.12</v>
      </c>
      <c r="J26" s="262">
        <v>38213373.799999997</v>
      </c>
      <c r="K26" s="262">
        <v>30712741.559999999</v>
      </c>
      <c r="L26" s="262">
        <v>6.88</v>
      </c>
      <c r="M26" s="262">
        <v>62.79</v>
      </c>
      <c r="N26" s="262">
        <v>43.69</v>
      </c>
      <c r="O26" s="262">
        <v>65.959999999999994</v>
      </c>
      <c r="P26" s="262">
        <v>125.18</v>
      </c>
      <c r="Q26" s="262">
        <v>121</v>
      </c>
      <c r="R26" s="262">
        <v>22.11</v>
      </c>
      <c r="S26" s="262">
        <v>16.23</v>
      </c>
      <c r="T26" s="262">
        <v>17.420000000000002</v>
      </c>
      <c r="U26" s="262">
        <v>11.25</v>
      </c>
      <c r="V26" s="262">
        <v>30.73</v>
      </c>
      <c r="W26" s="262">
        <v>25.62</v>
      </c>
      <c r="X26" s="262">
        <v>89.77</v>
      </c>
      <c r="Y26" s="262">
        <v>-89.82</v>
      </c>
      <c r="Z26" s="262">
        <v>-9.0399999999999991</v>
      </c>
      <c r="AA26" s="262">
        <v>-58.44</v>
      </c>
      <c r="AB26" s="262">
        <v>23.07</v>
      </c>
      <c r="AC26" s="262">
        <v>19.23</v>
      </c>
      <c r="AD26" s="262">
        <v>1.34</v>
      </c>
      <c r="AE26" s="262">
        <v>34.64</v>
      </c>
      <c r="AF26" s="262">
        <v>19.23</v>
      </c>
      <c r="AG26" s="262">
        <v>14429729.67</v>
      </c>
      <c r="AH26" s="262">
        <v>12884268.369999999</v>
      </c>
      <c r="AI26" s="200"/>
      <c r="AK26" s="86">
        <f t="shared" si="1"/>
        <v>34.64</v>
      </c>
      <c r="AL26" s="87">
        <v>11.48</v>
      </c>
      <c r="AM26" s="88">
        <f t="shared" si="2"/>
        <v>1</v>
      </c>
      <c r="AN26" s="86">
        <f t="shared" si="3"/>
        <v>19.23</v>
      </c>
      <c r="AO26" s="87">
        <v>4.78</v>
      </c>
      <c r="AP26" s="88">
        <f t="shared" si="4"/>
        <v>1</v>
      </c>
      <c r="AQ26" s="89">
        <f t="shared" si="5"/>
        <v>6.88</v>
      </c>
      <c r="AR26" s="90">
        <f t="shared" si="6"/>
        <v>62.79</v>
      </c>
      <c r="AS26" s="88">
        <f t="shared" si="0"/>
        <v>1</v>
      </c>
      <c r="AT26" s="91">
        <f t="shared" si="7"/>
        <v>43.69</v>
      </c>
      <c r="AU26" s="92">
        <f t="shared" si="8"/>
        <v>1</v>
      </c>
      <c r="AV26" s="90">
        <f t="shared" si="9"/>
        <v>65.959999999999994</v>
      </c>
      <c r="AW26" s="92">
        <f t="shared" si="10"/>
        <v>0</v>
      </c>
      <c r="AX26" s="90">
        <f>สูตรข้อมูล!P26</f>
        <v>125.18</v>
      </c>
      <c r="AY26" s="92">
        <f t="shared" si="11"/>
        <v>0</v>
      </c>
      <c r="AZ26" s="90">
        <f t="shared" si="12"/>
        <v>121</v>
      </c>
      <c r="BA26" s="92">
        <f t="shared" si="13"/>
        <v>0</v>
      </c>
      <c r="BB26">
        <f t="shared" si="14"/>
        <v>4</v>
      </c>
    </row>
    <row r="27" spans="1:54" x14ac:dyDescent="0.2">
      <c r="B27" s="268" t="s">
        <v>214</v>
      </c>
      <c r="C27" s="50" t="s">
        <v>215</v>
      </c>
      <c r="D27" s="15" t="s">
        <v>3</v>
      </c>
      <c r="E27" s="80" t="s">
        <v>165</v>
      </c>
      <c r="F27" s="262">
        <v>4.8</v>
      </c>
      <c r="G27" s="262">
        <v>4.42</v>
      </c>
      <c r="H27" s="262">
        <v>2.59</v>
      </c>
      <c r="I27" s="262">
        <v>0.38</v>
      </c>
      <c r="J27" s="262">
        <v>2115514619.5</v>
      </c>
      <c r="K27" s="262">
        <v>884496206.01999998</v>
      </c>
      <c r="L27" s="262">
        <v>2.59</v>
      </c>
      <c r="M27" s="262">
        <v>65.209999999999994</v>
      </c>
      <c r="N27" s="262">
        <v>128.54</v>
      </c>
      <c r="O27" s="262">
        <v>104.66</v>
      </c>
      <c r="P27" s="262">
        <v>179.07</v>
      </c>
      <c r="Q27" s="262">
        <v>54.97</v>
      </c>
      <c r="R27" s="262">
        <v>16.22</v>
      </c>
      <c r="S27" s="262">
        <v>10.44</v>
      </c>
      <c r="T27" s="262">
        <v>-23.84</v>
      </c>
      <c r="U27" s="262">
        <v>-30.1</v>
      </c>
      <c r="V27" s="262">
        <v>16.510000000000002</v>
      </c>
      <c r="W27" s="262">
        <v>12.39</v>
      </c>
      <c r="X27" s="262">
        <v>133.15</v>
      </c>
      <c r="Y27" s="262">
        <v>-65.12</v>
      </c>
      <c r="Z27" s="262">
        <v>-32.49</v>
      </c>
      <c r="AA27" s="262">
        <v>-30.14</v>
      </c>
      <c r="AB27" s="262">
        <v>20.62</v>
      </c>
      <c r="AC27" s="262">
        <v>15.47</v>
      </c>
      <c r="AD27" s="262">
        <v>1.1399999999999999</v>
      </c>
      <c r="AE27" s="262">
        <v>20.46</v>
      </c>
      <c r="AF27" s="262">
        <v>15.47</v>
      </c>
      <c r="AG27" s="262">
        <v>632693428.77999997</v>
      </c>
      <c r="AH27" s="262">
        <v>582229303.55999994</v>
      </c>
      <c r="AI27" s="200"/>
      <c r="AK27" s="86">
        <f t="shared" si="1"/>
        <v>20.46</v>
      </c>
      <c r="AL27" s="87">
        <v>14.75</v>
      </c>
      <c r="AM27" s="88">
        <f t="shared" si="2"/>
        <v>1</v>
      </c>
      <c r="AN27" s="86">
        <f t="shared" si="3"/>
        <v>15.47</v>
      </c>
      <c r="AO27" s="87">
        <v>8.89</v>
      </c>
      <c r="AP27" s="88">
        <f t="shared" si="4"/>
        <v>1</v>
      </c>
      <c r="AQ27" s="89">
        <f t="shared" si="5"/>
        <v>2.59</v>
      </c>
      <c r="AR27" s="90">
        <f t="shared" si="6"/>
        <v>65.209999999999994</v>
      </c>
      <c r="AS27" s="88">
        <f t="shared" si="0"/>
        <v>1</v>
      </c>
      <c r="AT27" s="91">
        <f t="shared" si="7"/>
        <v>128.54</v>
      </c>
      <c r="AU27" s="92">
        <f t="shared" si="8"/>
        <v>0</v>
      </c>
      <c r="AV27" s="90">
        <f t="shared" si="9"/>
        <v>104.66</v>
      </c>
      <c r="AW27" s="92">
        <f t="shared" si="10"/>
        <v>0</v>
      </c>
      <c r="AX27" s="90">
        <f>สูตรข้อมูล!P27</f>
        <v>179.07</v>
      </c>
      <c r="AY27" s="92">
        <f t="shared" si="11"/>
        <v>0</v>
      </c>
      <c r="AZ27" s="90">
        <f t="shared" si="12"/>
        <v>54.97</v>
      </c>
      <c r="BA27" s="92">
        <f t="shared" si="13"/>
        <v>1</v>
      </c>
      <c r="BB27">
        <f t="shared" si="14"/>
        <v>4</v>
      </c>
    </row>
    <row r="28" spans="1:54" x14ac:dyDescent="0.2">
      <c r="A28" s="26"/>
      <c r="B28" s="268"/>
      <c r="C28" s="50" t="s">
        <v>217</v>
      </c>
      <c r="D28" s="15" t="s">
        <v>15</v>
      </c>
      <c r="E28" s="80" t="s">
        <v>204</v>
      </c>
      <c r="F28" s="262">
        <v>7.3</v>
      </c>
      <c r="G28" s="262">
        <v>7.04</v>
      </c>
      <c r="H28" s="262">
        <v>4.71</v>
      </c>
      <c r="I28" s="262">
        <v>0.32</v>
      </c>
      <c r="J28" s="262">
        <v>344393147.41000003</v>
      </c>
      <c r="K28" s="262">
        <v>202372797.13</v>
      </c>
      <c r="L28" s="262">
        <v>4.7</v>
      </c>
      <c r="M28" s="262">
        <v>66.150000000000006</v>
      </c>
      <c r="N28" s="262">
        <v>63.97</v>
      </c>
      <c r="O28" s="262">
        <v>81.22</v>
      </c>
      <c r="P28" s="262">
        <v>153.33000000000001</v>
      </c>
      <c r="Q28" s="262">
        <v>35.78</v>
      </c>
      <c r="R28" s="262">
        <v>38.94</v>
      </c>
      <c r="S28" s="262">
        <v>32.28</v>
      </c>
      <c r="T28" s="262">
        <v>31.74</v>
      </c>
      <c r="U28" s="262">
        <v>24.93</v>
      </c>
      <c r="V28" s="262">
        <v>41.06</v>
      </c>
      <c r="W28" s="262">
        <v>35.200000000000003</v>
      </c>
      <c r="X28" s="262">
        <v>75.37</v>
      </c>
      <c r="Y28" s="262">
        <v>-85.72</v>
      </c>
      <c r="Z28" s="262">
        <v>-13.88</v>
      </c>
      <c r="AA28" s="262">
        <v>-48.84</v>
      </c>
      <c r="AB28" s="262">
        <v>31.8</v>
      </c>
      <c r="AC28" s="262">
        <v>27.27</v>
      </c>
      <c r="AD28" s="262">
        <v>1.54</v>
      </c>
      <c r="AE28" s="262">
        <v>45.48</v>
      </c>
      <c r="AF28" s="262">
        <v>27.27</v>
      </c>
      <c r="AG28" s="262">
        <v>215407386.91</v>
      </c>
      <c r="AH28" s="262">
        <v>193909393.81999999</v>
      </c>
      <c r="AI28" s="200"/>
      <c r="AK28" s="86">
        <f t="shared" si="1"/>
        <v>45.48</v>
      </c>
      <c r="AL28" s="87">
        <v>15.85</v>
      </c>
      <c r="AM28" s="88">
        <f t="shared" si="2"/>
        <v>1</v>
      </c>
      <c r="AN28" s="86">
        <f t="shared" si="3"/>
        <v>27.27</v>
      </c>
      <c r="AO28" s="87">
        <v>9.86</v>
      </c>
      <c r="AP28" s="88">
        <f t="shared" si="4"/>
        <v>1</v>
      </c>
      <c r="AQ28" s="89">
        <f t="shared" si="5"/>
        <v>4.71</v>
      </c>
      <c r="AR28" s="90">
        <f t="shared" si="6"/>
        <v>66.150000000000006</v>
      </c>
      <c r="AS28" s="88">
        <f t="shared" si="0"/>
        <v>1</v>
      </c>
      <c r="AT28" s="91">
        <f t="shared" si="7"/>
        <v>63.97</v>
      </c>
      <c r="AU28" s="92">
        <f t="shared" si="8"/>
        <v>0</v>
      </c>
      <c r="AV28" s="90">
        <f t="shared" si="9"/>
        <v>81.22</v>
      </c>
      <c r="AW28" s="92">
        <f t="shared" si="10"/>
        <v>0</v>
      </c>
      <c r="AX28" s="90">
        <f>สูตรข้อมูล!P28</f>
        <v>153.33000000000001</v>
      </c>
      <c r="AY28" s="92">
        <f t="shared" si="11"/>
        <v>0</v>
      </c>
      <c r="AZ28" s="90">
        <f t="shared" si="12"/>
        <v>35.78</v>
      </c>
      <c r="BA28" s="92">
        <f t="shared" si="13"/>
        <v>1</v>
      </c>
      <c r="BB28">
        <f t="shared" si="14"/>
        <v>4</v>
      </c>
    </row>
    <row r="29" spans="1:54" x14ac:dyDescent="0.2">
      <c r="B29" s="268"/>
      <c r="C29" s="50" t="s">
        <v>219</v>
      </c>
      <c r="D29" s="15" t="s">
        <v>16</v>
      </c>
      <c r="E29" s="80" t="s">
        <v>171</v>
      </c>
      <c r="F29" s="262">
        <v>2.73</v>
      </c>
      <c r="G29" s="262">
        <v>2.63</v>
      </c>
      <c r="H29" s="262">
        <v>1.91</v>
      </c>
      <c r="I29" s="262">
        <v>0.27</v>
      </c>
      <c r="J29" s="262">
        <v>35615028.25</v>
      </c>
      <c r="K29" s="262">
        <v>18629567.579999998</v>
      </c>
      <c r="L29" s="262">
        <v>1.89</v>
      </c>
      <c r="M29" s="262">
        <v>117.74</v>
      </c>
      <c r="N29" s="262">
        <v>43.07</v>
      </c>
      <c r="O29" s="262">
        <v>92.16</v>
      </c>
      <c r="P29" s="262">
        <v>174.39</v>
      </c>
      <c r="Q29" s="262">
        <v>60.89</v>
      </c>
      <c r="R29" s="262">
        <v>21.83</v>
      </c>
      <c r="S29" s="262">
        <v>17.23</v>
      </c>
      <c r="T29" s="262">
        <v>11.46</v>
      </c>
      <c r="U29" s="262">
        <v>6.62</v>
      </c>
      <c r="V29" s="262">
        <v>21.02</v>
      </c>
      <c r="W29" s="262">
        <v>16.95</v>
      </c>
      <c r="X29" s="262">
        <v>98.61</v>
      </c>
      <c r="Y29" s="262">
        <v>-79.28</v>
      </c>
      <c r="Z29" s="262">
        <v>-15.42</v>
      </c>
      <c r="AA29" s="262">
        <v>-60.56</v>
      </c>
      <c r="AB29" s="262">
        <v>23.7</v>
      </c>
      <c r="AC29" s="262">
        <v>19.11</v>
      </c>
      <c r="AD29" s="262">
        <v>1.2</v>
      </c>
      <c r="AE29" s="262">
        <v>16.3</v>
      </c>
      <c r="AF29" s="262">
        <v>19.11</v>
      </c>
      <c r="AG29" s="262">
        <v>14741413.99</v>
      </c>
      <c r="AH29" s="262">
        <v>18200940.079999998</v>
      </c>
      <c r="AI29" s="200"/>
      <c r="AK29" s="86">
        <f t="shared" si="1"/>
        <v>16.3</v>
      </c>
      <c r="AL29" s="87">
        <v>12.28</v>
      </c>
      <c r="AM29" s="88">
        <f t="shared" si="2"/>
        <v>1</v>
      </c>
      <c r="AN29" s="86">
        <f t="shared" si="3"/>
        <v>19.11</v>
      </c>
      <c r="AO29" s="87">
        <v>9.91</v>
      </c>
      <c r="AP29" s="88">
        <f t="shared" si="4"/>
        <v>1</v>
      </c>
      <c r="AQ29" s="89">
        <f t="shared" si="5"/>
        <v>1.91</v>
      </c>
      <c r="AR29" s="90">
        <f t="shared" si="6"/>
        <v>117.74</v>
      </c>
      <c r="AS29" s="88">
        <f t="shared" si="0"/>
        <v>0</v>
      </c>
      <c r="AT29" s="91">
        <f t="shared" si="7"/>
        <v>43.07</v>
      </c>
      <c r="AU29" s="92">
        <f t="shared" si="8"/>
        <v>1</v>
      </c>
      <c r="AV29" s="90">
        <f t="shared" si="9"/>
        <v>92.16</v>
      </c>
      <c r="AW29" s="92">
        <f t="shared" si="10"/>
        <v>0</v>
      </c>
      <c r="AX29" s="90">
        <f>สูตรข้อมูล!P29</f>
        <v>174.39</v>
      </c>
      <c r="AY29" s="92">
        <f t="shared" si="11"/>
        <v>0</v>
      </c>
      <c r="AZ29" s="90">
        <f t="shared" si="12"/>
        <v>60.89</v>
      </c>
      <c r="BA29" s="92">
        <f t="shared" si="13"/>
        <v>0</v>
      </c>
      <c r="BB29">
        <f t="shared" si="14"/>
        <v>3</v>
      </c>
    </row>
    <row r="30" spans="1:54" x14ac:dyDescent="0.2">
      <c r="B30" s="268"/>
      <c r="C30" s="50" t="s">
        <v>220</v>
      </c>
      <c r="D30" s="15" t="s">
        <v>17</v>
      </c>
      <c r="E30" s="80" t="s">
        <v>223</v>
      </c>
      <c r="F30" s="262">
        <v>2.3199999999999998</v>
      </c>
      <c r="G30" s="262">
        <v>2.14</v>
      </c>
      <c r="H30" s="262">
        <v>1.54</v>
      </c>
      <c r="I30" s="262">
        <v>0.26</v>
      </c>
      <c r="J30" s="262">
        <v>524066751.12</v>
      </c>
      <c r="K30" s="262">
        <v>214806979.63</v>
      </c>
      <c r="L30" s="262">
        <v>1.54</v>
      </c>
      <c r="M30" s="262">
        <v>129.16999999999999</v>
      </c>
      <c r="N30" s="262">
        <v>84.16</v>
      </c>
      <c r="O30" s="262">
        <v>58.11</v>
      </c>
      <c r="P30" s="262">
        <v>180.18</v>
      </c>
      <c r="Q30" s="262">
        <v>56.56</v>
      </c>
      <c r="R30" s="262">
        <v>20.010000000000002</v>
      </c>
      <c r="S30" s="262">
        <v>12.83</v>
      </c>
      <c r="T30" s="262">
        <v>19.059999999999999</v>
      </c>
      <c r="U30" s="262">
        <v>11.72</v>
      </c>
      <c r="V30" s="262">
        <v>26.41</v>
      </c>
      <c r="W30" s="262">
        <v>20.399999999999999</v>
      </c>
      <c r="X30" s="262">
        <v>97.18</v>
      </c>
      <c r="Y30" s="262">
        <v>-87.01</v>
      </c>
      <c r="Z30" s="262">
        <v>-3.83</v>
      </c>
      <c r="AA30" s="262">
        <v>-37.130000000000003</v>
      </c>
      <c r="AB30" s="262">
        <v>20.88</v>
      </c>
      <c r="AC30" s="262">
        <v>16.13</v>
      </c>
      <c r="AD30" s="262">
        <v>1.26</v>
      </c>
      <c r="AE30" s="262">
        <v>26.53</v>
      </c>
      <c r="AF30" s="262">
        <v>16.13</v>
      </c>
      <c r="AG30" s="262">
        <v>306263907.99000001</v>
      </c>
      <c r="AH30" s="262">
        <v>287562602.13</v>
      </c>
      <c r="AI30" s="200"/>
      <c r="AK30" s="86">
        <f t="shared" si="1"/>
        <v>26.53</v>
      </c>
      <c r="AL30" s="87">
        <v>13.74</v>
      </c>
      <c r="AM30" s="88">
        <f t="shared" si="2"/>
        <v>1</v>
      </c>
      <c r="AN30" s="86">
        <f t="shared" si="3"/>
        <v>16.13</v>
      </c>
      <c r="AO30" s="87">
        <v>8.39</v>
      </c>
      <c r="AP30" s="88">
        <f t="shared" si="4"/>
        <v>1</v>
      </c>
      <c r="AQ30" s="89">
        <f t="shared" si="5"/>
        <v>1.54</v>
      </c>
      <c r="AR30" s="90">
        <f t="shared" si="6"/>
        <v>129.16999999999999</v>
      </c>
      <c r="AS30" s="88">
        <f t="shared" si="0"/>
        <v>0</v>
      </c>
      <c r="AT30" s="91">
        <f t="shared" si="7"/>
        <v>84.16</v>
      </c>
      <c r="AU30" s="92">
        <f t="shared" si="8"/>
        <v>0</v>
      </c>
      <c r="AV30" s="90">
        <f t="shared" si="9"/>
        <v>58.11</v>
      </c>
      <c r="AW30" s="92">
        <f t="shared" si="10"/>
        <v>1</v>
      </c>
      <c r="AX30" s="90">
        <f>สูตรข้อมูล!P30</f>
        <v>180.18</v>
      </c>
      <c r="AY30" s="92">
        <f t="shared" si="11"/>
        <v>0</v>
      </c>
      <c r="AZ30" s="90">
        <f t="shared" si="12"/>
        <v>56.56</v>
      </c>
      <c r="BA30" s="92">
        <f t="shared" si="13"/>
        <v>1</v>
      </c>
      <c r="BB30">
        <f t="shared" si="14"/>
        <v>4</v>
      </c>
    </row>
    <row r="31" spans="1:54" x14ac:dyDescent="0.2">
      <c r="B31" s="268"/>
      <c r="C31" s="50" t="s">
        <v>224</v>
      </c>
      <c r="D31" s="15" t="s">
        <v>18</v>
      </c>
      <c r="E31" s="80" t="s">
        <v>171</v>
      </c>
      <c r="F31" s="262">
        <v>1.79</v>
      </c>
      <c r="G31" s="262">
        <v>1.65</v>
      </c>
      <c r="H31" s="262">
        <v>1.17</v>
      </c>
      <c r="I31" s="262">
        <v>0.27</v>
      </c>
      <c r="J31" s="262">
        <v>20696015.760000002</v>
      </c>
      <c r="K31" s="262">
        <v>4233344.66</v>
      </c>
      <c r="L31" s="262">
        <v>1.1599999999999999</v>
      </c>
      <c r="M31" s="262">
        <v>164.6</v>
      </c>
      <c r="N31" s="262">
        <v>91.22</v>
      </c>
      <c r="O31" s="262">
        <v>109.63</v>
      </c>
      <c r="P31" s="262">
        <v>119.99</v>
      </c>
      <c r="Q31" s="262">
        <v>101.25</v>
      </c>
      <c r="R31" s="262">
        <v>16.03</v>
      </c>
      <c r="S31" s="262">
        <v>11.35</v>
      </c>
      <c r="T31" s="262">
        <v>-0.53</v>
      </c>
      <c r="U31" s="262">
        <v>-5.41</v>
      </c>
      <c r="V31" s="262">
        <v>5.59</v>
      </c>
      <c r="W31" s="262">
        <v>1.19</v>
      </c>
      <c r="X31" s="262">
        <v>109.61</v>
      </c>
      <c r="Y31" s="262">
        <v>-77.739999999999995</v>
      </c>
      <c r="Z31" s="262">
        <v>-18.34</v>
      </c>
      <c r="AA31" s="262">
        <v>-63.01</v>
      </c>
      <c r="AB31" s="262">
        <v>5.99</v>
      </c>
      <c r="AC31" s="262">
        <v>1.28</v>
      </c>
      <c r="AD31" s="262">
        <v>1.01</v>
      </c>
      <c r="AE31" s="262">
        <v>4.72</v>
      </c>
      <c r="AF31" s="262">
        <v>1.28</v>
      </c>
      <c r="AG31" s="262">
        <v>3704050.19</v>
      </c>
      <c r="AH31" s="262">
        <v>1038153.74</v>
      </c>
      <c r="AI31" s="200"/>
      <c r="AK31" s="86">
        <f t="shared" si="1"/>
        <v>4.72</v>
      </c>
      <c r="AL31" s="87">
        <v>12.28</v>
      </c>
      <c r="AM31" s="88">
        <f t="shared" si="2"/>
        <v>0</v>
      </c>
      <c r="AN31" s="86">
        <f t="shared" si="3"/>
        <v>1.28</v>
      </c>
      <c r="AO31" s="87">
        <v>9.91</v>
      </c>
      <c r="AP31" s="88">
        <f t="shared" si="4"/>
        <v>0</v>
      </c>
      <c r="AQ31" s="89">
        <f t="shared" si="5"/>
        <v>1.17</v>
      </c>
      <c r="AR31" s="90">
        <f t="shared" si="6"/>
        <v>164.6</v>
      </c>
      <c r="AS31" s="88">
        <f t="shared" si="0"/>
        <v>0</v>
      </c>
      <c r="AT31" s="91">
        <f t="shared" si="7"/>
        <v>91.22</v>
      </c>
      <c r="AU31" s="92">
        <f t="shared" si="8"/>
        <v>0</v>
      </c>
      <c r="AV31" s="90">
        <f t="shared" si="9"/>
        <v>109.63</v>
      </c>
      <c r="AW31" s="92">
        <f t="shared" si="10"/>
        <v>0</v>
      </c>
      <c r="AX31" s="90">
        <f>สูตรข้อมูล!P31</f>
        <v>119.99</v>
      </c>
      <c r="AY31" s="92">
        <f t="shared" si="11"/>
        <v>0</v>
      </c>
      <c r="AZ31" s="90">
        <f t="shared" si="12"/>
        <v>101.25</v>
      </c>
      <c r="BA31" s="92">
        <f t="shared" si="13"/>
        <v>0</v>
      </c>
      <c r="BB31">
        <f t="shared" si="14"/>
        <v>0</v>
      </c>
    </row>
    <row r="32" spans="1:54" x14ac:dyDescent="0.2">
      <c r="B32" s="268"/>
      <c r="C32" s="50" t="s">
        <v>226</v>
      </c>
      <c r="D32" s="15" t="s">
        <v>19</v>
      </c>
      <c r="E32" s="80" t="s">
        <v>169</v>
      </c>
      <c r="F32" s="262">
        <v>3.54</v>
      </c>
      <c r="G32" s="262">
        <v>3.4</v>
      </c>
      <c r="H32" s="262">
        <v>2.12</v>
      </c>
      <c r="I32" s="262">
        <v>0.36</v>
      </c>
      <c r="J32" s="262">
        <v>108626117.66</v>
      </c>
      <c r="K32" s="262">
        <v>47728300.539999999</v>
      </c>
      <c r="L32" s="262">
        <v>2.12</v>
      </c>
      <c r="M32" s="262">
        <v>108.53</v>
      </c>
      <c r="N32" s="262">
        <v>64.650000000000006</v>
      </c>
      <c r="O32" s="262">
        <v>97.43</v>
      </c>
      <c r="P32" s="262">
        <v>173.58</v>
      </c>
      <c r="Q32" s="262">
        <v>25.82</v>
      </c>
      <c r="R32" s="262">
        <v>21.12</v>
      </c>
      <c r="S32" s="262">
        <v>14.91</v>
      </c>
      <c r="T32" s="262">
        <v>12.93</v>
      </c>
      <c r="U32" s="262">
        <v>6.27</v>
      </c>
      <c r="V32" s="262">
        <v>24.06</v>
      </c>
      <c r="W32" s="262">
        <v>18.36</v>
      </c>
      <c r="X32" s="262">
        <v>95.27</v>
      </c>
      <c r="Y32" s="262">
        <v>-86.07</v>
      </c>
      <c r="Z32" s="262">
        <v>-12.31</v>
      </c>
      <c r="AA32" s="262">
        <v>-55.08</v>
      </c>
      <c r="AB32" s="262">
        <v>23.32</v>
      </c>
      <c r="AC32" s="262">
        <v>17.79</v>
      </c>
      <c r="AD32" s="262">
        <v>1.22</v>
      </c>
      <c r="AE32" s="262">
        <v>24.25</v>
      </c>
      <c r="AF32" s="262">
        <v>17.79</v>
      </c>
      <c r="AG32" s="262">
        <v>59553319.310000002</v>
      </c>
      <c r="AH32" s="262">
        <v>52613952.060000002</v>
      </c>
      <c r="AI32" s="200"/>
      <c r="AK32" s="86">
        <f t="shared" si="1"/>
        <v>24.25</v>
      </c>
      <c r="AL32" s="87">
        <v>10.38</v>
      </c>
      <c r="AM32" s="88">
        <f t="shared" si="2"/>
        <v>1</v>
      </c>
      <c r="AN32" s="86">
        <f t="shared" si="3"/>
        <v>17.79</v>
      </c>
      <c r="AO32" s="87">
        <v>7.45</v>
      </c>
      <c r="AP32" s="88">
        <f t="shared" si="4"/>
        <v>1</v>
      </c>
      <c r="AQ32" s="89">
        <f t="shared" si="5"/>
        <v>2.12</v>
      </c>
      <c r="AR32" s="90">
        <f t="shared" si="6"/>
        <v>108.53</v>
      </c>
      <c r="AS32" s="88">
        <f t="shared" si="0"/>
        <v>0</v>
      </c>
      <c r="AT32" s="91">
        <f t="shared" si="7"/>
        <v>64.650000000000006</v>
      </c>
      <c r="AU32" s="92">
        <f t="shared" si="8"/>
        <v>0</v>
      </c>
      <c r="AV32" s="90">
        <f t="shared" si="9"/>
        <v>97.43</v>
      </c>
      <c r="AW32" s="92">
        <f t="shared" si="10"/>
        <v>0</v>
      </c>
      <c r="AX32" s="90">
        <f>สูตรข้อมูล!P32</f>
        <v>173.58</v>
      </c>
      <c r="AY32" s="92">
        <f t="shared" si="11"/>
        <v>0</v>
      </c>
      <c r="AZ32" s="90">
        <f t="shared" si="12"/>
        <v>25.82</v>
      </c>
      <c r="BA32" s="92">
        <f t="shared" si="13"/>
        <v>1</v>
      </c>
      <c r="BB32">
        <f t="shared" si="14"/>
        <v>3</v>
      </c>
    </row>
    <row r="33" spans="2:54" x14ac:dyDescent="0.2">
      <c r="B33" s="268"/>
      <c r="C33" s="50" t="s">
        <v>228</v>
      </c>
      <c r="D33" s="15" t="s">
        <v>20</v>
      </c>
      <c r="E33" s="80" t="s">
        <v>204</v>
      </c>
      <c r="F33" s="262">
        <v>3.47</v>
      </c>
      <c r="G33" s="262">
        <v>3.3</v>
      </c>
      <c r="H33" s="262">
        <v>2.4</v>
      </c>
      <c r="I33" s="262">
        <v>0.26</v>
      </c>
      <c r="J33" s="262">
        <v>320038837.75999999</v>
      </c>
      <c r="K33" s="262">
        <v>180064607.44999999</v>
      </c>
      <c r="L33" s="262">
        <v>2.38</v>
      </c>
      <c r="M33" s="262">
        <v>120.65</v>
      </c>
      <c r="N33" s="262">
        <v>63.22</v>
      </c>
      <c r="O33" s="262">
        <v>126.87</v>
      </c>
      <c r="P33" s="262">
        <v>171.73</v>
      </c>
      <c r="Q33" s="262">
        <v>60.21</v>
      </c>
      <c r="R33" s="262">
        <v>23.25</v>
      </c>
      <c r="S33" s="262">
        <v>15.42</v>
      </c>
      <c r="T33" s="262">
        <v>18.61</v>
      </c>
      <c r="U33" s="262">
        <v>10.5</v>
      </c>
      <c r="V33" s="262">
        <v>29.18</v>
      </c>
      <c r="W33" s="262">
        <v>22.21</v>
      </c>
      <c r="X33" s="262">
        <v>90.43</v>
      </c>
      <c r="Y33" s="262">
        <v>-90.36</v>
      </c>
      <c r="Z33" s="262">
        <v>-8.58</v>
      </c>
      <c r="AA33" s="262">
        <v>-49.58</v>
      </c>
      <c r="AB33" s="262">
        <v>22.85</v>
      </c>
      <c r="AC33" s="262">
        <v>17.39</v>
      </c>
      <c r="AD33" s="262">
        <v>1.29</v>
      </c>
      <c r="AE33" s="262">
        <v>30.67</v>
      </c>
      <c r="AF33" s="262">
        <v>17.39</v>
      </c>
      <c r="AG33" s="262">
        <v>164743714.53</v>
      </c>
      <c r="AH33" s="262">
        <v>138716607.81999999</v>
      </c>
      <c r="AI33" s="200"/>
      <c r="AK33" s="86">
        <f t="shared" si="1"/>
        <v>30.67</v>
      </c>
      <c r="AL33" s="87">
        <v>15.85</v>
      </c>
      <c r="AM33" s="88">
        <f t="shared" si="2"/>
        <v>1</v>
      </c>
      <c r="AN33" s="86">
        <f t="shared" si="3"/>
        <v>17.39</v>
      </c>
      <c r="AO33" s="87">
        <v>9.86</v>
      </c>
      <c r="AP33" s="88">
        <f t="shared" si="4"/>
        <v>1</v>
      </c>
      <c r="AQ33" s="89">
        <f t="shared" si="5"/>
        <v>2.4</v>
      </c>
      <c r="AR33" s="90">
        <f t="shared" si="6"/>
        <v>120.65</v>
      </c>
      <c r="AS33" s="88">
        <f t="shared" si="0"/>
        <v>0</v>
      </c>
      <c r="AT33" s="91">
        <f t="shared" si="7"/>
        <v>63.22</v>
      </c>
      <c r="AU33" s="92">
        <f t="shared" si="8"/>
        <v>0</v>
      </c>
      <c r="AV33" s="90">
        <f t="shared" si="9"/>
        <v>126.87</v>
      </c>
      <c r="AW33" s="92">
        <f t="shared" si="10"/>
        <v>0</v>
      </c>
      <c r="AX33" s="90">
        <f>สูตรข้อมูล!P33</f>
        <v>171.73</v>
      </c>
      <c r="AY33" s="92">
        <f t="shared" si="11"/>
        <v>0</v>
      </c>
      <c r="AZ33" s="90">
        <f t="shared" si="12"/>
        <v>60.21</v>
      </c>
      <c r="BA33" s="92">
        <f t="shared" si="13"/>
        <v>0</v>
      </c>
      <c r="BB33">
        <f t="shared" si="14"/>
        <v>2</v>
      </c>
    </row>
    <row r="34" spans="2:54" x14ac:dyDescent="0.2">
      <c r="B34" s="268"/>
      <c r="C34" s="50" t="s">
        <v>230</v>
      </c>
      <c r="D34" s="15" t="s">
        <v>21</v>
      </c>
      <c r="E34" s="80" t="s">
        <v>204</v>
      </c>
      <c r="F34" s="262">
        <v>3.09</v>
      </c>
      <c r="G34" s="262">
        <v>2.97</v>
      </c>
      <c r="H34" s="262">
        <v>2.08</v>
      </c>
      <c r="I34" s="262">
        <v>0.28000000000000003</v>
      </c>
      <c r="J34" s="262">
        <v>253710691.38</v>
      </c>
      <c r="K34" s="262">
        <v>132159343.81</v>
      </c>
      <c r="L34" s="262">
        <v>2.08</v>
      </c>
      <c r="M34" s="262">
        <v>134.4</v>
      </c>
      <c r="N34" s="262">
        <v>123.92</v>
      </c>
      <c r="O34" s="262">
        <v>99.45</v>
      </c>
      <c r="P34" s="262">
        <v>95.91</v>
      </c>
      <c r="Q34" s="262">
        <v>64.650000000000006</v>
      </c>
      <c r="R34" s="262">
        <v>27.26</v>
      </c>
      <c r="S34" s="262">
        <v>18.71</v>
      </c>
      <c r="T34" s="262">
        <v>20.78</v>
      </c>
      <c r="U34" s="262">
        <v>11.96</v>
      </c>
      <c r="V34" s="262">
        <v>29.37</v>
      </c>
      <c r="W34" s="262">
        <v>21.87</v>
      </c>
      <c r="X34" s="262">
        <v>91.83</v>
      </c>
      <c r="Y34" s="262">
        <v>-85.83</v>
      </c>
      <c r="Z34" s="262">
        <v>-10.050000000000001</v>
      </c>
      <c r="AA34" s="262">
        <v>-52.34</v>
      </c>
      <c r="AB34" s="262">
        <v>22.41</v>
      </c>
      <c r="AC34" s="262">
        <v>16.68</v>
      </c>
      <c r="AD34" s="262">
        <v>1.28</v>
      </c>
      <c r="AE34" s="262">
        <v>29.83</v>
      </c>
      <c r="AF34" s="262">
        <v>16.68</v>
      </c>
      <c r="AG34" s="262">
        <v>133952262.62</v>
      </c>
      <c r="AH34" s="262">
        <v>115387603.68000001</v>
      </c>
      <c r="AI34" s="200"/>
      <c r="AK34" s="86">
        <f t="shared" si="1"/>
        <v>29.83</v>
      </c>
      <c r="AL34" s="87">
        <v>15.85</v>
      </c>
      <c r="AM34" s="88">
        <f t="shared" si="2"/>
        <v>1</v>
      </c>
      <c r="AN34" s="86">
        <f t="shared" si="3"/>
        <v>16.68</v>
      </c>
      <c r="AO34" s="87">
        <v>9.86</v>
      </c>
      <c r="AP34" s="88">
        <f t="shared" si="4"/>
        <v>1</v>
      </c>
      <c r="AQ34" s="89">
        <f t="shared" si="5"/>
        <v>2.08</v>
      </c>
      <c r="AR34" s="90">
        <f t="shared" si="6"/>
        <v>134.4</v>
      </c>
      <c r="AS34" s="88">
        <f t="shared" si="0"/>
        <v>0</v>
      </c>
      <c r="AT34" s="91">
        <f t="shared" si="7"/>
        <v>123.92</v>
      </c>
      <c r="AU34" s="92">
        <f t="shared" si="8"/>
        <v>0</v>
      </c>
      <c r="AV34" s="90">
        <f t="shared" si="9"/>
        <v>99.45</v>
      </c>
      <c r="AW34" s="92">
        <f t="shared" si="10"/>
        <v>0</v>
      </c>
      <c r="AX34" s="90">
        <f>สูตรข้อมูล!P34</f>
        <v>95.91</v>
      </c>
      <c r="AY34" s="92">
        <f t="shared" si="11"/>
        <v>0</v>
      </c>
      <c r="AZ34" s="90">
        <f t="shared" si="12"/>
        <v>64.650000000000006</v>
      </c>
      <c r="BA34" s="92">
        <f t="shared" si="13"/>
        <v>0</v>
      </c>
      <c r="BB34">
        <f t="shared" si="14"/>
        <v>2</v>
      </c>
    </row>
    <row r="35" spans="2:54" x14ac:dyDescent="0.2">
      <c r="B35" s="268"/>
      <c r="C35" s="50" t="s">
        <v>232</v>
      </c>
      <c r="D35" s="15" t="s">
        <v>22</v>
      </c>
      <c r="E35" s="80" t="s">
        <v>171</v>
      </c>
      <c r="F35" s="262">
        <v>5.66</v>
      </c>
      <c r="G35" s="262">
        <v>5.4</v>
      </c>
      <c r="H35" s="262">
        <v>5.1100000000000003</v>
      </c>
      <c r="I35" s="262">
        <v>0.05</v>
      </c>
      <c r="J35" s="262">
        <v>28742647.48</v>
      </c>
      <c r="K35" s="262">
        <v>25330403.030000001</v>
      </c>
      <c r="L35" s="262">
        <v>5.1100000000000003</v>
      </c>
      <c r="M35" s="262">
        <v>81.06</v>
      </c>
      <c r="N35" s="262">
        <v>71.599999999999994</v>
      </c>
      <c r="O35" s="262">
        <v>92.57</v>
      </c>
      <c r="P35" s="262">
        <v>16.239999999999998</v>
      </c>
      <c r="Q35" s="262">
        <v>138.02000000000001</v>
      </c>
      <c r="R35" s="262">
        <v>-3.62</v>
      </c>
      <c r="S35" s="262">
        <v>-11.17</v>
      </c>
      <c r="T35" s="262">
        <v>-7.08</v>
      </c>
      <c r="U35" s="262">
        <v>-15.78</v>
      </c>
      <c r="V35" s="262">
        <v>8.07</v>
      </c>
      <c r="W35" s="262">
        <v>0.61</v>
      </c>
      <c r="X35" s="262">
        <v>115.85</v>
      </c>
      <c r="Y35" s="262">
        <v>-91.47</v>
      </c>
      <c r="Z35" s="262">
        <v>-8.48</v>
      </c>
      <c r="AA35" s="262">
        <v>-66.05</v>
      </c>
      <c r="AB35" s="262">
        <v>4.7699999999999996</v>
      </c>
      <c r="AC35" s="262">
        <v>0.36</v>
      </c>
      <c r="AD35" s="262">
        <v>1.01</v>
      </c>
      <c r="AE35" s="262">
        <v>6.2</v>
      </c>
      <c r="AF35" s="262">
        <v>0.36</v>
      </c>
      <c r="AG35" s="262">
        <v>2073314.87</v>
      </c>
      <c r="AH35" s="262">
        <v>236993.69</v>
      </c>
      <c r="AI35" s="200"/>
      <c r="AK35" s="86">
        <f t="shared" si="1"/>
        <v>6.2</v>
      </c>
      <c r="AL35" s="87">
        <v>12.28</v>
      </c>
      <c r="AM35" s="88">
        <f t="shared" si="2"/>
        <v>0</v>
      </c>
      <c r="AN35" s="86">
        <f t="shared" si="3"/>
        <v>0.36</v>
      </c>
      <c r="AO35" s="87">
        <v>9.91</v>
      </c>
      <c r="AP35" s="88">
        <f t="shared" si="4"/>
        <v>0</v>
      </c>
      <c r="AQ35" s="89">
        <f t="shared" si="5"/>
        <v>5.1100000000000003</v>
      </c>
      <c r="AR35" s="90">
        <f t="shared" si="6"/>
        <v>81.06</v>
      </c>
      <c r="AS35" s="88">
        <f t="shared" si="0"/>
        <v>1</v>
      </c>
      <c r="AT35" s="91">
        <f t="shared" si="7"/>
        <v>71.599999999999994</v>
      </c>
      <c r="AU35" s="92">
        <f t="shared" si="8"/>
        <v>0</v>
      </c>
      <c r="AV35" s="90">
        <f t="shared" si="9"/>
        <v>92.57</v>
      </c>
      <c r="AW35" s="92">
        <f t="shared" si="10"/>
        <v>0</v>
      </c>
      <c r="AX35" s="90">
        <f>สูตรข้อมูล!P35</f>
        <v>16.239999999999998</v>
      </c>
      <c r="AY35" s="92">
        <f t="shared" si="11"/>
        <v>1</v>
      </c>
      <c r="AZ35" s="90">
        <f t="shared" si="12"/>
        <v>138.02000000000001</v>
      </c>
      <c r="BA35" s="92">
        <f t="shared" si="13"/>
        <v>0</v>
      </c>
      <c r="BB35">
        <f t="shared" si="14"/>
        <v>2</v>
      </c>
    </row>
    <row r="36" spans="2:54" x14ac:dyDescent="0.2">
      <c r="B36" s="268"/>
      <c r="C36" s="50" t="s">
        <v>233</v>
      </c>
      <c r="D36" s="15" t="s">
        <v>23</v>
      </c>
      <c r="E36" s="80" t="s">
        <v>184</v>
      </c>
      <c r="F36" s="262">
        <v>4.96</v>
      </c>
      <c r="G36" s="262">
        <v>4.88</v>
      </c>
      <c r="H36" s="262">
        <v>3.95</v>
      </c>
      <c r="I36" s="262">
        <v>0.18</v>
      </c>
      <c r="J36" s="262">
        <v>193190793.55000001</v>
      </c>
      <c r="K36" s="262">
        <v>143603460.03999999</v>
      </c>
      <c r="L36" s="262">
        <v>3.94</v>
      </c>
      <c r="M36" s="262">
        <v>124.69</v>
      </c>
      <c r="N36" s="262">
        <v>103.56</v>
      </c>
      <c r="O36" s="262">
        <v>98.78</v>
      </c>
      <c r="P36" s="262">
        <v>196.9</v>
      </c>
      <c r="Q36" s="262">
        <v>37.6</v>
      </c>
      <c r="R36" s="262">
        <v>30.52</v>
      </c>
      <c r="S36" s="262">
        <v>26.26</v>
      </c>
      <c r="T36" s="262">
        <v>23.26</v>
      </c>
      <c r="U36" s="262">
        <v>18.96</v>
      </c>
      <c r="V36" s="262">
        <v>28.08</v>
      </c>
      <c r="W36" s="262">
        <v>24.1</v>
      </c>
      <c r="X36" s="262">
        <v>82.02</v>
      </c>
      <c r="Y36" s="262">
        <v>-85.88</v>
      </c>
      <c r="Z36" s="262">
        <v>-12.92</v>
      </c>
      <c r="AA36" s="262">
        <v>-54.87</v>
      </c>
      <c r="AB36" s="262">
        <v>19.93</v>
      </c>
      <c r="AC36" s="262">
        <v>17.11</v>
      </c>
      <c r="AD36" s="262">
        <v>1.32</v>
      </c>
      <c r="AE36" s="262">
        <v>28.53</v>
      </c>
      <c r="AF36" s="262">
        <v>17.11</v>
      </c>
      <c r="AG36" s="262">
        <v>60569138.340000004</v>
      </c>
      <c r="AH36" s="262">
        <v>55285882.659999996</v>
      </c>
      <c r="AI36" s="200"/>
      <c r="AK36" s="86">
        <f t="shared" si="1"/>
        <v>28.53</v>
      </c>
      <c r="AL36" s="87">
        <v>11.77</v>
      </c>
      <c r="AM36" s="88">
        <f t="shared" si="2"/>
        <v>1</v>
      </c>
      <c r="AN36" s="86">
        <f t="shared" si="3"/>
        <v>17.11</v>
      </c>
      <c r="AO36" s="87">
        <v>8.91</v>
      </c>
      <c r="AP36" s="88">
        <f t="shared" si="4"/>
        <v>1</v>
      </c>
      <c r="AQ36" s="89">
        <f t="shared" si="5"/>
        <v>3.95</v>
      </c>
      <c r="AR36" s="90">
        <f t="shared" si="6"/>
        <v>124.69</v>
      </c>
      <c r="AS36" s="88">
        <f t="shared" si="0"/>
        <v>0</v>
      </c>
      <c r="AT36" s="91">
        <f t="shared" si="7"/>
        <v>103.56</v>
      </c>
      <c r="AU36" s="92">
        <f t="shared" si="8"/>
        <v>0</v>
      </c>
      <c r="AV36" s="90">
        <f t="shared" si="9"/>
        <v>98.78</v>
      </c>
      <c r="AW36" s="92">
        <f t="shared" si="10"/>
        <v>0</v>
      </c>
      <c r="AX36" s="90">
        <f>สูตรข้อมูล!P36</f>
        <v>196.9</v>
      </c>
      <c r="AY36" s="92">
        <f t="shared" si="11"/>
        <v>0</v>
      </c>
      <c r="AZ36" s="90">
        <f t="shared" si="12"/>
        <v>37.6</v>
      </c>
      <c r="BA36" s="92">
        <f t="shared" si="13"/>
        <v>1</v>
      </c>
      <c r="BB36">
        <f t="shared" si="14"/>
        <v>3</v>
      </c>
    </row>
    <row r="37" spans="2:54" x14ac:dyDescent="0.2">
      <c r="B37" s="268"/>
      <c r="C37" s="50" t="s">
        <v>234</v>
      </c>
      <c r="D37" s="15" t="s">
        <v>24</v>
      </c>
      <c r="E37" s="206" t="s">
        <v>401</v>
      </c>
      <c r="F37" s="262">
        <v>5.21</v>
      </c>
      <c r="G37" s="262">
        <v>5.0599999999999996</v>
      </c>
      <c r="H37" s="262">
        <v>4.08</v>
      </c>
      <c r="I37" s="262">
        <v>0.18</v>
      </c>
      <c r="J37" s="262">
        <v>100371562.73</v>
      </c>
      <c r="K37" s="262">
        <v>74022177.349999994</v>
      </c>
      <c r="L37" s="262">
        <v>4.08</v>
      </c>
      <c r="M37" s="262">
        <v>91.55</v>
      </c>
      <c r="N37" s="262">
        <v>31.63</v>
      </c>
      <c r="O37" s="262">
        <v>107.64</v>
      </c>
      <c r="P37" s="262">
        <v>152.63</v>
      </c>
      <c r="Q37" s="262">
        <v>53.33</v>
      </c>
      <c r="R37" s="262">
        <v>18.399999999999999</v>
      </c>
      <c r="S37" s="262">
        <v>12.33</v>
      </c>
      <c r="T37" s="262">
        <v>14.83</v>
      </c>
      <c r="U37" s="262">
        <v>8.5</v>
      </c>
      <c r="V37" s="262">
        <v>22.97</v>
      </c>
      <c r="W37" s="262">
        <v>17.36</v>
      </c>
      <c r="X37" s="262">
        <v>93.15</v>
      </c>
      <c r="Y37" s="262">
        <v>-88.68</v>
      </c>
      <c r="Z37" s="262">
        <v>-9.5500000000000007</v>
      </c>
      <c r="AA37" s="262">
        <v>-51.06</v>
      </c>
      <c r="AB37" s="262">
        <v>20.8</v>
      </c>
      <c r="AC37" s="262">
        <v>15.72</v>
      </c>
      <c r="AD37" s="262">
        <v>1.21</v>
      </c>
      <c r="AE37" s="262">
        <v>19.309999999999999</v>
      </c>
      <c r="AF37" s="262">
        <v>15.72</v>
      </c>
      <c r="AG37" s="262">
        <v>30009238.32</v>
      </c>
      <c r="AH37" s="262">
        <v>30404031.420000002</v>
      </c>
      <c r="AI37" s="200"/>
      <c r="AK37" s="86">
        <f t="shared" si="1"/>
        <v>19.309999999999999</v>
      </c>
      <c r="AL37" s="87">
        <v>12.59</v>
      </c>
      <c r="AM37" s="88">
        <f t="shared" si="2"/>
        <v>1</v>
      </c>
      <c r="AN37" s="86">
        <f t="shared" si="3"/>
        <v>15.72</v>
      </c>
      <c r="AO37" s="87">
        <v>10.43</v>
      </c>
      <c r="AP37" s="88">
        <f t="shared" si="4"/>
        <v>1</v>
      </c>
      <c r="AQ37" s="89">
        <f t="shared" si="5"/>
        <v>4.08</v>
      </c>
      <c r="AR37" s="90">
        <f t="shared" si="6"/>
        <v>91.55</v>
      </c>
      <c r="AS37" s="88">
        <f t="shared" si="0"/>
        <v>0</v>
      </c>
      <c r="AT37" s="91">
        <f t="shared" si="7"/>
        <v>31.63</v>
      </c>
      <c r="AU37" s="92">
        <f t="shared" si="8"/>
        <v>1</v>
      </c>
      <c r="AV37" s="90">
        <f t="shared" si="9"/>
        <v>107.64</v>
      </c>
      <c r="AW37" s="92">
        <f t="shared" si="10"/>
        <v>0</v>
      </c>
      <c r="AX37" s="90">
        <f>สูตรข้อมูล!P37</f>
        <v>152.63</v>
      </c>
      <c r="AY37" s="92">
        <f t="shared" si="11"/>
        <v>0</v>
      </c>
      <c r="AZ37" s="90">
        <f t="shared" si="12"/>
        <v>53.33</v>
      </c>
      <c r="BA37" s="92">
        <f t="shared" si="13"/>
        <v>1</v>
      </c>
      <c r="BB37">
        <f t="shared" si="14"/>
        <v>4</v>
      </c>
    </row>
    <row r="38" spans="2:54" x14ac:dyDescent="0.2">
      <c r="B38" s="268"/>
      <c r="C38" s="50" t="s">
        <v>236</v>
      </c>
      <c r="D38" s="15" t="s">
        <v>71</v>
      </c>
      <c r="E38" s="80" t="s">
        <v>171</v>
      </c>
      <c r="F38" s="262">
        <v>4.05</v>
      </c>
      <c r="G38" s="262">
        <v>3.81</v>
      </c>
      <c r="H38" s="262">
        <v>2.85</v>
      </c>
      <c r="I38" s="262">
        <v>0.24</v>
      </c>
      <c r="J38" s="262">
        <v>61782128.82</v>
      </c>
      <c r="K38" s="262">
        <v>36382445.350000001</v>
      </c>
      <c r="L38" s="262">
        <v>2.79</v>
      </c>
      <c r="M38" s="262">
        <v>162.12</v>
      </c>
      <c r="N38" s="262">
        <v>25.26</v>
      </c>
      <c r="O38" s="262">
        <v>105.63</v>
      </c>
      <c r="P38" s="262">
        <v>167.41</v>
      </c>
      <c r="Q38" s="262">
        <v>63.55</v>
      </c>
      <c r="R38" s="262">
        <v>27.65</v>
      </c>
      <c r="S38" s="262">
        <v>19.7</v>
      </c>
      <c r="T38" s="262">
        <v>21.57</v>
      </c>
      <c r="U38" s="262">
        <v>13.43</v>
      </c>
      <c r="V38" s="262">
        <v>29.96</v>
      </c>
      <c r="W38" s="262">
        <v>22.84</v>
      </c>
      <c r="X38" s="262">
        <v>88.3</v>
      </c>
      <c r="Y38" s="262">
        <v>-85.89</v>
      </c>
      <c r="Z38" s="262">
        <v>-12.14</v>
      </c>
      <c r="AA38" s="262">
        <v>-52.61</v>
      </c>
      <c r="AB38" s="262">
        <v>19.72</v>
      </c>
      <c r="AC38" s="262">
        <v>15.03</v>
      </c>
      <c r="AD38" s="262">
        <v>1.3</v>
      </c>
      <c r="AE38" s="262">
        <v>29.02</v>
      </c>
      <c r="AF38" s="262">
        <v>15.03</v>
      </c>
      <c r="AG38" s="262">
        <v>27664123.460000001</v>
      </c>
      <c r="AH38" s="262">
        <v>24911437.670000002</v>
      </c>
      <c r="AI38" s="200"/>
      <c r="AK38" s="86">
        <f t="shared" si="1"/>
        <v>29.02</v>
      </c>
      <c r="AL38" s="87">
        <v>12.28</v>
      </c>
      <c r="AM38" s="88">
        <f t="shared" si="2"/>
        <v>1</v>
      </c>
      <c r="AN38" s="86">
        <f t="shared" si="3"/>
        <v>15.03</v>
      </c>
      <c r="AO38" s="87">
        <v>9.91</v>
      </c>
      <c r="AP38" s="88">
        <f t="shared" si="4"/>
        <v>1</v>
      </c>
      <c r="AQ38" s="89">
        <f t="shared" si="5"/>
        <v>2.85</v>
      </c>
      <c r="AR38" s="90">
        <f t="shared" si="6"/>
        <v>162.12</v>
      </c>
      <c r="AS38" s="88">
        <f t="shared" si="0"/>
        <v>0</v>
      </c>
      <c r="AT38" s="91">
        <f t="shared" si="7"/>
        <v>25.26</v>
      </c>
      <c r="AU38" s="92">
        <f t="shared" si="8"/>
        <v>1</v>
      </c>
      <c r="AV38" s="90">
        <f t="shared" si="9"/>
        <v>105.63</v>
      </c>
      <c r="AW38" s="92">
        <f t="shared" si="10"/>
        <v>0</v>
      </c>
      <c r="AX38" s="90">
        <f>สูตรข้อมูล!P38</f>
        <v>167.41</v>
      </c>
      <c r="AY38" s="92">
        <f t="shared" si="11"/>
        <v>0</v>
      </c>
      <c r="AZ38" s="90">
        <f t="shared" si="12"/>
        <v>63.55</v>
      </c>
      <c r="BA38" s="92">
        <f t="shared" si="13"/>
        <v>0</v>
      </c>
      <c r="BB38">
        <f t="shared" si="14"/>
        <v>3</v>
      </c>
    </row>
    <row r="39" spans="2:54" x14ac:dyDescent="0.2">
      <c r="B39" s="271" t="s">
        <v>238</v>
      </c>
      <c r="C39" s="53" t="s">
        <v>239</v>
      </c>
      <c r="D39" s="18" t="s">
        <v>8</v>
      </c>
      <c r="E39" s="81" t="s">
        <v>223</v>
      </c>
      <c r="F39" s="262">
        <v>3.98</v>
      </c>
      <c r="G39" s="262">
        <v>3.75</v>
      </c>
      <c r="H39" s="262">
        <v>1.97</v>
      </c>
      <c r="I39" s="262">
        <v>0.42</v>
      </c>
      <c r="J39" s="262">
        <v>271772349.66000003</v>
      </c>
      <c r="K39" s="262">
        <v>89947257.609999999</v>
      </c>
      <c r="L39" s="262">
        <v>1.97</v>
      </c>
      <c r="M39" s="262">
        <v>70.12</v>
      </c>
      <c r="N39" s="262">
        <v>28.77</v>
      </c>
      <c r="O39" s="262">
        <v>197.52</v>
      </c>
      <c r="P39" s="262">
        <v>49.78</v>
      </c>
      <c r="Q39" s="262">
        <v>32.5</v>
      </c>
      <c r="R39" s="262">
        <v>16.27</v>
      </c>
      <c r="S39" s="262">
        <v>7.41</v>
      </c>
      <c r="T39" s="262">
        <v>-6.66</v>
      </c>
      <c r="U39" s="262">
        <v>-16.5</v>
      </c>
      <c r="V39" s="262">
        <v>19.34</v>
      </c>
      <c r="W39" s="262">
        <v>11.96</v>
      </c>
      <c r="X39" s="262">
        <v>117.29</v>
      </c>
      <c r="Y39" s="262">
        <v>-76.930000000000007</v>
      </c>
      <c r="Z39" s="262">
        <v>-22.37</v>
      </c>
      <c r="AA39" s="262">
        <v>-46.23</v>
      </c>
      <c r="AB39" s="262">
        <v>17.809999999999999</v>
      </c>
      <c r="AC39" s="262">
        <v>11.01</v>
      </c>
      <c r="AD39" s="262">
        <v>1.1399999999999999</v>
      </c>
      <c r="AE39" s="262">
        <v>14.58</v>
      </c>
      <c r="AF39" s="262">
        <v>11.01</v>
      </c>
      <c r="AG39" s="262">
        <v>100388540.78</v>
      </c>
      <c r="AH39" s="262">
        <v>109684325.54000001</v>
      </c>
      <c r="AI39" s="200"/>
      <c r="AK39" s="86">
        <f t="shared" si="1"/>
        <v>14.58</v>
      </c>
      <c r="AL39" s="87">
        <v>13.74</v>
      </c>
      <c r="AM39" s="88">
        <f t="shared" si="2"/>
        <v>1</v>
      </c>
      <c r="AN39" s="86">
        <f t="shared" si="3"/>
        <v>11.01</v>
      </c>
      <c r="AO39" s="87">
        <v>8.39</v>
      </c>
      <c r="AP39" s="88">
        <f t="shared" si="4"/>
        <v>1</v>
      </c>
      <c r="AQ39" s="89">
        <f t="shared" si="5"/>
        <v>1.97</v>
      </c>
      <c r="AR39" s="90">
        <f t="shared" si="6"/>
        <v>70.12</v>
      </c>
      <c r="AS39" s="88">
        <f t="shared" si="0"/>
        <v>1</v>
      </c>
      <c r="AT39" s="91">
        <f t="shared" si="7"/>
        <v>28.77</v>
      </c>
      <c r="AU39" s="92">
        <f t="shared" si="8"/>
        <v>1</v>
      </c>
      <c r="AV39" s="90">
        <f t="shared" si="9"/>
        <v>197.52</v>
      </c>
      <c r="AW39" s="92">
        <f t="shared" si="10"/>
        <v>0</v>
      </c>
      <c r="AX39" s="90">
        <f>สูตรข้อมูล!P39</f>
        <v>49.78</v>
      </c>
      <c r="AY39" s="92">
        <f t="shared" si="11"/>
        <v>1</v>
      </c>
      <c r="AZ39" s="90">
        <f t="shared" si="12"/>
        <v>32.5</v>
      </c>
      <c r="BA39" s="92">
        <f t="shared" si="13"/>
        <v>1</v>
      </c>
      <c r="BB39">
        <f t="shared" si="14"/>
        <v>6</v>
      </c>
    </row>
    <row r="40" spans="2:54" x14ac:dyDescent="0.2">
      <c r="B40" s="271"/>
      <c r="C40" s="53" t="s">
        <v>240</v>
      </c>
      <c r="D40" s="18" t="s">
        <v>43</v>
      </c>
      <c r="E40" s="81" t="s">
        <v>171</v>
      </c>
      <c r="F40" s="262">
        <v>2.9</v>
      </c>
      <c r="G40" s="262">
        <v>2.59</v>
      </c>
      <c r="H40" s="262">
        <v>2.11</v>
      </c>
      <c r="I40" s="262">
        <v>0.16</v>
      </c>
      <c r="J40" s="262">
        <v>18246835.870000001</v>
      </c>
      <c r="K40" s="262">
        <v>10674828.720000001</v>
      </c>
      <c r="L40" s="262">
        <v>2.11</v>
      </c>
      <c r="M40" s="262">
        <v>75.36</v>
      </c>
      <c r="N40" s="262">
        <v>37.159999999999997</v>
      </c>
      <c r="O40" s="262">
        <v>69.66</v>
      </c>
      <c r="P40" s="262">
        <v>104.26</v>
      </c>
      <c r="Q40" s="262">
        <v>59.63</v>
      </c>
      <c r="R40" s="262">
        <v>21.56</v>
      </c>
      <c r="S40" s="262">
        <v>17.52</v>
      </c>
      <c r="T40" s="262">
        <v>-5.14</v>
      </c>
      <c r="U40" s="262">
        <v>-9.2799999999999994</v>
      </c>
      <c r="V40" s="262">
        <v>1.92</v>
      </c>
      <c r="W40" s="262">
        <v>-1.93</v>
      </c>
      <c r="X40" s="262">
        <v>109.7</v>
      </c>
      <c r="Y40" s="262">
        <v>-71.86</v>
      </c>
      <c r="Z40" s="262">
        <v>-27.73</v>
      </c>
      <c r="AA40" s="262">
        <v>-59.33</v>
      </c>
      <c r="AB40" s="262">
        <v>3.83</v>
      </c>
      <c r="AC40" s="262">
        <v>-3.83</v>
      </c>
      <c r="AD40" s="262">
        <v>0.98</v>
      </c>
      <c r="AE40" s="262">
        <v>0.5</v>
      </c>
      <c r="AF40" s="262">
        <v>-3.83</v>
      </c>
      <c r="AG40" s="262">
        <v>428870.07</v>
      </c>
      <c r="AH40" s="262">
        <v>-1786444.72</v>
      </c>
      <c r="AI40" s="200"/>
      <c r="AK40" s="86">
        <f t="shared" si="1"/>
        <v>0.5</v>
      </c>
      <c r="AL40" s="87">
        <v>12.28</v>
      </c>
      <c r="AM40" s="88">
        <f t="shared" si="2"/>
        <v>0</v>
      </c>
      <c r="AN40" s="86">
        <f t="shared" si="3"/>
        <v>-3.83</v>
      </c>
      <c r="AO40" s="87">
        <v>9.91</v>
      </c>
      <c r="AP40" s="88">
        <f t="shared" si="4"/>
        <v>0</v>
      </c>
      <c r="AQ40" s="89">
        <f t="shared" si="5"/>
        <v>2.11</v>
      </c>
      <c r="AR40" s="90">
        <f t="shared" si="6"/>
        <v>75.36</v>
      </c>
      <c r="AS40" s="88">
        <f t="shared" si="0"/>
        <v>1</v>
      </c>
      <c r="AT40" s="91">
        <f t="shared" si="7"/>
        <v>37.159999999999997</v>
      </c>
      <c r="AU40" s="92">
        <f t="shared" si="8"/>
        <v>1</v>
      </c>
      <c r="AV40" s="90">
        <f t="shared" si="9"/>
        <v>69.66</v>
      </c>
      <c r="AW40" s="92">
        <f t="shared" si="10"/>
        <v>0</v>
      </c>
      <c r="AX40" s="90">
        <f>สูตรข้อมูล!P40</f>
        <v>104.26</v>
      </c>
      <c r="AY40" s="92">
        <f t="shared" si="11"/>
        <v>0</v>
      </c>
      <c r="AZ40" s="90">
        <f t="shared" si="12"/>
        <v>59.63</v>
      </c>
      <c r="BA40" s="92">
        <f t="shared" si="13"/>
        <v>1</v>
      </c>
      <c r="BB40">
        <f t="shared" si="14"/>
        <v>3</v>
      </c>
    </row>
    <row r="41" spans="2:54" x14ac:dyDescent="0.2">
      <c r="B41" s="271"/>
      <c r="C41" s="53" t="s">
        <v>242</v>
      </c>
      <c r="D41" s="18" t="s">
        <v>44</v>
      </c>
      <c r="E41" s="207" t="s">
        <v>401</v>
      </c>
      <c r="F41" s="262">
        <v>1.67</v>
      </c>
      <c r="G41" s="262">
        <v>1.55</v>
      </c>
      <c r="H41" s="262">
        <v>1.19</v>
      </c>
      <c r="I41" s="262">
        <v>0.2</v>
      </c>
      <c r="J41" s="262">
        <v>12434395.82</v>
      </c>
      <c r="K41" s="262">
        <v>3501252.58</v>
      </c>
      <c r="L41" s="262">
        <v>1.19</v>
      </c>
      <c r="M41" s="262">
        <v>92.49</v>
      </c>
      <c r="N41" s="262">
        <v>34.119999999999997</v>
      </c>
      <c r="O41" s="262">
        <v>65.040000000000006</v>
      </c>
      <c r="P41" s="262">
        <v>102.26</v>
      </c>
      <c r="Q41" s="262">
        <v>59.88</v>
      </c>
      <c r="R41" s="262">
        <v>8.56</v>
      </c>
      <c r="S41" s="262">
        <v>3.92</v>
      </c>
      <c r="T41" s="262">
        <v>-1.39</v>
      </c>
      <c r="U41" s="262">
        <v>-6.18</v>
      </c>
      <c r="V41" s="262">
        <v>7.44</v>
      </c>
      <c r="W41" s="262">
        <v>3.12</v>
      </c>
      <c r="X41" s="262">
        <v>107.14</v>
      </c>
      <c r="Y41" s="262">
        <v>-87.64</v>
      </c>
      <c r="Z41" s="262">
        <v>-11.35</v>
      </c>
      <c r="AA41" s="262">
        <v>-56.34</v>
      </c>
      <c r="AB41" s="262">
        <v>15.76</v>
      </c>
      <c r="AC41" s="262">
        <v>6.61</v>
      </c>
      <c r="AD41" s="262">
        <v>1.03</v>
      </c>
      <c r="AE41" s="262">
        <v>3.32</v>
      </c>
      <c r="AF41" s="262">
        <v>6.61</v>
      </c>
      <c r="AG41" s="262">
        <v>3000950.17</v>
      </c>
      <c r="AH41" s="262">
        <v>3117947.68</v>
      </c>
      <c r="AI41" s="200"/>
      <c r="AK41" s="86">
        <f t="shared" si="1"/>
        <v>3.32</v>
      </c>
      <c r="AL41" s="87">
        <v>12.59</v>
      </c>
      <c r="AM41" s="88">
        <f t="shared" si="2"/>
        <v>0</v>
      </c>
      <c r="AN41" s="86">
        <f t="shared" si="3"/>
        <v>6.61</v>
      </c>
      <c r="AO41" s="87">
        <v>10.43</v>
      </c>
      <c r="AP41" s="88">
        <f t="shared" si="4"/>
        <v>0</v>
      </c>
      <c r="AQ41" s="89">
        <f t="shared" si="5"/>
        <v>1.19</v>
      </c>
      <c r="AR41" s="90">
        <f t="shared" si="6"/>
        <v>92.49</v>
      </c>
      <c r="AS41" s="88">
        <f t="shared" si="0"/>
        <v>0</v>
      </c>
      <c r="AT41" s="91">
        <f t="shared" si="7"/>
        <v>34.119999999999997</v>
      </c>
      <c r="AU41" s="92">
        <f t="shared" si="8"/>
        <v>1</v>
      </c>
      <c r="AV41" s="90">
        <f t="shared" si="9"/>
        <v>65.040000000000006</v>
      </c>
      <c r="AW41" s="92">
        <f t="shared" si="10"/>
        <v>0</v>
      </c>
      <c r="AX41" s="90">
        <f>สูตรข้อมูล!P41</f>
        <v>102.26</v>
      </c>
      <c r="AY41" s="92">
        <f t="shared" si="11"/>
        <v>0</v>
      </c>
      <c r="AZ41" s="90">
        <f t="shared" si="12"/>
        <v>59.88</v>
      </c>
      <c r="BA41" s="92">
        <f t="shared" si="13"/>
        <v>1</v>
      </c>
      <c r="BB41">
        <f t="shared" si="14"/>
        <v>2</v>
      </c>
    </row>
    <row r="42" spans="2:54" x14ac:dyDescent="0.2">
      <c r="B42" s="271"/>
      <c r="C42" s="53" t="s">
        <v>243</v>
      </c>
      <c r="D42" s="18" t="s">
        <v>45</v>
      </c>
      <c r="E42" s="81" t="s">
        <v>171</v>
      </c>
      <c r="F42" s="262">
        <v>3.43</v>
      </c>
      <c r="G42" s="262">
        <v>3.22</v>
      </c>
      <c r="H42" s="262">
        <v>2.25</v>
      </c>
      <c r="I42" s="262">
        <v>0.27</v>
      </c>
      <c r="J42" s="262">
        <v>30443737.510000002</v>
      </c>
      <c r="K42" s="262">
        <v>15670543.32</v>
      </c>
      <c r="L42" s="262">
        <v>2.25</v>
      </c>
      <c r="M42" s="262">
        <v>49.3</v>
      </c>
      <c r="N42" s="262">
        <v>66.8</v>
      </c>
      <c r="O42" s="262">
        <v>74.2</v>
      </c>
      <c r="P42" s="262">
        <v>80.44</v>
      </c>
      <c r="Q42" s="262">
        <v>57.77</v>
      </c>
      <c r="R42" s="262">
        <v>13.7</v>
      </c>
      <c r="S42" s="262">
        <v>9.83</v>
      </c>
      <c r="T42" s="262">
        <v>7.49</v>
      </c>
      <c r="U42" s="262">
        <v>3.29</v>
      </c>
      <c r="V42" s="262">
        <v>14.19</v>
      </c>
      <c r="W42" s="262">
        <v>10.37</v>
      </c>
      <c r="X42" s="262">
        <v>98.52</v>
      </c>
      <c r="Y42" s="262">
        <v>-89.05</v>
      </c>
      <c r="Z42" s="262">
        <v>-9.06</v>
      </c>
      <c r="AA42" s="262">
        <v>-59.48</v>
      </c>
      <c r="AB42" s="262">
        <v>23.68</v>
      </c>
      <c r="AC42" s="262">
        <v>17.3</v>
      </c>
      <c r="AD42" s="262">
        <v>1.1200000000000001</v>
      </c>
      <c r="AE42" s="262">
        <v>11.92</v>
      </c>
      <c r="AF42" s="262">
        <v>17.3</v>
      </c>
      <c r="AG42" s="262">
        <v>10816599.57</v>
      </c>
      <c r="AH42" s="262">
        <v>10350557.75</v>
      </c>
      <c r="AI42" s="200"/>
      <c r="AK42" s="86">
        <f t="shared" si="1"/>
        <v>11.92</v>
      </c>
      <c r="AL42" s="87">
        <v>12.28</v>
      </c>
      <c r="AM42" s="88">
        <f t="shared" si="2"/>
        <v>0</v>
      </c>
      <c r="AN42" s="86">
        <f t="shared" si="3"/>
        <v>17.3</v>
      </c>
      <c r="AO42" s="87">
        <v>9.91</v>
      </c>
      <c r="AP42" s="88">
        <f t="shared" si="4"/>
        <v>1</v>
      </c>
      <c r="AQ42" s="89">
        <f t="shared" si="5"/>
        <v>2.25</v>
      </c>
      <c r="AR42" s="90">
        <f t="shared" si="6"/>
        <v>49.3</v>
      </c>
      <c r="AS42" s="88">
        <f t="shared" si="0"/>
        <v>1</v>
      </c>
      <c r="AT42" s="91">
        <f t="shared" si="7"/>
        <v>66.8</v>
      </c>
      <c r="AU42" s="92">
        <f t="shared" si="8"/>
        <v>0</v>
      </c>
      <c r="AV42" s="90">
        <f t="shared" si="9"/>
        <v>74.2</v>
      </c>
      <c r="AW42" s="92">
        <f t="shared" si="10"/>
        <v>0</v>
      </c>
      <c r="AX42" s="90">
        <f>สูตรข้อมูล!P42</f>
        <v>80.44</v>
      </c>
      <c r="AY42" s="92">
        <f t="shared" si="11"/>
        <v>1</v>
      </c>
      <c r="AZ42" s="90">
        <f t="shared" si="12"/>
        <v>57.77</v>
      </c>
      <c r="BA42" s="92">
        <f t="shared" si="13"/>
        <v>1</v>
      </c>
      <c r="BB42">
        <f t="shared" si="14"/>
        <v>4</v>
      </c>
    </row>
    <row r="43" spans="2:54" x14ac:dyDescent="0.2">
      <c r="B43" s="271"/>
      <c r="C43" s="53" t="s">
        <v>244</v>
      </c>
      <c r="D43" s="18" t="s">
        <v>46</v>
      </c>
      <c r="E43" s="81" t="s">
        <v>171</v>
      </c>
      <c r="F43" s="262">
        <v>5.41</v>
      </c>
      <c r="G43" s="262">
        <v>5.15</v>
      </c>
      <c r="H43" s="262">
        <v>3.53</v>
      </c>
      <c r="I43" s="262">
        <v>0.28999999999999998</v>
      </c>
      <c r="J43" s="262">
        <v>27501580.149999999</v>
      </c>
      <c r="K43" s="262">
        <v>15780587.58</v>
      </c>
      <c r="L43" s="262">
        <v>3.53</v>
      </c>
      <c r="M43" s="262">
        <v>62.23</v>
      </c>
      <c r="N43" s="262">
        <v>64.39</v>
      </c>
      <c r="O43" s="262">
        <v>55.95</v>
      </c>
      <c r="P43" s="262">
        <v>82.7</v>
      </c>
      <c r="Q43" s="262">
        <v>78.88</v>
      </c>
      <c r="R43" s="262">
        <v>14.92</v>
      </c>
      <c r="S43" s="262">
        <v>12.05</v>
      </c>
      <c r="T43" s="262">
        <v>5.97</v>
      </c>
      <c r="U43" s="262">
        <v>3.04</v>
      </c>
      <c r="V43" s="262">
        <v>12.81</v>
      </c>
      <c r="W43" s="262">
        <v>10.07</v>
      </c>
      <c r="X43" s="262">
        <v>98.64</v>
      </c>
      <c r="Y43" s="262">
        <v>-86.71</v>
      </c>
      <c r="Z43" s="262">
        <v>-11.43</v>
      </c>
      <c r="AA43" s="262">
        <v>-65</v>
      </c>
      <c r="AB43" s="262">
        <v>24.64</v>
      </c>
      <c r="AC43" s="262">
        <v>19.36</v>
      </c>
      <c r="AD43" s="262">
        <v>1.1100000000000001</v>
      </c>
      <c r="AE43" s="262">
        <v>11.48</v>
      </c>
      <c r="AF43" s="262">
        <v>19.36</v>
      </c>
      <c r="AG43" s="262">
        <v>8785606.1099999994</v>
      </c>
      <c r="AH43" s="262">
        <v>8448557.5500000007</v>
      </c>
      <c r="AI43" s="200"/>
      <c r="AK43" s="86">
        <f t="shared" si="1"/>
        <v>11.48</v>
      </c>
      <c r="AL43" s="87">
        <v>12.28</v>
      </c>
      <c r="AM43" s="88">
        <f t="shared" si="2"/>
        <v>0</v>
      </c>
      <c r="AN43" s="86">
        <f t="shared" si="3"/>
        <v>19.36</v>
      </c>
      <c r="AO43" s="87">
        <v>9.91</v>
      </c>
      <c r="AP43" s="88">
        <f t="shared" si="4"/>
        <v>1</v>
      </c>
      <c r="AQ43" s="89">
        <f t="shared" si="5"/>
        <v>3.53</v>
      </c>
      <c r="AR43" s="90">
        <f t="shared" si="6"/>
        <v>62.23</v>
      </c>
      <c r="AS43" s="88">
        <f t="shared" si="0"/>
        <v>1</v>
      </c>
      <c r="AT43" s="91">
        <f t="shared" si="7"/>
        <v>64.39</v>
      </c>
      <c r="AU43" s="92">
        <f t="shared" si="8"/>
        <v>0</v>
      </c>
      <c r="AV43" s="90">
        <f t="shared" si="9"/>
        <v>55.95</v>
      </c>
      <c r="AW43" s="92">
        <f t="shared" si="10"/>
        <v>1</v>
      </c>
      <c r="AX43" s="90">
        <f>สูตรข้อมูล!P43</f>
        <v>82.7</v>
      </c>
      <c r="AY43" s="92">
        <f t="shared" si="11"/>
        <v>1</v>
      </c>
      <c r="AZ43" s="90">
        <f t="shared" si="12"/>
        <v>78.88</v>
      </c>
      <c r="BA43" s="92">
        <f t="shared" si="13"/>
        <v>0</v>
      </c>
      <c r="BB43">
        <f t="shared" si="14"/>
        <v>4</v>
      </c>
    </row>
    <row r="44" spans="2:54" x14ac:dyDescent="0.2">
      <c r="B44" s="271"/>
      <c r="C44" s="53" t="s">
        <v>245</v>
      </c>
      <c r="D44" s="18" t="s">
        <v>47</v>
      </c>
      <c r="E44" s="81" t="s">
        <v>213</v>
      </c>
      <c r="F44" s="262">
        <v>5.33</v>
      </c>
      <c r="G44" s="262">
        <v>5.0599999999999996</v>
      </c>
      <c r="H44" s="262">
        <v>4.6100000000000003</v>
      </c>
      <c r="I44" s="262">
        <v>0.08</v>
      </c>
      <c r="J44" s="262">
        <v>10269628.609999999</v>
      </c>
      <c r="K44" s="262">
        <v>8431586.2599999998</v>
      </c>
      <c r="L44" s="262">
        <v>4.55</v>
      </c>
      <c r="M44" s="262">
        <v>32.5</v>
      </c>
      <c r="N44" s="262">
        <v>46.41</v>
      </c>
      <c r="O44" s="262">
        <v>104.82</v>
      </c>
      <c r="P44" s="262">
        <v>69.849999999999994</v>
      </c>
      <c r="Q44" s="262">
        <v>94.11</v>
      </c>
      <c r="R44" s="262">
        <v>2.57</v>
      </c>
      <c r="S44" s="262">
        <v>-1.67</v>
      </c>
      <c r="T44" s="262">
        <v>-19.399999999999999</v>
      </c>
      <c r="U44" s="262">
        <v>-23.82</v>
      </c>
      <c r="V44" s="262">
        <v>-7.09</v>
      </c>
      <c r="W44" s="262">
        <v>-11.09</v>
      </c>
      <c r="X44" s="262">
        <v>125.66</v>
      </c>
      <c r="Y44" s="262">
        <v>-76.12</v>
      </c>
      <c r="Z44" s="262">
        <v>-22.31</v>
      </c>
      <c r="AA44" s="262">
        <v>-72.55</v>
      </c>
      <c r="AB44" s="262">
        <v>-9.5500000000000007</v>
      </c>
      <c r="AC44" s="262">
        <v>-14.94</v>
      </c>
      <c r="AD44" s="262">
        <v>0.9</v>
      </c>
      <c r="AE44" s="262">
        <v>-10.050000000000001</v>
      </c>
      <c r="AF44" s="262">
        <v>-14.94</v>
      </c>
      <c r="AG44" s="262">
        <v>-2405755.37</v>
      </c>
      <c r="AH44" s="262">
        <v>-3003098.57</v>
      </c>
      <c r="AI44" s="200"/>
      <c r="AK44" s="86">
        <f t="shared" si="1"/>
        <v>-10.050000000000001</v>
      </c>
      <c r="AL44" s="87">
        <v>11.48</v>
      </c>
      <c r="AM44" s="88">
        <f t="shared" si="2"/>
        <v>0</v>
      </c>
      <c r="AN44" s="86">
        <f t="shared" si="3"/>
        <v>-14.94</v>
      </c>
      <c r="AO44" s="87">
        <v>4.78</v>
      </c>
      <c r="AP44" s="88">
        <f t="shared" si="4"/>
        <v>0</v>
      </c>
      <c r="AQ44" s="89">
        <f t="shared" si="5"/>
        <v>4.6100000000000003</v>
      </c>
      <c r="AR44" s="90">
        <f t="shared" si="6"/>
        <v>32.5</v>
      </c>
      <c r="AS44" s="88">
        <f t="shared" si="0"/>
        <v>1</v>
      </c>
      <c r="AT44" s="91">
        <f t="shared" si="7"/>
        <v>46.41</v>
      </c>
      <c r="AU44" s="92">
        <f t="shared" si="8"/>
        <v>1</v>
      </c>
      <c r="AV44" s="90">
        <f t="shared" si="9"/>
        <v>104.82</v>
      </c>
      <c r="AW44" s="92">
        <f t="shared" si="10"/>
        <v>0</v>
      </c>
      <c r="AX44" s="90">
        <f>สูตรข้อมูล!P44</f>
        <v>69.849999999999994</v>
      </c>
      <c r="AY44" s="92">
        <f t="shared" si="11"/>
        <v>1</v>
      </c>
      <c r="AZ44" s="90">
        <f t="shared" si="12"/>
        <v>94.11</v>
      </c>
      <c r="BA44" s="92">
        <f t="shared" si="13"/>
        <v>0</v>
      </c>
      <c r="BB44">
        <f t="shared" si="14"/>
        <v>3</v>
      </c>
    </row>
    <row r="45" spans="2:54" x14ac:dyDescent="0.2">
      <c r="B45" s="271"/>
      <c r="C45" s="53" t="s">
        <v>247</v>
      </c>
      <c r="D45" s="18" t="s">
        <v>67</v>
      </c>
      <c r="E45" s="81" t="s">
        <v>171</v>
      </c>
      <c r="F45" s="262">
        <v>5.66</v>
      </c>
      <c r="G45" s="262">
        <v>5.18</v>
      </c>
      <c r="H45" s="262">
        <v>3.8</v>
      </c>
      <c r="I45" s="262">
        <v>0.24</v>
      </c>
      <c r="J45" s="262">
        <v>19598377.670000002</v>
      </c>
      <c r="K45" s="262">
        <v>11784363.060000001</v>
      </c>
      <c r="L45" s="262">
        <v>3.8</v>
      </c>
      <c r="M45" s="262">
        <v>42.71</v>
      </c>
      <c r="N45" s="262">
        <v>61.34</v>
      </c>
      <c r="O45" s="262">
        <v>53.01</v>
      </c>
      <c r="P45" s="262">
        <v>136.69999999999999</v>
      </c>
      <c r="Q45" s="262">
        <v>81.7</v>
      </c>
      <c r="R45" s="262">
        <v>5.56</v>
      </c>
      <c r="S45" s="262">
        <v>-1.32</v>
      </c>
      <c r="T45" s="262">
        <v>-9.2799999999999994</v>
      </c>
      <c r="U45" s="262">
        <v>-16.3</v>
      </c>
      <c r="V45" s="262">
        <v>3.61</v>
      </c>
      <c r="W45" s="262">
        <v>-2.4500000000000002</v>
      </c>
      <c r="X45" s="262">
        <v>118.88</v>
      </c>
      <c r="Y45" s="262">
        <v>-81.430000000000007</v>
      </c>
      <c r="Z45" s="262">
        <v>-16.37</v>
      </c>
      <c r="AA45" s="262">
        <v>-63.11</v>
      </c>
      <c r="AB45" s="262">
        <v>4.49</v>
      </c>
      <c r="AC45" s="262">
        <v>-3.04</v>
      </c>
      <c r="AD45" s="262">
        <v>0.98</v>
      </c>
      <c r="AE45" s="262">
        <v>-3.21</v>
      </c>
      <c r="AF45" s="262">
        <v>-3.04</v>
      </c>
      <c r="AG45" s="262">
        <v>-1444479.09</v>
      </c>
      <c r="AH45" s="262">
        <v>-1276655.6200000001</v>
      </c>
      <c r="AI45" s="200"/>
      <c r="AK45" s="86">
        <f t="shared" si="1"/>
        <v>-3.21</v>
      </c>
      <c r="AL45" s="87">
        <v>12.28</v>
      </c>
      <c r="AM45" s="88">
        <f t="shared" si="2"/>
        <v>0</v>
      </c>
      <c r="AN45" s="86">
        <f t="shared" si="3"/>
        <v>-3.04</v>
      </c>
      <c r="AO45" s="87">
        <v>9.91</v>
      </c>
      <c r="AP45" s="88">
        <f t="shared" si="4"/>
        <v>0</v>
      </c>
      <c r="AQ45" s="89">
        <f t="shared" si="5"/>
        <v>3.8</v>
      </c>
      <c r="AR45" s="90">
        <f t="shared" si="6"/>
        <v>42.71</v>
      </c>
      <c r="AS45" s="88">
        <f t="shared" si="0"/>
        <v>1</v>
      </c>
      <c r="AT45" s="91">
        <f t="shared" si="7"/>
        <v>61.34</v>
      </c>
      <c r="AU45" s="92">
        <f t="shared" si="8"/>
        <v>0</v>
      </c>
      <c r="AV45" s="90">
        <f t="shared" si="9"/>
        <v>53.01</v>
      </c>
      <c r="AW45" s="92">
        <f t="shared" si="10"/>
        <v>1</v>
      </c>
      <c r="AX45" s="90">
        <f>สูตรข้อมูล!P45</f>
        <v>136.69999999999999</v>
      </c>
      <c r="AY45" s="92">
        <f t="shared" si="11"/>
        <v>0</v>
      </c>
      <c r="AZ45" s="90">
        <f t="shared" si="12"/>
        <v>81.7</v>
      </c>
      <c r="BA45" s="92">
        <f t="shared" si="13"/>
        <v>0</v>
      </c>
      <c r="BB45">
        <f t="shared" si="14"/>
        <v>2</v>
      </c>
    </row>
    <row r="46" spans="2:54" x14ac:dyDescent="0.2">
      <c r="B46" s="273" t="s">
        <v>248</v>
      </c>
      <c r="C46" s="55" t="s">
        <v>249</v>
      </c>
      <c r="D46" s="20" t="s">
        <v>6</v>
      </c>
      <c r="E46" s="82" t="s">
        <v>192</v>
      </c>
      <c r="F46" s="262">
        <v>2.98</v>
      </c>
      <c r="G46" s="262">
        <v>2.41</v>
      </c>
      <c r="H46" s="262">
        <v>1.23</v>
      </c>
      <c r="I46" s="262">
        <v>0.39</v>
      </c>
      <c r="J46" s="262">
        <v>780945988.92999995</v>
      </c>
      <c r="K46" s="262">
        <v>116677592.08</v>
      </c>
      <c r="L46" s="262">
        <v>1.23</v>
      </c>
      <c r="M46" s="262">
        <v>120.9</v>
      </c>
      <c r="N46" s="262">
        <v>92.9</v>
      </c>
      <c r="O46" s="262">
        <v>95.01</v>
      </c>
      <c r="P46" s="262">
        <v>147.66</v>
      </c>
      <c r="Q46" s="262">
        <v>99.57</v>
      </c>
      <c r="R46" s="262">
        <v>26.03</v>
      </c>
      <c r="S46" s="262">
        <v>19.36</v>
      </c>
      <c r="T46" s="262">
        <v>-34.74</v>
      </c>
      <c r="U46" s="262">
        <v>-41.92</v>
      </c>
      <c r="V46" s="262">
        <v>23.23</v>
      </c>
      <c r="W46" s="262">
        <v>19.2</v>
      </c>
      <c r="X46" s="262">
        <v>143.93</v>
      </c>
      <c r="Y46" s="262">
        <v>-52.95</v>
      </c>
      <c r="Z46" s="262">
        <v>-45.57</v>
      </c>
      <c r="AA46" s="262">
        <v>-23.82</v>
      </c>
      <c r="AB46" s="262">
        <v>29.62</v>
      </c>
      <c r="AC46" s="262">
        <v>24.48</v>
      </c>
      <c r="AD46" s="262">
        <v>1.24</v>
      </c>
      <c r="AE46" s="262">
        <v>37.119999999999997</v>
      </c>
      <c r="AF46" s="262">
        <v>24.48</v>
      </c>
      <c r="AG46" s="262">
        <v>652896342.84000003</v>
      </c>
      <c r="AH46" s="262">
        <v>601655806.64999998</v>
      </c>
      <c r="AI46" s="200"/>
      <c r="AK46" s="86">
        <f t="shared" si="1"/>
        <v>37.119999999999997</v>
      </c>
      <c r="AL46" s="87">
        <v>18.149999999999999</v>
      </c>
      <c r="AM46" s="88">
        <f t="shared" si="2"/>
        <v>1</v>
      </c>
      <c r="AN46" s="86">
        <f t="shared" si="3"/>
        <v>24.48</v>
      </c>
      <c r="AO46" s="87">
        <v>11.57</v>
      </c>
      <c r="AP46" s="88">
        <f t="shared" si="4"/>
        <v>1</v>
      </c>
      <c r="AQ46" s="89">
        <f t="shared" si="5"/>
        <v>1.23</v>
      </c>
      <c r="AR46" s="90">
        <f t="shared" si="6"/>
        <v>120.9</v>
      </c>
      <c r="AS46" s="88">
        <f t="shared" si="0"/>
        <v>0</v>
      </c>
      <c r="AT46" s="91">
        <f t="shared" si="7"/>
        <v>92.9</v>
      </c>
      <c r="AU46" s="92">
        <f t="shared" si="8"/>
        <v>0</v>
      </c>
      <c r="AV46" s="90">
        <f t="shared" si="9"/>
        <v>95.01</v>
      </c>
      <c r="AW46" s="92">
        <f t="shared" si="10"/>
        <v>0</v>
      </c>
      <c r="AX46" s="90">
        <f>สูตรข้อมูล!P46</f>
        <v>147.66</v>
      </c>
      <c r="AY46" s="92">
        <f t="shared" si="11"/>
        <v>0</v>
      </c>
      <c r="AZ46" s="90">
        <f t="shared" si="12"/>
        <v>99.57</v>
      </c>
      <c r="BA46" s="92">
        <f t="shared" si="13"/>
        <v>0</v>
      </c>
      <c r="BB46">
        <f t="shared" si="14"/>
        <v>2</v>
      </c>
    </row>
    <row r="47" spans="2:54" s="250" customFormat="1" ht="15" customHeight="1" x14ac:dyDescent="0.2">
      <c r="B47" s="273"/>
      <c r="C47" s="246" t="s">
        <v>251</v>
      </c>
      <c r="D47" s="247" t="s">
        <v>55</v>
      </c>
      <c r="E47" s="248" t="s">
        <v>253</v>
      </c>
      <c r="F47" s="262">
        <v>2.92</v>
      </c>
      <c r="G47" s="262">
        <v>2.63</v>
      </c>
      <c r="H47" s="262">
        <v>1.23</v>
      </c>
      <c r="I47" s="262">
        <v>0.48</v>
      </c>
      <c r="J47" s="262">
        <v>269449767.26999998</v>
      </c>
      <c r="K47" s="262">
        <v>26444606.620000001</v>
      </c>
      <c r="L47" s="262">
        <v>1.19</v>
      </c>
      <c r="M47" s="262">
        <v>123.85</v>
      </c>
      <c r="N47" s="262">
        <v>104.44</v>
      </c>
      <c r="O47" s="262">
        <v>112.56</v>
      </c>
      <c r="P47" s="262">
        <v>175.06</v>
      </c>
      <c r="Q47" s="262">
        <v>93.54</v>
      </c>
      <c r="R47" s="262">
        <v>26.7</v>
      </c>
      <c r="S47" s="262">
        <v>21.72</v>
      </c>
      <c r="T47" s="262">
        <v>22.31</v>
      </c>
      <c r="U47" s="262">
        <v>17.28</v>
      </c>
      <c r="V47" s="262">
        <v>26.41</v>
      </c>
      <c r="W47" s="262">
        <v>21.7</v>
      </c>
      <c r="X47" s="262">
        <v>83.48</v>
      </c>
      <c r="Y47" s="262">
        <v>-91.23</v>
      </c>
      <c r="Z47" s="262">
        <v>-7.82</v>
      </c>
      <c r="AA47" s="262">
        <v>-56.2</v>
      </c>
      <c r="AB47" s="262">
        <v>24.1</v>
      </c>
      <c r="AC47" s="262">
        <v>19.8</v>
      </c>
      <c r="AD47" s="262">
        <v>1.28</v>
      </c>
      <c r="AE47" s="262">
        <v>27.14</v>
      </c>
      <c r="AF47" s="262">
        <v>19.8</v>
      </c>
      <c r="AG47" s="262">
        <v>146321760.41999999</v>
      </c>
      <c r="AH47" s="262">
        <v>124729234.34999999</v>
      </c>
      <c r="AI47" s="249"/>
      <c r="AK47" s="251">
        <f t="shared" si="1"/>
        <v>27.14</v>
      </c>
      <c r="AL47" s="252">
        <v>15.36</v>
      </c>
      <c r="AM47" s="253">
        <f t="shared" si="2"/>
        <v>1</v>
      </c>
      <c r="AN47" s="251">
        <f t="shared" si="3"/>
        <v>19.8</v>
      </c>
      <c r="AO47" s="252">
        <v>8.58</v>
      </c>
      <c r="AP47" s="253">
        <f t="shared" si="4"/>
        <v>1</v>
      </c>
      <c r="AQ47" s="254">
        <f t="shared" si="5"/>
        <v>1.23</v>
      </c>
      <c r="AR47" s="255">
        <f t="shared" si="6"/>
        <v>123.85</v>
      </c>
      <c r="AS47" s="253">
        <f t="shared" si="0"/>
        <v>0</v>
      </c>
      <c r="AT47" s="256">
        <f t="shared" si="7"/>
        <v>104.44</v>
      </c>
      <c r="AU47" s="257">
        <f t="shared" si="8"/>
        <v>0</v>
      </c>
      <c r="AV47" s="255">
        <f t="shared" si="9"/>
        <v>112.56</v>
      </c>
      <c r="AW47" s="257">
        <f t="shared" si="10"/>
        <v>0</v>
      </c>
      <c r="AX47" s="255">
        <f>สูตรข้อมูล!P47</f>
        <v>175.06</v>
      </c>
      <c r="AY47" s="257">
        <f t="shared" si="11"/>
        <v>0</v>
      </c>
      <c r="AZ47" s="255">
        <f t="shared" si="12"/>
        <v>93.54</v>
      </c>
      <c r="BA47" s="257">
        <f t="shared" si="13"/>
        <v>0</v>
      </c>
      <c r="BB47" s="250">
        <f t="shared" si="14"/>
        <v>2</v>
      </c>
    </row>
    <row r="48" spans="2:54" x14ac:dyDescent="0.2">
      <c r="B48" s="273"/>
      <c r="C48" s="55" t="s">
        <v>254</v>
      </c>
      <c r="D48" s="20" t="s">
        <v>56</v>
      </c>
      <c r="E48" s="208" t="s">
        <v>401</v>
      </c>
      <c r="F48" s="262">
        <v>2.2799999999999998</v>
      </c>
      <c r="G48" s="262">
        <v>2.13</v>
      </c>
      <c r="H48" s="262">
        <v>1.51</v>
      </c>
      <c r="I48" s="262">
        <v>0.27</v>
      </c>
      <c r="J48" s="262">
        <v>25884686.23</v>
      </c>
      <c r="K48" s="262">
        <v>9977563.5600000005</v>
      </c>
      <c r="L48" s="262">
        <v>1.49</v>
      </c>
      <c r="M48" s="262">
        <v>101.62</v>
      </c>
      <c r="N48" s="262">
        <v>75.42</v>
      </c>
      <c r="O48" s="262">
        <v>107.96</v>
      </c>
      <c r="P48" s="262">
        <v>206.51</v>
      </c>
      <c r="Q48" s="262">
        <v>54.62</v>
      </c>
      <c r="R48" s="262">
        <v>9.7799999999999994</v>
      </c>
      <c r="S48" s="262">
        <v>4.5999999999999996</v>
      </c>
      <c r="T48" s="262">
        <v>-1.06</v>
      </c>
      <c r="U48" s="262">
        <v>-6.5</v>
      </c>
      <c r="V48" s="262">
        <v>7.08</v>
      </c>
      <c r="W48" s="262">
        <v>2.17</v>
      </c>
      <c r="X48" s="262">
        <v>108.32</v>
      </c>
      <c r="Y48" s="262">
        <v>-84.86</v>
      </c>
      <c r="Z48" s="262">
        <v>-13.45</v>
      </c>
      <c r="AA48" s="262">
        <v>-60.27</v>
      </c>
      <c r="AB48" s="262">
        <v>9.1300000000000008</v>
      </c>
      <c r="AC48" s="262">
        <v>2.79</v>
      </c>
      <c r="AD48" s="262">
        <v>1.02</v>
      </c>
      <c r="AE48" s="262">
        <v>6.18</v>
      </c>
      <c r="AF48" s="262">
        <v>2.79</v>
      </c>
      <c r="AG48" s="262">
        <v>6024583.2699999996</v>
      </c>
      <c r="AH48" s="262">
        <v>2337257.48</v>
      </c>
      <c r="AI48" s="200"/>
      <c r="AK48" s="86">
        <f t="shared" si="1"/>
        <v>6.18</v>
      </c>
      <c r="AL48" s="87">
        <v>12.59</v>
      </c>
      <c r="AM48" s="88">
        <f t="shared" si="2"/>
        <v>0</v>
      </c>
      <c r="AN48" s="86">
        <f t="shared" si="3"/>
        <v>2.79</v>
      </c>
      <c r="AO48" s="87">
        <v>10.43</v>
      </c>
      <c r="AP48" s="88">
        <f t="shared" si="4"/>
        <v>0</v>
      </c>
      <c r="AQ48" s="89">
        <f t="shared" si="5"/>
        <v>1.51</v>
      </c>
      <c r="AR48" s="90">
        <f t="shared" si="6"/>
        <v>101.62</v>
      </c>
      <c r="AS48" s="88">
        <f t="shared" si="0"/>
        <v>0</v>
      </c>
      <c r="AT48" s="91">
        <f t="shared" si="7"/>
        <v>75.42</v>
      </c>
      <c r="AU48" s="92">
        <f t="shared" si="8"/>
        <v>0</v>
      </c>
      <c r="AV48" s="90">
        <f t="shared" si="9"/>
        <v>107.96</v>
      </c>
      <c r="AW48" s="92">
        <f t="shared" si="10"/>
        <v>0</v>
      </c>
      <c r="AX48" s="90">
        <f>สูตรข้อมูล!P48</f>
        <v>206.51</v>
      </c>
      <c r="AY48" s="92">
        <f t="shared" si="11"/>
        <v>0</v>
      </c>
      <c r="AZ48" s="90">
        <f t="shared" si="12"/>
        <v>54.62</v>
      </c>
      <c r="BA48" s="92">
        <f t="shared" si="13"/>
        <v>1</v>
      </c>
      <c r="BB48">
        <f t="shared" si="14"/>
        <v>1</v>
      </c>
    </row>
    <row r="49" spans="2:54" x14ac:dyDescent="0.2">
      <c r="B49" s="273"/>
      <c r="C49" s="55" t="s">
        <v>255</v>
      </c>
      <c r="D49" s="20" t="s">
        <v>57</v>
      </c>
      <c r="E49" s="82" t="s">
        <v>171</v>
      </c>
      <c r="F49" s="262">
        <v>1.99</v>
      </c>
      <c r="G49" s="262">
        <v>1.81</v>
      </c>
      <c r="H49" s="262">
        <v>0.52</v>
      </c>
      <c r="I49" s="262">
        <v>0.65</v>
      </c>
      <c r="J49" s="262">
        <v>20676015.210000001</v>
      </c>
      <c r="K49" s="262">
        <v>-10452212.9</v>
      </c>
      <c r="L49" s="262">
        <v>0.5</v>
      </c>
      <c r="M49" s="262">
        <v>163.08000000000001</v>
      </c>
      <c r="N49" s="262">
        <v>124.64</v>
      </c>
      <c r="O49" s="262">
        <v>122.5</v>
      </c>
      <c r="P49" s="262">
        <v>166.76</v>
      </c>
      <c r="Q49" s="262">
        <v>100.71</v>
      </c>
      <c r="R49" s="262">
        <v>22.6</v>
      </c>
      <c r="S49" s="262">
        <v>19.28</v>
      </c>
      <c r="T49" s="262">
        <v>16.850000000000001</v>
      </c>
      <c r="U49" s="262">
        <v>13.35</v>
      </c>
      <c r="V49" s="262">
        <v>22.06</v>
      </c>
      <c r="W49" s="262">
        <v>18.82</v>
      </c>
      <c r="X49" s="262">
        <v>87.52</v>
      </c>
      <c r="Y49" s="262">
        <v>-89.87</v>
      </c>
      <c r="Z49" s="262">
        <v>-9.14</v>
      </c>
      <c r="AA49" s="262">
        <v>-58.94</v>
      </c>
      <c r="AB49" s="262">
        <v>34.78</v>
      </c>
      <c r="AC49" s="262">
        <v>29.66</v>
      </c>
      <c r="AD49" s="262">
        <v>1.23</v>
      </c>
      <c r="AE49" s="262">
        <v>22.69</v>
      </c>
      <c r="AF49" s="262">
        <v>29.66</v>
      </c>
      <c r="AG49" s="262">
        <v>19536669.640000001</v>
      </c>
      <c r="AH49" s="262">
        <v>17464685.800000001</v>
      </c>
      <c r="AI49" s="200"/>
      <c r="AK49" s="86">
        <f t="shared" si="1"/>
        <v>22.69</v>
      </c>
      <c r="AL49" s="87">
        <v>12.28</v>
      </c>
      <c r="AM49" s="88">
        <f t="shared" si="2"/>
        <v>1</v>
      </c>
      <c r="AN49" s="86">
        <f t="shared" si="3"/>
        <v>29.66</v>
      </c>
      <c r="AO49" s="87">
        <v>9.91</v>
      </c>
      <c r="AP49" s="88">
        <f t="shared" si="4"/>
        <v>1</v>
      </c>
      <c r="AQ49" s="89">
        <f t="shared" si="5"/>
        <v>0.52</v>
      </c>
      <c r="AR49" s="90">
        <f t="shared" si="6"/>
        <v>163.08000000000001</v>
      </c>
      <c r="AS49" s="88">
        <f t="shared" si="0"/>
        <v>1</v>
      </c>
      <c r="AT49" s="91">
        <f t="shared" si="7"/>
        <v>124.64</v>
      </c>
      <c r="AU49" s="92">
        <f t="shared" si="8"/>
        <v>0</v>
      </c>
      <c r="AV49" s="90">
        <f t="shared" si="9"/>
        <v>122.5</v>
      </c>
      <c r="AW49" s="92">
        <f t="shared" si="10"/>
        <v>0</v>
      </c>
      <c r="AX49" s="90">
        <f>สูตรข้อมูล!P49</f>
        <v>166.76</v>
      </c>
      <c r="AY49" s="92">
        <f t="shared" si="11"/>
        <v>0</v>
      </c>
      <c r="AZ49" s="90">
        <f t="shared" si="12"/>
        <v>100.71</v>
      </c>
      <c r="BA49" s="92">
        <f t="shared" si="13"/>
        <v>0</v>
      </c>
      <c r="BB49">
        <f t="shared" si="14"/>
        <v>3</v>
      </c>
    </row>
    <row r="50" spans="2:54" x14ac:dyDescent="0.2">
      <c r="B50" s="273"/>
      <c r="C50" s="55" t="s">
        <v>257</v>
      </c>
      <c r="D50" s="20" t="s">
        <v>58</v>
      </c>
      <c r="E50" s="208" t="s">
        <v>401</v>
      </c>
      <c r="F50" s="262">
        <v>3.17</v>
      </c>
      <c r="G50" s="262">
        <v>3.05</v>
      </c>
      <c r="H50" s="262">
        <v>1.51</v>
      </c>
      <c r="I50" s="262">
        <v>0.49</v>
      </c>
      <c r="J50" s="262">
        <v>38352379.340000004</v>
      </c>
      <c r="K50" s="262">
        <v>8986678.4600000009</v>
      </c>
      <c r="L50" s="262">
        <v>1.51</v>
      </c>
      <c r="M50" s="262">
        <v>107.97</v>
      </c>
      <c r="N50" s="262">
        <v>15.92</v>
      </c>
      <c r="O50" s="262">
        <v>59.02</v>
      </c>
      <c r="P50" s="262">
        <v>161.35</v>
      </c>
      <c r="Q50" s="262">
        <v>45.72</v>
      </c>
      <c r="R50" s="262">
        <v>20.55</v>
      </c>
      <c r="S50" s="262">
        <v>16.350000000000001</v>
      </c>
      <c r="T50" s="262">
        <v>16.34</v>
      </c>
      <c r="U50" s="262">
        <v>12</v>
      </c>
      <c r="V50" s="262">
        <v>20.260000000000002</v>
      </c>
      <c r="W50" s="262">
        <v>16.22</v>
      </c>
      <c r="X50" s="262">
        <v>89.91</v>
      </c>
      <c r="Y50" s="262">
        <v>-90.66</v>
      </c>
      <c r="Z50" s="262">
        <v>-7.22</v>
      </c>
      <c r="AA50" s="262">
        <v>-57.9</v>
      </c>
      <c r="AB50" s="262">
        <v>31.54</v>
      </c>
      <c r="AC50" s="262">
        <v>25.25</v>
      </c>
      <c r="AD50" s="262">
        <v>1.19</v>
      </c>
      <c r="AE50" s="262">
        <v>21.02</v>
      </c>
      <c r="AF50" s="262">
        <v>25.25</v>
      </c>
      <c r="AG50" s="262">
        <v>25134278.25</v>
      </c>
      <c r="AH50" s="262">
        <v>20817854.190000001</v>
      </c>
      <c r="AI50" s="200"/>
      <c r="AK50" s="86">
        <f t="shared" si="1"/>
        <v>21.02</v>
      </c>
      <c r="AL50" s="87">
        <v>12.59</v>
      </c>
      <c r="AM50" s="88">
        <f t="shared" si="2"/>
        <v>1</v>
      </c>
      <c r="AN50" s="86">
        <f t="shared" si="3"/>
        <v>25.25</v>
      </c>
      <c r="AO50" s="87">
        <v>10.43</v>
      </c>
      <c r="AP50" s="88">
        <f t="shared" si="4"/>
        <v>1</v>
      </c>
      <c r="AQ50" s="89">
        <f t="shared" si="5"/>
        <v>1.51</v>
      </c>
      <c r="AR50" s="90">
        <f t="shared" si="6"/>
        <v>107.97</v>
      </c>
      <c r="AS50" s="88">
        <f t="shared" si="0"/>
        <v>0</v>
      </c>
      <c r="AT50" s="91">
        <f t="shared" si="7"/>
        <v>15.92</v>
      </c>
      <c r="AU50" s="92">
        <f t="shared" si="8"/>
        <v>1</v>
      </c>
      <c r="AV50" s="90">
        <f t="shared" si="9"/>
        <v>59.02</v>
      </c>
      <c r="AW50" s="92">
        <f t="shared" si="10"/>
        <v>1</v>
      </c>
      <c r="AX50" s="90">
        <f>สูตรข้อมูล!P50</f>
        <v>161.35</v>
      </c>
      <c r="AY50" s="92">
        <f t="shared" si="11"/>
        <v>0</v>
      </c>
      <c r="AZ50" s="90">
        <f t="shared" si="12"/>
        <v>45.72</v>
      </c>
      <c r="BA50" s="92">
        <f t="shared" si="13"/>
        <v>1</v>
      </c>
      <c r="BB50">
        <f t="shared" si="14"/>
        <v>5</v>
      </c>
    </row>
    <row r="51" spans="2:54" x14ac:dyDescent="0.2">
      <c r="B51" s="273"/>
      <c r="C51" s="55" t="s">
        <v>258</v>
      </c>
      <c r="D51" s="20" t="s">
        <v>59</v>
      </c>
      <c r="E51" s="208" t="s">
        <v>401</v>
      </c>
      <c r="F51" s="262">
        <v>1.01</v>
      </c>
      <c r="G51" s="262">
        <v>0.9</v>
      </c>
      <c r="H51" s="262">
        <v>0.31</v>
      </c>
      <c r="I51" s="262">
        <v>0.52</v>
      </c>
      <c r="J51" s="262">
        <v>254825.75</v>
      </c>
      <c r="K51" s="262">
        <v>-27400301.98</v>
      </c>
      <c r="L51" s="262">
        <v>0.3</v>
      </c>
      <c r="M51" s="262">
        <v>126.77</v>
      </c>
      <c r="N51" s="262">
        <v>26.47</v>
      </c>
      <c r="O51" s="262">
        <v>86.15</v>
      </c>
      <c r="P51" s="262">
        <v>173.89</v>
      </c>
      <c r="Q51" s="262">
        <v>49.59</v>
      </c>
      <c r="R51" s="262">
        <v>4.88</v>
      </c>
      <c r="S51" s="262">
        <v>-1.4</v>
      </c>
      <c r="T51" s="262">
        <v>-6.12</v>
      </c>
      <c r="U51" s="262">
        <v>-12.89</v>
      </c>
      <c r="V51" s="262">
        <v>3.04</v>
      </c>
      <c r="W51" s="262">
        <v>-2.97</v>
      </c>
      <c r="X51" s="262">
        <v>115.82</v>
      </c>
      <c r="Y51" s="262">
        <v>-84.47</v>
      </c>
      <c r="Z51" s="262">
        <v>-12.99</v>
      </c>
      <c r="AA51" s="262">
        <v>-55.81</v>
      </c>
      <c r="AB51" s="262">
        <v>3.61</v>
      </c>
      <c r="AC51" s="262">
        <v>-3.52</v>
      </c>
      <c r="AD51" s="262">
        <v>0.97</v>
      </c>
      <c r="AE51" s="262">
        <v>2.6</v>
      </c>
      <c r="AF51" s="262">
        <v>-3.52</v>
      </c>
      <c r="AG51" s="262">
        <v>3746251.03</v>
      </c>
      <c r="AH51" s="262">
        <v>-4807218.97</v>
      </c>
      <c r="AI51" s="200"/>
      <c r="AK51" s="86">
        <f t="shared" si="1"/>
        <v>2.6</v>
      </c>
      <c r="AL51" s="87">
        <v>12.59</v>
      </c>
      <c r="AM51" s="88">
        <f t="shared" si="2"/>
        <v>0</v>
      </c>
      <c r="AN51" s="86">
        <f t="shared" si="3"/>
        <v>-3.52</v>
      </c>
      <c r="AO51" s="87">
        <v>10.43</v>
      </c>
      <c r="AP51" s="88">
        <f t="shared" si="4"/>
        <v>0</v>
      </c>
      <c r="AQ51" s="89">
        <f t="shared" si="5"/>
        <v>0.31</v>
      </c>
      <c r="AR51" s="90">
        <f t="shared" si="6"/>
        <v>126.77</v>
      </c>
      <c r="AS51" s="88">
        <f t="shared" si="0"/>
        <v>1</v>
      </c>
      <c r="AT51" s="91">
        <f t="shared" si="7"/>
        <v>26.47</v>
      </c>
      <c r="AU51" s="92">
        <f t="shared" si="8"/>
        <v>1</v>
      </c>
      <c r="AV51" s="90">
        <f t="shared" si="9"/>
        <v>86.15</v>
      </c>
      <c r="AW51" s="92">
        <f t="shared" si="10"/>
        <v>0</v>
      </c>
      <c r="AX51" s="90">
        <f>สูตรข้อมูล!P51</f>
        <v>173.89</v>
      </c>
      <c r="AY51" s="92">
        <f t="shared" si="11"/>
        <v>0</v>
      </c>
      <c r="AZ51" s="90">
        <f t="shared" si="12"/>
        <v>49.59</v>
      </c>
      <c r="BA51" s="92">
        <f t="shared" si="13"/>
        <v>1</v>
      </c>
      <c r="BB51">
        <f t="shared" si="14"/>
        <v>3</v>
      </c>
    </row>
    <row r="52" spans="2:54" x14ac:dyDescent="0.2">
      <c r="B52" s="273"/>
      <c r="C52" s="55" t="s">
        <v>259</v>
      </c>
      <c r="D52" s="20" t="s">
        <v>60</v>
      </c>
      <c r="E52" s="82" t="s">
        <v>171</v>
      </c>
      <c r="F52" s="262">
        <v>1.24</v>
      </c>
      <c r="G52" s="262">
        <v>1.1000000000000001</v>
      </c>
      <c r="H52" s="262">
        <v>0.54</v>
      </c>
      <c r="I52" s="262">
        <v>0.45</v>
      </c>
      <c r="J52" s="262">
        <v>4772732.22</v>
      </c>
      <c r="K52" s="262">
        <v>-9095391.1199999992</v>
      </c>
      <c r="L52" s="262">
        <v>0.54</v>
      </c>
      <c r="M52" s="262">
        <v>198.13</v>
      </c>
      <c r="N52" s="262">
        <v>58.69</v>
      </c>
      <c r="O52" s="262">
        <v>100.4</v>
      </c>
      <c r="P52" s="262">
        <v>158.51</v>
      </c>
      <c r="Q52" s="262">
        <v>91.81</v>
      </c>
      <c r="R52" s="262">
        <v>7.4</v>
      </c>
      <c r="S52" s="262">
        <v>2.46</v>
      </c>
      <c r="T52" s="262">
        <v>-4.6399999999999997</v>
      </c>
      <c r="U52" s="262">
        <v>-9.61</v>
      </c>
      <c r="V52" s="262">
        <v>3.37</v>
      </c>
      <c r="W52" s="262">
        <v>-1.2</v>
      </c>
      <c r="X52" s="262">
        <v>110.14</v>
      </c>
      <c r="Y52" s="262">
        <v>-84.98</v>
      </c>
      <c r="Z52" s="262">
        <v>-14.55</v>
      </c>
      <c r="AA52" s="262">
        <v>-64.16</v>
      </c>
      <c r="AB52" s="262">
        <v>5.56</v>
      </c>
      <c r="AC52" s="262">
        <v>-1.98</v>
      </c>
      <c r="AD52" s="262">
        <v>0.99</v>
      </c>
      <c r="AE52" s="262">
        <v>3.14</v>
      </c>
      <c r="AF52" s="262">
        <v>-1.98</v>
      </c>
      <c r="AG52" s="262">
        <v>1969345.91</v>
      </c>
      <c r="AH52" s="262">
        <v>-822551.23</v>
      </c>
      <c r="AI52" s="200"/>
      <c r="AK52" s="86">
        <f t="shared" si="1"/>
        <v>3.14</v>
      </c>
      <c r="AL52" s="87">
        <v>12.28</v>
      </c>
      <c r="AM52" s="88">
        <f t="shared" si="2"/>
        <v>0</v>
      </c>
      <c r="AN52" s="86">
        <f t="shared" si="3"/>
        <v>-1.98</v>
      </c>
      <c r="AO52" s="87">
        <v>9.91</v>
      </c>
      <c r="AP52" s="88">
        <f t="shared" si="4"/>
        <v>0</v>
      </c>
      <c r="AQ52" s="89">
        <f t="shared" si="5"/>
        <v>0.54</v>
      </c>
      <c r="AR52" s="90">
        <f t="shared" si="6"/>
        <v>198.13</v>
      </c>
      <c r="AS52" s="88">
        <f t="shared" si="0"/>
        <v>0</v>
      </c>
      <c r="AT52" s="91">
        <f t="shared" si="7"/>
        <v>58.69</v>
      </c>
      <c r="AU52" s="92">
        <f t="shared" si="8"/>
        <v>1</v>
      </c>
      <c r="AV52" s="90">
        <f t="shared" si="9"/>
        <v>100.4</v>
      </c>
      <c r="AW52" s="92">
        <f t="shared" si="10"/>
        <v>0</v>
      </c>
      <c r="AX52" s="90">
        <f>สูตรข้อมูล!P52</f>
        <v>158.51</v>
      </c>
      <c r="AY52" s="92">
        <f t="shared" si="11"/>
        <v>0</v>
      </c>
      <c r="AZ52" s="90">
        <f t="shared" si="12"/>
        <v>91.81</v>
      </c>
      <c r="BA52" s="92">
        <f t="shared" si="13"/>
        <v>0</v>
      </c>
      <c r="BB52">
        <f t="shared" si="14"/>
        <v>1</v>
      </c>
    </row>
    <row r="53" spans="2:54" x14ac:dyDescent="0.2">
      <c r="B53" s="269" t="s">
        <v>260</v>
      </c>
      <c r="C53" s="51" t="s">
        <v>261</v>
      </c>
      <c r="D53" s="16" t="s">
        <v>4</v>
      </c>
      <c r="E53" s="83" t="s">
        <v>192</v>
      </c>
      <c r="F53" s="262">
        <v>2.4900000000000002</v>
      </c>
      <c r="G53" s="262">
        <v>2.2799999999999998</v>
      </c>
      <c r="H53" s="262">
        <v>1.76</v>
      </c>
      <c r="I53" s="262">
        <v>0.21</v>
      </c>
      <c r="J53" s="262">
        <v>917000994.71000004</v>
      </c>
      <c r="K53" s="262">
        <v>538214366.47000003</v>
      </c>
      <c r="L53" s="262">
        <v>1.76</v>
      </c>
      <c r="M53" s="262">
        <v>21.61</v>
      </c>
      <c r="N53" s="262">
        <v>80.27</v>
      </c>
      <c r="O53" s="262">
        <v>27.24</v>
      </c>
      <c r="P53" s="262">
        <v>111.5</v>
      </c>
      <c r="Q53" s="262">
        <v>49.62</v>
      </c>
      <c r="R53" s="262">
        <v>10.96</v>
      </c>
      <c r="S53" s="262">
        <v>6.75</v>
      </c>
      <c r="T53" s="262">
        <v>5.97</v>
      </c>
      <c r="U53" s="262">
        <v>1.1200000000000001</v>
      </c>
      <c r="V53" s="262">
        <v>15.46</v>
      </c>
      <c r="W53" s="262">
        <v>11.21</v>
      </c>
      <c r="X53" s="262">
        <v>101.14</v>
      </c>
      <c r="Y53" s="262">
        <v>-88.14</v>
      </c>
      <c r="Z53" s="262">
        <v>-9.6199999999999992</v>
      </c>
      <c r="AA53" s="262">
        <v>-35.729999999999997</v>
      </c>
      <c r="AB53" s="262">
        <v>11.24</v>
      </c>
      <c r="AC53" s="262">
        <v>8.15</v>
      </c>
      <c r="AD53" s="262">
        <v>1.1299999999999999</v>
      </c>
      <c r="AE53" s="262">
        <v>13.95</v>
      </c>
      <c r="AF53" s="262">
        <v>8.15</v>
      </c>
      <c r="AG53" s="262">
        <v>266028889.50999999</v>
      </c>
      <c r="AH53" s="262">
        <v>243443012.36000001</v>
      </c>
      <c r="AI53" s="200"/>
      <c r="AK53" s="86">
        <f t="shared" si="1"/>
        <v>13.95</v>
      </c>
      <c r="AL53" s="87">
        <v>18.149999999999999</v>
      </c>
      <c r="AM53" s="88">
        <f t="shared" si="2"/>
        <v>0</v>
      </c>
      <c r="AN53" s="86">
        <f t="shared" si="3"/>
        <v>8.15</v>
      </c>
      <c r="AO53" s="87">
        <v>11.57</v>
      </c>
      <c r="AP53" s="88">
        <f t="shared" si="4"/>
        <v>0</v>
      </c>
      <c r="AQ53" s="89">
        <f t="shared" si="5"/>
        <v>1.76</v>
      </c>
      <c r="AR53" s="90">
        <f t="shared" si="6"/>
        <v>21.61</v>
      </c>
      <c r="AS53" s="88">
        <f t="shared" si="0"/>
        <v>1</v>
      </c>
      <c r="AT53" s="91">
        <f t="shared" si="7"/>
        <v>80.27</v>
      </c>
      <c r="AU53" s="92">
        <f t="shared" si="8"/>
        <v>0</v>
      </c>
      <c r="AV53" s="90">
        <f t="shared" si="9"/>
        <v>27.24</v>
      </c>
      <c r="AW53" s="92">
        <f t="shared" si="10"/>
        <v>1</v>
      </c>
      <c r="AX53" s="90">
        <f>สูตรข้อมูล!P53</f>
        <v>111.5</v>
      </c>
      <c r="AY53" s="92">
        <f t="shared" si="11"/>
        <v>0</v>
      </c>
      <c r="AZ53" s="90">
        <f t="shared" si="12"/>
        <v>49.62</v>
      </c>
      <c r="BA53" s="92">
        <f t="shared" si="13"/>
        <v>1</v>
      </c>
      <c r="BB53">
        <f t="shared" si="14"/>
        <v>3</v>
      </c>
    </row>
    <row r="54" spans="2:54" ht="38.25" x14ac:dyDescent="0.2">
      <c r="B54" s="269"/>
      <c r="C54" s="51" t="s">
        <v>263</v>
      </c>
      <c r="D54" s="16" t="s">
        <v>25</v>
      </c>
      <c r="E54" s="83" t="s">
        <v>265</v>
      </c>
      <c r="F54" s="262">
        <v>1.26</v>
      </c>
      <c r="G54" s="262">
        <v>1.06</v>
      </c>
      <c r="H54" s="262">
        <v>0.26</v>
      </c>
      <c r="I54" s="262">
        <v>0.64</v>
      </c>
      <c r="J54" s="262">
        <v>36605328.509999998</v>
      </c>
      <c r="K54" s="262">
        <v>-104739758.54000001</v>
      </c>
      <c r="L54" s="262">
        <v>0.26</v>
      </c>
      <c r="M54" s="262">
        <v>334.36</v>
      </c>
      <c r="N54" s="262">
        <v>54.73</v>
      </c>
      <c r="O54" s="262">
        <v>82.52</v>
      </c>
      <c r="P54" s="262">
        <v>368.1</v>
      </c>
      <c r="Q54" s="262">
        <v>59.49</v>
      </c>
      <c r="R54" s="262">
        <v>16.16</v>
      </c>
      <c r="S54" s="262">
        <v>3.47</v>
      </c>
      <c r="T54" s="262">
        <v>12.54</v>
      </c>
      <c r="U54" s="262">
        <v>-0.45</v>
      </c>
      <c r="V54" s="262">
        <v>25.95</v>
      </c>
      <c r="W54" s="262">
        <v>15.22</v>
      </c>
      <c r="X54" s="262">
        <v>102.61</v>
      </c>
      <c r="Y54" s="262">
        <v>-90.6</v>
      </c>
      <c r="Z54" s="262">
        <v>-7.17</v>
      </c>
      <c r="AA54" s="262">
        <v>-49.81</v>
      </c>
      <c r="AB54" s="262">
        <v>15.67</v>
      </c>
      <c r="AC54" s="262">
        <v>9.19</v>
      </c>
      <c r="AD54" s="262">
        <v>1.18</v>
      </c>
      <c r="AE54" s="262">
        <v>25.38</v>
      </c>
      <c r="AF54" s="262">
        <v>9.19</v>
      </c>
      <c r="AG54" s="262">
        <v>89817123.719999999</v>
      </c>
      <c r="AH54" s="262">
        <v>65174940.130000003</v>
      </c>
      <c r="AI54" s="200"/>
      <c r="AK54" s="86">
        <f t="shared" si="1"/>
        <v>25.38</v>
      </c>
      <c r="AL54" s="87">
        <v>16.89</v>
      </c>
      <c r="AM54" s="88">
        <f t="shared" si="2"/>
        <v>1</v>
      </c>
      <c r="AN54" s="86">
        <f t="shared" si="3"/>
        <v>9.19</v>
      </c>
      <c r="AO54" s="87">
        <v>8.85</v>
      </c>
      <c r="AP54" s="88">
        <f t="shared" si="4"/>
        <v>1</v>
      </c>
      <c r="AQ54" s="89">
        <f t="shared" si="5"/>
        <v>0.26</v>
      </c>
      <c r="AR54" s="90">
        <f t="shared" si="6"/>
        <v>334.36</v>
      </c>
      <c r="AS54" s="88">
        <f t="shared" si="0"/>
        <v>0</v>
      </c>
      <c r="AT54" s="91">
        <f t="shared" si="7"/>
        <v>54.73</v>
      </c>
      <c r="AU54" s="92">
        <f t="shared" si="8"/>
        <v>1</v>
      </c>
      <c r="AV54" s="90">
        <f t="shared" si="9"/>
        <v>82.52</v>
      </c>
      <c r="AW54" s="92">
        <f t="shared" si="10"/>
        <v>0</v>
      </c>
      <c r="AX54" s="90">
        <f>สูตรข้อมูล!P54</f>
        <v>368.1</v>
      </c>
      <c r="AY54" s="92">
        <f t="shared" si="11"/>
        <v>0</v>
      </c>
      <c r="AZ54" s="90">
        <f t="shared" si="12"/>
        <v>59.49</v>
      </c>
      <c r="BA54" s="92">
        <f t="shared" si="13"/>
        <v>1</v>
      </c>
      <c r="BB54">
        <f t="shared" si="14"/>
        <v>4</v>
      </c>
    </row>
    <row r="55" spans="2:54" x14ac:dyDescent="0.2">
      <c r="B55" s="269"/>
      <c r="C55" s="51" t="s">
        <v>266</v>
      </c>
      <c r="D55" s="16" t="s">
        <v>26</v>
      </c>
      <c r="E55" s="83" t="s">
        <v>169</v>
      </c>
      <c r="F55" s="262">
        <v>2.99</v>
      </c>
      <c r="G55" s="262">
        <v>2.81</v>
      </c>
      <c r="H55" s="262">
        <v>1.78</v>
      </c>
      <c r="I55" s="262">
        <v>0.35</v>
      </c>
      <c r="J55" s="262">
        <v>50178545.899999999</v>
      </c>
      <c r="K55" s="262">
        <v>19531318.010000002</v>
      </c>
      <c r="L55" s="262">
        <v>1.78</v>
      </c>
      <c r="M55" s="262">
        <v>78.78</v>
      </c>
      <c r="N55" s="262">
        <v>87.33</v>
      </c>
      <c r="O55" s="262">
        <v>113.52</v>
      </c>
      <c r="P55" s="262">
        <v>274.17</v>
      </c>
      <c r="Q55" s="262">
        <v>41.76</v>
      </c>
      <c r="R55" s="262">
        <v>5.04</v>
      </c>
      <c r="S55" s="262">
        <v>-7.49</v>
      </c>
      <c r="T55" s="262">
        <v>0.23</v>
      </c>
      <c r="U55" s="262">
        <v>-12.45</v>
      </c>
      <c r="V55" s="262">
        <v>14.04</v>
      </c>
      <c r="W55" s="262">
        <v>3.16</v>
      </c>
      <c r="X55" s="262">
        <v>112.91</v>
      </c>
      <c r="Y55" s="262">
        <v>-91.91</v>
      </c>
      <c r="Z55" s="262">
        <v>-7.68</v>
      </c>
      <c r="AA55" s="262">
        <v>-54.48</v>
      </c>
      <c r="AB55" s="262">
        <v>8.11</v>
      </c>
      <c r="AC55" s="262">
        <v>1.83</v>
      </c>
      <c r="AD55" s="262">
        <v>1.03</v>
      </c>
      <c r="AE55" s="262">
        <v>13.98</v>
      </c>
      <c r="AF55" s="262">
        <v>1.83</v>
      </c>
      <c r="AG55" s="262">
        <v>19368340.030000001</v>
      </c>
      <c r="AH55" s="262">
        <v>5106881.59</v>
      </c>
      <c r="AI55" s="200"/>
      <c r="AK55" s="86">
        <f t="shared" si="1"/>
        <v>13.98</v>
      </c>
      <c r="AL55" s="87">
        <v>10.38</v>
      </c>
      <c r="AM55" s="88">
        <f t="shared" si="2"/>
        <v>1</v>
      </c>
      <c r="AN55" s="86">
        <f t="shared" si="3"/>
        <v>1.83</v>
      </c>
      <c r="AO55" s="87">
        <v>7.45</v>
      </c>
      <c r="AP55" s="88">
        <f t="shared" si="4"/>
        <v>0</v>
      </c>
      <c r="AQ55" s="89">
        <f t="shared" si="5"/>
        <v>1.78</v>
      </c>
      <c r="AR55" s="90">
        <f t="shared" si="6"/>
        <v>78.78</v>
      </c>
      <c r="AS55" s="88">
        <f t="shared" si="0"/>
        <v>1</v>
      </c>
      <c r="AT55" s="91">
        <f t="shared" si="7"/>
        <v>87.33</v>
      </c>
      <c r="AU55" s="92">
        <f t="shared" si="8"/>
        <v>0</v>
      </c>
      <c r="AV55" s="90">
        <f t="shared" si="9"/>
        <v>113.52</v>
      </c>
      <c r="AW55" s="92">
        <f t="shared" si="10"/>
        <v>0</v>
      </c>
      <c r="AX55" s="90">
        <f>สูตรข้อมูล!P55</f>
        <v>274.17</v>
      </c>
      <c r="AY55" s="92">
        <f t="shared" si="11"/>
        <v>0</v>
      </c>
      <c r="AZ55" s="90">
        <f t="shared" si="12"/>
        <v>41.76</v>
      </c>
      <c r="BA55" s="92">
        <f t="shared" si="13"/>
        <v>1</v>
      </c>
      <c r="BB55">
        <f t="shared" si="14"/>
        <v>3</v>
      </c>
    </row>
    <row r="56" spans="2:54" x14ac:dyDescent="0.2">
      <c r="B56" s="269"/>
      <c r="C56" s="51" t="s">
        <v>268</v>
      </c>
      <c r="D56" s="16" t="s">
        <v>27</v>
      </c>
      <c r="E56" s="201" t="s">
        <v>253</v>
      </c>
      <c r="F56" s="262">
        <v>2.5299999999999998</v>
      </c>
      <c r="G56" s="262">
        <v>2.36</v>
      </c>
      <c r="H56" s="262">
        <v>0.56000000000000005</v>
      </c>
      <c r="I56" s="262">
        <v>0.71</v>
      </c>
      <c r="J56" s="262">
        <v>179799494.30000001</v>
      </c>
      <c r="K56" s="262">
        <v>-51471874.469999999</v>
      </c>
      <c r="L56" s="262">
        <v>0.56000000000000005</v>
      </c>
      <c r="M56" s="262">
        <v>141.57</v>
      </c>
      <c r="N56" s="262">
        <v>377.97</v>
      </c>
      <c r="O56" s="262">
        <v>74.569999999999993</v>
      </c>
      <c r="P56" s="262">
        <v>432.64</v>
      </c>
      <c r="Q56" s="262">
        <v>65.37</v>
      </c>
      <c r="R56" s="262">
        <v>20.260000000000002</v>
      </c>
      <c r="S56" s="262">
        <v>11.23</v>
      </c>
      <c r="T56" s="262">
        <v>12.75</v>
      </c>
      <c r="U56" s="262">
        <v>3.37</v>
      </c>
      <c r="V56" s="262">
        <v>25.21</v>
      </c>
      <c r="W56" s="262">
        <v>17.22</v>
      </c>
      <c r="X56" s="262">
        <v>97.23</v>
      </c>
      <c r="Y56" s="262">
        <v>-88.45</v>
      </c>
      <c r="Z56" s="262">
        <v>-10.95</v>
      </c>
      <c r="AA56" s="262">
        <v>-49.81</v>
      </c>
      <c r="AB56" s="262">
        <v>27.71</v>
      </c>
      <c r="AC56" s="262">
        <v>18.93</v>
      </c>
      <c r="AD56" s="262">
        <v>1.21</v>
      </c>
      <c r="AE56" s="262">
        <v>22.26</v>
      </c>
      <c r="AF56" s="262">
        <v>18.93</v>
      </c>
      <c r="AG56" s="262">
        <v>101581939.31</v>
      </c>
      <c r="AH56" s="262">
        <v>92300014.030000001</v>
      </c>
      <c r="AI56" s="200"/>
      <c r="AK56" s="86">
        <f t="shared" si="1"/>
        <v>22.26</v>
      </c>
      <c r="AL56" s="87">
        <v>15.36</v>
      </c>
      <c r="AM56" s="88">
        <f t="shared" si="2"/>
        <v>1</v>
      </c>
      <c r="AN56" s="86">
        <f t="shared" si="3"/>
        <v>18.93</v>
      </c>
      <c r="AO56" s="87">
        <v>8.58</v>
      </c>
      <c r="AP56" s="88">
        <f t="shared" si="4"/>
        <v>1</v>
      </c>
      <c r="AQ56" s="89">
        <f t="shared" si="5"/>
        <v>0.56000000000000005</v>
      </c>
      <c r="AR56" s="90">
        <f t="shared" si="6"/>
        <v>141.57</v>
      </c>
      <c r="AS56" s="88">
        <f t="shared" si="0"/>
        <v>1</v>
      </c>
      <c r="AT56" s="91">
        <f t="shared" si="7"/>
        <v>377.97</v>
      </c>
      <c r="AU56" s="92">
        <f t="shared" si="8"/>
        <v>0</v>
      </c>
      <c r="AV56" s="90">
        <f t="shared" si="9"/>
        <v>74.569999999999993</v>
      </c>
      <c r="AW56" s="92">
        <f t="shared" si="10"/>
        <v>0</v>
      </c>
      <c r="AX56" s="90">
        <f>สูตรข้อมูล!P56</f>
        <v>432.64</v>
      </c>
      <c r="AY56" s="92">
        <f t="shared" si="11"/>
        <v>0</v>
      </c>
      <c r="AZ56" s="90">
        <f t="shared" si="12"/>
        <v>65.37</v>
      </c>
      <c r="BA56" s="92">
        <f t="shared" si="13"/>
        <v>0</v>
      </c>
      <c r="BB56">
        <f t="shared" si="14"/>
        <v>3</v>
      </c>
    </row>
    <row r="57" spans="2:54" x14ac:dyDescent="0.2">
      <c r="B57" s="269"/>
      <c r="C57" s="51" t="s">
        <v>270</v>
      </c>
      <c r="D57" s="16" t="s">
        <v>28</v>
      </c>
      <c r="E57" s="83" t="s">
        <v>171</v>
      </c>
      <c r="F57" s="262">
        <v>1.64</v>
      </c>
      <c r="G57" s="262">
        <v>1.55</v>
      </c>
      <c r="H57" s="262">
        <v>0.61</v>
      </c>
      <c r="I57" s="262">
        <v>0.56999999999999995</v>
      </c>
      <c r="J57" s="262">
        <v>22918807.120000001</v>
      </c>
      <c r="K57" s="262">
        <v>-13950191.93</v>
      </c>
      <c r="L57" s="262">
        <v>0.61</v>
      </c>
      <c r="M57" s="262">
        <v>115.03</v>
      </c>
      <c r="N57" s="262">
        <v>113.95</v>
      </c>
      <c r="O57" s="262">
        <v>65.66</v>
      </c>
      <c r="P57" s="262">
        <v>284.52999999999997</v>
      </c>
      <c r="Q57" s="262">
        <v>67.11</v>
      </c>
      <c r="R57" s="262">
        <v>9.49</v>
      </c>
      <c r="S57" s="262">
        <v>4.54</v>
      </c>
      <c r="T57" s="262">
        <v>1.95</v>
      </c>
      <c r="U57" s="262">
        <v>-3.29</v>
      </c>
      <c r="V57" s="262">
        <v>16.489999999999998</v>
      </c>
      <c r="W57" s="262">
        <v>12.11</v>
      </c>
      <c r="X57" s="262">
        <v>104.97</v>
      </c>
      <c r="Y57" s="262">
        <v>-87.23</v>
      </c>
      <c r="Z57" s="262">
        <v>-11</v>
      </c>
      <c r="AA57" s="262">
        <v>-51.98</v>
      </c>
      <c r="AB57" s="262">
        <v>23.38</v>
      </c>
      <c r="AC57" s="262">
        <v>17.16</v>
      </c>
      <c r="AD57" s="262">
        <v>1.1399999999999999</v>
      </c>
      <c r="AE57" s="262">
        <v>15.47</v>
      </c>
      <c r="AF57" s="262">
        <v>17.16</v>
      </c>
      <c r="AG57" s="262">
        <v>18572238.510000002</v>
      </c>
      <c r="AH57" s="262">
        <v>17363808.120000001</v>
      </c>
      <c r="AI57" s="200"/>
      <c r="AK57" s="86">
        <f t="shared" si="1"/>
        <v>15.47</v>
      </c>
      <c r="AL57" s="87">
        <v>12.28</v>
      </c>
      <c r="AM57" s="88">
        <f t="shared" si="2"/>
        <v>1</v>
      </c>
      <c r="AN57" s="86">
        <f t="shared" si="3"/>
        <v>17.16</v>
      </c>
      <c r="AO57" s="87">
        <v>9.91</v>
      </c>
      <c r="AP57" s="88">
        <f t="shared" si="4"/>
        <v>1</v>
      </c>
      <c r="AQ57" s="89">
        <f t="shared" si="5"/>
        <v>0.61</v>
      </c>
      <c r="AR57" s="90">
        <f t="shared" si="6"/>
        <v>115.03</v>
      </c>
      <c r="AS57" s="88">
        <f t="shared" si="0"/>
        <v>1</v>
      </c>
      <c r="AT57" s="91">
        <f t="shared" si="7"/>
        <v>113.95</v>
      </c>
      <c r="AU57" s="92">
        <f t="shared" si="8"/>
        <v>0</v>
      </c>
      <c r="AV57" s="90">
        <f t="shared" si="9"/>
        <v>65.66</v>
      </c>
      <c r="AW57" s="92">
        <f t="shared" si="10"/>
        <v>0</v>
      </c>
      <c r="AX57" s="90">
        <f>สูตรข้อมูล!P57</f>
        <v>284.52999999999997</v>
      </c>
      <c r="AY57" s="92">
        <f t="shared" si="11"/>
        <v>0</v>
      </c>
      <c r="AZ57" s="90">
        <f t="shared" si="12"/>
        <v>67.11</v>
      </c>
      <c r="BA57" s="92">
        <f t="shared" si="13"/>
        <v>0</v>
      </c>
      <c r="BB57">
        <f t="shared" si="14"/>
        <v>3</v>
      </c>
    </row>
    <row r="58" spans="2:54" x14ac:dyDescent="0.2">
      <c r="B58" s="269"/>
      <c r="C58" s="51" t="s">
        <v>272</v>
      </c>
      <c r="D58" s="16">
        <v>10831</v>
      </c>
      <c r="E58" s="209" t="s">
        <v>401</v>
      </c>
      <c r="F58" s="262">
        <v>4.16</v>
      </c>
      <c r="G58" s="262">
        <v>3.95</v>
      </c>
      <c r="H58" s="262">
        <v>2.62</v>
      </c>
      <c r="I58" s="262">
        <v>0.32</v>
      </c>
      <c r="J58" s="262">
        <v>102284170.13</v>
      </c>
      <c r="K58" s="262">
        <v>52629393.359999999</v>
      </c>
      <c r="L58" s="262">
        <v>2.62</v>
      </c>
      <c r="M58" s="262">
        <v>159.15</v>
      </c>
      <c r="N58" s="262">
        <v>118.16</v>
      </c>
      <c r="O58" s="262">
        <v>391.56</v>
      </c>
      <c r="P58" s="262">
        <v>284.14</v>
      </c>
      <c r="Q58" s="262">
        <v>57.54</v>
      </c>
      <c r="R58" s="262">
        <v>21.59</v>
      </c>
      <c r="S58" s="262">
        <v>18.079999999999998</v>
      </c>
      <c r="T58" s="262">
        <v>17.21</v>
      </c>
      <c r="U58" s="262">
        <v>13.66</v>
      </c>
      <c r="V58" s="262">
        <v>19.72</v>
      </c>
      <c r="W58" s="262">
        <v>16.34</v>
      </c>
      <c r="X58" s="262">
        <v>87.57</v>
      </c>
      <c r="Y58" s="262">
        <v>-90.63</v>
      </c>
      <c r="Z58" s="262">
        <v>-7.64</v>
      </c>
      <c r="AA58" s="262">
        <v>-58.54</v>
      </c>
      <c r="AB58" s="262">
        <v>19.100000000000001</v>
      </c>
      <c r="AC58" s="262">
        <v>15.83</v>
      </c>
      <c r="AD58" s="262">
        <v>1.2</v>
      </c>
      <c r="AE58" s="262">
        <v>18.32</v>
      </c>
      <c r="AF58" s="262">
        <v>15.83</v>
      </c>
      <c r="AG58" s="262">
        <v>32085859.5</v>
      </c>
      <c r="AH58" s="262">
        <v>29972504.129999999</v>
      </c>
      <c r="AI58" s="200"/>
      <c r="AK58" s="86">
        <f t="shared" si="1"/>
        <v>18.32</v>
      </c>
      <c r="AL58" s="87">
        <v>12.59</v>
      </c>
      <c r="AM58" s="88">
        <f t="shared" si="2"/>
        <v>1</v>
      </c>
      <c r="AN58" s="86">
        <f t="shared" si="3"/>
        <v>15.83</v>
      </c>
      <c r="AO58" s="87">
        <v>10.43</v>
      </c>
      <c r="AP58" s="88">
        <f t="shared" si="4"/>
        <v>1</v>
      </c>
      <c r="AQ58" s="89">
        <f t="shared" si="5"/>
        <v>2.62</v>
      </c>
      <c r="AR58" s="90">
        <f t="shared" si="6"/>
        <v>159.15</v>
      </c>
      <c r="AS58" s="88">
        <f t="shared" si="0"/>
        <v>0</v>
      </c>
      <c r="AT58" s="91">
        <f t="shared" si="7"/>
        <v>118.16</v>
      </c>
      <c r="AU58" s="92">
        <f t="shared" si="8"/>
        <v>0</v>
      </c>
      <c r="AV58" s="90">
        <f t="shared" si="9"/>
        <v>391.56</v>
      </c>
      <c r="AW58" s="92">
        <f t="shared" si="10"/>
        <v>0</v>
      </c>
      <c r="AX58" s="90">
        <f>สูตรข้อมูล!P58</f>
        <v>284.14</v>
      </c>
      <c r="AY58" s="92">
        <f t="shared" si="11"/>
        <v>0</v>
      </c>
      <c r="AZ58" s="90">
        <f t="shared" si="12"/>
        <v>57.54</v>
      </c>
      <c r="BA58" s="92">
        <f t="shared" si="13"/>
        <v>1</v>
      </c>
      <c r="BB58">
        <f t="shared" si="14"/>
        <v>3</v>
      </c>
    </row>
    <row r="59" spans="2:54" x14ac:dyDescent="0.2">
      <c r="B59" s="269"/>
      <c r="C59" s="51" t="s">
        <v>274</v>
      </c>
      <c r="D59" s="16" t="s">
        <v>30</v>
      </c>
      <c r="E59" s="83" t="s">
        <v>169</v>
      </c>
      <c r="F59" s="262">
        <v>2.0499999999999998</v>
      </c>
      <c r="G59" s="262">
        <v>1.94</v>
      </c>
      <c r="H59" s="262">
        <v>0.56999999999999995</v>
      </c>
      <c r="I59" s="262">
        <v>0.67</v>
      </c>
      <c r="J59" s="262">
        <v>95317376.370000005</v>
      </c>
      <c r="K59" s="262">
        <v>-39316797.079999998</v>
      </c>
      <c r="L59" s="262">
        <v>0.56999999999999995</v>
      </c>
      <c r="M59" s="262">
        <v>321.51</v>
      </c>
      <c r="N59" s="262">
        <v>198.92</v>
      </c>
      <c r="O59" s="262">
        <v>146.59</v>
      </c>
      <c r="P59" s="262">
        <v>315.08999999999997</v>
      </c>
      <c r="Q59" s="262">
        <v>70.400000000000006</v>
      </c>
      <c r="R59" s="262">
        <v>42.49</v>
      </c>
      <c r="S59" s="262">
        <v>39.270000000000003</v>
      </c>
      <c r="T59" s="262">
        <v>36.35</v>
      </c>
      <c r="U59" s="262">
        <v>33.01</v>
      </c>
      <c r="V59" s="262">
        <v>39.409999999999997</v>
      </c>
      <c r="W59" s="262">
        <v>36.229999999999997</v>
      </c>
      <c r="X59" s="262">
        <v>67.34</v>
      </c>
      <c r="Y59" s="262">
        <v>-86.9</v>
      </c>
      <c r="Z59" s="262">
        <v>-12.55</v>
      </c>
      <c r="AA59" s="262">
        <v>-53.73</v>
      </c>
      <c r="AB59" s="262">
        <v>36.17</v>
      </c>
      <c r="AC59" s="262">
        <v>33.25</v>
      </c>
      <c r="AD59" s="262">
        <v>1.57</v>
      </c>
      <c r="AE59" s="262">
        <v>39.97</v>
      </c>
      <c r="AF59" s="262">
        <v>33.25</v>
      </c>
      <c r="AG59" s="262">
        <v>89247963.950000003</v>
      </c>
      <c r="AH59" s="262">
        <v>85402437.629999995</v>
      </c>
      <c r="AI59" s="200"/>
      <c r="AK59" s="86">
        <f t="shared" si="1"/>
        <v>39.97</v>
      </c>
      <c r="AL59" s="87">
        <v>10.38</v>
      </c>
      <c r="AM59" s="88">
        <f t="shared" si="2"/>
        <v>1</v>
      </c>
      <c r="AN59" s="86">
        <f t="shared" si="3"/>
        <v>33.25</v>
      </c>
      <c r="AO59" s="87">
        <v>7.45</v>
      </c>
      <c r="AP59" s="88">
        <f t="shared" si="4"/>
        <v>1</v>
      </c>
      <c r="AQ59" s="89">
        <f t="shared" si="5"/>
        <v>0.56999999999999995</v>
      </c>
      <c r="AR59" s="90">
        <f t="shared" si="6"/>
        <v>321.51</v>
      </c>
      <c r="AS59" s="88">
        <f t="shared" si="0"/>
        <v>0</v>
      </c>
      <c r="AT59" s="91">
        <f t="shared" si="7"/>
        <v>198.92</v>
      </c>
      <c r="AU59" s="92">
        <f t="shared" si="8"/>
        <v>0</v>
      </c>
      <c r="AV59" s="90">
        <f t="shared" si="9"/>
        <v>146.59</v>
      </c>
      <c r="AW59" s="92">
        <f t="shared" si="10"/>
        <v>0</v>
      </c>
      <c r="AX59" s="90">
        <f>สูตรข้อมูล!P59</f>
        <v>315.08999999999997</v>
      </c>
      <c r="AY59" s="92">
        <f t="shared" si="11"/>
        <v>0</v>
      </c>
      <c r="AZ59" s="90">
        <f t="shared" si="12"/>
        <v>70.400000000000006</v>
      </c>
      <c r="BA59" s="92">
        <f t="shared" si="13"/>
        <v>0</v>
      </c>
      <c r="BB59">
        <f t="shared" si="14"/>
        <v>2</v>
      </c>
    </row>
    <row r="60" spans="2:54" ht="25.5" x14ac:dyDescent="0.2">
      <c r="B60" s="269"/>
      <c r="C60" s="51" t="s">
        <v>275</v>
      </c>
      <c r="D60" s="16" t="s">
        <v>69</v>
      </c>
      <c r="E60" s="83" t="s">
        <v>171</v>
      </c>
      <c r="F60" s="262">
        <v>2.64</v>
      </c>
      <c r="G60" s="262">
        <v>2.33</v>
      </c>
      <c r="H60" s="262">
        <v>0.9</v>
      </c>
      <c r="I60" s="262">
        <v>0.54</v>
      </c>
      <c r="J60" s="262">
        <v>24914634.969999999</v>
      </c>
      <c r="K60" s="262">
        <v>-1497450.54</v>
      </c>
      <c r="L60" s="262">
        <v>0.9</v>
      </c>
      <c r="M60" s="262">
        <v>220.55</v>
      </c>
      <c r="N60" s="262">
        <v>187.78</v>
      </c>
      <c r="O60" s="262">
        <v>164.47</v>
      </c>
      <c r="P60" s="262">
        <v>177.42</v>
      </c>
      <c r="Q60" s="262">
        <v>63.6</v>
      </c>
      <c r="R60" s="262">
        <v>17.32</v>
      </c>
      <c r="S60" s="262">
        <v>14.85</v>
      </c>
      <c r="T60" s="262">
        <v>12.34</v>
      </c>
      <c r="U60" s="262">
        <v>9.86</v>
      </c>
      <c r="V60" s="262">
        <v>16.16</v>
      </c>
      <c r="W60" s="262">
        <v>13.82</v>
      </c>
      <c r="X60" s="262">
        <v>91.52</v>
      </c>
      <c r="Y60" s="262">
        <v>-87.68</v>
      </c>
      <c r="Z60" s="262">
        <v>-10.82</v>
      </c>
      <c r="AA60" s="262">
        <v>-62.37</v>
      </c>
      <c r="AB60" s="262">
        <v>12.28</v>
      </c>
      <c r="AC60" s="262">
        <v>10.5</v>
      </c>
      <c r="AD60" s="262">
        <v>1.1599999999999999</v>
      </c>
      <c r="AE60" s="262">
        <v>15.13</v>
      </c>
      <c r="AF60" s="262">
        <v>10.5</v>
      </c>
      <c r="AG60" s="262">
        <v>9812819.3699999992</v>
      </c>
      <c r="AH60" s="262">
        <v>9516427.9600000009</v>
      </c>
      <c r="AI60" s="200"/>
      <c r="AK60" s="86">
        <f t="shared" si="1"/>
        <v>15.13</v>
      </c>
      <c r="AL60" s="87">
        <v>12.28</v>
      </c>
      <c r="AM60" s="88">
        <f t="shared" si="2"/>
        <v>1</v>
      </c>
      <c r="AN60" s="86">
        <f t="shared" si="3"/>
        <v>10.5</v>
      </c>
      <c r="AO60" s="87">
        <v>9.91</v>
      </c>
      <c r="AP60" s="88">
        <f t="shared" si="4"/>
        <v>1</v>
      </c>
      <c r="AQ60" s="89">
        <f t="shared" si="5"/>
        <v>0.9</v>
      </c>
      <c r="AR60" s="90">
        <f t="shared" si="6"/>
        <v>220.55</v>
      </c>
      <c r="AS60" s="88">
        <f t="shared" si="0"/>
        <v>0</v>
      </c>
      <c r="AT60" s="91">
        <f t="shared" si="7"/>
        <v>187.78</v>
      </c>
      <c r="AU60" s="92">
        <f t="shared" si="8"/>
        <v>0</v>
      </c>
      <c r="AV60" s="90">
        <f t="shared" si="9"/>
        <v>164.47</v>
      </c>
      <c r="AW60" s="92">
        <f t="shared" si="10"/>
        <v>0</v>
      </c>
      <c r="AX60" s="90">
        <f>สูตรข้อมูล!P60</f>
        <v>177.42</v>
      </c>
      <c r="AY60" s="92">
        <f t="shared" si="11"/>
        <v>0</v>
      </c>
      <c r="AZ60" s="90">
        <f t="shared" si="12"/>
        <v>63.6</v>
      </c>
      <c r="BA60" s="92">
        <f t="shared" si="13"/>
        <v>0</v>
      </c>
      <c r="BB60">
        <f t="shared" si="14"/>
        <v>2</v>
      </c>
    </row>
    <row r="61" spans="2:54" x14ac:dyDescent="0.2">
      <c r="B61" s="269"/>
      <c r="C61" s="51" t="s">
        <v>276</v>
      </c>
      <c r="D61" s="16" t="s">
        <v>70</v>
      </c>
      <c r="E61" s="83" t="s">
        <v>171</v>
      </c>
      <c r="F61" s="262">
        <v>3.68</v>
      </c>
      <c r="G61" s="262">
        <v>3.54</v>
      </c>
      <c r="H61" s="262">
        <v>2.92</v>
      </c>
      <c r="I61" s="262">
        <v>0.17</v>
      </c>
      <c r="J61" s="262">
        <v>110428867.94</v>
      </c>
      <c r="K61" s="262">
        <v>79322941.819999993</v>
      </c>
      <c r="L61" s="262">
        <v>2.92</v>
      </c>
      <c r="M61" s="262">
        <v>337.16</v>
      </c>
      <c r="N61" s="262">
        <v>340.19</v>
      </c>
      <c r="O61" s="262">
        <v>445.58</v>
      </c>
      <c r="P61" s="262">
        <v>390.43</v>
      </c>
      <c r="Q61" s="262">
        <v>147.27000000000001</v>
      </c>
      <c r="R61" s="262">
        <v>27.96</v>
      </c>
      <c r="S61" s="262">
        <v>23.58</v>
      </c>
      <c r="T61" s="262">
        <v>18.32</v>
      </c>
      <c r="U61" s="262">
        <v>13.94</v>
      </c>
      <c r="V61" s="262">
        <v>21.8</v>
      </c>
      <c r="W61" s="262">
        <v>17.61</v>
      </c>
      <c r="X61" s="262">
        <v>85.93</v>
      </c>
      <c r="Y61" s="262">
        <v>-84.7</v>
      </c>
      <c r="Z61" s="262">
        <v>-15.3</v>
      </c>
      <c r="AA61" s="262">
        <v>-55.31</v>
      </c>
      <c r="AB61" s="262">
        <v>8.4</v>
      </c>
      <c r="AC61" s="262">
        <v>6.79</v>
      </c>
      <c r="AD61" s="262">
        <v>1.21</v>
      </c>
      <c r="AE61" s="262">
        <v>19.54</v>
      </c>
      <c r="AF61" s="262">
        <v>6.79</v>
      </c>
      <c r="AG61" s="262">
        <v>16088352.17</v>
      </c>
      <c r="AH61" s="262">
        <v>15117879.6</v>
      </c>
      <c r="AI61" s="200"/>
      <c r="AK61" s="86">
        <f t="shared" si="1"/>
        <v>19.54</v>
      </c>
      <c r="AL61" s="87">
        <v>12.28</v>
      </c>
      <c r="AM61" s="88">
        <f t="shared" si="2"/>
        <v>1</v>
      </c>
      <c r="AN61" s="86">
        <f t="shared" si="3"/>
        <v>6.79</v>
      </c>
      <c r="AO61" s="87">
        <v>9.91</v>
      </c>
      <c r="AP61" s="88">
        <f t="shared" si="4"/>
        <v>0</v>
      </c>
      <c r="AQ61" s="89">
        <f t="shared" si="5"/>
        <v>2.92</v>
      </c>
      <c r="AR61" s="90">
        <f t="shared" si="6"/>
        <v>337.16</v>
      </c>
      <c r="AS61" s="88">
        <f t="shared" si="0"/>
        <v>0</v>
      </c>
      <c r="AT61" s="91">
        <f t="shared" si="7"/>
        <v>340.19</v>
      </c>
      <c r="AU61" s="92">
        <f t="shared" si="8"/>
        <v>0</v>
      </c>
      <c r="AV61" s="90">
        <f t="shared" si="9"/>
        <v>445.58</v>
      </c>
      <c r="AW61" s="92">
        <f t="shared" si="10"/>
        <v>0</v>
      </c>
      <c r="AX61" s="90">
        <f>สูตรข้อมูล!P61</f>
        <v>390.43</v>
      </c>
      <c r="AY61" s="92">
        <f t="shared" si="11"/>
        <v>0</v>
      </c>
      <c r="AZ61" s="90">
        <f t="shared" si="12"/>
        <v>147.27000000000001</v>
      </c>
      <c r="BA61" s="92">
        <f t="shared" si="13"/>
        <v>0</v>
      </c>
      <c r="BB61">
        <f t="shared" si="14"/>
        <v>1</v>
      </c>
    </row>
    <row r="62" spans="2:54" x14ac:dyDescent="0.2">
      <c r="B62" s="267" t="s">
        <v>277</v>
      </c>
      <c r="C62" s="49" t="s">
        <v>278</v>
      </c>
      <c r="D62" s="14" t="s">
        <v>7</v>
      </c>
      <c r="E62" s="84" t="s">
        <v>192</v>
      </c>
      <c r="F62" s="262">
        <v>3.91</v>
      </c>
      <c r="G62" s="262">
        <v>3.55</v>
      </c>
      <c r="H62" s="262">
        <v>1.61</v>
      </c>
      <c r="I62" s="262">
        <v>0.5</v>
      </c>
      <c r="J62" s="262">
        <v>932040001.90999997</v>
      </c>
      <c r="K62" s="262">
        <v>179745992.49000001</v>
      </c>
      <c r="L62" s="262">
        <v>1.53</v>
      </c>
      <c r="M62" s="262">
        <v>128.07</v>
      </c>
      <c r="N62" s="262">
        <v>126.24</v>
      </c>
      <c r="O62" s="262">
        <v>93.18</v>
      </c>
      <c r="P62" s="262">
        <v>43.94</v>
      </c>
      <c r="Q62" s="262">
        <v>55.79</v>
      </c>
      <c r="R62" s="262">
        <v>40.36</v>
      </c>
      <c r="S62" s="262">
        <v>35.68</v>
      </c>
      <c r="T62" s="262">
        <v>35.659999999999997</v>
      </c>
      <c r="U62" s="262">
        <v>30.59</v>
      </c>
      <c r="V62" s="262">
        <v>39.5</v>
      </c>
      <c r="W62" s="262">
        <v>34.840000000000003</v>
      </c>
      <c r="X62" s="262">
        <v>70.87</v>
      </c>
      <c r="Y62" s="262">
        <v>-87.3</v>
      </c>
      <c r="Z62" s="262">
        <v>-10.64</v>
      </c>
      <c r="AA62" s="262">
        <v>-43.1</v>
      </c>
      <c r="AB62" s="262">
        <v>46.91</v>
      </c>
      <c r="AC62" s="262">
        <v>41.38</v>
      </c>
      <c r="AD62" s="262">
        <v>1.53</v>
      </c>
      <c r="AE62" s="262">
        <v>39.56</v>
      </c>
      <c r="AF62" s="262">
        <v>41.38</v>
      </c>
      <c r="AG62" s="262">
        <v>911803767.88</v>
      </c>
      <c r="AH62" s="262">
        <v>873213862.49000001</v>
      </c>
      <c r="AI62" s="200"/>
      <c r="AK62" s="86">
        <f t="shared" si="1"/>
        <v>39.56</v>
      </c>
      <c r="AL62" s="87">
        <v>18.149999999999999</v>
      </c>
      <c r="AM62" s="88">
        <f t="shared" si="2"/>
        <v>1</v>
      </c>
      <c r="AN62" s="86">
        <f t="shared" si="3"/>
        <v>41.38</v>
      </c>
      <c r="AO62" s="87">
        <v>11.57</v>
      </c>
      <c r="AP62" s="88">
        <f t="shared" si="4"/>
        <v>1</v>
      </c>
      <c r="AQ62" s="89">
        <f t="shared" si="5"/>
        <v>1.61</v>
      </c>
      <c r="AR62" s="90">
        <f t="shared" si="6"/>
        <v>128.07</v>
      </c>
      <c r="AS62" s="88">
        <f t="shared" si="0"/>
        <v>0</v>
      </c>
      <c r="AT62" s="91">
        <f t="shared" si="7"/>
        <v>126.24</v>
      </c>
      <c r="AU62" s="92">
        <f t="shared" si="8"/>
        <v>0</v>
      </c>
      <c r="AV62" s="90">
        <f t="shared" si="9"/>
        <v>93.18</v>
      </c>
      <c r="AW62" s="92">
        <f t="shared" si="10"/>
        <v>0</v>
      </c>
      <c r="AX62" s="90">
        <f>สูตรข้อมูล!P62</f>
        <v>43.94</v>
      </c>
      <c r="AY62" s="92">
        <f t="shared" si="11"/>
        <v>1</v>
      </c>
      <c r="AZ62" s="90">
        <f t="shared" si="12"/>
        <v>55.79</v>
      </c>
      <c r="BA62" s="92">
        <f t="shared" si="13"/>
        <v>1</v>
      </c>
      <c r="BB62">
        <f t="shared" si="14"/>
        <v>4</v>
      </c>
    </row>
    <row r="63" spans="2:54" x14ac:dyDescent="0.2">
      <c r="B63" s="267"/>
      <c r="C63" s="49" t="s">
        <v>280</v>
      </c>
      <c r="D63" s="14" t="s">
        <v>11</v>
      </c>
      <c r="E63" s="84" t="s">
        <v>204</v>
      </c>
      <c r="F63" s="262">
        <v>2.44</v>
      </c>
      <c r="G63" s="262">
        <v>2.35</v>
      </c>
      <c r="H63" s="262">
        <v>1.37</v>
      </c>
      <c r="I63" s="262">
        <v>0.4</v>
      </c>
      <c r="J63" s="262">
        <v>154791399.63999999</v>
      </c>
      <c r="K63" s="262">
        <v>43514226.439999998</v>
      </c>
      <c r="L63" s="262">
        <v>1.36</v>
      </c>
      <c r="M63" s="262">
        <v>128.66999999999999</v>
      </c>
      <c r="N63" s="262">
        <v>239.25</v>
      </c>
      <c r="O63" s="262">
        <v>79.73</v>
      </c>
      <c r="P63" s="262">
        <v>28.07</v>
      </c>
      <c r="Q63" s="262">
        <v>45.88</v>
      </c>
      <c r="R63" s="262">
        <v>11.31</v>
      </c>
      <c r="S63" s="262">
        <v>2.98</v>
      </c>
      <c r="T63" s="262">
        <v>5.55</v>
      </c>
      <c r="U63" s="262">
        <v>-3.1</v>
      </c>
      <c r="V63" s="262">
        <v>14.85</v>
      </c>
      <c r="W63" s="262">
        <v>7.11</v>
      </c>
      <c r="X63" s="262">
        <v>103.9</v>
      </c>
      <c r="Y63" s="262">
        <v>-90.77</v>
      </c>
      <c r="Z63" s="262">
        <v>-8.4499999999999993</v>
      </c>
      <c r="AA63" s="262">
        <v>-53.08</v>
      </c>
      <c r="AB63" s="262">
        <v>11.64</v>
      </c>
      <c r="AC63" s="262">
        <v>5.57</v>
      </c>
      <c r="AD63" s="262">
        <v>1.08</v>
      </c>
      <c r="AE63" s="262">
        <v>13.03</v>
      </c>
      <c r="AF63" s="262">
        <v>5.57</v>
      </c>
      <c r="AG63" s="262">
        <v>47854965.590000004</v>
      </c>
      <c r="AH63" s="262">
        <v>29195865.140000001</v>
      </c>
      <c r="AI63" s="200"/>
      <c r="AK63" s="86">
        <f t="shared" si="1"/>
        <v>13.03</v>
      </c>
      <c r="AL63" s="87">
        <v>15.85</v>
      </c>
      <c r="AM63" s="88">
        <f t="shared" si="2"/>
        <v>0</v>
      </c>
      <c r="AN63" s="86">
        <f t="shared" si="3"/>
        <v>5.57</v>
      </c>
      <c r="AO63" s="87">
        <v>9.86</v>
      </c>
      <c r="AP63" s="88">
        <f t="shared" si="4"/>
        <v>0</v>
      </c>
      <c r="AQ63" s="89">
        <f t="shared" si="5"/>
        <v>1.37</v>
      </c>
      <c r="AR63" s="90">
        <f t="shared" si="6"/>
        <v>128.66999999999999</v>
      </c>
      <c r="AS63" s="88">
        <f t="shared" si="0"/>
        <v>0</v>
      </c>
      <c r="AT63" s="91">
        <f t="shared" si="7"/>
        <v>239.25</v>
      </c>
      <c r="AU63" s="92">
        <f t="shared" si="8"/>
        <v>0</v>
      </c>
      <c r="AV63" s="90">
        <f t="shared" si="9"/>
        <v>79.73</v>
      </c>
      <c r="AW63" s="92">
        <f t="shared" si="10"/>
        <v>0</v>
      </c>
      <c r="AX63" s="90">
        <f>สูตรข้อมูล!P63</f>
        <v>28.07</v>
      </c>
      <c r="AY63" s="92">
        <f t="shared" si="11"/>
        <v>1</v>
      </c>
      <c r="AZ63" s="90">
        <f t="shared" si="12"/>
        <v>45.88</v>
      </c>
      <c r="BA63" s="92">
        <f t="shared" si="13"/>
        <v>1</v>
      </c>
      <c r="BB63">
        <f t="shared" si="14"/>
        <v>2</v>
      </c>
    </row>
    <row r="64" spans="2:54" x14ac:dyDescent="0.2">
      <c r="B64" s="267"/>
      <c r="C64" s="49" t="s">
        <v>282</v>
      </c>
      <c r="D64" s="14" t="s">
        <v>12</v>
      </c>
      <c r="E64" s="202" t="s">
        <v>253</v>
      </c>
      <c r="F64" s="262">
        <v>3.69</v>
      </c>
      <c r="G64" s="262">
        <v>3.54</v>
      </c>
      <c r="H64" s="262">
        <v>3.4</v>
      </c>
      <c r="I64" s="262">
        <v>0.04</v>
      </c>
      <c r="J64" s="262">
        <v>618238539.27999997</v>
      </c>
      <c r="K64" s="262">
        <v>551496086.51999998</v>
      </c>
      <c r="L64" s="262">
        <v>3.4</v>
      </c>
      <c r="M64" s="262">
        <v>143.72</v>
      </c>
      <c r="N64" s="262">
        <v>53</v>
      </c>
      <c r="O64" s="262">
        <v>102.75</v>
      </c>
      <c r="P64" s="262">
        <v>0</v>
      </c>
      <c r="Q64" s="262">
        <v>62.72</v>
      </c>
      <c r="R64" s="262">
        <v>13.06</v>
      </c>
      <c r="S64" s="262">
        <v>6.81</v>
      </c>
      <c r="T64" s="262">
        <v>10.56</v>
      </c>
      <c r="U64" s="262">
        <v>4.1399999999999997</v>
      </c>
      <c r="V64" s="262">
        <v>21.41</v>
      </c>
      <c r="W64" s="262">
        <v>16.11</v>
      </c>
      <c r="X64" s="262">
        <v>101.69</v>
      </c>
      <c r="Y64" s="262">
        <v>-89.08</v>
      </c>
      <c r="Z64" s="262">
        <v>-5.19</v>
      </c>
      <c r="AA64" s="262">
        <v>-40.28</v>
      </c>
      <c r="AB64" s="262">
        <v>13.03</v>
      </c>
      <c r="AC64" s="262">
        <v>9.8000000000000007</v>
      </c>
      <c r="AD64" s="262">
        <v>1.19</v>
      </c>
      <c r="AE64" s="262">
        <v>22.91</v>
      </c>
      <c r="AF64" s="262">
        <v>9.8000000000000007</v>
      </c>
      <c r="AG64" s="262">
        <v>139433664.84999999</v>
      </c>
      <c r="AH64" s="262">
        <v>118825513.73999999</v>
      </c>
      <c r="AI64" s="200"/>
      <c r="AK64" s="86">
        <f t="shared" si="1"/>
        <v>22.91</v>
      </c>
      <c r="AL64" s="87">
        <v>15.36</v>
      </c>
      <c r="AM64" s="88">
        <f t="shared" si="2"/>
        <v>1</v>
      </c>
      <c r="AN64" s="86">
        <f t="shared" si="3"/>
        <v>9.8000000000000007</v>
      </c>
      <c r="AO64" s="87">
        <v>8.58</v>
      </c>
      <c r="AP64" s="88">
        <f t="shared" si="4"/>
        <v>1</v>
      </c>
      <c r="AQ64" s="89">
        <f t="shared" si="5"/>
        <v>3.4</v>
      </c>
      <c r="AR64" s="90">
        <f t="shared" si="6"/>
        <v>143.72</v>
      </c>
      <c r="AS64" s="88">
        <f t="shared" si="0"/>
        <v>0</v>
      </c>
      <c r="AT64" s="91">
        <f t="shared" si="7"/>
        <v>53</v>
      </c>
      <c r="AU64" s="92">
        <f t="shared" si="8"/>
        <v>1</v>
      </c>
      <c r="AV64" s="90">
        <f t="shared" si="9"/>
        <v>102.75</v>
      </c>
      <c r="AW64" s="92">
        <f t="shared" si="10"/>
        <v>0</v>
      </c>
      <c r="AX64" s="90">
        <f>สูตรข้อมูล!P64</f>
        <v>0</v>
      </c>
      <c r="AY64" s="92">
        <f t="shared" si="11"/>
        <v>1</v>
      </c>
      <c r="AZ64" s="90">
        <f t="shared" si="12"/>
        <v>62.72</v>
      </c>
      <c r="BA64" s="92">
        <f t="shared" si="13"/>
        <v>0</v>
      </c>
      <c r="BB64">
        <f t="shared" si="14"/>
        <v>4</v>
      </c>
    </row>
    <row r="65" spans="2:54" x14ac:dyDescent="0.2">
      <c r="B65" s="267"/>
      <c r="C65" s="49" t="s">
        <v>283</v>
      </c>
      <c r="D65" s="14" t="s">
        <v>13</v>
      </c>
      <c r="E65" s="84" t="s">
        <v>184</v>
      </c>
      <c r="F65" s="262">
        <v>1.92</v>
      </c>
      <c r="G65" s="262">
        <v>1.7</v>
      </c>
      <c r="H65" s="262">
        <v>1.27</v>
      </c>
      <c r="I65" s="262">
        <v>0.22</v>
      </c>
      <c r="J65" s="262">
        <v>48864225.149999999</v>
      </c>
      <c r="K65" s="262">
        <v>14610322.16</v>
      </c>
      <c r="L65" s="262">
        <v>1.27</v>
      </c>
      <c r="M65" s="262">
        <v>102.05</v>
      </c>
      <c r="N65" s="262">
        <v>52.09</v>
      </c>
      <c r="O65" s="262">
        <v>100</v>
      </c>
      <c r="P65" s="262">
        <v>412.66</v>
      </c>
      <c r="Q65" s="262">
        <v>64.790000000000006</v>
      </c>
      <c r="R65" s="262">
        <v>5.47</v>
      </c>
      <c r="S65" s="262">
        <v>0.16</v>
      </c>
      <c r="T65" s="262">
        <v>1.17</v>
      </c>
      <c r="U65" s="262">
        <v>-4.3899999999999997</v>
      </c>
      <c r="V65" s="262">
        <v>9.49</v>
      </c>
      <c r="W65" s="262">
        <v>4.41</v>
      </c>
      <c r="X65" s="262">
        <v>104.57</v>
      </c>
      <c r="Y65" s="262">
        <v>-92.31</v>
      </c>
      <c r="Z65" s="262">
        <v>-7.52</v>
      </c>
      <c r="AA65" s="262">
        <v>-54.18</v>
      </c>
      <c r="AB65" s="262">
        <v>12.7</v>
      </c>
      <c r="AC65" s="262">
        <v>5.9</v>
      </c>
      <c r="AD65" s="262">
        <v>1.05</v>
      </c>
      <c r="AE65" s="262">
        <v>8.92</v>
      </c>
      <c r="AF65" s="262">
        <v>5.9</v>
      </c>
      <c r="AG65" s="262">
        <v>19415828.890000001</v>
      </c>
      <c r="AH65" s="262">
        <v>10499349.210000001</v>
      </c>
      <c r="AI65" s="200"/>
      <c r="AK65" s="86">
        <f t="shared" si="1"/>
        <v>8.92</v>
      </c>
      <c r="AL65" s="87">
        <v>11.77</v>
      </c>
      <c r="AM65" s="88">
        <f t="shared" si="2"/>
        <v>0</v>
      </c>
      <c r="AN65" s="86">
        <f t="shared" si="3"/>
        <v>5.9</v>
      </c>
      <c r="AO65" s="87">
        <v>8.91</v>
      </c>
      <c r="AP65" s="88">
        <f t="shared" si="4"/>
        <v>0</v>
      </c>
      <c r="AQ65" s="89">
        <f t="shared" si="5"/>
        <v>1.27</v>
      </c>
      <c r="AR65" s="90">
        <f t="shared" si="6"/>
        <v>102.05</v>
      </c>
      <c r="AS65" s="88">
        <f t="shared" si="0"/>
        <v>0</v>
      </c>
      <c r="AT65" s="91">
        <f t="shared" si="7"/>
        <v>52.09</v>
      </c>
      <c r="AU65" s="92">
        <f t="shared" si="8"/>
        <v>1</v>
      </c>
      <c r="AV65" s="90">
        <f t="shared" si="9"/>
        <v>100</v>
      </c>
      <c r="AW65" s="92">
        <f t="shared" si="10"/>
        <v>0</v>
      </c>
      <c r="AX65" s="90">
        <f>สูตรข้อมูล!P65</f>
        <v>412.66</v>
      </c>
      <c r="AY65" s="92">
        <f t="shared" si="11"/>
        <v>0</v>
      </c>
      <c r="AZ65" s="90">
        <f t="shared" si="12"/>
        <v>64.790000000000006</v>
      </c>
      <c r="BA65" s="92">
        <f t="shared" si="13"/>
        <v>0</v>
      </c>
      <c r="BB65">
        <f t="shared" si="14"/>
        <v>1</v>
      </c>
    </row>
    <row r="66" spans="2:54" x14ac:dyDescent="0.2">
      <c r="B66" s="267"/>
      <c r="C66" s="49" t="s">
        <v>285</v>
      </c>
      <c r="D66" s="14" t="s">
        <v>14</v>
      </c>
      <c r="E66" s="84" t="s">
        <v>287</v>
      </c>
      <c r="F66" s="262">
        <v>1.53</v>
      </c>
      <c r="G66" s="262">
        <v>1.36</v>
      </c>
      <c r="H66" s="262">
        <v>0.96</v>
      </c>
      <c r="I66" s="262">
        <v>0.27</v>
      </c>
      <c r="J66" s="262">
        <v>29019626.039999999</v>
      </c>
      <c r="K66" s="262">
        <v>-4220395.95</v>
      </c>
      <c r="L66" s="262">
        <v>0.92</v>
      </c>
      <c r="M66" s="262">
        <v>125.91</v>
      </c>
      <c r="N66" s="262">
        <v>52.3</v>
      </c>
      <c r="O66" s="262">
        <v>91.62</v>
      </c>
      <c r="P66" s="262">
        <v>606.78</v>
      </c>
      <c r="Q66" s="262">
        <v>87.97</v>
      </c>
      <c r="R66" s="262">
        <v>12.29</v>
      </c>
      <c r="S66" s="262">
        <v>7.28</v>
      </c>
      <c r="T66" s="262">
        <v>7.72</v>
      </c>
      <c r="U66" s="262">
        <v>2.63</v>
      </c>
      <c r="V66" s="262">
        <v>15.13</v>
      </c>
      <c r="W66" s="262">
        <v>10.5</v>
      </c>
      <c r="X66" s="262">
        <v>97.62</v>
      </c>
      <c r="Y66" s="262">
        <v>-90.51</v>
      </c>
      <c r="Z66" s="262">
        <v>-8.3699999999999992</v>
      </c>
      <c r="AA66" s="262">
        <v>-50.91</v>
      </c>
      <c r="AB66" s="262">
        <v>17.62</v>
      </c>
      <c r="AC66" s="262">
        <v>12.23</v>
      </c>
      <c r="AD66" s="262">
        <v>1.1200000000000001</v>
      </c>
      <c r="AE66" s="262">
        <v>15.06</v>
      </c>
      <c r="AF66" s="262">
        <v>12.23</v>
      </c>
      <c r="AG66" s="262">
        <v>25984161.719999999</v>
      </c>
      <c r="AH66" s="262">
        <v>19752762.09</v>
      </c>
      <c r="AI66" s="200"/>
      <c r="AK66" s="86">
        <f t="shared" si="1"/>
        <v>15.06</v>
      </c>
      <c r="AL66" s="87">
        <v>11.84</v>
      </c>
      <c r="AM66" s="88">
        <f t="shared" si="2"/>
        <v>1</v>
      </c>
      <c r="AN66" s="86">
        <f t="shared" si="3"/>
        <v>12.23</v>
      </c>
      <c r="AO66" s="87">
        <v>9.36</v>
      </c>
      <c r="AP66" s="88">
        <f t="shared" si="4"/>
        <v>1</v>
      </c>
      <c r="AQ66" s="89">
        <f t="shared" si="5"/>
        <v>0.96</v>
      </c>
      <c r="AR66" s="90">
        <f t="shared" si="6"/>
        <v>125.91</v>
      </c>
      <c r="AS66" s="88">
        <f t="shared" si="0"/>
        <v>0</v>
      </c>
      <c r="AT66" s="91">
        <f t="shared" si="7"/>
        <v>52.3</v>
      </c>
      <c r="AU66" s="92">
        <f t="shared" si="8"/>
        <v>1</v>
      </c>
      <c r="AV66" s="90">
        <f t="shared" si="9"/>
        <v>91.62</v>
      </c>
      <c r="AW66" s="92">
        <f t="shared" si="10"/>
        <v>0</v>
      </c>
      <c r="AX66" s="90">
        <f>สูตรข้อมูล!P66</f>
        <v>606.78</v>
      </c>
      <c r="AY66" s="92">
        <f t="shared" si="11"/>
        <v>0</v>
      </c>
      <c r="AZ66" s="90">
        <f t="shared" si="12"/>
        <v>87.97</v>
      </c>
      <c r="BA66" s="92">
        <f t="shared" si="13"/>
        <v>0</v>
      </c>
      <c r="BB66">
        <f t="shared" si="14"/>
        <v>3</v>
      </c>
    </row>
    <row r="67" spans="2:54" x14ac:dyDescent="0.2">
      <c r="B67" s="267"/>
      <c r="C67" s="49" t="s">
        <v>288</v>
      </c>
      <c r="D67" s="14" t="s">
        <v>72</v>
      </c>
      <c r="E67" s="84" t="s">
        <v>237</v>
      </c>
      <c r="F67" s="262">
        <v>2.7</v>
      </c>
      <c r="G67" s="262">
        <v>2.57</v>
      </c>
      <c r="H67" s="262">
        <v>2.39</v>
      </c>
      <c r="I67" s="262">
        <v>0.06</v>
      </c>
      <c r="J67" s="262">
        <v>87517194.079999998</v>
      </c>
      <c r="K67" s="262">
        <v>71709637.519999996</v>
      </c>
      <c r="L67" s="262">
        <v>2.39</v>
      </c>
      <c r="M67" s="262">
        <v>157.12</v>
      </c>
      <c r="N67" s="262">
        <v>124.88</v>
      </c>
      <c r="O67" s="262">
        <v>164.04</v>
      </c>
      <c r="P67" s="262">
        <v>0</v>
      </c>
      <c r="Q67" s="262">
        <v>142.79</v>
      </c>
      <c r="R67" s="262">
        <v>20.64</v>
      </c>
      <c r="S67" s="262">
        <v>13.37</v>
      </c>
      <c r="T67" s="262">
        <v>10.66</v>
      </c>
      <c r="U67" s="262">
        <v>3.13</v>
      </c>
      <c r="V67" s="262">
        <v>19.52</v>
      </c>
      <c r="W67" s="262">
        <v>12.92</v>
      </c>
      <c r="X67" s="262">
        <v>99.36</v>
      </c>
      <c r="Y67" s="262">
        <v>-83.36</v>
      </c>
      <c r="Z67" s="262">
        <v>-14.14</v>
      </c>
      <c r="AA67" s="262">
        <v>-49.09</v>
      </c>
      <c r="AB67" s="262">
        <v>8.59</v>
      </c>
      <c r="AC67" s="262">
        <v>5.68</v>
      </c>
      <c r="AD67" s="262">
        <v>1.1499999999999999</v>
      </c>
      <c r="AE67" s="262">
        <v>19.88</v>
      </c>
      <c r="AF67" s="262">
        <v>5.68</v>
      </c>
      <c r="AG67" s="262">
        <v>17296275.600000001</v>
      </c>
      <c r="AH67" s="262">
        <v>12825932.550000001</v>
      </c>
      <c r="AI67" s="200"/>
      <c r="AK67" s="86">
        <f t="shared" si="1"/>
        <v>19.88</v>
      </c>
      <c r="AL67" s="87">
        <v>32.68</v>
      </c>
      <c r="AM67" s="88">
        <f t="shared" si="2"/>
        <v>0</v>
      </c>
      <c r="AN67" s="86">
        <f t="shared" si="3"/>
        <v>5.68</v>
      </c>
      <c r="AO67" s="87">
        <v>13.77</v>
      </c>
      <c r="AP67" s="88">
        <f t="shared" si="4"/>
        <v>0</v>
      </c>
      <c r="AQ67" s="89">
        <f t="shared" si="5"/>
        <v>2.39</v>
      </c>
      <c r="AR67" s="90">
        <f t="shared" si="6"/>
        <v>157.12</v>
      </c>
      <c r="AS67" s="88">
        <f t="shared" si="0"/>
        <v>0</v>
      </c>
      <c r="AT67" s="91">
        <f t="shared" si="7"/>
        <v>124.88</v>
      </c>
      <c r="AU67" s="92">
        <f t="shared" si="8"/>
        <v>0</v>
      </c>
      <c r="AV67" s="90">
        <f t="shared" si="9"/>
        <v>164.04</v>
      </c>
      <c r="AW67" s="92">
        <f t="shared" si="10"/>
        <v>0</v>
      </c>
      <c r="AX67" s="90">
        <f>สูตรข้อมูล!P67</f>
        <v>0</v>
      </c>
      <c r="AY67" s="92">
        <f t="shared" si="11"/>
        <v>1</v>
      </c>
      <c r="AZ67" s="90">
        <f t="shared" si="12"/>
        <v>142.79</v>
      </c>
      <c r="BA67" s="92">
        <f t="shared" si="13"/>
        <v>0</v>
      </c>
      <c r="BB67">
        <f t="shared" si="14"/>
        <v>1</v>
      </c>
    </row>
    <row r="68" spans="2:54" x14ac:dyDescent="0.2">
      <c r="B68" s="265" t="s">
        <v>289</v>
      </c>
      <c r="C68" s="56" t="s">
        <v>290</v>
      </c>
      <c r="D68" s="21" t="s">
        <v>10</v>
      </c>
      <c r="E68" s="203" t="s">
        <v>400</v>
      </c>
      <c r="F68" s="262">
        <v>6.08</v>
      </c>
      <c r="G68" s="262">
        <v>5.77</v>
      </c>
      <c r="H68" s="262">
        <v>3.77</v>
      </c>
      <c r="I68" s="262">
        <v>0.33</v>
      </c>
      <c r="J68" s="262">
        <v>677493712.19000006</v>
      </c>
      <c r="K68" s="262">
        <v>369293820.23000002</v>
      </c>
      <c r="L68" s="262">
        <v>3.77</v>
      </c>
      <c r="M68" s="262">
        <v>80.25</v>
      </c>
      <c r="N68" s="262">
        <v>57.08</v>
      </c>
      <c r="O68" s="262">
        <v>77.11</v>
      </c>
      <c r="P68" s="262">
        <v>88.62</v>
      </c>
      <c r="Q68" s="262">
        <v>50.92</v>
      </c>
      <c r="R68" s="262">
        <v>29.07</v>
      </c>
      <c r="S68" s="262">
        <v>23.13</v>
      </c>
      <c r="T68" s="262">
        <v>24.23</v>
      </c>
      <c r="U68" s="262">
        <v>18.02</v>
      </c>
      <c r="V68" s="262">
        <v>34.99</v>
      </c>
      <c r="W68" s="262">
        <v>29.73</v>
      </c>
      <c r="X68" s="262">
        <v>82.97</v>
      </c>
      <c r="Y68" s="262">
        <v>-90.22</v>
      </c>
      <c r="Z68" s="262">
        <v>-8.5299999999999994</v>
      </c>
      <c r="AA68" s="262">
        <v>-47.38</v>
      </c>
      <c r="AB68" s="262">
        <v>32.74</v>
      </c>
      <c r="AC68" s="262">
        <v>27.82</v>
      </c>
      <c r="AD68" s="262">
        <v>1.42</v>
      </c>
      <c r="AE68" s="262">
        <v>29.34</v>
      </c>
      <c r="AF68" s="262">
        <v>27.82</v>
      </c>
      <c r="AG68" s="262">
        <v>317291947.25999999</v>
      </c>
      <c r="AH68" s="262">
        <v>379673662.47000003</v>
      </c>
      <c r="AI68" s="200"/>
      <c r="AK68" s="86">
        <f t="shared" si="1"/>
        <v>29.34</v>
      </c>
      <c r="AL68" s="87">
        <v>14.63</v>
      </c>
      <c r="AM68" s="88">
        <f t="shared" si="2"/>
        <v>1</v>
      </c>
      <c r="AN68" s="86">
        <f t="shared" si="3"/>
        <v>27.82</v>
      </c>
      <c r="AO68" s="87">
        <v>9.92</v>
      </c>
      <c r="AP68" s="88">
        <f t="shared" si="4"/>
        <v>1</v>
      </c>
      <c r="AQ68" s="89">
        <f t="shared" si="5"/>
        <v>3.77</v>
      </c>
      <c r="AR68" s="90">
        <f t="shared" si="6"/>
        <v>80.25</v>
      </c>
      <c r="AS68" s="88">
        <f t="shared" ref="AS68:AS76" si="15">IF(OR(AND((AQ68&lt;0.8),(AR68&gt;180)),AND((AQ68&gt;=0.8),(AR68&gt;90))),0,1)</f>
        <v>1</v>
      </c>
      <c r="AT68" s="91">
        <f t="shared" si="7"/>
        <v>57.08</v>
      </c>
      <c r="AU68" s="92">
        <f t="shared" si="8"/>
        <v>1</v>
      </c>
      <c r="AV68" s="90">
        <f t="shared" si="9"/>
        <v>77.11</v>
      </c>
      <c r="AW68" s="92">
        <f t="shared" si="10"/>
        <v>0</v>
      </c>
      <c r="AX68" s="90">
        <f>สูตรข้อมูล!P68</f>
        <v>88.62</v>
      </c>
      <c r="AY68" s="92">
        <f t="shared" si="11"/>
        <v>1</v>
      </c>
      <c r="AZ68" s="90">
        <f t="shared" si="12"/>
        <v>50.92</v>
      </c>
      <c r="BA68" s="92">
        <f t="shared" si="13"/>
        <v>1</v>
      </c>
      <c r="BB68">
        <f t="shared" si="14"/>
        <v>6</v>
      </c>
    </row>
    <row r="69" spans="2:54" x14ac:dyDescent="0.2">
      <c r="B69" s="265"/>
      <c r="C69" s="56" t="s">
        <v>291</v>
      </c>
      <c r="D69" s="21" t="s">
        <v>61</v>
      </c>
      <c r="E69" s="85" t="s">
        <v>171</v>
      </c>
      <c r="F69" s="262">
        <v>2.6</v>
      </c>
      <c r="G69" s="262">
        <v>2.4300000000000002</v>
      </c>
      <c r="H69" s="262">
        <v>1.69</v>
      </c>
      <c r="I69" s="262">
        <v>0.28999999999999998</v>
      </c>
      <c r="J69" s="262">
        <v>31778093.43</v>
      </c>
      <c r="K69" s="262">
        <v>13616356.869999999</v>
      </c>
      <c r="L69" s="262">
        <v>1.69</v>
      </c>
      <c r="M69" s="262">
        <v>184.37</v>
      </c>
      <c r="N69" s="262">
        <v>26.18</v>
      </c>
      <c r="O69" s="262">
        <v>93.15</v>
      </c>
      <c r="P69" s="262">
        <v>120.69</v>
      </c>
      <c r="Q69" s="262">
        <v>76.98</v>
      </c>
      <c r="R69" s="262">
        <v>28.39</v>
      </c>
      <c r="S69" s="262">
        <v>23.24</v>
      </c>
      <c r="T69" s="262">
        <v>16.43</v>
      </c>
      <c r="U69" s="262">
        <v>11.13</v>
      </c>
      <c r="V69" s="262">
        <v>21.06</v>
      </c>
      <c r="W69" s="262">
        <v>16.170000000000002</v>
      </c>
      <c r="X69" s="262">
        <v>90.81</v>
      </c>
      <c r="Y69" s="262">
        <v>-81.709999999999994</v>
      </c>
      <c r="Z69" s="262">
        <v>-16.13</v>
      </c>
      <c r="AA69" s="262">
        <v>-61.85</v>
      </c>
      <c r="AB69" s="262">
        <v>26.23</v>
      </c>
      <c r="AC69" s="262">
        <v>20.14</v>
      </c>
      <c r="AD69" s="262">
        <v>1.19</v>
      </c>
      <c r="AE69" s="262">
        <v>20.84</v>
      </c>
      <c r="AF69" s="262">
        <v>20.14</v>
      </c>
      <c r="AG69" s="262">
        <v>18273742.370000001</v>
      </c>
      <c r="AH69" s="262">
        <v>15357659.43</v>
      </c>
      <c r="AI69" s="200"/>
      <c r="AK69" s="86">
        <f t="shared" ref="AK69:AK76" si="16">AE69</f>
        <v>20.84</v>
      </c>
      <c r="AL69" s="87">
        <v>12.28</v>
      </c>
      <c r="AM69" s="88">
        <f t="shared" ref="AM69:AM76" si="17">IF(AK69&gt;=AL69,1,0)</f>
        <v>1</v>
      </c>
      <c r="AN69" s="86">
        <f t="shared" ref="AN69:AN76" si="18">AF69</f>
        <v>20.14</v>
      </c>
      <c r="AO69" s="87">
        <v>9.91</v>
      </c>
      <c r="AP69" s="88">
        <f t="shared" ref="AP69:AP76" si="19">IF(AN69&gt;=AO69,1,0)</f>
        <v>1</v>
      </c>
      <c r="AQ69" s="89">
        <f t="shared" ref="AQ69:AQ75" si="20">H69</f>
        <v>1.69</v>
      </c>
      <c r="AR69" s="90">
        <f t="shared" ref="AR69:AR76" si="21">M69</f>
        <v>184.37</v>
      </c>
      <c r="AS69" s="88">
        <f t="shared" si="15"/>
        <v>0</v>
      </c>
      <c r="AT69" s="91">
        <f t="shared" ref="AT69:AT76" si="22">N69</f>
        <v>26.18</v>
      </c>
      <c r="AU69" s="92">
        <f t="shared" ref="AU69:AU76" si="23">IF(AT69&lt;=60,1,0)</f>
        <v>1</v>
      </c>
      <c r="AV69" s="90">
        <f t="shared" ref="AV69:AV76" si="24">O69</f>
        <v>93.15</v>
      </c>
      <c r="AW69" s="92">
        <f t="shared" ref="AW69:AW76" si="25">IF(AV69&lt;=60,1,0)</f>
        <v>0</v>
      </c>
      <c r="AX69" s="90">
        <f>สูตรข้อมูล!P69</f>
        <v>120.69</v>
      </c>
      <c r="AY69" s="92">
        <f t="shared" ref="AY69:AY76" si="26">IF(AX69&lt;=90,1,0)</f>
        <v>0</v>
      </c>
      <c r="AZ69" s="90">
        <f t="shared" ref="AZ69:AZ76" si="27">Q69</f>
        <v>76.98</v>
      </c>
      <c r="BA69" s="92">
        <f t="shared" ref="BA69:BA76" si="28">IF(AZ69&lt;=60,1,0)</f>
        <v>0</v>
      </c>
      <c r="BB69">
        <f t="shared" ref="BB69:BB76" si="29">AM69+AP69+AS69+AU69+AW69+AY69+BA69</f>
        <v>3</v>
      </c>
    </row>
    <row r="70" spans="2:54" x14ac:dyDescent="0.2">
      <c r="B70" s="265"/>
      <c r="C70" s="56" t="s">
        <v>292</v>
      </c>
      <c r="D70" s="21" t="s">
        <v>62</v>
      </c>
      <c r="E70" s="210" t="s">
        <v>401</v>
      </c>
      <c r="F70" s="262">
        <v>5.31</v>
      </c>
      <c r="G70" s="262">
        <v>5.05</v>
      </c>
      <c r="H70" s="262">
        <v>3.75</v>
      </c>
      <c r="I70" s="262">
        <v>0.24</v>
      </c>
      <c r="J70" s="262">
        <v>89083610.870000005</v>
      </c>
      <c r="K70" s="262">
        <v>56840184.710000001</v>
      </c>
      <c r="L70" s="262">
        <v>3.75</v>
      </c>
      <c r="M70" s="262">
        <v>70.290000000000006</v>
      </c>
      <c r="N70" s="262">
        <v>88.97</v>
      </c>
      <c r="O70" s="262">
        <v>132.27000000000001</v>
      </c>
      <c r="P70" s="262">
        <v>306.10000000000002</v>
      </c>
      <c r="Q70" s="262">
        <v>110.7</v>
      </c>
      <c r="R70" s="262">
        <v>27.22</v>
      </c>
      <c r="S70" s="262">
        <v>20.190000000000001</v>
      </c>
      <c r="T70" s="262">
        <v>19.989999999999998</v>
      </c>
      <c r="U70" s="262">
        <v>12.76</v>
      </c>
      <c r="V70" s="262">
        <v>24.63</v>
      </c>
      <c r="W70" s="262">
        <v>17.89</v>
      </c>
      <c r="X70" s="262">
        <v>88.08</v>
      </c>
      <c r="Y70" s="262">
        <v>-87.9</v>
      </c>
      <c r="Z70" s="262">
        <v>-11.14</v>
      </c>
      <c r="AA70" s="262">
        <v>-56.14</v>
      </c>
      <c r="AB70" s="262">
        <v>18.989999999999998</v>
      </c>
      <c r="AC70" s="262">
        <v>13.79</v>
      </c>
      <c r="AD70" s="262">
        <v>1.22</v>
      </c>
      <c r="AE70" s="262">
        <v>24.34</v>
      </c>
      <c r="AF70" s="262">
        <v>13.79</v>
      </c>
      <c r="AG70" s="262">
        <v>26412905.07</v>
      </c>
      <c r="AH70" s="262">
        <v>20824057.84</v>
      </c>
      <c r="AI70" s="200"/>
      <c r="AK70" s="86">
        <f t="shared" si="16"/>
        <v>24.34</v>
      </c>
      <c r="AL70" s="87">
        <v>12.59</v>
      </c>
      <c r="AM70" s="88">
        <f t="shared" si="17"/>
        <v>1</v>
      </c>
      <c r="AN70" s="86">
        <f t="shared" si="18"/>
        <v>13.79</v>
      </c>
      <c r="AO70" s="87">
        <v>10.43</v>
      </c>
      <c r="AP70" s="88">
        <f t="shared" si="19"/>
        <v>1</v>
      </c>
      <c r="AQ70" s="89">
        <f t="shared" si="20"/>
        <v>3.75</v>
      </c>
      <c r="AR70" s="90">
        <f t="shared" si="21"/>
        <v>70.290000000000006</v>
      </c>
      <c r="AS70" s="88">
        <f t="shared" si="15"/>
        <v>1</v>
      </c>
      <c r="AT70" s="91">
        <f t="shared" si="22"/>
        <v>88.97</v>
      </c>
      <c r="AU70" s="92">
        <f t="shared" si="23"/>
        <v>0</v>
      </c>
      <c r="AV70" s="90">
        <f t="shared" si="24"/>
        <v>132.27000000000001</v>
      </c>
      <c r="AW70" s="92">
        <f t="shared" si="25"/>
        <v>0</v>
      </c>
      <c r="AX70" s="90">
        <f>สูตรข้อมูล!P70</f>
        <v>306.10000000000002</v>
      </c>
      <c r="AY70" s="92">
        <f t="shared" si="26"/>
        <v>0</v>
      </c>
      <c r="AZ70" s="90">
        <f t="shared" si="27"/>
        <v>110.7</v>
      </c>
      <c r="BA70" s="92">
        <f t="shared" si="28"/>
        <v>0</v>
      </c>
      <c r="BB70">
        <f t="shared" si="29"/>
        <v>3</v>
      </c>
    </row>
    <row r="71" spans="2:54" x14ac:dyDescent="0.2">
      <c r="B71" s="265"/>
      <c r="C71" s="56" t="s">
        <v>293</v>
      </c>
      <c r="D71" s="21" t="s">
        <v>63</v>
      </c>
      <c r="E71" s="210" t="s">
        <v>401</v>
      </c>
      <c r="F71" s="262">
        <v>5.23</v>
      </c>
      <c r="G71" s="262">
        <v>4.4800000000000004</v>
      </c>
      <c r="H71" s="262">
        <v>2.97</v>
      </c>
      <c r="I71" s="262">
        <v>0.28999999999999998</v>
      </c>
      <c r="J71" s="262">
        <v>64994326.579999998</v>
      </c>
      <c r="K71" s="262">
        <v>30348810.379999999</v>
      </c>
      <c r="L71" s="262">
        <v>2.97</v>
      </c>
      <c r="M71" s="262">
        <v>155.69</v>
      </c>
      <c r="N71" s="262">
        <v>50.85</v>
      </c>
      <c r="O71" s="262">
        <v>90.07</v>
      </c>
      <c r="P71" s="262">
        <v>68.77</v>
      </c>
      <c r="Q71" s="262">
        <v>125.9</v>
      </c>
      <c r="R71" s="262">
        <v>31.4</v>
      </c>
      <c r="S71" s="262">
        <v>24.84</v>
      </c>
      <c r="T71" s="262">
        <v>26</v>
      </c>
      <c r="U71" s="262">
        <v>19.14</v>
      </c>
      <c r="V71" s="262">
        <v>30.56</v>
      </c>
      <c r="W71" s="262">
        <v>24.22</v>
      </c>
      <c r="X71" s="262">
        <v>82</v>
      </c>
      <c r="Y71" s="262">
        <v>-88.62</v>
      </c>
      <c r="Z71" s="262">
        <v>-9.9600000000000009</v>
      </c>
      <c r="AA71" s="262">
        <v>-59.09</v>
      </c>
      <c r="AB71" s="262">
        <v>31.76</v>
      </c>
      <c r="AC71" s="262">
        <v>25.17</v>
      </c>
      <c r="AD71" s="262">
        <v>1.32</v>
      </c>
      <c r="AE71" s="262">
        <v>30.78</v>
      </c>
      <c r="AF71" s="262">
        <v>25.17</v>
      </c>
      <c r="AG71" s="262">
        <v>53947501.740000002</v>
      </c>
      <c r="AH71" s="262">
        <v>45931544</v>
      </c>
      <c r="AI71" s="200"/>
      <c r="AK71" s="86">
        <f t="shared" si="16"/>
        <v>30.78</v>
      </c>
      <c r="AL71" s="87">
        <v>12.59</v>
      </c>
      <c r="AM71" s="88">
        <f t="shared" si="17"/>
        <v>1</v>
      </c>
      <c r="AN71" s="86">
        <f t="shared" si="18"/>
        <v>25.17</v>
      </c>
      <c r="AO71" s="87">
        <v>10.43</v>
      </c>
      <c r="AP71" s="88">
        <f t="shared" si="19"/>
        <v>1</v>
      </c>
      <c r="AQ71" s="89">
        <f t="shared" si="20"/>
        <v>2.97</v>
      </c>
      <c r="AR71" s="90">
        <f t="shared" si="21"/>
        <v>155.69</v>
      </c>
      <c r="AS71" s="88">
        <f t="shared" si="15"/>
        <v>0</v>
      </c>
      <c r="AT71" s="91">
        <f t="shared" si="22"/>
        <v>50.85</v>
      </c>
      <c r="AU71" s="92">
        <f t="shared" si="23"/>
        <v>1</v>
      </c>
      <c r="AV71" s="90">
        <f t="shared" si="24"/>
        <v>90.07</v>
      </c>
      <c r="AW71" s="92">
        <f t="shared" si="25"/>
        <v>0</v>
      </c>
      <c r="AX71" s="90">
        <f>สูตรข้อมูล!P71</f>
        <v>68.77</v>
      </c>
      <c r="AY71" s="92">
        <f t="shared" si="26"/>
        <v>1</v>
      </c>
      <c r="AZ71" s="90">
        <f t="shared" si="27"/>
        <v>125.9</v>
      </c>
      <c r="BA71" s="92">
        <f t="shared" si="28"/>
        <v>0</v>
      </c>
      <c r="BB71">
        <f t="shared" si="29"/>
        <v>4</v>
      </c>
    </row>
    <row r="72" spans="2:54" x14ac:dyDescent="0.2">
      <c r="B72" s="265"/>
      <c r="C72" s="56" t="s">
        <v>294</v>
      </c>
      <c r="D72" s="21" t="s">
        <v>64</v>
      </c>
      <c r="E72" s="210" t="s">
        <v>401</v>
      </c>
      <c r="F72" s="262">
        <v>3.76</v>
      </c>
      <c r="G72" s="262">
        <v>3.57</v>
      </c>
      <c r="H72" s="262">
        <v>2.58</v>
      </c>
      <c r="I72" s="262">
        <v>0.26</v>
      </c>
      <c r="J72" s="262">
        <v>65926666.119999997</v>
      </c>
      <c r="K72" s="262">
        <v>37663864.340000004</v>
      </c>
      <c r="L72" s="262">
        <v>2.58</v>
      </c>
      <c r="M72" s="262">
        <v>115.07</v>
      </c>
      <c r="N72" s="262">
        <v>58.21</v>
      </c>
      <c r="O72" s="262">
        <v>62.37</v>
      </c>
      <c r="P72" s="262">
        <v>80.73</v>
      </c>
      <c r="Q72" s="262">
        <v>40.31</v>
      </c>
      <c r="R72" s="262">
        <v>19.440000000000001</v>
      </c>
      <c r="S72" s="262">
        <v>15.17</v>
      </c>
      <c r="T72" s="262">
        <v>13.03</v>
      </c>
      <c r="U72" s="262">
        <v>8.7100000000000009</v>
      </c>
      <c r="V72" s="262">
        <v>18.600000000000001</v>
      </c>
      <c r="W72" s="262">
        <v>14.63</v>
      </c>
      <c r="X72" s="262">
        <v>92.68</v>
      </c>
      <c r="Y72" s="262">
        <v>-88.83</v>
      </c>
      <c r="Z72" s="262">
        <v>-9.33</v>
      </c>
      <c r="AA72" s="262">
        <v>-52.42</v>
      </c>
      <c r="AB72" s="262">
        <v>31.21</v>
      </c>
      <c r="AC72" s="262">
        <v>24.55</v>
      </c>
      <c r="AD72" s="262">
        <v>1.17</v>
      </c>
      <c r="AE72" s="262">
        <v>17.989999999999998</v>
      </c>
      <c r="AF72" s="262">
        <v>24.55</v>
      </c>
      <c r="AG72" s="262">
        <v>33536659.91</v>
      </c>
      <c r="AH72" s="262">
        <v>29617872.77</v>
      </c>
      <c r="AI72" s="200"/>
      <c r="AK72" s="86">
        <f t="shared" si="16"/>
        <v>17.989999999999998</v>
      </c>
      <c r="AL72" s="87">
        <v>12.59</v>
      </c>
      <c r="AM72" s="88">
        <f t="shared" si="17"/>
        <v>1</v>
      </c>
      <c r="AN72" s="86">
        <f t="shared" si="18"/>
        <v>24.55</v>
      </c>
      <c r="AO72" s="87">
        <v>10.43</v>
      </c>
      <c r="AP72" s="88">
        <f t="shared" si="19"/>
        <v>1</v>
      </c>
      <c r="AQ72" s="89">
        <f t="shared" si="20"/>
        <v>2.58</v>
      </c>
      <c r="AR72" s="90">
        <f t="shared" si="21"/>
        <v>115.07</v>
      </c>
      <c r="AS72" s="88">
        <f t="shared" si="15"/>
        <v>0</v>
      </c>
      <c r="AT72" s="91">
        <f t="shared" si="22"/>
        <v>58.21</v>
      </c>
      <c r="AU72" s="92">
        <f t="shared" si="23"/>
        <v>1</v>
      </c>
      <c r="AV72" s="90">
        <f t="shared" si="24"/>
        <v>62.37</v>
      </c>
      <c r="AW72" s="92">
        <f t="shared" si="25"/>
        <v>0</v>
      </c>
      <c r="AX72" s="90">
        <f>สูตรข้อมูล!P72</f>
        <v>80.73</v>
      </c>
      <c r="AY72" s="92">
        <f t="shared" si="26"/>
        <v>1</v>
      </c>
      <c r="AZ72" s="90">
        <f t="shared" si="27"/>
        <v>40.31</v>
      </c>
      <c r="BA72" s="92">
        <f t="shared" si="28"/>
        <v>1</v>
      </c>
      <c r="BB72">
        <f t="shared" si="29"/>
        <v>5</v>
      </c>
    </row>
    <row r="73" spans="2:54" x14ac:dyDescent="0.2">
      <c r="B73" s="265"/>
      <c r="C73" s="56" t="s">
        <v>295</v>
      </c>
      <c r="D73" s="21" t="s">
        <v>65</v>
      </c>
      <c r="E73" s="85" t="s">
        <v>265</v>
      </c>
      <c r="F73" s="262">
        <v>3.62</v>
      </c>
      <c r="G73" s="262">
        <v>3.4</v>
      </c>
      <c r="H73" s="262">
        <v>1.42</v>
      </c>
      <c r="I73" s="262">
        <v>0.54</v>
      </c>
      <c r="J73" s="262">
        <v>252840589.40000001</v>
      </c>
      <c r="K73" s="262">
        <v>40715644.789999999</v>
      </c>
      <c r="L73" s="262">
        <v>1.42</v>
      </c>
      <c r="M73" s="262">
        <v>92.28</v>
      </c>
      <c r="N73" s="262">
        <v>109.7</v>
      </c>
      <c r="O73" s="262">
        <v>117.31</v>
      </c>
      <c r="P73" s="262">
        <v>159.46</v>
      </c>
      <c r="Q73" s="262">
        <v>59.35</v>
      </c>
      <c r="R73" s="262">
        <v>36.56</v>
      </c>
      <c r="S73" s="262">
        <v>32.11</v>
      </c>
      <c r="T73" s="262">
        <v>32.65</v>
      </c>
      <c r="U73" s="262">
        <v>28.02</v>
      </c>
      <c r="V73" s="262">
        <v>47.27</v>
      </c>
      <c r="W73" s="262">
        <v>43.69</v>
      </c>
      <c r="X73" s="262">
        <v>72.89</v>
      </c>
      <c r="Y73" s="262">
        <v>-91.04</v>
      </c>
      <c r="Z73" s="262">
        <v>-7.62</v>
      </c>
      <c r="AA73" s="262">
        <v>-49.53</v>
      </c>
      <c r="AB73" s="262">
        <v>44.64</v>
      </c>
      <c r="AC73" s="262">
        <v>41.26</v>
      </c>
      <c r="AD73" s="262">
        <v>1.78</v>
      </c>
      <c r="AE73" s="262">
        <v>52.68</v>
      </c>
      <c r="AF73" s="262">
        <v>41.26</v>
      </c>
      <c r="AG73" s="262">
        <v>267392369.91</v>
      </c>
      <c r="AH73" s="262">
        <v>287070942.10000002</v>
      </c>
      <c r="AI73" s="200"/>
      <c r="AK73" s="86">
        <f t="shared" si="16"/>
        <v>52.68</v>
      </c>
      <c r="AL73" s="87">
        <v>16.89</v>
      </c>
      <c r="AM73" s="88">
        <f t="shared" si="17"/>
        <v>1</v>
      </c>
      <c r="AN73" s="86">
        <f t="shared" si="18"/>
        <v>41.26</v>
      </c>
      <c r="AO73" s="87">
        <v>8.85</v>
      </c>
      <c r="AP73" s="88">
        <f t="shared" si="19"/>
        <v>1</v>
      </c>
      <c r="AQ73" s="89">
        <f t="shared" si="20"/>
        <v>1.42</v>
      </c>
      <c r="AR73" s="90">
        <f t="shared" si="21"/>
        <v>92.28</v>
      </c>
      <c r="AS73" s="88">
        <f t="shared" si="15"/>
        <v>0</v>
      </c>
      <c r="AT73" s="91">
        <f t="shared" si="22"/>
        <v>109.7</v>
      </c>
      <c r="AU73" s="92">
        <f t="shared" si="23"/>
        <v>0</v>
      </c>
      <c r="AV73" s="90">
        <f t="shared" si="24"/>
        <v>117.31</v>
      </c>
      <c r="AW73" s="92">
        <f t="shared" si="25"/>
        <v>0</v>
      </c>
      <c r="AX73" s="90">
        <f>สูตรข้อมูล!P73</f>
        <v>159.46</v>
      </c>
      <c r="AY73" s="92">
        <f t="shared" si="26"/>
        <v>0</v>
      </c>
      <c r="AZ73" s="90">
        <f t="shared" si="27"/>
        <v>59.35</v>
      </c>
      <c r="BA73" s="92">
        <f t="shared" si="28"/>
        <v>1</v>
      </c>
      <c r="BB73">
        <f t="shared" si="29"/>
        <v>3</v>
      </c>
    </row>
    <row r="74" spans="2:54" x14ac:dyDescent="0.2">
      <c r="B74" s="265"/>
      <c r="C74" s="56" t="s">
        <v>296</v>
      </c>
      <c r="D74" s="21" t="s">
        <v>68</v>
      </c>
      <c r="E74" s="210" t="s">
        <v>401</v>
      </c>
      <c r="F74" s="262">
        <v>3.11</v>
      </c>
      <c r="G74" s="262">
        <v>2.78</v>
      </c>
      <c r="H74" s="262">
        <v>2.21</v>
      </c>
      <c r="I74" s="262">
        <v>0.18</v>
      </c>
      <c r="J74" s="262">
        <v>43096908.850000001</v>
      </c>
      <c r="K74" s="262">
        <v>24825007.149999999</v>
      </c>
      <c r="L74" s="262">
        <v>2.21</v>
      </c>
      <c r="M74" s="262">
        <v>115.9</v>
      </c>
      <c r="N74" s="262">
        <v>62.86</v>
      </c>
      <c r="O74" s="262">
        <v>76.2</v>
      </c>
      <c r="P74" s="262">
        <v>89.53</v>
      </c>
      <c r="Q74" s="262">
        <v>104.62</v>
      </c>
      <c r="R74" s="262">
        <v>18.23</v>
      </c>
      <c r="S74" s="262">
        <v>12.26</v>
      </c>
      <c r="T74" s="262">
        <v>8.6</v>
      </c>
      <c r="U74" s="262">
        <v>2.52</v>
      </c>
      <c r="V74" s="262">
        <v>14.63</v>
      </c>
      <c r="W74" s="262">
        <v>9.01</v>
      </c>
      <c r="X74" s="262">
        <v>98.45</v>
      </c>
      <c r="Y74" s="262">
        <v>-85.54</v>
      </c>
      <c r="Z74" s="262">
        <v>-13.46</v>
      </c>
      <c r="AA74" s="262">
        <v>-57.04</v>
      </c>
      <c r="AB74" s="262">
        <v>16.36</v>
      </c>
      <c r="AC74" s="262">
        <v>10.08</v>
      </c>
      <c r="AD74" s="262">
        <v>1.1000000000000001</v>
      </c>
      <c r="AE74" s="262">
        <v>13.87</v>
      </c>
      <c r="AF74" s="262">
        <v>10.08</v>
      </c>
      <c r="AG74" s="262">
        <v>14318703.050000001</v>
      </c>
      <c r="AH74" s="262">
        <v>10066723.699999999</v>
      </c>
      <c r="AI74" s="200"/>
      <c r="AK74" s="86">
        <f t="shared" si="16"/>
        <v>13.87</v>
      </c>
      <c r="AL74" s="87">
        <v>12.59</v>
      </c>
      <c r="AM74" s="88">
        <f t="shared" si="17"/>
        <v>1</v>
      </c>
      <c r="AN74" s="86">
        <f t="shared" si="18"/>
        <v>10.08</v>
      </c>
      <c r="AO74" s="87">
        <v>10.43</v>
      </c>
      <c r="AP74" s="88">
        <f t="shared" si="19"/>
        <v>0</v>
      </c>
      <c r="AQ74" s="89">
        <f t="shared" si="20"/>
        <v>2.21</v>
      </c>
      <c r="AR74" s="90">
        <f t="shared" si="21"/>
        <v>115.9</v>
      </c>
      <c r="AS74" s="88">
        <f t="shared" si="15"/>
        <v>0</v>
      </c>
      <c r="AT74" s="91">
        <f t="shared" si="22"/>
        <v>62.86</v>
      </c>
      <c r="AU74" s="92">
        <f t="shared" si="23"/>
        <v>0</v>
      </c>
      <c r="AV74" s="90">
        <f t="shared" si="24"/>
        <v>76.2</v>
      </c>
      <c r="AW74" s="92">
        <f t="shared" si="25"/>
        <v>0</v>
      </c>
      <c r="AX74" s="90">
        <f>สูตรข้อมูล!P74</f>
        <v>89.53</v>
      </c>
      <c r="AY74" s="92">
        <f t="shared" si="26"/>
        <v>1</v>
      </c>
      <c r="AZ74" s="90">
        <f t="shared" si="27"/>
        <v>104.62</v>
      </c>
      <c r="BA74" s="92">
        <f t="shared" si="28"/>
        <v>0</v>
      </c>
      <c r="BB74">
        <f t="shared" si="29"/>
        <v>2</v>
      </c>
    </row>
    <row r="75" spans="2:54" x14ac:dyDescent="0.2">
      <c r="B75" s="265"/>
      <c r="C75" s="56" t="s">
        <v>297</v>
      </c>
      <c r="D75" s="21" t="s">
        <v>73</v>
      </c>
      <c r="E75" s="85" t="s">
        <v>237</v>
      </c>
      <c r="F75" s="262">
        <v>5.24</v>
      </c>
      <c r="G75" s="262">
        <v>4.99</v>
      </c>
      <c r="H75" s="262">
        <v>3.37</v>
      </c>
      <c r="I75" s="262">
        <v>0.31</v>
      </c>
      <c r="J75" s="262">
        <v>53342175.329999998</v>
      </c>
      <c r="K75" s="262">
        <v>29846824.91</v>
      </c>
      <c r="L75" s="262">
        <v>3.37</v>
      </c>
      <c r="M75" s="262">
        <v>100.02</v>
      </c>
      <c r="N75" s="262">
        <v>13.74</v>
      </c>
      <c r="O75" s="262">
        <v>193.62</v>
      </c>
      <c r="P75" s="262">
        <v>378.75</v>
      </c>
      <c r="Q75" s="262">
        <v>111.23</v>
      </c>
      <c r="R75" s="262">
        <v>42.73</v>
      </c>
      <c r="S75" s="262">
        <v>36.44</v>
      </c>
      <c r="T75" s="262">
        <v>31.06</v>
      </c>
      <c r="U75" s="262">
        <v>24.59</v>
      </c>
      <c r="V75" s="262">
        <v>40.08</v>
      </c>
      <c r="W75" s="262">
        <v>34.46</v>
      </c>
      <c r="X75" s="262">
        <v>76.430000000000007</v>
      </c>
      <c r="Y75" s="262">
        <v>-78.650000000000006</v>
      </c>
      <c r="Z75" s="262">
        <v>-19.899999999999999</v>
      </c>
      <c r="AA75" s="262">
        <v>-55.02</v>
      </c>
      <c r="AB75" s="262">
        <v>32.6</v>
      </c>
      <c r="AC75" s="262">
        <v>28.03</v>
      </c>
      <c r="AD75" s="262">
        <v>1.53</v>
      </c>
      <c r="AE75" s="262">
        <v>44.75</v>
      </c>
      <c r="AF75" s="262">
        <v>28.03</v>
      </c>
      <c r="AG75" s="262">
        <v>34132234.549999997</v>
      </c>
      <c r="AH75" s="262">
        <v>30651592.100000001</v>
      </c>
      <c r="AI75" s="200"/>
      <c r="AK75" s="86">
        <f t="shared" si="16"/>
        <v>44.75</v>
      </c>
      <c r="AL75" s="87">
        <v>32.68</v>
      </c>
      <c r="AM75" s="88">
        <f t="shared" si="17"/>
        <v>1</v>
      </c>
      <c r="AN75" s="86">
        <f t="shared" si="18"/>
        <v>28.03</v>
      </c>
      <c r="AO75" s="87">
        <v>13.77</v>
      </c>
      <c r="AP75" s="88">
        <f t="shared" si="19"/>
        <v>1</v>
      </c>
      <c r="AQ75" s="89">
        <f t="shared" si="20"/>
        <v>3.37</v>
      </c>
      <c r="AR75" s="90">
        <f t="shared" si="21"/>
        <v>100.02</v>
      </c>
      <c r="AS75" s="88">
        <f t="shared" si="15"/>
        <v>0</v>
      </c>
      <c r="AT75" s="91">
        <f t="shared" si="22"/>
        <v>13.74</v>
      </c>
      <c r="AU75" s="92">
        <f t="shared" si="23"/>
        <v>1</v>
      </c>
      <c r="AV75" s="90">
        <f t="shared" si="24"/>
        <v>193.62</v>
      </c>
      <c r="AW75" s="92">
        <f t="shared" si="25"/>
        <v>0</v>
      </c>
      <c r="AX75" s="90">
        <f>สูตรข้อมูล!P75</f>
        <v>378.75</v>
      </c>
      <c r="AY75" s="92">
        <f t="shared" si="26"/>
        <v>0</v>
      </c>
      <c r="AZ75" s="90">
        <f t="shared" si="27"/>
        <v>111.23</v>
      </c>
      <c r="BA75" s="92">
        <f t="shared" si="28"/>
        <v>0</v>
      </c>
      <c r="BB75">
        <f t="shared" si="29"/>
        <v>3</v>
      </c>
    </row>
    <row r="76" spans="2:54" x14ac:dyDescent="0.2">
      <c r="B76" s="265"/>
      <c r="C76" s="56" t="s">
        <v>298</v>
      </c>
      <c r="D76" s="21" t="s">
        <v>74</v>
      </c>
      <c r="E76" s="85" t="s">
        <v>299</v>
      </c>
      <c r="F76" s="262">
        <v>4.96</v>
      </c>
      <c r="G76" s="262">
        <v>4.74</v>
      </c>
      <c r="H76" s="262">
        <v>2.7</v>
      </c>
      <c r="I76" s="262">
        <v>0.41</v>
      </c>
      <c r="J76" s="262">
        <v>55922408.409999996</v>
      </c>
      <c r="K76" s="262">
        <v>24043812.48</v>
      </c>
      <c r="L76" s="262">
        <v>2.7</v>
      </c>
      <c r="M76" s="262">
        <v>126.7</v>
      </c>
      <c r="N76" s="262">
        <v>88.68</v>
      </c>
      <c r="O76" s="262">
        <v>125.38</v>
      </c>
      <c r="P76" s="262">
        <v>203.98</v>
      </c>
      <c r="Q76" s="262">
        <v>148.44</v>
      </c>
      <c r="R76" s="262">
        <v>44.5</v>
      </c>
      <c r="S76" s="262">
        <v>35.94</v>
      </c>
      <c r="T76" s="262">
        <v>42.71</v>
      </c>
      <c r="U76" s="262">
        <v>33.950000000000003</v>
      </c>
      <c r="V76" s="262">
        <v>54.33</v>
      </c>
      <c r="W76" s="262">
        <v>47.54</v>
      </c>
      <c r="X76" s="262">
        <v>67.709999999999994</v>
      </c>
      <c r="Y76" s="262">
        <v>-90.63</v>
      </c>
      <c r="Z76" s="262">
        <v>-6.9</v>
      </c>
      <c r="AA76" s="262">
        <v>-52.32</v>
      </c>
      <c r="AB76" s="262">
        <v>47.39</v>
      </c>
      <c r="AC76" s="262">
        <v>41.47</v>
      </c>
      <c r="AD76" s="262">
        <v>1.91</v>
      </c>
      <c r="AE76" s="262">
        <v>67.84</v>
      </c>
      <c r="AF76" s="262">
        <v>41.47</v>
      </c>
      <c r="AG76" s="262">
        <v>53487925.210000001</v>
      </c>
      <c r="AH76" s="262">
        <v>48387811.020000003</v>
      </c>
      <c r="AI76" s="200"/>
      <c r="AK76" s="86">
        <f t="shared" si="16"/>
        <v>67.84</v>
      </c>
      <c r="AL76" s="87">
        <v>26.45</v>
      </c>
      <c r="AM76" s="88">
        <f t="shared" si="17"/>
        <v>1</v>
      </c>
      <c r="AN76" s="86">
        <f t="shared" si="18"/>
        <v>41.47</v>
      </c>
      <c r="AO76" s="87">
        <v>12.17</v>
      </c>
      <c r="AP76" s="88">
        <f t="shared" si="19"/>
        <v>1</v>
      </c>
      <c r="AQ76" s="89">
        <f>H76</f>
        <v>2.7</v>
      </c>
      <c r="AR76" s="90">
        <f t="shared" si="21"/>
        <v>126.7</v>
      </c>
      <c r="AS76" s="88">
        <f t="shared" si="15"/>
        <v>0</v>
      </c>
      <c r="AT76" s="91">
        <f t="shared" si="22"/>
        <v>88.68</v>
      </c>
      <c r="AU76" s="92">
        <f t="shared" si="23"/>
        <v>0</v>
      </c>
      <c r="AV76" s="90">
        <f t="shared" si="24"/>
        <v>125.38</v>
      </c>
      <c r="AW76" s="92">
        <f t="shared" si="25"/>
        <v>0</v>
      </c>
      <c r="AX76" s="90">
        <f>สูตรข้อมูล!P76</f>
        <v>203.98</v>
      </c>
      <c r="AY76" s="92">
        <f t="shared" si="26"/>
        <v>0</v>
      </c>
      <c r="AZ76" s="90">
        <f t="shared" si="27"/>
        <v>148.44</v>
      </c>
      <c r="BA76" s="92">
        <f t="shared" si="28"/>
        <v>0</v>
      </c>
      <c r="BB76">
        <f t="shared" si="29"/>
        <v>2</v>
      </c>
    </row>
  </sheetData>
  <autoFilter ref="A3:BB76">
    <filterColumn colId="1" showButton="0"/>
    <filterColumn colId="2" showButton="0"/>
  </autoFilter>
  <mergeCells count="19">
    <mergeCell ref="BB2:BB3"/>
    <mergeCell ref="AQ2:AS2"/>
    <mergeCell ref="AT2:AU2"/>
    <mergeCell ref="AV2:AW2"/>
    <mergeCell ref="AX2:AY2"/>
    <mergeCell ref="AZ2:BA2"/>
    <mergeCell ref="B46:B52"/>
    <mergeCell ref="B53:B61"/>
    <mergeCell ref="B62:B67"/>
    <mergeCell ref="B68:B76"/>
    <mergeCell ref="B16:B26"/>
    <mergeCell ref="B27:B38"/>
    <mergeCell ref="B39:B45"/>
    <mergeCell ref="AK2:AM2"/>
    <mergeCell ref="AN2:AP2"/>
    <mergeCell ref="B2:D2"/>
    <mergeCell ref="B3:D3"/>
    <mergeCell ref="B4:B15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D85"/>
  <sheetViews>
    <sheetView topLeftCell="B1" zoomScale="90" zoomScaleNormal="90" workbookViewId="0">
      <pane xSplit="7" ySplit="4" topLeftCell="I55" activePane="bottomRight" state="frozen"/>
      <selection activeCell="B1" sqref="B1"/>
      <selection pane="topRight" activeCell="I1" sqref="I1"/>
      <selection pane="bottomLeft" activeCell="B5" sqref="B5"/>
      <selection pane="bottomRight" activeCell="E80" sqref="E80:E81"/>
    </sheetView>
  </sheetViews>
  <sheetFormatPr defaultColWidth="9" defaultRowHeight="12.75" x14ac:dyDescent="0.2"/>
  <cols>
    <col min="1" max="1" width="4" style="106" bestFit="1" customWidth="1"/>
    <col min="2" max="2" width="4.25" style="106" bestFit="1" customWidth="1"/>
    <col min="3" max="3" width="12.625" style="140" bestFit="1" customWidth="1"/>
    <col min="4" max="4" width="7.75" style="106" bestFit="1" customWidth="1"/>
    <col min="5" max="5" width="24.75" style="106" customWidth="1"/>
    <col min="6" max="6" width="5.75" style="107" bestFit="1" customWidth="1"/>
    <col min="7" max="7" width="7.625" style="106" customWidth="1"/>
    <col min="8" max="8" width="21.375" style="106" bestFit="1" customWidth="1"/>
    <col min="9" max="9" width="7.625" style="106" customWidth="1"/>
    <col min="10" max="10" width="7.375" style="106" customWidth="1"/>
    <col min="11" max="11" width="6.25" style="106" customWidth="1"/>
    <col min="12" max="13" width="17.125" style="106" customWidth="1"/>
    <col min="14" max="15" width="4.75" style="106" customWidth="1"/>
    <col min="16" max="16" width="7.375" style="106" bestFit="1" customWidth="1"/>
    <col min="17" max="17" width="7.75" style="298" customWidth="1"/>
    <col min="18" max="18" width="4.25" style="106" customWidth="1"/>
    <col min="19" max="20" width="14.625" style="139" bestFit="1" customWidth="1"/>
    <col min="21" max="27" width="4.125" style="106" customWidth="1"/>
    <col min="28" max="28" width="5.125" style="106" customWidth="1"/>
    <col min="29" max="29" width="6.375" style="106" customWidth="1"/>
    <col min="30" max="30" width="8.75" style="106" customWidth="1"/>
    <col min="31" max="16384" width="9" style="106"/>
  </cols>
  <sheetData>
    <row r="1" spans="1:30" x14ac:dyDescent="0.2">
      <c r="A1" s="289" t="s">
        <v>402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</row>
    <row r="2" spans="1:30" x14ac:dyDescent="0.2">
      <c r="A2" s="290" t="s">
        <v>405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1:30" x14ac:dyDescent="0.2">
      <c r="I3" s="108"/>
      <c r="J3" s="108"/>
      <c r="K3" s="108"/>
      <c r="L3" s="108"/>
      <c r="M3" s="108"/>
      <c r="N3" s="108"/>
      <c r="O3" s="108"/>
      <c r="P3" s="108"/>
      <c r="Q3" s="293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30" s="143" customFormat="1" ht="195" customHeight="1" x14ac:dyDescent="0.2">
      <c r="A4" s="109" t="s">
        <v>134</v>
      </c>
      <c r="B4" s="109" t="s">
        <v>135</v>
      </c>
      <c r="C4" s="109" t="s">
        <v>136</v>
      </c>
      <c r="D4" s="110" t="s">
        <v>137</v>
      </c>
      <c r="E4" s="110" t="s">
        <v>138</v>
      </c>
      <c r="F4" s="110" t="s">
        <v>139</v>
      </c>
      <c r="G4" s="111" t="s">
        <v>140</v>
      </c>
      <c r="H4" s="112" t="s">
        <v>141</v>
      </c>
      <c r="I4" s="113" t="s">
        <v>142</v>
      </c>
      <c r="J4" s="113" t="s">
        <v>143</v>
      </c>
      <c r="K4" s="113" t="s">
        <v>144</v>
      </c>
      <c r="L4" s="113" t="s">
        <v>145</v>
      </c>
      <c r="M4" s="113" t="s">
        <v>146</v>
      </c>
      <c r="N4" s="111" t="s">
        <v>147</v>
      </c>
      <c r="O4" s="111" t="s">
        <v>148</v>
      </c>
      <c r="P4" s="111" t="s">
        <v>149</v>
      </c>
      <c r="Q4" s="294" t="s">
        <v>150</v>
      </c>
      <c r="R4" s="111" t="s">
        <v>151</v>
      </c>
      <c r="S4" s="114" t="s">
        <v>131</v>
      </c>
      <c r="T4" s="114" t="s">
        <v>152</v>
      </c>
      <c r="U4" s="115" t="s">
        <v>153</v>
      </c>
      <c r="V4" s="115" t="s">
        <v>154</v>
      </c>
      <c r="W4" s="115" t="s">
        <v>155</v>
      </c>
      <c r="X4" s="115" t="s">
        <v>156</v>
      </c>
      <c r="Y4" s="115" t="s">
        <v>157</v>
      </c>
      <c r="Z4" s="115" t="s">
        <v>158</v>
      </c>
      <c r="AA4" s="115" t="s">
        <v>99</v>
      </c>
      <c r="AB4" s="116" t="s">
        <v>159</v>
      </c>
      <c r="AC4" s="117" t="s">
        <v>160</v>
      </c>
      <c r="AD4" s="113" t="s">
        <v>308</v>
      </c>
    </row>
    <row r="5" spans="1:30" s="126" customFormat="1" x14ac:dyDescent="0.2">
      <c r="A5" s="118">
        <v>1</v>
      </c>
      <c r="B5" s="118">
        <v>6</v>
      </c>
      <c r="C5" s="141" t="s">
        <v>161</v>
      </c>
      <c r="D5" s="119" t="s">
        <v>5</v>
      </c>
      <c r="E5" s="120" t="s">
        <v>162</v>
      </c>
      <c r="F5" s="121" t="s">
        <v>163</v>
      </c>
      <c r="G5" s="122" t="s">
        <v>164</v>
      </c>
      <c r="H5" s="123" t="s">
        <v>165</v>
      </c>
      <c r="I5" s="144">
        <f>สูตรข้อมูล!F4</f>
        <v>2.2799999999999998</v>
      </c>
      <c r="J5" s="144">
        <f>สูตรข้อมูล!G4</f>
        <v>2.0499999999999998</v>
      </c>
      <c r="K5" s="144">
        <f>สูตรข้อมูล!H4</f>
        <v>0.63</v>
      </c>
      <c r="L5" s="145">
        <f>สูตรข้อมูล!J4</f>
        <v>614486467.64999998</v>
      </c>
      <c r="M5" s="145">
        <f>สูตรข้อมูล!AH4</f>
        <v>791730183.15999997</v>
      </c>
      <c r="N5" s="121">
        <f>(IF(I5&lt;1.5,1,0))+(IF(J5&lt;1,1,0))+(IF(K5&lt;0.8,1,0))</f>
        <v>1</v>
      </c>
      <c r="O5" s="121">
        <f>IF(M5&lt;0,1,0)+IF(L5&lt;0,1,0)</f>
        <v>0</v>
      </c>
      <c r="P5" s="121">
        <f>IF(AND(M5&lt;0,L5&lt;0),2,IF(AND(M5&gt;0,L5&gt;0),0,IF(AND(L5&lt;0,M5&gt;0),IF(ABS((L5/(M5/11)))&lt;3,0,IF(ABS((L5/(M5/11)))&gt;6,2,1)),IF(AND(L5&gt;0,M5&lt;0),IF(ABS((L5/(M5/11)))&lt;3,2,IF(ABS((L5/(M5/11)))&gt;6,0,1))))))</f>
        <v>0</v>
      </c>
      <c r="Q5" s="295" t="str">
        <f>IF(AND(L5&gt;0,M5&gt;0),"",IF(AND(L5&lt;0,M5&lt;0),"",TRUNC(ABS(L5/(M5/11)),1)))</f>
        <v/>
      </c>
      <c r="R5" s="122">
        <f>+N5+O5+P5</f>
        <v>1</v>
      </c>
      <c r="S5" s="124">
        <f>สูตรข้อมูล!AG4</f>
        <v>820379947.11000001</v>
      </c>
      <c r="T5" s="124">
        <f>สูตรข้อมูล!K4</f>
        <v>-178080230.62</v>
      </c>
      <c r="U5" s="125">
        <f>สูตรข้อมูล!AM4</f>
        <v>1</v>
      </c>
      <c r="V5" s="125">
        <f>สูตรข้อมูล!AP4</f>
        <v>1</v>
      </c>
      <c r="W5" s="125">
        <f>สูตรข้อมูล!AS4</f>
        <v>1</v>
      </c>
      <c r="X5" s="125">
        <f>สูตรข้อมูล!AU4</f>
        <v>0</v>
      </c>
      <c r="Y5" s="125">
        <f>สูตรข้อมูล!AW4</f>
        <v>1</v>
      </c>
      <c r="Z5" s="125">
        <f>สูตรข้อมูล!AY4</f>
        <v>0</v>
      </c>
      <c r="AA5" s="125">
        <f>สูตรข้อมูล!BA4</f>
        <v>1</v>
      </c>
      <c r="AB5" s="125" t="str">
        <f>IF(COUNTIF(U5:AA5,"1")=7,"A",IF(COUNTIF(U5:AA5,"1")=6,"A-",IF(COUNTIF(U5:AA5,"1")=5,"B",IF(COUNTIF(U5:AA5,"1")=4,"B-",IF(COUNTIF(U5:AA5,"1")=3,"C",IF(COUNTIF(U5:AA5,"1")=2,"C-",IF(COUNTIF(U5:AA5,"1")=1,"D","F")))))))</f>
        <v>B</v>
      </c>
      <c r="AC5" s="125" t="str">
        <f t="shared" ref="AC5:AC36" si="0">R5&amp;AB5</f>
        <v>1B</v>
      </c>
      <c r="AD5" s="125" t="str">
        <f>IF(COUNTIF(U5:AA5,"1")=7,"ผ่าน",IF(COUNTIF(U5:AA5,"1")=6,"ผ่าน",IF(COUNTIF(U5:AA5,"1")=5,"ผ่าน",IF(COUNTIF(U5:AA5,"1")=4,"ไม่ผ่าน",IF(COUNTIF(U5:AA5,"1")=3,"ไม่ผ่าน",IF(COUNTIF(U5:AA5,"1")=2,"ไม่ผ่าน",IF(COUNTIF(U5:AA5,"1")=1,"ไม่ผ่าน",IF(COUNTIF(U5:AA5,"1")=0,"ไม่ผ่าน"))))))))</f>
        <v>ผ่าน</v>
      </c>
    </row>
    <row r="6" spans="1:30" s="126" customFormat="1" x14ac:dyDescent="0.2">
      <c r="A6" s="118">
        <v>2</v>
      </c>
      <c r="B6" s="118">
        <v>6</v>
      </c>
      <c r="C6" s="141" t="s">
        <v>161</v>
      </c>
      <c r="D6" s="119" t="s">
        <v>32</v>
      </c>
      <c r="E6" s="120" t="s">
        <v>166</v>
      </c>
      <c r="F6" s="121" t="s">
        <v>167</v>
      </c>
      <c r="G6" s="122" t="s">
        <v>168</v>
      </c>
      <c r="H6" s="123" t="s">
        <v>169</v>
      </c>
      <c r="I6" s="144">
        <f>สูตรข้อมูล!F5</f>
        <v>2.35</v>
      </c>
      <c r="J6" s="144">
        <f>สูตรข้อมูล!G5</f>
        <v>1.94</v>
      </c>
      <c r="K6" s="144">
        <f>สูตรข้อมูล!H5</f>
        <v>1.58</v>
      </c>
      <c r="L6" s="145">
        <f>สูตรข้อมูล!J5</f>
        <v>31661896.260000002</v>
      </c>
      <c r="M6" s="145">
        <f>สูตรข้อมูล!AH5</f>
        <v>-3659842.04</v>
      </c>
      <c r="N6" s="121">
        <f>(IF(I6&lt;1.5,1,0))+(IF(J6&lt;1,1,0))+(IF(K6&lt;0.8,1,0))</f>
        <v>0</v>
      </c>
      <c r="O6" s="121">
        <f t="shared" ref="O6:O69" si="1">IF(M6&lt;0,1,0)+IF(L6&lt;0,1,0)</f>
        <v>1</v>
      </c>
      <c r="P6" s="121">
        <f t="shared" ref="P6:P69" si="2">IF(AND(M6&lt;0,L6&lt;0),2,IF(AND(M6&gt;0,L6&gt;0),0,IF(AND(L6&lt;0,M6&gt;0),IF(ABS((L6/(M6/11)))&lt;3,0,IF(ABS((L6/(M6/11)))&gt;6,2,1)),IF(AND(L6&gt;0,M6&lt;0),IF(ABS((L6/(M6/11)))&lt;3,2,IF(ABS((L6/(M6/11)))&gt;6,0,1))))))</f>
        <v>0</v>
      </c>
      <c r="Q6" s="295">
        <f t="shared" ref="Q6:Q69" si="3">IF(AND(L6&gt;0,M6&gt;0),"",IF(AND(L6&lt;0,M6&lt;0),"",TRUNC(ABS(L6/(M6/11)),1)))</f>
        <v>95.1</v>
      </c>
      <c r="R6" s="122">
        <f t="shared" ref="R6:R13" si="4">+N6+O6+P6</f>
        <v>1</v>
      </c>
      <c r="S6" s="124">
        <f>สูตรข้อมูล!AG5</f>
        <v>2225632.75</v>
      </c>
      <c r="T6" s="124">
        <f>สูตรข้อมูล!K5</f>
        <v>13637995.6</v>
      </c>
      <c r="U6" s="125">
        <f>สูตรข้อมูล!AM5</f>
        <v>0</v>
      </c>
      <c r="V6" s="125">
        <f>สูตรข้อมูล!AP5</f>
        <v>0</v>
      </c>
      <c r="W6" s="125">
        <f>สูตรข้อมูล!AS5</f>
        <v>0</v>
      </c>
      <c r="X6" s="125">
        <f>สูตรข้อมูล!AU5</f>
        <v>1</v>
      </c>
      <c r="Y6" s="125">
        <f>สูตรข้อมูล!AW5</f>
        <v>0</v>
      </c>
      <c r="Z6" s="125">
        <f>สูตรข้อมูล!AY5</f>
        <v>0</v>
      </c>
      <c r="AA6" s="125">
        <f>สูตรข้อมูล!BA5</f>
        <v>0</v>
      </c>
      <c r="AB6" s="125" t="str">
        <f t="shared" ref="AB6:AB68" si="5">IF(COUNTIF(U6:AA6,"1")=7,"A",IF(COUNTIF(U6:AA6,"1")=6,"A-",IF(COUNTIF(U6:AA6,"1")=5,"B",IF(COUNTIF(U6:AA6,"1")=4,"B-",IF(COUNTIF(U6:AA6,"1")=3,"C",IF(COUNTIF(U6:AA6,"1")=2,"C-",IF(COUNTIF(U6:AA6,"1")=1,"D","F")))))))</f>
        <v>D</v>
      </c>
      <c r="AC6" s="125" t="str">
        <f t="shared" si="0"/>
        <v>1D</v>
      </c>
      <c r="AD6" s="125" t="str">
        <f t="shared" ref="AD6:AD69" si="6">IF(COUNTIF(U6:AA6,"1")=7,"ผ่าน",IF(COUNTIF(U6:AA6,"1")=6,"ผ่าน",IF(COUNTIF(U6:AA6,"1")=5,"ผ่าน",IF(COUNTIF(U6:AA6,"1")=4,"ไม่ผ่าน",IF(COUNTIF(U6:AA6,"1")=3,"ไม่ผ่าน",IF(COUNTIF(U6:AA6,"1")=2,"ไม่ผ่าน",IF(COUNTIF(U6:AA6,"1")=1,"ไม่ผ่าน",IF(COUNTIF(U6:AA6,"1")=0,"ไม่ผ่าน"))))))))</f>
        <v>ไม่ผ่าน</v>
      </c>
    </row>
    <row r="7" spans="1:30" s="126" customFormat="1" x14ac:dyDescent="0.2">
      <c r="A7" s="118">
        <v>3</v>
      </c>
      <c r="B7" s="118">
        <v>6</v>
      </c>
      <c r="C7" s="141" t="s">
        <v>161</v>
      </c>
      <c r="D7" s="119" t="s">
        <v>33</v>
      </c>
      <c r="E7" s="120" t="s">
        <v>170</v>
      </c>
      <c r="F7" s="121" t="s">
        <v>167</v>
      </c>
      <c r="G7" s="122" t="s">
        <v>168</v>
      </c>
      <c r="H7" s="123" t="s">
        <v>171</v>
      </c>
      <c r="I7" s="144">
        <f>สูตรข้อมูล!F6</f>
        <v>4.53</v>
      </c>
      <c r="J7" s="144">
        <f>สูตรข้อมูล!G6</f>
        <v>4.32</v>
      </c>
      <c r="K7" s="144">
        <f>สูตรข้อมูล!H6</f>
        <v>3.93</v>
      </c>
      <c r="L7" s="145">
        <f>สูตรข้อมูล!J6</f>
        <v>39802021.640000001</v>
      </c>
      <c r="M7" s="145">
        <f>สูตรข้อมูล!AH6</f>
        <v>12039362.810000001</v>
      </c>
      <c r="N7" s="121">
        <f t="shared" ref="N7:N70" si="7">(IF(I7&lt;1.5,1,0))+(IF(J7&lt;1,1,0))+(IF(K7&lt;0.8,1,0))</f>
        <v>0</v>
      </c>
      <c r="O7" s="121">
        <f t="shared" si="1"/>
        <v>0</v>
      </c>
      <c r="P7" s="121">
        <f t="shared" si="2"/>
        <v>0</v>
      </c>
      <c r="Q7" s="295" t="str">
        <f t="shared" si="3"/>
        <v/>
      </c>
      <c r="R7" s="122">
        <f t="shared" si="4"/>
        <v>0</v>
      </c>
      <c r="S7" s="124">
        <f>สูตรข้อมูล!AG6</f>
        <v>14199925.92</v>
      </c>
      <c r="T7" s="124">
        <f>สูตรข้อมูล!K6</f>
        <v>32986319.390000001</v>
      </c>
      <c r="U7" s="125">
        <f>สูตรข้อมูล!AM6</f>
        <v>1</v>
      </c>
      <c r="V7" s="125">
        <f>สูตรข้อมูล!AP6</f>
        <v>1</v>
      </c>
      <c r="W7" s="125">
        <f>สูตรข้อมูล!AS6</f>
        <v>0</v>
      </c>
      <c r="X7" s="125">
        <f>สูตรข้อมูล!AU6</f>
        <v>1</v>
      </c>
      <c r="Y7" s="125">
        <f>สูตรข้อมูล!AW6</f>
        <v>0</v>
      </c>
      <c r="Z7" s="125">
        <f>สูตรข้อมูล!AY6</f>
        <v>0</v>
      </c>
      <c r="AA7" s="125">
        <f>สูตรข้อมูล!BA6</f>
        <v>0</v>
      </c>
      <c r="AB7" s="125" t="str">
        <f t="shared" si="5"/>
        <v>C</v>
      </c>
      <c r="AC7" s="125" t="str">
        <f t="shared" si="0"/>
        <v>0C</v>
      </c>
      <c r="AD7" s="125" t="str">
        <f t="shared" si="6"/>
        <v>ไม่ผ่าน</v>
      </c>
    </row>
    <row r="8" spans="1:30" s="126" customFormat="1" x14ac:dyDescent="0.2">
      <c r="A8" s="118">
        <v>4</v>
      </c>
      <c r="B8" s="118">
        <v>6</v>
      </c>
      <c r="C8" s="141" t="s">
        <v>161</v>
      </c>
      <c r="D8" s="119" t="s">
        <v>34</v>
      </c>
      <c r="E8" s="120" t="s">
        <v>172</v>
      </c>
      <c r="F8" s="121" t="s">
        <v>167</v>
      </c>
      <c r="G8" s="122" t="s">
        <v>168</v>
      </c>
      <c r="H8" s="123" t="s">
        <v>171</v>
      </c>
      <c r="I8" s="144">
        <f>สูตรข้อมูล!F7</f>
        <v>4.51</v>
      </c>
      <c r="J8" s="144">
        <f>สูตรข้อมูล!G7</f>
        <v>4.22</v>
      </c>
      <c r="K8" s="144">
        <f>สูตรข้อมูล!H7</f>
        <v>3.56</v>
      </c>
      <c r="L8" s="145">
        <f>สูตรข้อมูล!J7</f>
        <v>27820805.43</v>
      </c>
      <c r="M8" s="145">
        <f>สูตรข้อมูล!AH7</f>
        <v>5745472.9100000001</v>
      </c>
      <c r="N8" s="121">
        <f t="shared" si="7"/>
        <v>0</v>
      </c>
      <c r="O8" s="121">
        <f t="shared" si="1"/>
        <v>0</v>
      </c>
      <c r="P8" s="121">
        <f t="shared" si="2"/>
        <v>0</v>
      </c>
      <c r="Q8" s="295" t="str">
        <f t="shared" si="3"/>
        <v/>
      </c>
      <c r="R8" s="122">
        <f t="shared" si="4"/>
        <v>0</v>
      </c>
      <c r="S8" s="124">
        <f>สูตรข้อมูล!AG7</f>
        <v>7325202.5599999996</v>
      </c>
      <c r="T8" s="124">
        <f>สูตรข้อมูล!K7</f>
        <v>20288527.670000002</v>
      </c>
      <c r="U8" s="125">
        <f>สูตรข้อมูล!AM7</f>
        <v>0</v>
      </c>
      <c r="V8" s="125">
        <f>สูตรข้อมูล!AP7</f>
        <v>0</v>
      </c>
      <c r="W8" s="125">
        <f>สูตรข้อมูล!AS7</f>
        <v>1</v>
      </c>
      <c r="X8" s="125">
        <f>สูตรข้อมูล!AU7</f>
        <v>1</v>
      </c>
      <c r="Y8" s="125">
        <f>สูตรข้อมูล!AW7</f>
        <v>1</v>
      </c>
      <c r="Z8" s="125">
        <f>สูตรข้อมูล!AY7</f>
        <v>0</v>
      </c>
      <c r="AA8" s="125">
        <f>สูตรข้อมูล!BA7</f>
        <v>1</v>
      </c>
      <c r="AB8" s="125" t="str">
        <f t="shared" si="5"/>
        <v>B-</v>
      </c>
      <c r="AC8" s="146" t="str">
        <f t="shared" si="0"/>
        <v>0B-</v>
      </c>
      <c r="AD8" s="125" t="str">
        <f t="shared" si="6"/>
        <v>ไม่ผ่าน</v>
      </c>
    </row>
    <row r="9" spans="1:30" s="126" customFormat="1" x14ac:dyDescent="0.2">
      <c r="A9" s="118">
        <v>5</v>
      </c>
      <c r="B9" s="118">
        <v>6</v>
      </c>
      <c r="C9" s="141" t="s">
        <v>161</v>
      </c>
      <c r="D9" s="119" t="s">
        <v>35</v>
      </c>
      <c r="E9" s="120" t="s">
        <v>173</v>
      </c>
      <c r="F9" s="121" t="s">
        <v>167</v>
      </c>
      <c r="G9" s="122" t="s">
        <v>174</v>
      </c>
      <c r="H9" s="123" t="s">
        <v>171</v>
      </c>
      <c r="I9" s="144">
        <f>สูตรข้อมูล!F8</f>
        <v>4.47</v>
      </c>
      <c r="J9" s="144">
        <f>สูตรข้อมูล!G8</f>
        <v>4.17</v>
      </c>
      <c r="K9" s="144">
        <f>สูตรข้อมูล!H8</f>
        <v>3.79</v>
      </c>
      <c r="L9" s="145">
        <f>สูตรข้อมูล!J8</f>
        <v>34247538.140000001</v>
      </c>
      <c r="M9" s="145">
        <f>สูตรข้อมูล!AH8</f>
        <v>-3710706.68</v>
      </c>
      <c r="N9" s="121">
        <f t="shared" si="7"/>
        <v>0</v>
      </c>
      <c r="O9" s="121">
        <f t="shared" si="1"/>
        <v>1</v>
      </c>
      <c r="P9" s="121">
        <f t="shared" si="2"/>
        <v>0</v>
      </c>
      <c r="Q9" s="295">
        <f t="shared" si="3"/>
        <v>101.5</v>
      </c>
      <c r="R9" s="122">
        <f t="shared" si="4"/>
        <v>1</v>
      </c>
      <c r="S9" s="124">
        <f>สูตรข้อมูล!AG8</f>
        <v>6048900.7000000002</v>
      </c>
      <c r="T9" s="124">
        <f>สูตรข้อมูล!K8</f>
        <v>27548142.469999999</v>
      </c>
      <c r="U9" s="125">
        <f>สูตรข้อมูล!AM8</f>
        <v>0</v>
      </c>
      <c r="V9" s="125">
        <f>สูตรข้อมูล!AP8</f>
        <v>0</v>
      </c>
      <c r="W9" s="125">
        <f>สูตรข้อมูล!AS8</f>
        <v>0</v>
      </c>
      <c r="X9" s="125">
        <f>สูตรข้อมูล!AU8</f>
        <v>1</v>
      </c>
      <c r="Y9" s="125">
        <f>สูตรข้อมูล!AW8</f>
        <v>0</v>
      </c>
      <c r="Z9" s="125">
        <f>สูตรข้อมูล!AY8</f>
        <v>1</v>
      </c>
      <c r="AA9" s="125">
        <f>สูตรข้อมูล!BA8</f>
        <v>0</v>
      </c>
      <c r="AB9" s="125" t="str">
        <f t="shared" si="5"/>
        <v>C-</v>
      </c>
      <c r="AC9" s="125" t="str">
        <f t="shared" si="0"/>
        <v>1C-</v>
      </c>
      <c r="AD9" s="125" t="str">
        <f t="shared" si="6"/>
        <v>ไม่ผ่าน</v>
      </c>
    </row>
    <row r="10" spans="1:30" s="126" customFormat="1" x14ac:dyDescent="0.2">
      <c r="A10" s="118">
        <v>6</v>
      </c>
      <c r="B10" s="118">
        <v>6</v>
      </c>
      <c r="C10" s="141" t="s">
        <v>161</v>
      </c>
      <c r="D10" s="119" t="s">
        <v>36</v>
      </c>
      <c r="E10" s="120" t="s">
        <v>175</v>
      </c>
      <c r="F10" s="121" t="s">
        <v>167</v>
      </c>
      <c r="G10" s="122" t="s">
        <v>176</v>
      </c>
      <c r="H10" s="123" t="s">
        <v>177</v>
      </c>
      <c r="I10" s="144">
        <f>สูตรข้อมูล!F9</f>
        <v>2.91</v>
      </c>
      <c r="J10" s="144">
        <f>สูตรข้อมูล!G9</f>
        <v>2.61</v>
      </c>
      <c r="K10" s="144">
        <f>สูตรข้อมูล!H9</f>
        <v>1.71</v>
      </c>
      <c r="L10" s="145">
        <f>สูตรข้อมูล!J9</f>
        <v>33140140.539999999</v>
      </c>
      <c r="M10" s="145">
        <f>สูตรข้อมูล!AH9</f>
        <v>15277779.699999999</v>
      </c>
      <c r="N10" s="121">
        <f t="shared" si="7"/>
        <v>0</v>
      </c>
      <c r="O10" s="121">
        <f t="shared" si="1"/>
        <v>0</v>
      </c>
      <c r="P10" s="121">
        <f t="shared" si="2"/>
        <v>0</v>
      </c>
      <c r="Q10" s="295" t="str">
        <f t="shared" si="3"/>
        <v/>
      </c>
      <c r="R10" s="122">
        <f t="shared" si="4"/>
        <v>0</v>
      </c>
      <c r="S10" s="124">
        <f>สูตรข้อมูล!AG9</f>
        <v>18535191.379999999</v>
      </c>
      <c r="T10" s="124">
        <f>สูตรข้อมูล!K9</f>
        <v>12369138.75</v>
      </c>
      <c r="U10" s="125">
        <f>สูตรข้อมูล!AM9</f>
        <v>1</v>
      </c>
      <c r="V10" s="125">
        <f>สูตรข้อมูล!AP9</f>
        <v>1</v>
      </c>
      <c r="W10" s="125">
        <f>สูตรข้อมูล!AS9</f>
        <v>0</v>
      </c>
      <c r="X10" s="125">
        <f>สูตรข้อมูล!AU9</f>
        <v>1</v>
      </c>
      <c r="Y10" s="125">
        <f>สูตรข้อมูล!AW9</f>
        <v>0</v>
      </c>
      <c r="Z10" s="125">
        <f>สูตรข้อมูล!AY9</f>
        <v>0</v>
      </c>
      <c r="AA10" s="125">
        <f>สูตรข้อมูล!BA9</f>
        <v>1</v>
      </c>
      <c r="AB10" s="125" t="str">
        <f t="shared" si="5"/>
        <v>B-</v>
      </c>
      <c r="AC10" s="125" t="str">
        <f t="shared" si="0"/>
        <v>0B-</v>
      </c>
      <c r="AD10" s="125" t="str">
        <f t="shared" si="6"/>
        <v>ไม่ผ่าน</v>
      </c>
    </row>
    <row r="11" spans="1:30" s="126" customFormat="1" x14ac:dyDescent="0.2">
      <c r="A11" s="118">
        <v>7</v>
      </c>
      <c r="B11" s="118">
        <v>6</v>
      </c>
      <c r="C11" s="141" t="s">
        <v>161</v>
      </c>
      <c r="D11" s="119" t="s">
        <v>37</v>
      </c>
      <c r="E11" s="120" t="s">
        <v>178</v>
      </c>
      <c r="F11" s="121" t="s">
        <v>167</v>
      </c>
      <c r="G11" s="122" t="s">
        <v>179</v>
      </c>
      <c r="H11" s="123" t="s">
        <v>169</v>
      </c>
      <c r="I11" s="144">
        <f>สูตรข้อมูล!F10</f>
        <v>1.35</v>
      </c>
      <c r="J11" s="144">
        <f>สูตรข้อมูล!G10</f>
        <v>1.17</v>
      </c>
      <c r="K11" s="144">
        <f>สูตรข้อมูล!H10</f>
        <v>0.78</v>
      </c>
      <c r="L11" s="145">
        <f>สูตรข้อมูล!J10</f>
        <v>6187858.9400000004</v>
      </c>
      <c r="M11" s="145">
        <f>สูตรข้อมูล!AH10</f>
        <v>648526.65</v>
      </c>
      <c r="N11" s="121">
        <f t="shared" si="7"/>
        <v>2</v>
      </c>
      <c r="O11" s="121">
        <f t="shared" si="1"/>
        <v>0</v>
      </c>
      <c r="P11" s="121">
        <f t="shared" si="2"/>
        <v>0</v>
      </c>
      <c r="Q11" s="295" t="str">
        <f t="shared" si="3"/>
        <v/>
      </c>
      <c r="R11" s="122">
        <f t="shared" si="4"/>
        <v>2</v>
      </c>
      <c r="S11" s="124">
        <f>สูตรข้อมูล!AG10</f>
        <v>3088818.13</v>
      </c>
      <c r="T11" s="124">
        <f>สูตรข้อมูล!K10</f>
        <v>-3926458.1</v>
      </c>
      <c r="U11" s="125">
        <f>สูตรข้อมูล!AM10</f>
        <v>0</v>
      </c>
      <c r="V11" s="125">
        <f>สูตรข้อมูล!AP10</f>
        <v>0</v>
      </c>
      <c r="W11" s="125">
        <f>สูตรข้อมูล!AS10</f>
        <v>0</v>
      </c>
      <c r="X11" s="125">
        <f>สูตรข้อมูล!AU10</f>
        <v>1</v>
      </c>
      <c r="Y11" s="125">
        <f>สูตรข้อมูล!AW10</f>
        <v>0</v>
      </c>
      <c r="Z11" s="125">
        <f>สูตรข้อมูล!AY10</f>
        <v>0</v>
      </c>
      <c r="AA11" s="125">
        <f>สูตรข้อมูล!BA10</f>
        <v>0</v>
      </c>
      <c r="AB11" s="125" t="str">
        <f t="shared" si="5"/>
        <v>D</v>
      </c>
      <c r="AC11" s="125" t="str">
        <f t="shared" si="0"/>
        <v>2D</v>
      </c>
      <c r="AD11" s="125" t="str">
        <f t="shared" si="6"/>
        <v>ไม่ผ่าน</v>
      </c>
    </row>
    <row r="12" spans="1:30" s="126" customFormat="1" x14ac:dyDescent="0.2">
      <c r="A12" s="118">
        <v>8</v>
      </c>
      <c r="B12" s="118">
        <v>6</v>
      </c>
      <c r="C12" s="141" t="s">
        <v>161</v>
      </c>
      <c r="D12" s="119" t="s">
        <v>38</v>
      </c>
      <c r="E12" s="120" t="s">
        <v>180</v>
      </c>
      <c r="F12" s="121" t="s">
        <v>167</v>
      </c>
      <c r="G12" s="122" t="s">
        <v>181</v>
      </c>
      <c r="H12" s="123" t="s">
        <v>171</v>
      </c>
      <c r="I12" s="144">
        <f>สูตรข้อมูล!F11</f>
        <v>2.89</v>
      </c>
      <c r="J12" s="144">
        <f>สูตรข้อมูล!G11</f>
        <v>2.66</v>
      </c>
      <c r="K12" s="144">
        <f>สูตรข้อมูล!H11</f>
        <v>2.2200000000000002</v>
      </c>
      <c r="L12" s="145">
        <f>สูตรข้อมูล!J11</f>
        <v>22099893.859999999</v>
      </c>
      <c r="M12" s="145">
        <f>สูตรข้อมูล!AH11</f>
        <v>1237405.18</v>
      </c>
      <c r="N12" s="121">
        <f t="shared" si="7"/>
        <v>0</v>
      </c>
      <c r="O12" s="121">
        <f t="shared" si="1"/>
        <v>0</v>
      </c>
      <c r="P12" s="121">
        <f t="shared" si="2"/>
        <v>0</v>
      </c>
      <c r="Q12" s="295" t="str">
        <f t="shared" si="3"/>
        <v/>
      </c>
      <c r="R12" s="122">
        <f t="shared" si="4"/>
        <v>0</v>
      </c>
      <c r="S12" s="124">
        <f>สูตรข้อมูล!AG11</f>
        <v>4441109.49</v>
      </c>
      <c r="T12" s="124">
        <f>สูตรข้อมูล!K11</f>
        <v>14318626.6</v>
      </c>
      <c r="U12" s="125">
        <f>สูตรข้อมูล!AM11</f>
        <v>0</v>
      </c>
      <c r="V12" s="125">
        <f>สูตรข้อมูล!AP11</f>
        <v>0</v>
      </c>
      <c r="W12" s="125">
        <f>สูตรข้อมูล!AS11</f>
        <v>0</v>
      </c>
      <c r="X12" s="125">
        <f>สูตรข้อมูล!AU11</f>
        <v>1</v>
      </c>
      <c r="Y12" s="125">
        <f>สูตรข้อมูล!AW11</f>
        <v>0</v>
      </c>
      <c r="Z12" s="125">
        <f>สูตรข้อมูล!AY11</f>
        <v>0</v>
      </c>
      <c r="AA12" s="125">
        <f>สูตรข้อมูล!BA11</f>
        <v>1</v>
      </c>
      <c r="AB12" s="125" t="str">
        <f t="shared" si="5"/>
        <v>C-</v>
      </c>
      <c r="AC12" s="125" t="str">
        <f t="shared" si="0"/>
        <v>0C-</v>
      </c>
      <c r="AD12" s="125" t="str">
        <f t="shared" si="6"/>
        <v>ไม่ผ่าน</v>
      </c>
    </row>
    <row r="13" spans="1:30" s="126" customFormat="1" x14ac:dyDescent="0.2">
      <c r="A13" s="118">
        <v>9</v>
      </c>
      <c r="B13" s="118">
        <v>6</v>
      </c>
      <c r="C13" s="141" t="s">
        <v>161</v>
      </c>
      <c r="D13" s="119" t="s">
        <v>39</v>
      </c>
      <c r="E13" s="120" t="s">
        <v>182</v>
      </c>
      <c r="F13" s="121" t="s">
        <v>167</v>
      </c>
      <c r="G13" s="122" t="s">
        <v>183</v>
      </c>
      <c r="H13" s="123" t="s">
        <v>184</v>
      </c>
      <c r="I13" s="144">
        <f>สูตรข้อมูล!F12</f>
        <v>1.75</v>
      </c>
      <c r="J13" s="144">
        <f>สูตรข้อมูล!G12</f>
        <v>1.44</v>
      </c>
      <c r="K13" s="144">
        <f>สูตรข้อมูล!H12</f>
        <v>1.1299999999999999</v>
      </c>
      <c r="L13" s="145">
        <f>สูตรข้อมูล!J12</f>
        <v>24402635.010000002</v>
      </c>
      <c r="M13" s="145">
        <f>สูตรข้อมูล!AH12</f>
        <v>15182848.130000001</v>
      </c>
      <c r="N13" s="121">
        <f t="shared" si="7"/>
        <v>0</v>
      </c>
      <c r="O13" s="121">
        <f t="shared" si="1"/>
        <v>0</v>
      </c>
      <c r="P13" s="121">
        <f t="shared" si="2"/>
        <v>0</v>
      </c>
      <c r="Q13" s="295" t="str">
        <f t="shared" si="3"/>
        <v/>
      </c>
      <c r="R13" s="122">
        <f t="shared" si="4"/>
        <v>0</v>
      </c>
      <c r="S13" s="124">
        <f>สูตรข้อมูล!AG12</f>
        <v>23072477.949999999</v>
      </c>
      <c r="T13" s="124">
        <f>สูตรข้อมูล!K12</f>
        <v>4382924.93</v>
      </c>
      <c r="U13" s="125">
        <f>สูตรข้อมูล!AM12</f>
        <v>1</v>
      </c>
      <c r="V13" s="125">
        <f>สูตรข้อมูล!AP12</f>
        <v>0</v>
      </c>
      <c r="W13" s="125">
        <f>สูตรข้อมูล!AS12</f>
        <v>0</v>
      </c>
      <c r="X13" s="125">
        <f>สูตรข้อมูล!AU12</f>
        <v>1</v>
      </c>
      <c r="Y13" s="125">
        <f>สูตรข้อมูล!AW12</f>
        <v>1</v>
      </c>
      <c r="Z13" s="125">
        <f>สูตรข้อมูล!AY12</f>
        <v>0</v>
      </c>
      <c r="AA13" s="125">
        <f>สูตรข้อมูล!BA12</f>
        <v>0</v>
      </c>
      <c r="AB13" s="125" t="str">
        <f t="shared" si="5"/>
        <v>C</v>
      </c>
      <c r="AC13" s="125" t="str">
        <f t="shared" si="0"/>
        <v>0C</v>
      </c>
      <c r="AD13" s="125" t="str">
        <f t="shared" si="6"/>
        <v>ไม่ผ่าน</v>
      </c>
    </row>
    <row r="14" spans="1:30" s="126" customFormat="1" x14ac:dyDescent="0.2">
      <c r="A14" s="118">
        <v>10</v>
      </c>
      <c r="B14" s="118">
        <v>6</v>
      </c>
      <c r="C14" s="141" t="s">
        <v>161</v>
      </c>
      <c r="D14" s="119" t="s">
        <v>40</v>
      </c>
      <c r="E14" s="120" t="s">
        <v>185</v>
      </c>
      <c r="F14" s="121" t="s">
        <v>167</v>
      </c>
      <c r="G14" s="122" t="s">
        <v>168</v>
      </c>
      <c r="H14" s="123" t="s">
        <v>177</v>
      </c>
      <c r="I14" s="144">
        <f>สูตรข้อมูล!F13</f>
        <v>2.98</v>
      </c>
      <c r="J14" s="144">
        <f>สูตรข้อมูล!G13</f>
        <v>2.68</v>
      </c>
      <c r="K14" s="144">
        <f>สูตรข้อมูล!H13</f>
        <v>2.3199999999999998</v>
      </c>
      <c r="L14" s="145">
        <f>สูตรข้อมูล!J13</f>
        <v>29576813.02</v>
      </c>
      <c r="M14" s="145">
        <f>สูตรข้อมูล!AH13</f>
        <v>7054005.9500000002</v>
      </c>
      <c r="N14" s="121">
        <f t="shared" si="7"/>
        <v>0</v>
      </c>
      <c r="O14" s="121">
        <f t="shared" si="1"/>
        <v>0</v>
      </c>
      <c r="P14" s="121">
        <f t="shared" si="2"/>
        <v>0</v>
      </c>
      <c r="Q14" s="295" t="str">
        <f t="shared" si="3"/>
        <v/>
      </c>
      <c r="R14" s="122">
        <f>+N14+O14+P14</f>
        <v>0</v>
      </c>
      <c r="S14" s="124">
        <f>สูตรข้อมูล!AG13</f>
        <v>11030460.33</v>
      </c>
      <c r="T14" s="124">
        <f>สูตรข้อมูล!K13</f>
        <v>19641836.789999999</v>
      </c>
      <c r="U14" s="125">
        <f>สูตรข้อมูล!AM13</f>
        <v>0</v>
      </c>
      <c r="V14" s="125">
        <f>สูตรข้อมูล!AP13</f>
        <v>0</v>
      </c>
      <c r="W14" s="125">
        <f>สูตรข้อมูล!AS13</f>
        <v>0</v>
      </c>
      <c r="X14" s="125">
        <f>สูตรข้อมูล!AU13</f>
        <v>1</v>
      </c>
      <c r="Y14" s="125">
        <f>สูตรข้อมูล!AW13</f>
        <v>0</v>
      </c>
      <c r="Z14" s="125">
        <f>สูตรข้อมูล!AY13</f>
        <v>0</v>
      </c>
      <c r="AA14" s="125">
        <f>สูตรข้อมูล!BA13</f>
        <v>0</v>
      </c>
      <c r="AB14" s="125" t="str">
        <f t="shared" si="5"/>
        <v>D</v>
      </c>
      <c r="AC14" s="125" t="str">
        <f t="shared" si="0"/>
        <v>0D</v>
      </c>
      <c r="AD14" s="125" t="str">
        <f t="shared" si="6"/>
        <v>ไม่ผ่าน</v>
      </c>
    </row>
    <row r="15" spans="1:30" s="126" customFormat="1" x14ac:dyDescent="0.2">
      <c r="A15" s="118">
        <v>11</v>
      </c>
      <c r="B15" s="118">
        <v>6</v>
      </c>
      <c r="C15" s="141" t="s">
        <v>161</v>
      </c>
      <c r="D15" s="119" t="s">
        <v>41</v>
      </c>
      <c r="E15" s="120" t="s">
        <v>186</v>
      </c>
      <c r="F15" s="121" t="s">
        <v>167</v>
      </c>
      <c r="G15" s="122" t="s">
        <v>187</v>
      </c>
      <c r="H15" s="123" t="s">
        <v>169</v>
      </c>
      <c r="I15" s="144">
        <f>สูตรข้อมูล!F14</f>
        <v>1.72</v>
      </c>
      <c r="J15" s="144">
        <f>สูตรข้อมูล!G14</f>
        <v>1.56</v>
      </c>
      <c r="K15" s="144">
        <f>สูตรข้อมูล!H14</f>
        <v>1.19</v>
      </c>
      <c r="L15" s="145">
        <f>สูตรข้อมูล!J14</f>
        <v>13313548.92</v>
      </c>
      <c r="M15" s="145">
        <f>สูตรข้อมูล!AH14</f>
        <v>-3197222.58</v>
      </c>
      <c r="N15" s="121">
        <f t="shared" si="7"/>
        <v>0</v>
      </c>
      <c r="O15" s="121">
        <f t="shared" si="1"/>
        <v>1</v>
      </c>
      <c r="P15" s="121">
        <f t="shared" si="2"/>
        <v>0</v>
      </c>
      <c r="Q15" s="295">
        <f t="shared" si="3"/>
        <v>45.8</v>
      </c>
      <c r="R15" s="122">
        <f t="shared" ref="R15:R22" si="8">+N15+O15+P15</f>
        <v>1</v>
      </c>
      <c r="S15" s="124">
        <f>สูตรข้อมูล!AG14</f>
        <v>-500350.23</v>
      </c>
      <c r="T15" s="124">
        <f>สูตรข้อมูล!K14</f>
        <v>3480282.71</v>
      </c>
      <c r="U15" s="125">
        <f>สูตรข้อมูล!AM14</f>
        <v>0</v>
      </c>
      <c r="V15" s="125">
        <f>สูตรข้อมูล!AP14</f>
        <v>0</v>
      </c>
      <c r="W15" s="125">
        <f>สูตรข้อมูล!AS14</f>
        <v>0</v>
      </c>
      <c r="X15" s="125">
        <f>สูตรข้อมูล!AU14</f>
        <v>1</v>
      </c>
      <c r="Y15" s="125">
        <f>สูตรข้อมูล!AW14</f>
        <v>0</v>
      </c>
      <c r="Z15" s="125">
        <f>สูตรข้อมูล!AY14</f>
        <v>0</v>
      </c>
      <c r="AA15" s="125">
        <f>สูตรข้อมูล!BA14</f>
        <v>0</v>
      </c>
      <c r="AB15" s="125" t="str">
        <f t="shared" si="5"/>
        <v>D</v>
      </c>
      <c r="AC15" s="125" t="str">
        <f t="shared" si="0"/>
        <v>1D</v>
      </c>
      <c r="AD15" s="125" t="str">
        <f t="shared" si="6"/>
        <v>ไม่ผ่าน</v>
      </c>
    </row>
    <row r="16" spans="1:30" s="126" customFormat="1" x14ac:dyDescent="0.2">
      <c r="A16" s="118">
        <v>12</v>
      </c>
      <c r="B16" s="118">
        <v>6</v>
      </c>
      <c r="C16" s="141" t="s">
        <v>161</v>
      </c>
      <c r="D16" s="119" t="s">
        <v>42</v>
      </c>
      <c r="E16" s="120" t="s">
        <v>188</v>
      </c>
      <c r="F16" s="121" t="s">
        <v>167</v>
      </c>
      <c r="G16" s="122" t="s">
        <v>168</v>
      </c>
      <c r="H16" s="123" t="s">
        <v>171</v>
      </c>
      <c r="I16" s="144">
        <f>สูตรข้อมูล!F15</f>
        <v>3.79</v>
      </c>
      <c r="J16" s="144">
        <f>สูตรข้อมูล!G15</f>
        <v>3.44</v>
      </c>
      <c r="K16" s="144">
        <f>สูตรข้อมูล!H15</f>
        <v>2.85</v>
      </c>
      <c r="L16" s="145">
        <f>สูตรข้อมูล!J15</f>
        <v>37912476.68</v>
      </c>
      <c r="M16" s="145">
        <f>สูตรข้อมูล!AH15</f>
        <v>5035196.78</v>
      </c>
      <c r="N16" s="121">
        <f t="shared" si="7"/>
        <v>0</v>
      </c>
      <c r="O16" s="121">
        <f t="shared" si="1"/>
        <v>0</v>
      </c>
      <c r="P16" s="121">
        <f t="shared" si="2"/>
        <v>0</v>
      </c>
      <c r="Q16" s="295" t="str">
        <f t="shared" si="3"/>
        <v/>
      </c>
      <c r="R16" s="122">
        <f t="shared" si="8"/>
        <v>0</v>
      </c>
      <c r="S16" s="124">
        <f>สูตรข้อมูล!AG15</f>
        <v>7211112.0999999996</v>
      </c>
      <c r="T16" s="124">
        <f>สูตรข้อมูล!K15</f>
        <v>25135709.210000001</v>
      </c>
      <c r="U16" s="125">
        <f>สูตรข้อมูล!AM15</f>
        <v>0</v>
      </c>
      <c r="V16" s="125">
        <f>สูตรข้อมูล!AP15</f>
        <v>0</v>
      </c>
      <c r="W16" s="125">
        <f>สูตรข้อมูล!AS15</f>
        <v>0</v>
      </c>
      <c r="X16" s="125">
        <f>สูตรข้อมูล!AU15</f>
        <v>1</v>
      </c>
      <c r="Y16" s="125">
        <f>สูตรข้อมูล!AW15</f>
        <v>0</v>
      </c>
      <c r="Z16" s="125">
        <f>สูตรข้อมูล!AY15</f>
        <v>1</v>
      </c>
      <c r="AA16" s="125">
        <f>สูตรข้อมูล!BA15</f>
        <v>0</v>
      </c>
      <c r="AB16" s="125" t="str">
        <f t="shared" si="5"/>
        <v>C-</v>
      </c>
      <c r="AC16" s="125" t="str">
        <f t="shared" si="0"/>
        <v>0C-</v>
      </c>
      <c r="AD16" s="125" t="str">
        <f t="shared" si="6"/>
        <v>ไม่ผ่าน</v>
      </c>
    </row>
    <row r="17" spans="1:30" s="126" customFormat="1" x14ac:dyDescent="0.2">
      <c r="A17" s="118">
        <v>13</v>
      </c>
      <c r="B17" s="118">
        <v>6</v>
      </c>
      <c r="C17" s="141" t="s">
        <v>189</v>
      </c>
      <c r="D17" s="119" t="s">
        <v>9</v>
      </c>
      <c r="E17" s="120" t="s">
        <v>190</v>
      </c>
      <c r="F17" s="121" t="s">
        <v>163</v>
      </c>
      <c r="G17" s="122" t="s">
        <v>191</v>
      </c>
      <c r="H17" s="123" t="s">
        <v>192</v>
      </c>
      <c r="I17" s="144">
        <f>สูตรข้อมูล!F16</f>
        <v>2.79</v>
      </c>
      <c r="J17" s="144">
        <f>สูตรข้อมูล!G16</f>
        <v>2.48</v>
      </c>
      <c r="K17" s="144">
        <f>สูตรข้อมูล!H16</f>
        <v>1.59</v>
      </c>
      <c r="L17" s="145">
        <f>สูตรข้อมูล!J16</f>
        <v>642916608.64999998</v>
      </c>
      <c r="M17" s="145">
        <f>สูตรข้อมูล!AH16</f>
        <v>377370480.29000002</v>
      </c>
      <c r="N17" s="121">
        <f t="shared" si="7"/>
        <v>0</v>
      </c>
      <c r="O17" s="121">
        <f t="shared" si="1"/>
        <v>0</v>
      </c>
      <c r="P17" s="121">
        <f t="shared" si="2"/>
        <v>0</v>
      </c>
      <c r="Q17" s="295" t="str">
        <f t="shared" si="3"/>
        <v/>
      </c>
      <c r="R17" s="122">
        <f t="shared" si="8"/>
        <v>0</v>
      </c>
      <c r="S17" s="124">
        <f>สูตรข้อมูล!AG16</f>
        <v>372375183.81</v>
      </c>
      <c r="T17" s="124">
        <f>สูตรข้อมูล!K16</f>
        <v>228815253.63</v>
      </c>
      <c r="U17" s="125">
        <f>สูตรข้อมูล!AM16</f>
        <v>1</v>
      </c>
      <c r="V17" s="125">
        <f>สูตรข้อมูล!AP16</f>
        <v>1</v>
      </c>
      <c r="W17" s="125">
        <f>สูตรข้อมูล!AS16</f>
        <v>1</v>
      </c>
      <c r="X17" s="125">
        <f>สูตรข้อมูล!AU16</f>
        <v>0</v>
      </c>
      <c r="Y17" s="125">
        <f>สูตรข้อมูล!AW16</f>
        <v>0</v>
      </c>
      <c r="Z17" s="125">
        <f>สูตรข้อมูล!AY16</f>
        <v>0</v>
      </c>
      <c r="AA17" s="125">
        <f>สูตรข้อมูล!BA16</f>
        <v>0</v>
      </c>
      <c r="AB17" s="125" t="str">
        <f t="shared" si="5"/>
        <v>C</v>
      </c>
      <c r="AC17" s="146" t="str">
        <f t="shared" si="0"/>
        <v>0C</v>
      </c>
      <c r="AD17" s="125" t="str">
        <f t="shared" si="6"/>
        <v>ไม่ผ่าน</v>
      </c>
    </row>
    <row r="18" spans="1:30" s="126" customFormat="1" x14ac:dyDescent="0.2">
      <c r="A18" s="118">
        <v>14</v>
      </c>
      <c r="B18" s="118">
        <v>6</v>
      </c>
      <c r="C18" s="141" t="s">
        <v>189</v>
      </c>
      <c r="D18" s="119" t="s">
        <v>31</v>
      </c>
      <c r="E18" s="120" t="s">
        <v>193</v>
      </c>
      <c r="F18" s="121" t="s">
        <v>167</v>
      </c>
      <c r="G18" s="122" t="s">
        <v>194</v>
      </c>
      <c r="H18" s="123" t="s">
        <v>177</v>
      </c>
      <c r="I18" s="144">
        <f>สูตรข้อมูล!F17</f>
        <v>1.84</v>
      </c>
      <c r="J18" s="144">
        <f>สูตรข้อมูล!G17</f>
        <v>1.69</v>
      </c>
      <c r="K18" s="144">
        <f>สูตรข้อมูล!H17</f>
        <v>1.3</v>
      </c>
      <c r="L18" s="145">
        <f>สูตรข้อมูล!J17</f>
        <v>24042586.920000002</v>
      </c>
      <c r="M18" s="145">
        <f>สูตรข้อมูล!AH17</f>
        <v>5580021.0099999998</v>
      </c>
      <c r="N18" s="121">
        <f t="shared" si="7"/>
        <v>0</v>
      </c>
      <c r="O18" s="121">
        <f t="shared" si="1"/>
        <v>0</v>
      </c>
      <c r="P18" s="121">
        <f t="shared" si="2"/>
        <v>0</v>
      </c>
      <c r="Q18" s="295" t="str">
        <f t="shared" si="3"/>
        <v/>
      </c>
      <c r="R18" s="122">
        <f t="shared" si="8"/>
        <v>0</v>
      </c>
      <c r="S18" s="124">
        <f>สูตรข้อมูล!AG17</f>
        <v>12386263.800000001</v>
      </c>
      <c r="T18" s="124">
        <f>สูตรข้อมูล!K17</f>
        <v>8602653.1899999995</v>
      </c>
      <c r="U18" s="125">
        <f>สูตรข้อมูล!AM17</f>
        <v>0</v>
      </c>
      <c r="V18" s="125">
        <f>สูตรข้อมูล!AP17</f>
        <v>0</v>
      </c>
      <c r="W18" s="125">
        <f>สูตรข้อมูล!AS17</f>
        <v>0</v>
      </c>
      <c r="X18" s="125">
        <f>สูตรข้อมูล!AU17</f>
        <v>0</v>
      </c>
      <c r="Y18" s="125">
        <f>สูตรข้อมูล!AW17</f>
        <v>0</v>
      </c>
      <c r="Z18" s="125">
        <f>สูตรข้อมูล!AY17</f>
        <v>0</v>
      </c>
      <c r="AA18" s="125">
        <f>สูตรข้อมูล!BA17</f>
        <v>0</v>
      </c>
      <c r="AB18" s="125" t="str">
        <f t="shared" si="5"/>
        <v>F</v>
      </c>
      <c r="AC18" s="125" t="str">
        <f t="shared" si="0"/>
        <v>0F</v>
      </c>
      <c r="AD18" s="125" t="str">
        <f t="shared" si="6"/>
        <v>ไม่ผ่าน</v>
      </c>
    </row>
    <row r="19" spans="1:30" s="126" customFormat="1" x14ac:dyDescent="0.2">
      <c r="A19" s="118">
        <v>15</v>
      </c>
      <c r="B19" s="118">
        <v>6</v>
      </c>
      <c r="C19" s="141" t="s">
        <v>189</v>
      </c>
      <c r="D19" s="119" t="s">
        <v>48</v>
      </c>
      <c r="E19" s="120" t="s">
        <v>195</v>
      </c>
      <c r="F19" s="121" t="s">
        <v>167</v>
      </c>
      <c r="G19" s="122" t="s">
        <v>187</v>
      </c>
      <c r="H19" s="123" t="s">
        <v>177</v>
      </c>
      <c r="I19" s="144">
        <f>สูตรข้อมูล!F18</f>
        <v>6.45</v>
      </c>
      <c r="J19" s="144">
        <f>สูตรข้อมูล!G18</f>
        <v>6.22</v>
      </c>
      <c r="K19" s="144">
        <f>สูตรข้อมูล!H18</f>
        <v>2.63</v>
      </c>
      <c r="L19" s="145">
        <f>สูตรข้อมูล!J18</f>
        <v>172420153.71000001</v>
      </c>
      <c r="M19" s="145">
        <f>สูตรข้อมูล!AH18</f>
        <v>86318155.769999996</v>
      </c>
      <c r="N19" s="121">
        <f t="shared" si="7"/>
        <v>0</v>
      </c>
      <c r="O19" s="121">
        <f t="shared" si="1"/>
        <v>0</v>
      </c>
      <c r="P19" s="121">
        <f t="shared" si="2"/>
        <v>0</v>
      </c>
      <c r="Q19" s="295" t="str">
        <f t="shared" si="3"/>
        <v/>
      </c>
      <c r="R19" s="122">
        <f t="shared" si="8"/>
        <v>0</v>
      </c>
      <c r="S19" s="124">
        <f>สูตรข้อมูล!AG18</f>
        <v>89762647.909999996</v>
      </c>
      <c r="T19" s="124">
        <f>สูตรข้อมูล!K18</f>
        <v>50645979.350000001</v>
      </c>
      <c r="U19" s="125">
        <f>สูตรข้อมูล!AM18</f>
        <v>1</v>
      </c>
      <c r="V19" s="125">
        <f>สูตรข้อมูล!AP18</f>
        <v>1</v>
      </c>
      <c r="W19" s="125">
        <f>สูตรข้อมูล!AS18</f>
        <v>1</v>
      </c>
      <c r="X19" s="125">
        <f>สูตรข้อมูล!AU18</f>
        <v>0</v>
      </c>
      <c r="Y19" s="125">
        <f>สูตรข้อมูล!AW18</f>
        <v>0</v>
      </c>
      <c r="Z19" s="125">
        <f>สูตรข้อมูล!AY18</f>
        <v>0</v>
      </c>
      <c r="AA19" s="125">
        <f>สูตรข้อมูล!BA18</f>
        <v>0</v>
      </c>
      <c r="AB19" s="125" t="str">
        <f t="shared" si="5"/>
        <v>C</v>
      </c>
      <c r="AC19" s="125" t="str">
        <f t="shared" si="0"/>
        <v>0C</v>
      </c>
      <c r="AD19" s="125" t="str">
        <f t="shared" si="6"/>
        <v>ไม่ผ่าน</v>
      </c>
    </row>
    <row r="20" spans="1:30" s="126" customFormat="1" x14ac:dyDescent="0.2">
      <c r="A20" s="118">
        <v>16</v>
      </c>
      <c r="B20" s="118">
        <v>6</v>
      </c>
      <c r="C20" s="141" t="s">
        <v>189</v>
      </c>
      <c r="D20" s="119" t="s">
        <v>49</v>
      </c>
      <c r="E20" s="120" t="s">
        <v>196</v>
      </c>
      <c r="F20" s="121" t="s">
        <v>167</v>
      </c>
      <c r="G20" s="122" t="s">
        <v>197</v>
      </c>
      <c r="H20" s="123" t="s">
        <v>184</v>
      </c>
      <c r="I20" s="144">
        <f>สูตรข้อมูล!F19</f>
        <v>2.37</v>
      </c>
      <c r="J20" s="144">
        <f>สูตรข้อมูล!G19</f>
        <v>2.12</v>
      </c>
      <c r="K20" s="144">
        <f>สูตรข้อมูล!H19</f>
        <v>0.84</v>
      </c>
      <c r="L20" s="145">
        <f>สูตรข้อมูล!J19</f>
        <v>60230701.75</v>
      </c>
      <c r="M20" s="145">
        <f>สูตรข้อมูล!AH19</f>
        <v>56522225.380000003</v>
      </c>
      <c r="N20" s="121">
        <f t="shared" si="7"/>
        <v>0</v>
      </c>
      <c r="O20" s="121">
        <f t="shared" si="1"/>
        <v>0</v>
      </c>
      <c r="P20" s="121">
        <f t="shared" si="2"/>
        <v>0</v>
      </c>
      <c r="Q20" s="295" t="str">
        <f t="shared" si="3"/>
        <v/>
      </c>
      <c r="R20" s="122">
        <f t="shared" si="8"/>
        <v>0</v>
      </c>
      <c r="S20" s="124">
        <f>สูตรข้อมูล!AG19</f>
        <v>61262713.420000002</v>
      </c>
      <c r="T20" s="124">
        <f>สูตรข้อมูล!K19</f>
        <v>-7111033.75</v>
      </c>
      <c r="U20" s="125">
        <f>สูตรข้อมูล!AM19</f>
        <v>1</v>
      </c>
      <c r="V20" s="125">
        <f>สูตรข้อมูล!AP19</f>
        <v>1</v>
      </c>
      <c r="W20" s="125">
        <f>สูตรข้อมูล!AS19</f>
        <v>0</v>
      </c>
      <c r="X20" s="125">
        <f>สูตรข้อมูล!AU19</f>
        <v>0</v>
      </c>
      <c r="Y20" s="125">
        <f>สูตรข้อมูล!AW19</f>
        <v>0</v>
      </c>
      <c r="Z20" s="125">
        <f>สูตรข้อมูล!AY19</f>
        <v>0</v>
      </c>
      <c r="AA20" s="125">
        <f>สูตรข้อมูล!BA19</f>
        <v>1</v>
      </c>
      <c r="AB20" s="125" t="str">
        <f t="shared" si="5"/>
        <v>C</v>
      </c>
      <c r="AC20" s="125" t="str">
        <f t="shared" si="0"/>
        <v>0C</v>
      </c>
      <c r="AD20" s="125" t="str">
        <f t="shared" si="6"/>
        <v>ไม่ผ่าน</v>
      </c>
    </row>
    <row r="21" spans="1:30" s="126" customFormat="1" x14ac:dyDescent="0.2">
      <c r="A21" s="118">
        <v>17</v>
      </c>
      <c r="B21" s="118">
        <v>6</v>
      </c>
      <c r="C21" s="141" t="s">
        <v>189</v>
      </c>
      <c r="D21" s="119" t="s">
        <v>50</v>
      </c>
      <c r="E21" s="120" t="s">
        <v>198</v>
      </c>
      <c r="F21" s="121" t="s">
        <v>167</v>
      </c>
      <c r="G21" s="122" t="s">
        <v>199</v>
      </c>
      <c r="H21" s="123" t="s">
        <v>184</v>
      </c>
      <c r="I21" s="144">
        <f>สูตรข้อมูล!F20</f>
        <v>2</v>
      </c>
      <c r="J21" s="144">
        <f>สูตรข้อมูล!G20</f>
        <v>1.89</v>
      </c>
      <c r="K21" s="144">
        <f>สูตรข้อมูล!H20</f>
        <v>1.4</v>
      </c>
      <c r="L21" s="145">
        <f>สูตรข้อมูล!J20</f>
        <v>58870999.789999999</v>
      </c>
      <c r="M21" s="145">
        <f>สูตรข้อมูล!AH20</f>
        <v>24660913.699999999</v>
      </c>
      <c r="N21" s="121">
        <f t="shared" si="7"/>
        <v>0</v>
      </c>
      <c r="O21" s="121">
        <f t="shared" si="1"/>
        <v>0</v>
      </c>
      <c r="P21" s="121">
        <f t="shared" si="2"/>
        <v>0</v>
      </c>
      <c r="Q21" s="295" t="str">
        <f t="shared" si="3"/>
        <v/>
      </c>
      <c r="R21" s="122">
        <f t="shared" si="8"/>
        <v>0</v>
      </c>
      <c r="S21" s="124">
        <f>สูตรข้อมูล!AG20</f>
        <v>25873576.469999999</v>
      </c>
      <c r="T21" s="124">
        <f>สูตรข้อมูล!K20</f>
        <v>23356564.120000001</v>
      </c>
      <c r="U21" s="125">
        <f>สูตรข้อมูล!AM20</f>
        <v>1</v>
      </c>
      <c r="V21" s="125">
        <f>สูตรข้อมูล!AP20</f>
        <v>1</v>
      </c>
      <c r="W21" s="125">
        <f>สูตรข้อมูล!AS20</f>
        <v>0</v>
      </c>
      <c r="X21" s="125">
        <f>สูตรข้อมูล!AU20</f>
        <v>0</v>
      </c>
      <c r="Y21" s="125">
        <f>สูตรข้อมูล!AW20</f>
        <v>0</v>
      </c>
      <c r="Z21" s="125">
        <f>สูตรข้อมูล!AY20</f>
        <v>0</v>
      </c>
      <c r="AA21" s="125">
        <f>สูตรข้อมูล!BA20</f>
        <v>1</v>
      </c>
      <c r="AB21" s="125" t="str">
        <f t="shared" si="5"/>
        <v>C</v>
      </c>
      <c r="AC21" s="125" t="str">
        <f t="shared" si="0"/>
        <v>0C</v>
      </c>
      <c r="AD21" s="125" t="str">
        <f t="shared" si="6"/>
        <v>ไม่ผ่าน</v>
      </c>
    </row>
    <row r="22" spans="1:30" s="126" customFormat="1" x14ac:dyDescent="0.2">
      <c r="A22" s="118">
        <v>18</v>
      </c>
      <c r="B22" s="118">
        <v>6</v>
      </c>
      <c r="C22" s="141" t="s">
        <v>189</v>
      </c>
      <c r="D22" s="119" t="s">
        <v>51</v>
      </c>
      <c r="E22" s="120" t="s">
        <v>200</v>
      </c>
      <c r="F22" s="121" t="s">
        <v>167</v>
      </c>
      <c r="G22" s="122" t="s">
        <v>201</v>
      </c>
      <c r="H22" s="123" t="s">
        <v>177</v>
      </c>
      <c r="I22" s="144">
        <f>สูตรข้อมูล!F21</f>
        <v>4.17</v>
      </c>
      <c r="J22" s="144">
        <f>สูตรข้อมูล!G21</f>
        <v>3.91</v>
      </c>
      <c r="K22" s="144">
        <f>สูตรข้อมูล!H21</f>
        <v>1.59</v>
      </c>
      <c r="L22" s="145">
        <f>สูตรข้อมูล!J21</f>
        <v>86901796.920000002</v>
      </c>
      <c r="M22" s="145">
        <f>สูตรข้อมูล!AH21</f>
        <v>49038196.920000002</v>
      </c>
      <c r="N22" s="121">
        <f t="shared" si="7"/>
        <v>0</v>
      </c>
      <c r="O22" s="121">
        <f t="shared" si="1"/>
        <v>0</v>
      </c>
      <c r="P22" s="121">
        <f t="shared" si="2"/>
        <v>0</v>
      </c>
      <c r="Q22" s="295" t="str">
        <f t="shared" si="3"/>
        <v/>
      </c>
      <c r="R22" s="122">
        <f t="shared" si="8"/>
        <v>0</v>
      </c>
      <c r="S22" s="124">
        <f>สูตรข้อมูล!AG21</f>
        <v>47591295.32</v>
      </c>
      <c r="T22" s="124">
        <f>สูตรข้อมูล!K21</f>
        <v>17254554.850000001</v>
      </c>
      <c r="U22" s="125">
        <f>สูตรข้อมูล!AM21</f>
        <v>1</v>
      </c>
      <c r="V22" s="125">
        <f>สูตรข้อมูล!AP21</f>
        <v>1</v>
      </c>
      <c r="W22" s="125">
        <f>สูตรข้อมูล!AS21</f>
        <v>0</v>
      </c>
      <c r="X22" s="125">
        <f>สูตรข้อมูล!AU21</f>
        <v>0</v>
      </c>
      <c r="Y22" s="125">
        <f>สูตรข้อมูล!AW21</f>
        <v>0</v>
      </c>
      <c r="Z22" s="125">
        <f>สูตรข้อมูล!AY21</f>
        <v>0</v>
      </c>
      <c r="AA22" s="125">
        <f>สูตรข้อมูล!BA21</f>
        <v>0</v>
      </c>
      <c r="AB22" s="125" t="str">
        <f t="shared" si="5"/>
        <v>C-</v>
      </c>
      <c r="AC22" s="125" t="str">
        <f t="shared" si="0"/>
        <v>0C-</v>
      </c>
      <c r="AD22" s="125" t="str">
        <f t="shared" si="6"/>
        <v>ไม่ผ่าน</v>
      </c>
    </row>
    <row r="23" spans="1:30" s="126" customFormat="1" x14ac:dyDescent="0.2">
      <c r="A23" s="118">
        <v>19</v>
      </c>
      <c r="B23" s="118">
        <v>6</v>
      </c>
      <c r="C23" s="141" t="s">
        <v>189</v>
      </c>
      <c r="D23" s="119" t="s">
        <v>52</v>
      </c>
      <c r="E23" s="120" t="s">
        <v>202</v>
      </c>
      <c r="F23" s="121" t="s">
        <v>167</v>
      </c>
      <c r="G23" s="122" t="s">
        <v>203</v>
      </c>
      <c r="H23" s="123" t="s">
        <v>204</v>
      </c>
      <c r="I23" s="144">
        <f>สูตรข้อมูล!F22</f>
        <v>4.38</v>
      </c>
      <c r="J23" s="144">
        <f>สูตรข้อมูล!G22</f>
        <v>4.26</v>
      </c>
      <c r="K23" s="144">
        <f>สูตรข้อมูล!H22</f>
        <v>1.78</v>
      </c>
      <c r="L23" s="145">
        <f>สูตรข้อมูล!J22</f>
        <v>238370641.21000001</v>
      </c>
      <c r="M23" s="145">
        <f>สูตรข้อมูล!AH22</f>
        <v>165206199.30000001</v>
      </c>
      <c r="N23" s="121">
        <f t="shared" si="7"/>
        <v>0</v>
      </c>
      <c r="O23" s="121">
        <f t="shared" si="1"/>
        <v>0</v>
      </c>
      <c r="P23" s="121">
        <f t="shared" si="2"/>
        <v>0</v>
      </c>
      <c r="Q23" s="295" t="str">
        <f t="shared" si="3"/>
        <v/>
      </c>
      <c r="R23" s="122">
        <f>+N23+O23+P23</f>
        <v>0</v>
      </c>
      <c r="S23" s="124">
        <f>สูตรข้อมูล!AG22</f>
        <v>186009632.19999999</v>
      </c>
      <c r="T23" s="124">
        <f>สูตรข้อมูล!K22</f>
        <v>55296290.219999999</v>
      </c>
      <c r="U23" s="125">
        <f>สูตรข้อมูล!AM22</f>
        <v>1</v>
      </c>
      <c r="V23" s="125">
        <f>สูตรข้อมูล!AP22</f>
        <v>1</v>
      </c>
      <c r="W23" s="125">
        <f>สูตรข้อมูล!AS22</f>
        <v>0</v>
      </c>
      <c r="X23" s="125">
        <f>สูตรข้อมูล!AU22</f>
        <v>0</v>
      </c>
      <c r="Y23" s="125">
        <f>สูตรข้อมูล!AW22</f>
        <v>0</v>
      </c>
      <c r="Z23" s="125">
        <f>สูตรข้อมูล!AY22</f>
        <v>0</v>
      </c>
      <c r="AA23" s="125">
        <f>สูตรข้อมูล!BA22</f>
        <v>1</v>
      </c>
      <c r="AB23" s="125" t="str">
        <f t="shared" si="5"/>
        <v>C</v>
      </c>
      <c r="AC23" s="125" t="str">
        <f t="shared" si="0"/>
        <v>0C</v>
      </c>
      <c r="AD23" s="125" t="str">
        <f t="shared" si="6"/>
        <v>ไม่ผ่าน</v>
      </c>
    </row>
    <row r="24" spans="1:30" s="126" customFormat="1" x14ac:dyDescent="0.2">
      <c r="A24" s="118">
        <v>20</v>
      </c>
      <c r="B24" s="118">
        <v>6</v>
      </c>
      <c r="C24" s="141" t="s">
        <v>189</v>
      </c>
      <c r="D24" s="119" t="s">
        <v>53</v>
      </c>
      <c r="E24" s="120" t="s">
        <v>205</v>
      </c>
      <c r="F24" s="121" t="s">
        <v>167</v>
      </c>
      <c r="G24" s="122" t="s">
        <v>206</v>
      </c>
      <c r="H24" s="123" t="s">
        <v>184</v>
      </c>
      <c r="I24" s="144">
        <f>สูตรข้อมูล!F23</f>
        <v>1.77</v>
      </c>
      <c r="J24" s="144">
        <f>สูตรข้อมูล!G23</f>
        <v>1.67</v>
      </c>
      <c r="K24" s="144">
        <f>สูตรข้อมูล!H23</f>
        <v>0.56999999999999995</v>
      </c>
      <c r="L24" s="145">
        <f>สูตรข้อมูล!J23</f>
        <v>48973931.799999997</v>
      </c>
      <c r="M24" s="145">
        <f>สูตรข้อมูล!AH23</f>
        <v>75251086.879999995</v>
      </c>
      <c r="N24" s="121">
        <f t="shared" si="7"/>
        <v>1</v>
      </c>
      <c r="O24" s="121">
        <f t="shared" si="1"/>
        <v>0</v>
      </c>
      <c r="P24" s="121">
        <f t="shared" si="2"/>
        <v>0</v>
      </c>
      <c r="Q24" s="295" t="str">
        <f t="shared" si="3"/>
        <v/>
      </c>
      <c r="R24" s="122">
        <f t="shared" ref="R24:R40" si="9">+N24+O24+P24</f>
        <v>1</v>
      </c>
      <c r="S24" s="124">
        <f>สูตรข้อมูล!AG23</f>
        <v>71706056.939999998</v>
      </c>
      <c r="T24" s="124">
        <f>สูตรข้อมูล!K23</f>
        <v>-27166889.620000001</v>
      </c>
      <c r="U24" s="125">
        <f>สูตรข้อมูล!AM23</f>
        <v>1</v>
      </c>
      <c r="V24" s="125">
        <f>สูตรข้อมูล!AP23</f>
        <v>1</v>
      </c>
      <c r="W24" s="125">
        <f>สูตรข้อมูล!AS23</f>
        <v>0</v>
      </c>
      <c r="X24" s="125">
        <f>สูตรข้อมูล!AU23</f>
        <v>0</v>
      </c>
      <c r="Y24" s="125">
        <f>สูตรข้อมูล!AW23</f>
        <v>0</v>
      </c>
      <c r="Z24" s="125">
        <f>สูตรข้อมูล!AY23</f>
        <v>0</v>
      </c>
      <c r="AA24" s="125">
        <f>สูตรข้อมูล!BA23</f>
        <v>1</v>
      </c>
      <c r="AB24" s="125" t="str">
        <f t="shared" si="5"/>
        <v>C</v>
      </c>
      <c r="AC24" s="125" t="str">
        <f t="shared" si="0"/>
        <v>1C</v>
      </c>
      <c r="AD24" s="125" t="str">
        <f t="shared" si="6"/>
        <v>ไม่ผ่าน</v>
      </c>
    </row>
    <row r="25" spans="1:30" s="126" customFormat="1" x14ac:dyDescent="0.2">
      <c r="A25" s="118">
        <v>21</v>
      </c>
      <c r="B25" s="118">
        <v>6</v>
      </c>
      <c r="C25" s="141" t="s">
        <v>189</v>
      </c>
      <c r="D25" s="119" t="s">
        <v>54</v>
      </c>
      <c r="E25" s="120" t="s">
        <v>207</v>
      </c>
      <c r="F25" s="121" t="s">
        <v>167</v>
      </c>
      <c r="G25" s="122" t="s">
        <v>208</v>
      </c>
      <c r="H25" s="123" t="s">
        <v>171</v>
      </c>
      <c r="I25" s="144">
        <f>สูตรข้อมูล!F24</f>
        <v>1.96</v>
      </c>
      <c r="J25" s="144">
        <f>สูตรข้อมูล!G24</f>
        <v>1.83</v>
      </c>
      <c r="K25" s="144">
        <f>สูตรข้อมูล!H24</f>
        <v>0.77</v>
      </c>
      <c r="L25" s="145">
        <f>สูตรข้อมูล!J24</f>
        <v>31148924.960000001</v>
      </c>
      <c r="M25" s="145">
        <f>สูตรข้อมูล!AH24</f>
        <v>26509859.890000001</v>
      </c>
      <c r="N25" s="121">
        <f t="shared" si="7"/>
        <v>1</v>
      </c>
      <c r="O25" s="121">
        <f t="shared" si="1"/>
        <v>0</v>
      </c>
      <c r="P25" s="121">
        <f t="shared" si="2"/>
        <v>0</v>
      </c>
      <c r="Q25" s="295" t="str">
        <f t="shared" si="3"/>
        <v/>
      </c>
      <c r="R25" s="122">
        <f t="shared" si="9"/>
        <v>1</v>
      </c>
      <c r="S25" s="124">
        <f>สูตรข้อมูล!AG24</f>
        <v>30817531.739999998</v>
      </c>
      <c r="T25" s="124">
        <f>สูตรข้อมูล!K24</f>
        <v>-7339460.5700000003</v>
      </c>
      <c r="U25" s="125">
        <f>สูตรข้อมูล!AM24</f>
        <v>1</v>
      </c>
      <c r="V25" s="125">
        <f>สูตรข้อมูล!AP24</f>
        <v>1</v>
      </c>
      <c r="W25" s="125">
        <f>สูตรข้อมูล!AS24</f>
        <v>1</v>
      </c>
      <c r="X25" s="125">
        <f>สูตรข้อมูล!AU24</f>
        <v>0</v>
      </c>
      <c r="Y25" s="125">
        <f>สูตรข้อมูล!AW24</f>
        <v>0</v>
      </c>
      <c r="Z25" s="125">
        <f>สูตรข้อมูล!AY24</f>
        <v>0</v>
      </c>
      <c r="AA25" s="125">
        <f>สูตรข้อมูล!BA24</f>
        <v>0</v>
      </c>
      <c r="AB25" s="125" t="str">
        <f t="shared" si="5"/>
        <v>C</v>
      </c>
      <c r="AC25" s="125" t="str">
        <f t="shared" si="0"/>
        <v>1C</v>
      </c>
      <c r="AD25" s="125" t="str">
        <f t="shared" si="6"/>
        <v>ไม่ผ่าน</v>
      </c>
    </row>
    <row r="26" spans="1:30" s="126" customFormat="1" x14ac:dyDescent="0.2">
      <c r="A26" s="118">
        <v>22</v>
      </c>
      <c r="B26" s="118">
        <v>6</v>
      </c>
      <c r="C26" s="141" t="s">
        <v>189</v>
      </c>
      <c r="D26" s="119" t="s">
        <v>66</v>
      </c>
      <c r="E26" s="120" t="s">
        <v>209</v>
      </c>
      <c r="F26" s="121" t="s">
        <v>167</v>
      </c>
      <c r="G26" s="122" t="s">
        <v>210</v>
      </c>
      <c r="H26" s="123" t="s">
        <v>171</v>
      </c>
      <c r="I26" s="144">
        <f>สูตรข้อมูล!F25</f>
        <v>1.51</v>
      </c>
      <c r="J26" s="144">
        <f>สูตรข้อมูล!G25</f>
        <v>1.39</v>
      </c>
      <c r="K26" s="144">
        <f>สูตรข้อมูล!H25</f>
        <v>0.64</v>
      </c>
      <c r="L26" s="145">
        <f>สูตรข้อมูล!J25</f>
        <v>7862591.2599999998</v>
      </c>
      <c r="M26" s="145">
        <f>สูตรข้อมูล!AH25</f>
        <v>5387725.2400000002</v>
      </c>
      <c r="N26" s="121">
        <f t="shared" si="7"/>
        <v>1</v>
      </c>
      <c r="O26" s="121">
        <f t="shared" si="1"/>
        <v>0</v>
      </c>
      <c r="P26" s="121">
        <f t="shared" si="2"/>
        <v>0</v>
      </c>
      <c r="Q26" s="295" t="str">
        <f t="shared" si="3"/>
        <v/>
      </c>
      <c r="R26" s="122">
        <f t="shared" si="9"/>
        <v>1</v>
      </c>
      <c r="S26" s="124">
        <f>สูตรข้อมูล!AG25</f>
        <v>6573562.0800000001</v>
      </c>
      <c r="T26" s="124">
        <f>สูตรข้อมูล!K25</f>
        <v>-5649302.4299999997</v>
      </c>
      <c r="U26" s="125">
        <f>สูตรข้อมูล!AM25</f>
        <v>1</v>
      </c>
      <c r="V26" s="125">
        <f>สูตรข้อมูล!AP25</f>
        <v>1</v>
      </c>
      <c r="W26" s="125">
        <f>สูตรข้อมูล!AS25</f>
        <v>0</v>
      </c>
      <c r="X26" s="125">
        <f>สูตรข้อมูล!AU25</f>
        <v>0</v>
      </c>
      <c r="Y26" s="125">
        <f>สูตรข้อมูล!AW25</f>
        <v>0</v>
      </c>
      <c r="Z26" s="125">
        <f>สูตรข้อมูล!AY25</f>
        <v>0</v>
      </c>
      <c r="AA26" s="125">
        <f>สูตรข้อมูล!BA25</f>
        <v>0</v>
      </c>
      <c r="AB26" s="125" t="str">
        <f t="shared" si="5"/>
        <v>C-</v>
      </c>
      <c r="AC26" s="146" t="str">
        <f t="shared" si="0"/>
        <v>1C-</v>
      </c>
      <c r="AD26" s="125" t="str">
        <f t="shared" si="6"/>
        <v>ไม่ผ่าน</v>
      </c>
    </row>
    <row r="27" spans="1:30" s="126" customFormat="1" x14ac:dyDescent="0.2">
      <c r="A27" s="118">
        <v>23</v>
      </c>
      <c r="B27" s="118">
        <v>6</v>
      </c>
      <c r="C27" s="141" t="s">
        <v>189</v>
      </c>
      <c r="D27" s="119" t="s">
        <v>75</v>
      </c>
      <c r="E27" s="120" t="s">
        <v>211</v>
      </c>
      <c r="F27" s="121" t="s">
        <v>167</v>
      </c>
      <c r="G27" s="122" t="s">
        <v>212</v>
      </c>
      <c r="H27" s="123" t="s">
        <v>213</v>
      </c>
      <c r="I27" s="144">
        <f>สูตรข้อมูล!F26</f>
        <v>8.31</v>
      </c>
      <c r="J27" s="144">
        <f>สูตรข้อมูล!G26</f>
        <v>7.91</v>
      </c>
      <c r="K27" s="144">
        <f>สูตรข้อมูล!H26</f>
        <v>6.88</v>
      </c>
      <c r="L27" s="145">
        <f>สูตรข้อมูล!J26</f>
        <v>38213373.799999997</v>
      </c>
      <c r="M27" s="145">
        <f>สูตรข้อมูล!AH26</f>
        <v>12884268.369999999</v>
      </c>
      <c r="N27" s="121">
        <f t="shared" si="7"/>
        <v>0</v>
      </c>
      <c r="O27" s="121">
        <f t="shared" si="1"/>
        <v>0</v>
      </c>
      <c r="P27" s="121">
        <f t="shared" si="2"/>
        <v>0</v>
      </c>
      <c r="Q27" s="295" t="str">
        <f t="shared" si="3"/>
        <v/>
      </c>
      <c r="R27" s="122">
        <f t="shared" si="9"/>
        <v>0</v>
      </c>
      <c r="S27" s="124">
        <f>สูตรข้อมูล!AG26</f>
        <v>14429729.67</v>
      </c>
      <c r="T27" s="124">
        <f>สูตรข้อมูล!K26</f>
        <v>30712741.559999999</v>
      </c>
      <c r="U27" s="125">
        <f>สูตรข้อมูล!AM26</f>
        <v>1</v>
      </c>
      <c r="V27" s="125">
        <f>สูตรข้อมูล!AP26</f>
        <v>1</v>
      </c>
      <c r="W27" s="125">
        <f>สูตรข้อมูล!AS26</f>
        <v>1</v>
      </c>
      <c r="X27" s="125">
        <f>สูตรข้อมูล!AU26</f>
        <v>1</v>
      </c>
      <c r="Y27" s="125">
        <f>สูตรข้อมูล!AW26</f>
        <v>0</v>
      </c>
      <c r="Z27" s="125">
        <f>สูตรข้อมูล!AY26</f>
        <v>0</v>
      </c>
      <c r="AA27" s="125">
        <f>สูตรข้อมูล!BA26</f>
        <v>0</v>
      </c>
      <c r="AB27" s="125" t="str">
        <f t="shared" si="5"/>
        <v>B-</v>
      </c>
      <c r="AC27" s="125" t="str">
        <f t="shared" si="0"/>
        <v>0B-</v>
      </c>
      <c r="AD27" s="125" t="str">
        <f t="shared" si="6"/>
        <v>ไม่ผ่าน</v>
      </c>
    </row>
    <row r="28" spans="1:30" s="126" customFormat="1" x14ac:dyDescent="0.2">
      <c r="A28" s="118">
        <v>24</v>
      </c>
      <c r="B28" s="118">
        <v>6</v>
      </c>
      <c r="C28" s="141" t="s">
        <v>214</v>
      </c>
      <c r="D28" s="119" t="s">
        <v>3</v>
      </c>
      <c r="E28" s="120" t="s">
        <v>215</v>
      </c>
      <c r="F28" s="121" t="s">
        <v>163</v>
      </c>
      <c r="G28" s="122" t="s">
        <v>216</v>
      </c>
      <c r="H28" s="123" t="s">
        <v>165</v>
      </c>
      <c r="I28" s="144">
        <f>สูตรข้อมูล!F27</f>
        <v>4.8</v>
      </c>
      <c r="J28" s="144">
        <f>สูตรข้อมูล!G27</f>
        <v>4.42</v>
      </c>
      <c r="K28" s="144">
        <f>สูตรข้อมูล!H27</f>
        <v>2.59</v>
      </c>
      <c r="L28" s="145">
        <f>สูตรข้อมูล!J27</f>
        <v>2115514619.5</v>
      </c>
      <c r="M28" s="145">
        <f>สูตรข้อมูล!AH27</f>
        <v>582229303.55999994</v>
      </c>
      <c r="N28" s="121">
        <f t="shared" si="7"/>
        <v>0</v>
      </c>
      <c r="O28" s="121">
        <f t="shared" si="1"/>
        <v>0</v>
      </c>
      <c r="P28" s="121">
        <f t="shared" si="2"/>
        <v>0</v>
      </c>
      <c r="Q28" s="295" t="str">
        <f t="shared" si="3"/>
        <v/>
      </c>
      <c r="R28" s="122">
        <f t="shared" si="9"/>
        <v>0</v>
      </c>
      <c r="S28" s="124">
        <f>สูตรข้อมูล!AG27</f>
        <v>632693428.77999997</v>
      </c>
      <c r="T28" s="124">
        <f>สูตรข้อมูล!K27</f>
        <v>884496206.01999998</v>
      </c>
      <c r="U28" s="125">
        <f>สูตรข้อมูล!AM27</f>
        <v>1</v>
      </c>
      <c r="V28" s="125">
        <f>สูตรข้อมูล!AP27</f>
        <v>1</v>
      </c>
      <c r="W28" s="125">
        <f>สูตรข้อมูล!AS27</f>
        <v>1</v>
      </c>
      <c r="X28" s="125">
        <f>สูตรข้อมูล!AU27</f>
        <v>0</v>
      </c>
      <c r="Y28" s="125">
        <f>สูตรข้อมูล!AW27</f>
        <v>0</v>
      </c>
      <c r="Z28" s="125">
        <f>สูตรข้อมูล!AY27</f>
        <v>0</v>
      </c>
      <c r="AA28" s="125">
        <f>สูตรข้อมูล!BA27</f>
        <v>1</v>
      </c>
      <c r="AB28" s="125" t="str">
        <f t="shared" si="5"/>
        <v>B-</v>
      </c>
      <c r="AC28" s="125" t="str">
        <f t="shared" si="0"/>
        <v>0B-</v>
      </c>
      <c r="AD28" s="125" t="str">
        <f t="shared" si="6"/>
        <v>ไม่ผ่าน</v>
      </c>
    </row>
    <row r="29" spans="1:30" s="126" customFormat="1" x14ac:dyDescent="0.2">
      <c r="A29" s="118">
        <v>25</v>
      </c>
      <c r="B29" s="118">
        <v>6</v>
      </c>
      <c r="C29" s="141" t="s">
        <v>214</v>
      </c>
      <c r="D29" s="119" t="s">
        <v>15</v>
      </c>
      <c r="E29" s="120" t="s">
        <v>217</v>
      </c>
      <c r="F29" s="121" t="s">
        <v>167</v>
      </c>
      <c r="G29" s="122" t="s">
        <v>199</v>
      </c>
      <c r="H29" s="123" t="s">
        <v>218</v>
      </c>
      <c r="I29" s="144">
        <f>สูตรข้อมูล!F28</f>
        <v>7.3</v>
      </c>
      <c r="J29" s="144">
        <f>สูตรข้อมูล!G28</f>
        <v>7.04</v>
      </c>
      <c r="K29" s="144">
        <f>สูตรข้อมูล!H28</f>
        <v>4.71</v>
      </c>
      <c r="L29" s="145">
        <f>สูตรข้อมูล!J28</f>
        <v>344393147.41000003</v>
      </c>
      <c r="M29" s="145">
        <f>สูตรข้อมูล!AH28</f>
        <v>193909393.81999999</v>
      </c>
      <c r="N29" s="121">
        <f t="shared" si="7"/>
        <v>0</v>
      </c>
      <c r="O29" s="121">
        <f t="shared" si="1"/>
        <v>0</v>
      </c>
      <c r="P29" s="121">
        <f t="shared" si="2"/>
        <v>0</v>
      </c>
      <c r="Q29" s="295" t="str">
        <f t="shared" si="3"/>
        <v/>
      </c>
      <c r="R29" s="122">
        <f t="shared" si="9"/>
        <v>0</v>
      </c>
      <c r="S29" s="124">
        <f>สูตรข้อมูล!AG28</f>
        <v>215407386.91</v>
      </c>
      <c r="T29" s="124">
        <f>สูตรข้อมูล!K28</f>
        <v>202372797.13</v>
      </c>
      <c r="U29" s="125">
        <f>สูตรข้อมูล!AM28</f>
        <v>1</v>
      </c>
      <c r="V29" s="125">
        <f>สูตรข้อมูล!AP28</f>
        <v>1</v>
      </c>
      <c r="W29" s="125">
        <f>สูตรข้อมูล!AS28</f>
        <v>1</v>
      </c>
      <c r="X29" s="125">
        <f>สูตรข้อมูล!AU28</f>
        <v>0</v>
      </c>
      <c r="Y29" s="125">
        <f>สูตรข้อมูล!AW28</f>
        <v>0</v>
      </c>
      <c r="Z29" s="125">
        <f>สูตรข้อมูล!AY28</f>
        <v>0</v>
      </c>
      <c r="AA29" s="125">
        <f>สูตรข้อมูล!BA28</f>
        <v>1</v>
      </c>
      <c r="AB29" s="125" t="str">
        <f t="shared" si="5"/>
        <v>B-</v>
      </c>
      <c r="AC29" s="125" t="str">
        <f t="shared" si="0"/>
        <v>0B-</v>
      </c>
      <c r="AD29" s="125" t="str">
        <f t="shared" si="6"/>
        <v>ไม่ผ่าน</v>
      </c>
    </row>
    <row r="30" spans="1:30" s="126" customFormat="1" x14ac:dyDescent="0.2">
      <c r="A30" s="118">
        <v>26</v>
      </c>
      <c r="B30" s="118">
        <v>6</v>
      </c>
      <c r="C30" s="141" t="s">
        <v>214</v>
      </c>
      <c r="D30" s="119" t="s">
        <v>16</v>
      </c>
      <c r="E30" s="120" t="s">
        <v>219</v>
      </c>
      <c r="F30" s="121" t="s">
        <v>167</v>
      </c>
      <c r="G30" s="122" t="s">
        <v>168</v>
      </c>
      <c r="H30" s="123" t="s">
        <v>171</v>
      </c>
      <c r="I30" s="144">
        <f>สูตรข้อมูล!F29</f>
        <v>2.73</v>
      </c>
      <c r="J30" s="144">
        <f>สูตรข้อมูล!G29</f>
        <v>2.63</v>
      </c>
      <c r="K30" s="144">
        <f>สูตรข้อมูล!H29</f>
        <v>1.91</v>
      </c>
      <c r="L30" s="145">
        <f>สูตรข้อมูล!J29</f>
        <v>35615028.25</v>
      </c>
      <c r="M30" s="145">
        <f>สูตรข้อมูล!AH29</f>
        <v>18200940.079999998</v>
      </c>
      <c r="N30" s="121">
        <f t="shared" si="7"/>
        <v>0</v>
      </c>
      <c r="O30" s="121">
        <f t="shared" si="1"/>
        <v>0</v>
      </c>
      <c r="P30" s="121">
        <f t="shared" si="2"/>
        <v>0</v>
      </c>
      <c r="Q30" s="295" t="str">
        <f t="shared" si="3"/>
        <v/>
      </c>
      <c r="R30" s="122">
        <f t="shared" si="9"/>
        <v>0</v>
      </c>
      <c r="S30" s="124">
        <f>สูตรข้อมูล!AG29</f>
        <v>14741413.99</v>
      </c>
      <c r="T30" s="124">
        <f>สูตรข้อมูล!K29</f>
        <v>18629567.579999998</v>
      </c>
      <c r="U30" s="125">
        <f>สูตรข้อมูล!AM29</f>
        <v>1</v>
      </c>
      <c r="V30" s="125">
        <f>สูตรข้อมูล!AP29</f>
        <v>1</v>
      </c>
      <c r="W30" s="125">
        <f>สูตรข้อมูล!AS29</f>
        <v>0</v>
      </c>
      <c r="X30" s="125">
        <f>สูตรข้อมูล!AU29</f>
        <v>1</v>
      </c>
      <c r="Y30" s="125">
        <f>สูตรข้อมูล!AW29</f>
        <v>0</v>
      </c>
      <c r="Z30" s="125">
        <f>สูตรข้อมูล!AY29</f>
        <v>0</v>
      </c>
      <c r="AA30" s="125">
        <f>สูตรข้อมูล!BA29</f>
        <v>0</v>
      </c>
      <c r="AB30" s="125" t="str">
        <f t="shared" si="5"/>
        <v>C</v>
      </c>
      <c r="AC30" s="125" t="str">
        <f t="shared" si="0"/>
        <v>0C</v>
      </c>
      <c r="AD30" s="125" t="str">
        <f t="shared" si="6"/>
        <v>ไม่ผ่าน</v>
      </c>
    </row>
    <row r="31" spans="1:30" s="126" customFormat="1" x14ac:dyDescent="0.2">
      <c r="A31" s="118">
        <v>27</v>
      </c>
      <c r="B31" s="118">
        <v>6</v>
      </c>
      <c r="C31" s="141" t="s">
        <v>214</v>
      </c>
      <c r="D31" s="119" t="s">
        <v>17</v>
      </c>
      <c r="E31" s="120" t="s">
        <v>220</v>
      </c>
      <c r="F31" s="121" t="s">
        <v>221</v>
      </c>
      <c r="G31" s="122" t="s">
        <v>222</v>
      </c>
      <c r="H31" s="123" t="s">
        <v>223</v>
      </c>
      <c r="I31" s="144">
        <f>สูตรข้อมูล!F30</f>
        <v>2.3199999999999998</v>
      </c>
      <c r="J31" s="144">
        <f>สูตรข้อมูล!G30</f>
        <v>2.14</v>
      </c>
      <c r="K31" s="144">
        <f>สูตรข้อมูล!H30</f>
        <v>1.54</v>
      </c>
      <c r="L31" s="145">
        <f>สูตรข้อมูล!J30</f>
        <v>524066751.12</v>
      </c>
      <c r="M31" s="145">
        <f>สูตรข้อมูล!AH30</f>
        <v>287562602.13</v>
      </c>
      <c r="N31" s="121">
        <f t="shared" si="7"/>
        <v>0</v>
      </c>
      <c r="O31" s="121">
        <f t="shared" si="1"/>
        <v>0</v>
      </c>
      <c r="P31" s="121">
        <f t="shared" si="2"/>
        <v>0</v>
      </c>
      <c r="Q31" s="295" t="str">
        <f t="shared" si="3"/>
        <v/>
      </c>
      <c r="R31" s="122">
        <f t="shared" si="9"/>
        <v>0</v>
      </c>
      <c r="S31" s="124">
        <f>สูตรข้อมูล!AG30</f>
        <v>306263907.99000001</v>
      </c>
      <c r="T31" s="124">
        <f>สูตรข้อมูล!K30</f>
        <v>214806979.63</v>
      </c>
      <c r="U31" s="125">
        <f>สูตรข้อมูล!AM30</f>
        <v>1</v>
      </c>
      <c r="V31" s="125">
        <f>สูตรข้อมูล!AP30</f>
        <v>1</v>
      </c>
      <c r="W31" s="125">
        <f>สูตรข้อมูล!AS30</f>
        <v>0</v>
      </c>
      <c r="X31" s="125">
        <f>สูตรข้อมูล!AU30</f>
        <v>0</v>
      </c>
      <c r="Y31" s="125">
        <f>สูตรข้อมูล!AW30</f>
        <v>1</v>
      </c>
      <c r="Z31" s="125">
        <f>สูตรข้อมูล!AY30</f>
        <v>0</v>
      </c>
      <c r="AA31" s="125">
        <f>สูตรข้อมูล!BA30</f>
        <v>1</v>
      </c>
      <c r="AB31" s="125" t="str">
        <f t="shared" si="5"/>
        <v>B-</v>
      </c>
      <c r="AC31" s="125" t="str">
        <f t="shared" si="0"/>
        <v>0B-</v>
      </c>
      <c r="AD31" s="125" t="str">
        <f t="shared" si="6"/>
        <v>ไม่ผ่าน</v>
      </c>
    </row>
    <row r="32" spans="1:30" s="126" customFormat="1" x14ac:dyDescent="0.2">
      <c r="A32" s="118">
        <v>28</v>
      </c>
      <c r="B32" s="118">
        <v>6</v>
      </c>
      <c r="C32" s="141" t="s">
        <v>214</v>
      </c>
      <c r="D32" s="119" t="s">
        <v>18</v>
      </c>
      <c r="E32" s="120" t="s">
        <v>224</v>
      </c>
      <c r="F32" s="121" t="s">
        <v>167</v>
      </c>
      <c r="G32" s="122" t="s">
        <v>225</v>
      </c>
      <c r="H32" s="123" t="s">
        <v>171</v>
      </c>
      <c r="I32" s="144">
        <f>สูตรข้อมูล!F31</f>
        <v>1.79</v>
      </c>
      <c r="J32" s="144">
        <f>สูตรข้อมูล!G31</f>
        <v>1.65</v>
      </c>
      <c r="K32" s="144">
        <f>สูตรข้อมูล!H31</f>
        <v>1.17</v>
      </c>
      <c r="L32" s="145">
        <f>สูตรข้อมูล!J31</f>
        <v>20696015.760000002</v>
      </c>
      <c r="M32" s="145">
        <f>สูตรข้อมูล!AH31</f>
        <v>1038153.74</v>
      </c>
      <c r="N32" s="121">
        <f t="shared" si="7"/>
        <v>0</v>
      </c>
      <c r="O32" s="121">
        <f t="shared" si="1"/>
        <v>0</v>
      </c>
      <c r="P32" s="121">
        <f t="shared" si="2"/>
        <v>0</v>
      </c>
      <c r="Q32" s="295" t="str">
        <f t="shared" si="3"/>
        <v/>
      </c>
      <c r="R32" s="122">
        <f t="shared" si="9"/>
        <v>0</v>
      </c>
      <c r="S32" s="124">
        <f>สูตรข้อมูล!AG31</f>
        <v>3704050.19</v>
      </c>
      <c r="T32" s="124">
        <f>สูตรข้อมูล!K31</f>
        <v>4233344.66</v>
      </c>
      <c r="U32" s="125">
        <f>สูตรข้อมูล!AM31</f>
        <v>0</v>
      </c>
      <c r="V32" s="125">
        <f>สูตรข้อมูล!AP31</f>
        <v>0</v>
      </c>
      <c r="W32" s="125">
        <f>สูตรข้อมูล!AS31</f>
        <v>0</v>
      </c>
      <c r="X32" s="125">
        <f>สูตรข้อมูล!AU31</f>
        <v>0</v>
      </c>
      <c r="Y32" s="125">
        <f>สูตรข้อมูล!AW31</f>
        <v>0</v>
      </c>
      <c r="Z32" s="125">
        <f>สูตรข้อมูล!AY31</f>
        <v>0</v>
      </c>
      <c r="AA32" s="125">
        <f>สูตรข้อมูล!BA31</f>
        <v>0</v>
      </c>
      <c r="AB32" s="125" t="str">
        <f t="shared" si="5"/>
        <v>F</v>
      </c>
      <c r="AC32" s="125" t="str">
        <f t="shared" si="0"/>
        <v>0F</v>
      </c>
      <c r="AD32" s="125" t="str">
        <f t="shared" si="6"/>
        <v>ไม่ผ่าน</v>
      </c>
    </row>
    <row r="33" spans="1:30" s="126" customFormat="1" x14ac:dyDescent="0.2">
      <c r="A33" s="118">
        <v>29</v>
      </c>
      <c r="B33" s="118">
        <v>6</v>
      </c>
      <c r="C33" s="141" t="s">
        <v>214</v>
      </c>
      <c r="D33" s="119" t="s">
        <v>19</v>
      </c>
      <c r="E33" s="120" t="s">
        <v>226</v>
      </c>
      <c r="F33" s="121" t="s">
        <v>167</v>
      </c>
      <c r="G33" s="122" t="s">
        <v>227</v>
      </c>
      <c r="H33" s="123" t="s">
        <v>169</v>
      </c>
      <c r="I33" s="144">
        <f>สูตรข้อมูล!F32</f>
        <v>3.54</v>
      </c>
      <c r="J33" s="144">
        <f>สูตรข้อมูล!G32</f>
        <v>3.4</v>
      </c>
      <c r="K33" s="144">
        <f>สูตรข้อมูล!H32</f>
        <v>2.12</v>
      </c>
      <c r="L33" s="145">
        <f>สูตรข้อมูล!J32</f>
        <v>108626117.66</v>
      </c>
      <c r="M33" s="145">
        <f>สูตรข้อมูล!AH32</f>
        <v>52613952.060000002</v>
      </c>
      <c r="N33" s="121">
        <f t="shared" si="7"/>
        <v>0</v>
      </c>
      <c r="O33" s="121">
        <f t="shared" si="1"/>
        <v>0</v>
      </c>
      <c r="P33" s="121">
        <f t="shared" si="2"/>
        <v>0</v>
      </c>
      <c r="Q33" s="295" t="str">
        <f t="shared" si="3"/>
        <v/>
      </c>
      <c r="R33" s="122">
        <f t="shared" si="9"/>
        <v>0</v>
      </c>
      <c r="S33" s="124">
        <f>สูตรข้อมูล!AG32</f>
        <v>59553319.310000002</v>
      </c>
      <c r="T33" s="124">
        <f>สูตรข้อมูล!K32</f>
        <v>47728300.539999999</v>
      </c>
      <c r="U33" s="125">
        <f>สูตรข้อมูล!AM32</f>
        <v>1</v>
      </c>
      <c r="V33" s="125">
        <f>สูตรข้อมูล!AP32</f>
        <v>1</v>
      </c>
      <c r="W33" s="125">
        <f>สูตรข้อมูล!AS32</f>
        <v>0</v>
      </c>
      <c r="X33" s="125">
        <f>สูตรข้อมูล!AU32</f>
        <v>0</v>
      </c>
      <c r="Y33" s="125">
        <f>สูตรข้อมูล!AW32</f>
        <v>0</v>
      </c>
      <c r="Z33" s="125">
        <f>สูตรข้อมูล!AY32</f>
        <v>0</v>
      </c>
      <c r="AA33" s="125">
        <f>สูตรข้อมูล!BA32</f>
        <v>1</v>
      </c>
      <c r="AB33" s="125" t="str">
        <f t="shared" si="5"/>
        <v>C</v>
      </c>
      <c r="AC33" s="125" t="str">
        <f t="shared" si="0"/>
        <v>0C</v>
      </c>
      <c r="AD33" s="125" t="str">
        <f t="shared" si="6"/>
        <v>ไม่ผ่าน</v>
      </c>
    </row>
    <row r="34" spans="1:30" s="126" customFormat="1" x14ac:dyDescent="0.2">
      <c r="A34" s="118">
        <v>30</v>
      </c>
      <c r="B34" s="118">
        <v>6</v>
      </c>
      <c r="C34" s="141" t="s">
        <v>214</v>
      </c>
      <c r="D34" s="119" t="s">
        <v>20</v>
      </c>
      <c r="E34" s="120" t="s">
        <v>228</v>
      </c>
      <c r="F34" s="121" t="s">
        <v>167</v>
      </c>
      <c r="G34" s="122" t="s">
        <v>229</v>
      </c>
      <c r="H34" s="123" t="s">
        <v>204</v>
      </c>
      <c r="I34" s="144">
        <f>สูตรข้อมูล!F33</f>
        <v>3.47</v>
      </c>
      <c r="J34" s="144">
        <f>สูตรข้อมูล!G33</f>
        <v>3.3</v>
      </c>
      <c r="K34" s="144">
        <f>สูตรข้อมูล!H33</f>
        <v>2.4</v>
      </c>
      <c r="L34" s="145">
        <f>สูตรข้อมูล!J33</f>
        <v>320038837.75999999</v>
      </c>
      <c r="M34" s="145">
        <f>สูตรข้อมูล!AH33</f>
        <v>138716607.81999999</v>
      </c>
      <c r="N34" s="121">
        <f t="shared" si="7"/>
        <v>0</v>
      </c>
      <c r="O34" s="121">
        <f t="shared" si="1"/>
        <v>0</v>
      </c>
      <c r="P34" s="121">
        <f t="shared" si="2"/>
        <v>0</v>
      </c>
      <c r="Q34" s="295" t="str">
        <f t="shared" si="3"/>
        <v/>
      </c>
      <c r="R34" s="122">
        <f t="shared" si="9"/>
        <v>0</v>
      </c>
      <c r="S34" s="124">
        <f>สูตรข้อมูล!AG33</f>
        <v>164743714.53</v>
      </c>
      <c r="T34" s="124">
        <f>สูตรข้อมูล!K33</f>
        <v>180064607.44999999</v>
      </c>
      <c r="U34" s="125">
        <f>สูตรข้อมูล!AM33</f>
        <v>1</v>
      </c>
      <c r="V34" s="125">
        <f>สูตรข้อมูล!AP33</f>
        <v>1</v>
      </c>
      <c r="W34" s="125">
        <f>สูตรข้อมูล!AS33</f>
        <v>0</v>
      </c>
      <c r="X34" s="125">
        <f>สูตรข้อมูล!AU33</f>
        <v>0</v>
      </c>
      <c r="Y34" s="125">
        <f>สูตรข้อมูล!AW33</f>
        <v>0</v>
      </c>
      <c r="Z34" s="125">
        <f>สูตรข้อมูล!AY33</f>
        <v>0</v>
      </c>
      <c r="AA34" s="125">
        <f>สูตรข้อมูล!BA33</f>
        <v>0</v>
      </c>
      <c r="AB34" s="125" t="str">
        <f t="shared" si="5"/>
        <v>C-</v>
      </c>
      <c r="AC34" s="125" t="str">
        <f t="shared" si="0"/>
        <v>0C-</v>
      </c>
      <c r="AD34" s="125" t="str">
        <f t="shared" si="6"/>
        <v>ไม่ผ่าน</v>
      </c>
    </row>
    <row r="35" spans="1:30" s="126" customFormat="1" x14ac:dyDescent="0.2">
      <c r="A35" s="118">
        <v>31</v>
      </c>
      <c r="B35" s="118">
        <v>6</v>
      </c>
      <c r="C35" s="141" t="s">
        <v>214</v>
      </c>
      <c r="D35" s="119" t="s">
        <v>21</v>
      </c>
      <c r="E35" s="120" t="s">
        <v>230</v>
      </c>
      <c r="F35" s="121" t="s">
        <v>167</v>
      </c>
      <c r="G35" s="122" t="s">
        <v>231</v>
      </c>
      <c r="H35" s="123" t="s">
        <v>204</v>
      </c>
      <c r="I35" s="144">
        <f>สูตรข้อมูล!F34</f>
        <v>3.09</v>
      </c>
      <c r="J35" s="144">
        <f>สูตรข้อมูล!G34</f>
        <v>2.97</v>
      </c>
      <c r="K35" s="144">
        <f>สูตรข้อมูล!H34</f>
        <v>2.08</v>
      </c>
      <c r="L35" s="145">
        <f>สูตรข้อมูล!J34</f>
        <v>253710691.38</v>
      </c>
      <c r="M35" s="145">
        <f>สูตรข้อมูล!AH34</f>
        <v>115387603.68000001</v>
      </c>
      <c r="N35" s="121">
        <f t="shared" si="7"/>
        <v>0</v>
      </c>
      <c r="O35" s="121">
        <f t="shared" si="1"/>
        <v>0</v>
      </c>
      <c r="P35" s="121">
        <f t="shared" si="2"/>
        <v>0</v>
      </c>
      <c r="Q35" s="295" t="str">
        <f t="shared" si="3"/>
        <v/>
      </c>
      <c r="R35" s="122">
        <f t="shared" si="9"/>
        <v>0</v>
      </c>
      <c r="S35" s="124">
        <f>สูตรข้อมูล!AG34</f>
        <v>133952262.62</v>
      </c>
      <c r="T35" s="124">
        <f>สูตรข้อมูล!K34</f>
        <v>132159343.81</v>
      </c>
      <c r="U35" s="125">
        <f>สูตรข้อมูล!AM34</f>
        <v>1</v>
      </c>
      <c r="V35" s="125">
        <f>สูตรข้อมูล!AP34</f>
        <v>1</v>
      </c>
      <c r="W35" s="125">
        <f>สูตรข้อมูล!AS34</f>
        <v>0</v>
      </c>
      <c r="X35" s="125">
        <f>สูตรข้อมูล!AU34</f>
        <v>0</v>
      </c>
      <c r="Y35" s="125">
        <f>สูตรข้อมูล!AW34</f>
        <v>0</v>
      </c>
      <c r="Z35" s="125">
        <f>สูตรข้อมูล!AY34</f>
        <v>0</v>
      </c>
      <c r="AA35" s="125">
        <f>สูตรข้อมูล!BA34</f>
        <v>0</v>
      </c>
      <c r="AB35" s="125" t="str">
        <f t="shared" si="5"/>
        <v>C-</v>
      </c>
      <c r="AC35" s="146" t="str">
        <f t="shared" si="0"/>
        <v>0C-</v>
      </c>
      <c r="AD35" s="125" t="str">
        <f t="shared" si="6"/>
        <v>ไม่ผ่าน</v>
      </c>
    </row>
    <row r="36" spans="1:30" s="126" customFormat="1" x14ac:dyDescent="0.2">
      <c r="A36" s="118">
        <v>32</v>
      </c>
      <c r="B36" s="118">
        <v>6</v>
      </c>
      <c r="C36" s="141" t="s">
        <v>214</v>
      </c>
      <c r="D36" s="119" t="s">
        <v>22</v>
      </c>
      <c r="E36" s="120" t="s">
        <v>232</v>
      </c>
      <c r="F36" s="121" t="s">
        <v>167</v>
      </c>
      <c r="G36" s="122" t="s">
        <v>168</v>
      </c>
      <c r="H36" s="123" t="s">
        <v>171</v>
      </c>
      <c r="I36" s="144">
        <f>สูตรข้อมูล!F35</f>
        <v>5.66</v>
      </c>
      <c r="J36" s="144">
        <f>สูตรข้อมูล!G35</f>
        <v>5.4</v>
      </c>
      <c r="K36" s="144">
        <f>สูตรข้อมูล!H35</f>
        <v>5.1100000000000003</v>
      </c>
      <c r="L36" s="145">
        <f>สูตรข้อมูล!J35</f>
        <v>28742647.48</v>
      </c>
      <c r="M36" s="145">
        <f>สูตรข้อมูล!AH35</f>
        <v>236993.69</v>
      </c>
      <c r="N36" s="121">
        <f t="shared" si="7"/>
        <v>0</v>
      </c>
      <c r="O36" s="121">
        <f t="shared" si="1"/>
        <v>0</v>
      </c>
      <c r="P36" s="121">
        <f t="shared" si="2"/>
        <v>0</v>
      </c>
      <c r="Q36" s="295" t="str">
        <f t="shared" si="3"/>
        <v/>
      </c>
      <c r="R36" s="122">
        <f t="shared" si="9"/>
        <v>0</v>
      </c>
      <c r="S36" s="124">
        <f>สูตรข้อมูล!AG35</f>
        <v>2073314.87</v>
      </c>
      <c r="T36" s="124">
        <f>สูตรข้อมูล!K35</f>
        <v>25330403.030000001</v>
      </c>
      <c r="U36" s="125">
        <f>สูตรข้อมูล!AM35</f>
        <v>0</v>
      </c>
      <c r="V36" s="125">
        <f>สูตรข้อมูล!AP35</f>
        <v>0</v>
      </c>
      <c r="W36" s="125">
        <f>สูตรข้อมูล!AS35</f>
        <v>1</v>
      </c>
      <c r="X36" s="125">
        <f>สูตรข้อมูล!AU35</f>
        <v>0</v>
      </c>
      <c r="Y36" s="125">
        <f>สูตรข้อมูล!AW35</f>
        <v>0</v>
      </c>
      <c r="Z36" s="125">
        <f>สูตรข้อมูล!AY35</f>
        <v>1</v>
      </c>
      <c r="AA36" s="125">
        <f>สูตรข้อมูล!BA35</f>
        <v>0</v>
      </c>
      <c r="AB36" s="125" t="str">
        <f t="shared" si="5"/>
        <v>C-</v>
      </c>
      <c r="AC36" s="125" t="str">
        <f t="shared" si="0"/>
        <v>0C-</v>
      </c>
      <c r="AD36" s="125" t="str">
        <f t="shared" si="6"/>
        <v>ไม่ผ่าน</v>
      </c>
    </row>
    <row r="37" spans="1:30" s="126" customFormat="1" x14ac:dyDescent="0.2">
      <c r="A37" s="118">
        <v>33</v>
      </c>
      <c r="B37" s="118">
        <v>6</v>
      </c>
      <c r="C37" s="141" t="s">
        <v>214</v>
      </c>
      <c r="D37" s="119" t="s">
        <v>23</v>
      </c>
      <c r="E37" s="120" t="s">
        <v>233</v>
      </c>
      <c r="F37" s="121" t="s">
        <v>167</v>
      </c>
      <c r="G37" s="122" t="s">
        <v>208</v>
      </c>
      <c r="H37" s="123" t="s">
        <v>184</v>
      </c>
      <c r="I37" s="144">
        <f>สูตรข้อมูล!F36</f>
        <v>4.96</v>
      </c>
      <c r="J37" s="144">
        <f>สูตรข้อมูล!G36</f>
        <v>4.88</v>
      </c>
      <c r="K37" s="144">
        <f>สูตรข้อมูล!H36</f>
        <v>3.95</v>
      </c>
      <c r="L37" s="145">
        <f>สูตรข้อมูล!J36</f>
        <v>193190793.55000001</v>
      </c>
      <c r="M37" s="145">
        <f>สูตรข้อมูล!AH36</f>
        <v>55285882.659999996</v>
      </c>
      <c r="N37" s="121">
        <f t="shared" si="7"/>
        <v>0</v>
      </c>
      <c r="O37" s="121">
        <f t="shared" si="1"/>
        <v>0</v>
      </c>
      <c r="P37" s="121">
        <f t="shared" si="2"/>
        <v>0</v>
      </c>
      <c r="Q37" s="295" t="str">
        <f t="shared" si="3"/>
        <v/>
      </c>
      <c r="R37" s="122">
        <f t="shared" si="9"/>
        <v>0</v>
      </c>
      <c r="S37" s="124">
        <f>สูตรข้อมูล!AG36</f>
        <v>60569138.340000004</v>
      </c>
      <c r="T37" s="124">
        <f>สูตรข้อมูล!K36</f>
        <v>143603460.03999999</v>
      </c>
      <c r="U37" s="125">
        <f>สูตรข้อมูล!AM36</f>
        <v>1</v>
      </c>
      <c r="V37" s="125">
        <f>สูตรข้อมูล!AP36</f>
        <v>1</v>
      </c>
      <c r="W37" s="125">
        <f>สูตรข้อมูล!AS36</f>
        <v>0</v>
      </c>
      <c r="X37" s="125">
        <f>สูตรข้อมูล!AU36</f>
        <v>0</v>
      </c>
      <c r="Y37" s="125">
        <f>สูตรข้อมูล!AW36</f>
        <v>0</v>
      </c>
      <c r="Z37" s="125">
        <f>สูตรข้อมูล!AY36</f>
        <v>0</v>
      </c>
      <c r="AA37" s="125">
        <f>สูตรข้อมูล!BA36</f>
        <v>1</v>
      </c>
      <c r="AB37" s="125" t="str">
        <f t="shared" si="5"/>
        <v>C</v>
      </c>
      <c r="AC37" s="125" t="str">
        <f t="shared" ref="AC37:AC68" si="10">R37&amp;AB37</f>
        <v>0C</v>
      </c>
      <c r="AD37" s="125" t="str">
        <f t="shared" si="6"/>
        <v>ไม่ผ่าน</v>
      </c>
    </row>
    <row r="38" spans="1:30" s="126" customFormat="1" x14ac:dyDescent="0.2">
      <c r="A38" s="118">
        <v>34</v>
      </c>
      <c r="B38" s="118">
        <v>6</v>
      </c>
      <c r="C38" s="141" t="s">
        <v>214</v>
      </c>
      <c r="D38" s="119" t="s">
        <v>24</v>
      </c>
      <c r="E38" s="120" t="s">
        <v>234</v>
      </c>
      <c r="F38" s="121" t="s">
        <v>167</v>
      </c>
      <c r="G38" s="122" t="s">
        <v>235</v>
      </c>
      <c r="H38" s="123" t="s">
        <v>177</v>
      </c>
      <c r="I38" s="144">
        <f>สูตรข้อมูล!F37</f>
        <v>5.21</v>
      </c>
      <c r="J38" s="144">
        <f>สูตรข้อมูล!G37</f>
        <v>5.0599999999999996</v>
      </c>
      <c r="K38" s="144">
        <f>สูตรข้อมูล!H37</f>
        <v>4.08</v>
      </c>
      <c r="L38" s="145">
        <f>สูตรข้อมูล!J37</f>
        <v>100371562.73</v>
      </c>
      <c r="M38" s="145">
        <f>สูตรข้อมูล!AH37</f>
        <v>30404031.420000002</v>
      </c>
      <c r="N38" s="121">
        <f t="shared" si="7"/>
        <v>0</v>
      </c>
      <c r="O38" s="121">
        <f t="shared" si="1"/>
        <v>0</v>
      </c>
      <c r="P38" s="121">
        <f t="shared" si="2"/>
        <v>0</v>
      </c>
      <c r="Q38" s="295" t="str">
        <f t="shared" si="3"/>
        <v/>
      </c>
      <c r="R38" s="122">
        <f t="shared" si="9"/>
        <v>0</v>
      </c>
      <c r="S38" s="124">
        <f>สูตรข้อมูล!AG37</f>
        <v>30009238.32</v>
      </c>
      <c r="T38" s="124">
        <f>สูตรข้อมูล!K37</f>
        <v>74022177.349999994</v>
      </c>
      <c r="U38" s="125">
        <f>สูตรข้อมูล!AM37</f>
        <v>1</v>
      </c>
      <c r="V38" s="125">
        <f>สูตรข้อมูล!AP37</f>
        <v>1</v>
      </c>
      <c r="W38" s="125">
        <f>สูตรข้อมูล!AS37</f>
        <v>0</v>
      </c>
      <c r="X38" s="125">
        <f>สูตรข้อมูล!AU37</f>
        <v>1</v>
      </c>
      <c r="Y38" s="125">
        <f>สูตรข้อมูล!AW37</f>
        <v>0</v>
      </c>
      <c r="Z38" s="125">
        <f>สูตรข้อมูล!AY37</f>
        <v>0</v>
      </c>
      <c r="AA38" s="125">
        <f>สูตรข้อมูล!BA37</f>
        <v>1</v>
      </c>
      <c r="AB38" s="125" t="str">
        <f t="shared" si="5"/>
        <v>B-</v>
      </c>
      <c r="AC38" s="125" t="str">
        <f t="shared" si="10"/>
        <v>0B-</v>
      </c>
      <c r="AD38" s="125" t="str">
        <f t="shared" si="6"/>
        <v>ไม่ผ่าน</v>
      </c>
    </row>
    <row r="39" spans="1:30" s="126" customFormat="1" x14ac:dyDescent="0.2">
      <c r="A39" s="118">
        <v>35</v>
      </c>
      <c r="B39" s="118">
        <v>6</v>
      </c>
      <c r="C39" s="141" t="s">
        <v>214</v>
      </c>
      <c r="D39" s="119" t="s">
        <v>71</v>
      </c>
      <c r="E39" s="120" t="s">
        <v>236</v>
      </c>
      <c r="F39" s="121" t="s">
        <v>167</v>
      </c>
      <c r="G39" s="122" t="s">
        <v>168</v>
      </c>
      <c r="H39" s="123" t="s">
        <v>237</v>
      </c>
      <c r="I39" s="144">
        <f>สูตรข้อมูล!F38</f>
        <v>4.05</v>
      </c>
      <c r="J39" s="144">
        <f>สูตรข้อมูล!G38</f>
        <v>3.81</v>
      </c>
      <c r="K39" s="144">
        <f>สูตรข้อมูล!H38</f>
        <v>2.85</v>
      </c>
      <c r="L39" s="145">
        <f>สูตรข้อมูล!J38</f>
        <v>61782128.82</v>
      </c>
      <c r="M39" s="145">
        <f>สูตรข้อมูล!AH38</f>
        <v>24911437.670000002</v>
      </c>
      <c r="N39" s="121">
        <f t="shared" si="7"/>
        <v>0</v>
      </c>
      <c r="O39" s="121">
        <f t="shared" si="1"/>
        <v>0</v>
      </c>
      <c r="P39" s="121">
        <f t="shared" si="2"/>
        <v>0</v>
      </c>
      <c r="Q39" s="295" t="str">
        <f t="shared" si="3"/>
        <v/>
      </c>
      <c r="R39" s="122">
        <f t="shared" si="9"/>
        <v>0</v>
      </c>
      <c r="S39" s="124">
        <f>สูตรข้อมูล!AG38</f>
        <v>27664123.460000001</v>
      </c>
      <c r="T39" s="124">
        <f>สูตรข้อมูล!K38</f>
        <v>36382445.350000001</v>
      </c>
      <c r="U39" s="125">
        <f>สูตรข้อมูล!AM38</f>
        <v>1</v>
      </c>
      <c r="V39" s="125">
        <f>สูตรข้อมูล!AP38</f>
        <v>1</v>
      </c>
      <c r="W39" s="125">
        <f>สูตรข้อมูล!AS38</f>
        <v>0</v>
      </c>
      <c r="X39" s="125">
        <f>สูตรข้อมูล!AU38</f>
        <v>1</v>
      </c>
      <c r="Y39" s="125">
        <f>สูตรข้อมูล!AW38</f>
        <v>0</v>
      </c>
      <c r="Z39" s="125">
        <f>สูตรข้อมูล!AY38</f>
        <v>0</v>
      </c>
      <c r="AA39" s="125">
        <f>สูตรข้อมูล!BA38</f>
        <v>0</v>
      </c>
      <c r="AB39" s="125" t="str">
        <f t="shared" si="5"/>
        <v>C</v>
      </c>
      <c r="AC39" s="125" t="str">
        <f t="shared" si="10"/>
        <v>0C</v>
      </c>
      <c r="AD39" s="125" t="str">
        <f t="shared" si="6"/>
        <v>ไม่ผ่าน</v>
      </c>
    </row>
    <row r="40" spans="1:30" s="126" customFormat="1" x14ac:dyDescent="0.2">
      <c r="A40" s="118">
        <v>36</v>
      </c>
      <c r="B40" s="118">
        <v>6</v>
      </c>
      <c r="C40" s="141" t="s">
        <v>238</v>
      </c>
      <c r="D40" s="119" t="s">
        <v>8</v>
      </c>
      <c r="E40" s="120" t="s">
        <v>239</v>
      </c>
      <c r="F40" s="121" t="s">
        <v>221</v>
      </c>
      <c r="G40" s="122" t="s">
        <v>116</v>
      </c>
      <c r="H40" s="123" t="s">
        <v>223</v>
      </c>
      <c r="I40" s="144">
        <f>สูตรข้อมูล!F39</f>
        <v>3.98</v>
      </c>
      <c r="J40" s="144">
        <f>สูตรข้อมูล!G39</f>
        <v>3.75</v>
      </c>
      <c r="K40" s="144">
        <f>สูตรข้อมูล!H39</f>
        <v>1.97</v>
      </c>
      <c r="L40" s="145">
        <f>สูตรข้อมูล!J39</f>
        <v>271772349.66000003</v>
      </c>
      <c r="M40" s="145">
        <f>สูตรข้อมูล!AH39</f>
        <v>109684325.54000001</v>
      </c>
      <c r="N40" s="121">
        <f t="shared" si="7"/>
        <v>0</v>
      </c>
      <c r="O40" s="121">
        <f t="shared" si="1"/>
        <v>0</v>
      </c>
      <c r="P40" s="121">
        <f t="shared" si="2"/>
        <v>0</v>
      </c>
      <c r="Q40" s="295" t="str">
        <f t="shared" si="3"/>
        <v/>
      </c>
      <c r="R40" s="122">
        <f t="shared" si="9"/>
        <v>0</v>
      </c>
      <c r="S40" s="124">
        <f>สูตรข้อมูล!AG39</f>
        <v>100388540.78</v>
      </c>
      <c r="T40" s="124">
        <f>สูตรข้อมูล!K39</f>
        <v>89947257.609999999</v>
      </c>
      <c r="U40" s="125">
        <f>สูตรข้อมูล!AM39</f>
        <v>1</v>
      </c>
      <c r="V40" s="125">
        <f>สูตรข้อมูล!AP39</f>
        <v>1</v>
      </c>
      <c r="W40" s="125">
        <f>สูตรข้อมูล!AS39</f>
        <v>1</v>
      </c>
      <c r="X40" s="125">
        <f>สูตรข้อมูล!AU39</f>
        <v>1</v>
      </c>
      <c r="Y40" s="125">
        <f>สูตรข้อมูล!AW39</f>
        <v>0</v>
      </c>
      <c r="Z40" s="125">
        <f>สูตรข้อมูล!AY39</f>
        <v>1</v>
      </c>
      <c r="AA40" s="125">
        <f>สูตรข้อมูล!BA39</f>
        <v>1</v>
      </c>
      <c r="AB40" s="125" t="str">
        <f t="shared" si="5"/>
        <v>A-</v>
      </c>
      <c r="AC40" s="125" t="str">
        <f t="shared" si="10"/>
        <v>0A-</v>
      </c>
      <c r="AD40" s="125" t="str">
        <f t="shared" si="6"/>
        <v>ผ่าน</v>
      </c>
    </row>
    <row r="41" spans="1:30" s="126" customFormat="1" x14ac:dyDescent="0.2">
      <c r="A41" s="118">
        <v>37</v>
      </c>
      <c r="B41" s="118">
        <v>6</v>
      </c>
      <c r="C41" s="141" t="s">
        <v>238</v>
      </c>
      <c r="D41" s="119" t="s">
        <v>43</v>
      </c>
      <c r="E41" s="120" t="s">
        <v>240</v>
      </c>
      <c r="F41" s="121" t="s">
        <v>167</v>
      </c>
      <c r="G41" s="122" t="s">
        <v>241</v>
      </c>
      <c r="H41" s="123" t="s">
        <v>171</v>
      </c>
      <c r="I41" s="144">
        <f>สูตรข้อมูล!F40</f>
        <v>2.9</v>
      </c>
      <c r="J41" s="144">
        <f>สูตรข้อมูล!G40</f>
        <v>2.59</v>
      </c>
      <c r="K41" s="144">
        <f>สูตรข้อมูล!H40</f>
        <v>2.11</v>
      </c>
      <c r="L41" s="145">
        <f>สูตรข้อมูล!J40</f>
        <v>18246835.870000001</v>
      </c>
      <c r="M41" s="145">
        <f>สูตรข้อมูล!AH40</f>
        <v>-1786444.72</v>
      </c>
      <c r="N41" s="121">
        <f t="shared" si="7"/>
        <v>0</v>
      </c>
      <c r="O41" s="121">
        <f t="shared" si="1"/>
        <v>1</v>
      </c>
      <c r="P41" s="121">
        <f t="shared" si="2"/>
        <v>0</v>
      </c>
      <c r="Q41" s="295">
        <f t="shared" si="3"/>
        <v>112.3</v>
      </c>
      <c r="R41" s="122">
        <f>+N41+O41+P41</f>
        <v>1</v>
      </c>
      <c r="S41" s="124">
        <f>สูตรข้อมูล!AG40</f>
        <v>428870.07</v>
      </c>
      <c r="T41" s="124">
        <f>สูตรข้อมูล!K40</f>
        <v>10674828.720000001</v>
      </c>
      <c r="U41" s="125">
        <f>สูตรข้อมูล!AM40</f>
        <v>0</v>
      </c>
      <c r="V41" s="125">
        <f>สูตรข้อมูล!AP40</f>
        <v>0</v>
      </c>
      <c r="W41" s="125">
        <f>สูตรข้อมูล!AS40</f>
        <v>1</v>
      </c>
      <c r="X41" s="125">
        <f>สูตรข้อมูล!AU40</f>
        <v>1</v>
      </c>
      <c r="Y41" s="125">
        <f>สูตรข้อมูล!AW40</f>
        <v>0</v>
      </c>
      <c r="Z41" s="125">
        <f>สูตรข้อมูล!AY40</f>
        <v>0</v>
      </c>
      <c r="AA41" s="125">
        <f>สูตรข้อมูล!BA40</f>
        <v>1</v>
      </c>
      <c r="AB41" s="125" t="str">
        <f t="shared" si="5"/>
        <v>C</v>
      </c>
      <c r="AC41" s="125" t="str">
        <f t="shared" si="10"/>
        <v>1C</v>
      </c>
      <c r="AD41" s="125" t="str">
        <f t="shared" si="6"/>
        <v>ไม่ผ่าน</v>
      </c>
    </row>
    <row r="42" spans="1:30" s="126" customFormat="1" x14ac:dyDescent="0.2">
      <c r="A42" s="118">
        <v>38</v>
      </c>
      <c r="B42" s="118">
        <v>6</v>
      </c>
      <c r="C42" s="141" t="s">
        <v>238</v>
      </c>
      <c r="D42" s="119" t="s">
        <v>44</v>
      </c>
      <c r="E42" s="120" t="s">
        <v>242</v>
      </c>
      <c r="F42" s="121" t="s">
        <v>167</v>
      </c>
      <c r="G42" s="122" t="s">
        <v>187</v>
      </c>
      <c r="H42" s="123" t="s">
        <v>177</v>
      </c>
      <c r="I42" s="144">
        <f>สูตรข้อมูล!F41</f>
        <v>1.67</v>
      </c>
      <c r="J42" s="144">
        <f>สูตรข้อมูล!G41</f>
        <v>1.55</v>
      </c>
      <c r="K42" s="144">
        <f>สูตรข้อมูล!H41</f>
        <v>1.19</v>
      </c>
      <c r="L42" s="145">
        <f>สูตรข้อมูล!J41</f>
        <v>12434395.82</v>
      </c>
      <c r="M42" s="145">
        <f>สูตรข้อมูล!AH41</f>
        <v>3117947.68</v>
      </c>
      <c r="N42" s="121">
        <f t="shared" si="7"/>
        <v>0</v>
      </c>
      <c r="O42" s="121">
        <f t="shared" si="1"/>
        <v>0</v>
      </c>
      <c r="P42" s="121">
        <f t="shared" si="2"/>
        <v>0</v>
      </c>
      <c r="Q42" s="295" t="str">
        <f t="shared" si="3"/>
        <v/>
      </c>
      <c r="R42" s="122">
        <f t="shared" ref="R42:R49" si="11">+N42+O42+P42</f>
        <v>0</v>
      </c>
      <c r="S42" s="124">
        <f>สูตรข้อมูล!AG41</f>
        <v>3000950.17</v>
      </c>
      <c r="T42" s="124">
        <f>สูตรข้อมูล!K41</f>
        <v>3501252.58</v>
      </c>
      <c r="U42" s="125">
        <f>สูตรข้อมูล!AM41</f>
        <v>0</v>
      </c>
      <c r="V42" s="125">
        <f>สูตรข้อมูล!AP41</f>
        <v>0</v>
      </c>
      <c r="W42" s="125">
        <f>สูตรข้อมูล!AS41</f>
        <v>0</v>
      </c>
      <c r="X42" s="125">
        <f>สูตรข้อมูล!AU41</f>
        <v>1</v>
      </c>
      <c r="Y42" s="125">
        <f>สูตรข้อมูล!AW41</f>
        <v>0</v>
      </c>
      <c r="Z42" s="125">
        <f>สูตรข้อมูล!AY41</f>
        <v>0</v>
      </c>
      <c r="AA42" s="125">
        <f>สูตรข้อมูล!BA41</f>
        <v>1</v>
      </c>
      <c r="AB42" s="125" t="str">
        <f t="shared" si="5"/>
        <v>C-</v>
      </c>
      <c r="AC42" s="125" t="str">
        <f t="shared" si="10"/>
        <v>0C-</v>
      </c>
      <c r="AD42" s="125" t="str">
        <f t="shared" si="6"/>
        <v>ไม่ผ่าน</v>
      </c>
    </row>
    <row r="43" spans="1:30" s="126" customFormat="1" x14ac:dyDescent="0.2">
      <c r="A43" s="118">
        <v>39</v>
      </c>
      <c r="B43" s="118">
        <v>6</v>
      </c>
      <c r="C43" s="141" t="s">
        <v>238</v>
      </c>
      <c r="D43" s="119" t="s">
        <v>45</v>
      </c>
      <c r="E43" s="120" t="s">
        <v>243</v>
      </c>
      <c r="F43" s="121" t="s">
        <v>167</v>
      </c>
      <c r="G43" s="122" t="s">
        <v>179</v>
      </c>
      <c r="H43" s="123" t="s">
        <v>171</v>
      </c>
      <c r="I43" s="144">
        <f>สูตรข้อมูล!F42</f>
        <v>3.43</v>
      </c>
      <c r="J43" s="144">
        <f>สูตรข้อมูล!G42</f>
        <v>3.22</v>
      </c>
      <c r="K43" s="144">
        <f>สูตรข้อมูล!H42</f>
        <v>2.25</v>
      </c>
      <c r="L43" s="145">
        <f>สูตรข้อมูล!J42</f>
        <v>30443737.510000002</v>
      </c>
      <c r="M43" s="145">
        <f>สูตรข้อมูล!AH42</f>
        <v>10350557.75</v>
      </c>
      <c r="N43" s="121">
        <f t="shared" si="7"/>
        <v>0</v>
      </c>
      <c r="O43" s="121">
        <f t="shared" si="1"/>
        <v>0</v>
      </c>
      <c r="P43" s="121">
        <f t="shared" si="2"/>
        <v>0</v>
      </c>
      <c r="Q43" s="295" t="str">
        <f t="shared" si="3"/>
        <v/>
      </c>
      <c r="R43" s="122">
        <f t="shared" si="11"/>
        <v>0</v>
      </c>
      <c r="S43" s="124">
        <f>สูตรข้อมูล!AG42</f>
        <v>10816599.57</v>
      </c>
      <c r="T43" s="124">
        <f>สูตรข้อมูล!K42</f>
        <v>15670543.32</v>
      </c>
      <c r="U43" s="125">
        <f>สูตรข้อมูล!AM42</f>
        <v>0</v>
      </c>
      <c r="V43" s="125">
        <f>สูตรข้อมูล!AP42</f>
        <v>1</v>
      </c>
      <c r="W43" s="125">
        <f>สูตรข้อมูล!AS42</f>
        <v>1</v>
      </c>
      <c r="X43" s="125">
        <f>สูตรข้อมูล!AU42</f>
        <v>0</v>
      </c>
      <c r="Y43" s="125">
        <f>สูตรข้อมูล!AW42</f>
        <v>0</v>
      </c>
      <c r="Z43" s="125">
        <f>สูตรข้อมูล!AY42</f>
        <v>1</v>
      </c>
      <c r="AA43" s="125">
        <f>สูตรข้อมูล!BA42</f>
        <v>1</v>
      </c>
      <c r="AB43" s="125" t="str">
        <f t="shared" si="5"/>
        <v>B-</v>
      </c>
      <c r="AC43" s="125" t="str">
        <f t="shared" si="10"/>
        <v>0B-</v>
      </c>
      <c r="AD43" s="125" t="str">
        <f t="shared" si="6"/>
        <v>ไม่ผ่าน</v>
      </c>
    </row>
    <row r="44" spans="1:30" s="126" customFormat="1" x14ac:dyDescent="0.2">
      <c r="A44" s="118">
        <v>40</v>
      </c>
      <c r="B44" s="118">
        <v>6</v>
      </c>
      <c r="C44" s="141" t="s">
        <v>238</v>
      </c>
      <c r="D44" s="119" t="s">
        <v>46</v>
      </c>
      <c r="E44" s="120" t="s">
        <v>244</v>
      </c>
      <c r="F44" s="121" t="s">
        <v>167</v>
      </c>
      <c r="G44" s="122" t="s">
        <v>241</v>
      </c>
      <c r="H44" s="123" t="s">
        <v>171</v>
      </c>
      <c r="I44" s="144">
        <f>สูตรข้อมูล!F43</f>
        <v>5.41</v>
      </c>
      <c r="J44" s="144">
        <f>สูตรข้อมูล!G43</f>
        <v>5.15</v>
      </c>
      <c r="K44" s="144">
        <f>สูตรข้อมูล!H43</f>
        <v>3.53</v>
      </c>
      <c r="L44" s="145">
        <f>สูตรข้อมูล!J43</f>
        <v>27501580.149999999</v>
      </c>
      <c r="M44" s="145">
        <f>สูตรข้อมูล!AH43</f>
        <v>8448557.5500000007</v>
      </c>
      <c r="N44" s="121">
        <f t="shared" si="7"/>
        <v>0</v>
      </c>
      <c r="O44" s="121">
        <f t="shared" si="1"/>
        <v>0</v>
      </c>
      <c r="P44" s="121">
        <f t="shared" si="2"/>
        <v>0</v>
      </c>
      <c r="Q44" s="295" t="str">
        <f t="shared" si="3"/>
        <v/>
      </c>
      <c r="R44" s="122">
        <f t="shared" si="11"/>
        <v>0</v>
      </c>
      <c r="S44" s="124">
        <f>สูตรข้อมูล!AG43</f>
        <v>8785606.1099999994</v>
      </c>
      <c r="T44" s="124">
        <f>สูตรข้อมูล!K43</f>
        <v>15780587.58</v>
      </c>
      <c r="U44" s="125">
        <f>สูตรข้อมูล!AM43</f>
        <v>0</v>
      </c>
      <c r="V44" s="125">
        <f>สูตรข้อมูล!AP43</f>
        <v>1</v>
      </c>
      <c r="W44" s="125">
        <f>สูตรข้อมูล!AS43</f>
        <v>1</v>
      </c>
      <c r="X44" s="125">
        <f>สูตรข้อมูล!AU43</f>
        <v>0</v>
      </c>
      <c r="Y44" s="125">
        <f>สูตรข้อมูล!AW43</f>
        <v>1</v>
      </c>
      <c r="Z44" s="125">
        <f>สูตรข้อมูล!AY43</f>
        <v>1</v>
      </c>
      <c r="AA44" s="125">
        <f>สูตรข้อมูล!BA43</f>
        <v>0</v>
      </c>
      <c r="AB44" s="125" t="str">
        <f t="shared" si="5"/>
        <v>B-</v>
      </c>
      <c r="AC44" s="146" t="str">
        <f t="shared" si="10"/>
        <v>0B-</v>
      </c>
      <c r="AD44" s="125" t="str">
        <f t="shared" si="6"/>
        <v>ไม่ผ่าน</v>
      </c>
    </row>
    <row r="45" spans="1:30" s="126" customFormat="1" x14ac:dyDescent="0.2">
      <c r="A45" s="118">
        <v>41</v>
      </c>
      <c r="B45" s="118">
        <v>6</v>
      </c>
      <c r="C45" s="141" t="s">
        <v>238</v>
      </c>
      <c r="D45" s="119" t="s">
        <v>47</v>
      </c>
      <c r="E45" s="120" t="s">
        <v>245</v>
      </c>
      <c r="F45" s="121" t="s">
        <v>167</v>
      </c>
      <c r="G45" s="122" t="s">
        <v>246</v>
      </c>
      <c r="H45" s="123" t="s">
        <v>213</v>
      </c>
      <c r="I45" s="144">
        <f>สูตรข้อมูล!F44</f>
        <v>5.33</v>
      </c>
      <c r="J45" s="144">
        <f>สูตรข้อมูล!G44</f>
        <v>5.0599999999999996</v>
      </c>
      <c r="K45" s="144">
        <f>สูตรข้อมูล!H44</f>
        <v>4.6100000000000003</v>
      </c>
      <c r="L45" s="145">
        <f>สูตรข้อมูล!J44</f>
        <v>10269628.609999999</v>
      </c>
      <c r="M45" s="145">
        <f>สูตรข้อมูล!AH44</f>
        <v>-3003098.57</v>
      </c>
      <c r="N45" s="121">
        <f t="shared" si="7"/>
        <v>0</v>
      </c>
      <c r="O45" s="121">
        <f t="shared" si="1"/>
        <v>1</v>
      </c>
      <c r="P45" s="121">
        <f t="shared" si="2"/>
        <v>0</v>
      </c>
      <c r="Q45" s="295">
        <f t="shared" si="3"/>
        <v>37.6</v>
      </c>
      <c r="R45" s="122">
        <f t="shared" si="11"/>
        <v>1</v>
      </c>
      <c r="S45" s="124">
        <f>สูตรข้อมูล!AG44</f>
        <v>-2405755.37</v>
      </c>
      <c r="T45" s="124">
        <f>สูตรข้อมูล!K44</f>
        <v>8431586.2599999998</v>
      </c>
      <c r="U45" s="125">
        <f>สูตรข้อมูล!AM44</f>
        <v>0</v>
      </c>
      <c r="V45" s="125">
        <f>สูตรข้อมูล!AP44</f>
        <v>0</v>
      </c>
      <c r="W45" s="125">
        <f>สูตรข้อมูล!AS44</f>
        <v>1</v>
      </c>
      <c r="X45" s="125">
        <f>สูตรข้อมูล!AU44</f>
        <v>1</v>
      </c>
      <c r="Y45" s="125">
        <f>สูตรข้อมูล!AW44</f>
        <v>0</v>
      </c>
      <c r="Z45" s="125">
        <f>สูตรข้อมูล!AY44</f>
        <v>1</v>
      </c>
      <c r="AA45" s="125">
        <f>สูตรข้อมูล!BA44</f>
        <v>0</v>
      </c>
      <c r="AB45" s="125" t="str">
        <f t="shared" si="5"/>
        <v>C</v>
      </c>
      <c r="AC45" s="125" t="str">
        <f t="shared" si="10"/>
        <v>1C</v>
      </c>
      <c r="AD45" s="125" t="str">
        <f t="shared" si="6"/>
        <v>ไม่ผ่าน</v>
      </c>
    </row>
    <row r="46" spans="1:30" s="126" customFormat="1" x14ac:dyDescent="0.2">
      <c r="A46" s="118">
        <v>42</v>
      </c>
      <c r="B46" s="118">
        <v>6</v>
      </c>
      <c r="C46" s="141" t="s">
        <v>238</v>
      </c>
      <c r="D46" s="119" t="s">
        <v>67</v>
      </c>
      <c r="E46" s="120" t="s">
        <v>247</v>
      </c>
      <c r="F46" s="121" t="s">
        <v>167</v>
      </c>
      <c r="G46" s="122" t="s">
        <v>174</v>
      </c>
      <c r="H46" s="123" t="s">
        <v>171</v>
      </c>
      <c r="I46" s="144">
        <f>สูตรข้อมูล!F45</f>
        <v>5.66</v>
      </c>
      <c r="J46" s="144">
        <f>สูตรข้อมูล!G45</f>
        <v>5.18</v>
      </c>
      <c r="K46" s="144">
        <f>สูตรข้อมูล!H45</f>
        <v>3.8</v>
      </c>
      <c r="L46" s="145">
        <f>สูตรข้อมูล!J45</f>
        <v>19598377.670000002</v>
      </c>
      <c r="M46" s="145">
        <f>สูตรข้อมูล!AH45</f>
        <v>-1276655.6200000001</v>
      </c>
      <c r="N46" s="121">
        <f t="shared" si="7"/>
        <v>0</v>
      </c>
      <c r="O46" s="121">
        <f t="shared" si="1"/>
        <v>1</v>
      </c>
      <c r="P46" s="121">
        <f t="shared" si="2"/>
        <v>0</v>
      </c>
      <c r="Q46" s="295">
        <f t="shared" si="3"/>
        <v>168.8</v>
      </c>
      <c r="R46" s="122">
        <f t="shared" si="11"/>
        <v>1</v>
      </c>
      <c r="S46" s="124">
        <f>สูตรข้อมูล!AG45</f>
        <v>-1444479.09</v>
      </c>
      <c r="T46" s="124">
        <f>สูตรข้อมูล!K45</f>
        <v>11784363.060000001</v>
      </c>
      <c r="U46" s="125">
        <f>สูตรข้อมูล!AM45</f>
        <v>0</v>
      </c>
      <c r="V46" s="125">
        <f>สูตรข้อมูล!AP45</f>
        <v>0</v>
      </c>
      <c r="W46" s="125">
        <f>สูตรข้อมูล!AS45</f>
        <v>1</v>
      </c>
      <c r="X46" s="125">
        <f>สูตรข้อมูล!AU45</f>
        <v>0</v>
      </c>
      <c r="Y46" s="125">
        <f>สูตรข้อมูล!AW45</f>
        <v>1</v>
      </c>
      <c r="Z46" s="125">
        <f>สูตรข้อมูล!AY45</f>
        <v>0</v>
      </c>
      <c r="AA46" s="125">
        <f>สูตรข้อมูล!BA45</f>
        <v>0</v>
      </c>
      <c r="AB46" s="125" t="str">
        <f t="shared" si="5"/>
        <v>C-</v>
      </c>
      <c r="AC46" s="125" t="str">
        <f t="shared" si="10"/>
        <v>1C-</v>
      </c>
      <c r="AD46" s="125" t="str">
        <f t="shared" si="6"/>
        <v>ไม่ผ่าน</v>
      </c>
    </row>
    <row r="47" spans="1:30" s="126" customFormat="1" x14ac:dyDescent="0.2">
      <c r="A47" s="118">
        <v>43</v>
      </c>
      <c r="B47" s="118">
        <v>6</v>
      </c>
      <c r="C47" s="141" t="s">
        <v>248</v>
      </c>
      <c r="D47" s="119" t="s">
        <v>6</v>
      </c>
      <c r="E47" s="120" t="s">
        <v>249</v>
      </c>
      <c r="F47" s="121" t="s">
        <v>163</v>
      </c>
      <c r="G47" s="122" t="s">
        <v>250</v>
      </c>
      <c r="H47" s="123" t="s">
        <v>192</v>
      </c>
      <c r="I47" s="144">
        <f>สูตรข้อมูล!F46</f>
        <v>2.98</v>
      </c>
      <c r="J47" s="144">
        <f>สูตรข้อมูล!G46</f>
        <v>2.41</v>
      </c>
      <c r="K47" s="144">
        <f>สูตรข้อมูล!H46</f>
        <v>1.23</v>
      </c>
      <c r="L47" s="145">
        <f>สูตรข้อมูล!J46</f>
        <v>780945988.92999995</v>
      </c>
      <c r="M47" s="145">
        <f>สูตรข้อมูล!AH46</f>
        <v>601655806.64999998</v>
      </c>
      <c r="N47" s="121">
        <f t="shared" si="7"/>
        <v>0</v>
      </c>
      <c r="O47" s="121">
        <f t="shared" si="1"/>
        <v>0</v>
      </c>
      <c r="P47" s="121">
        <f t="shared" si="2"/>
        <v>0</v>
      </c>
      <c r="Q47" s="295" t="str">
        <f t="shared" si="3"/>
        <v/>
      </c>
      <c r="R47" s="122">
        <f t="shared" si="11"/>
        <v>0</v>
      </c>
      <c r="S47" s="124">
        <f>สูตรข้อมูล!AG46</f>
        <v>652896342.84000003</v>
      </c>
      <c r="T47" s="124">
        <f>สูตรข้อมูล!K46</f>
        <v>116677592.08</v>
      </c>
      <c r="U47" s="125">
        <f>สูตรข้อมูล!AM46</f>
        <v>1</v>
      </c>
      <c r="V47" s="125">
        <f>สูตรข้อมูล!AP46</f>
        <v>1</v>
      </c>
      <c r="W47" s="125">
        <f>สูตรข้อมูล!AS46</f>
        <v>0</v>
      </c>
      <c r="X47" s="125">
        <f>สูตรข้อมูล!AU46</f>
        <v>0</v>
      </c>
      <c r="Y47" s="125">
        <f>สูตรข้อมูล!AW46</f>
        <v>0</v>
      </c>
      <c r="Z47" s="125">
        <f>สูตรข้อมูล!AY46</f>
        <v>0</v>
      </c>
      <c r="AA47" s="125">
        <f>สูตรข้อมูล!BA46</f>
        <v>0</v>
      </c>
      <c r="AB47" s="125" t="str">
        <f t="shared" si="5"/>
        <v>C-</v>
      </c>
      <c r="AC47" s="125" t="str">
        <f t="shared" si="10"/>
        <v>0C-</v>
      </c>
      <c r="AD47" s="125" t="str">
        <f t="shared" si="6"/>
        <v>ไม่ผ่าน</v>
      </c>
    </row>
    <row r="48" spans="1:30" s="126" customFormat="1" x14ac:dyDescent="0.2">
      <c r="A48" s="118">
        <v>44</v>
      </c>
      <c r="B48" s="118">
        <v>6</v>
      </c>
      <c r="C48" s="141" t="s">
        <v>248</v>
      </c>
      <c r="D48" s="119" t="s">
        <v>55</v>
      </c>
      <c r="E48" s="120" t="s">
        <v>251</v>
      </c>
      <c r="F48" s="121" t="s">
        <v>221</v>
      </c>
      <c r="G48" s="244" t="s">
        <v>252</v>
      </c>
      <c r="H48" s="245" t="s">
        <v>253</v>
      </c>
      <c r="I48" s="144">
        <f>สูตรข้อมูล!F47</f>
        <v>2.92</v>
      </c>
      <c r="J48" s="144">
        <f>สูตรข้อมูล!G47</f>
        <v>2.63</v>
      </c>
      <c r="K48" s="144">
        <f>สูตรข้อมูล!H47</f>
        <v>1.23</v>
      </c>
      <c r="L48" s="145">
        <f>สูตรข้อมูล!J47</f>
        <v>269449767.26999998</v>
      </c>
      <c r="M48" s="145">
        <f>สูตรข้อมูล!AH47</f>
        <v>124729234.34999999</v>
      </c>
      <c r="N48" s="121">
        <f t="shared" si="7"/>
        <v>0</v>
      </c>
      <c r="O48" s="121">
        <f t="shared" si="1"/>
        <v>0</v>
      </c>
      <c r="P48" s="121">
        <f t="shared" si="2"/>
        <v>0</v>
      </c>
      <c r="Q48" s="295" t="str">
        <f t="shared" si="3"/>
        <v/>
      </c>
      <c r="R48" s="244">
        <f t="shared" si="11"/>
        <v>0</v>
      </c>
      <c r="S48" s="124">
        <f>สูตรข้อมูล!AG47</f>
        <v>146321760.41999999</v>
      </c>
      <c r="T48" s="124">
        <f>สูตรข้อมูล!K47</f>
        <v>26444606.620000001</v>
      </c>
      <c r="U48" s="146">
        <f>สูตรข้อมูล!AM47</f>
        <v>1</v>
      </c>
      <c r="V48" s="146">
        <f>สูตรข้อมูล!AP47</f>
        <v>1</v>
      </c>
      <c r="W48" s="146">
        <f>สูตรข้อมูล!AS47</f>
        <v>0</v>
      </c>
      <c r="X48" s="146">
        <f>สูตรข้อมูล!AU47</f>
        <v>0</v>
      </c>
      <c r="Y48" s="146">
        <f>สูตรข้อมูล!AW47</f>
        <v>0</v>
      </c>
      <c r="Z48" s="146">
        <f>สูตรข้อมูล!AY47</f>
        <v>0</v>
      </c>
      <c r="AA48" s="146">
        <f>สูตรข้อมูล!BA47</f>
        <v>0</v>
      </c>
      <c r="AB48" s="146" t="str">
        <f t="shared" si="5"/>
        <v>C-</v>
      </c>
      <c r="AC48" s="146" t="str">
        <f t="shared" si="10"/>
        <v>0C-</v>
      </c>
      <c r="AD48" s="146" t="str">
        <f t="shared" si="6"/>
        <v>ไม่ผ่าน</v>
      </c>
    </row>
    <row r="49" spans="1:30" s="126" customFormat="1" x14ac:dyDescent="0.2">
      <c r="A49" s="118">
        <v>45</v>
      </c>
      <c r="B49" s="118">
        <v>6</v>
      </c>
      <c r="C49" s="141" t="s">
        <v>248</v>
      </c>
      <c r="D49" s="119" t="s">
        <v>56</v>
      </c>
      <c r="E49" s="120" t="s">
        <v>254</v>
      </c>
      <c r="F49" s="121" t="s">
        <v>167</v>
      </c>
      <c r="G49" s="122" t="s">
        <v>197</v>
      </c>
      <c r="H49" s="123" t="s">
        <v>177</v>
      </c>
      <c r="I49" s="144">
        <f>สูตรข้อมูล!F48</f>
        <v>2.2799999999999998</v>
      </c>
      <c r="J49" s="144">
        <f>สูตรข้อมูล!G48</f>
        <v>2.13</v>
      </c>
      <c r="K49" s="144">
        <f>สูตรข้อมูล!H48</f>
        <v>1.51</v>
      </c>
      <c r="L49" s="145">
        <f>สูตรข้อมูล!J48</f>
        <v>25884686.23</v>
      </c>
      <c r="M49" s="145">
        <f>สูตรข้อมูล!AH48</f>
        <v>2337257.48</v>
      </c>
      <c r="N49" s="121">
        <f t="shared" si="7"/>
        <v>0</v>
      </c>
      <c r="O49" s="121">
        <f t="shared" si="1"/>
        <v>0</v>
      </c>
      <c r="P49" s="121">
        <f t="shared" si="2"/>
        <v>0</v>
      </c>
      <c r="Q49" s="295" t="str">
        <f t="shared" si="3"/>
        <v/>
      </c>
      <c r="R49" s="122">
        <f t="shared" si="11"/>
        <v>0</v>
      </c>
      <c r="S49" s="124">
        <f>สูตรข้อมูล!AG48</f>
        <v>6024583.2699999996</v>
      </c>
      <c r="T49" s="124">
        <f>สูตรข้อมูล!K48</f>
        <v>9977563.5600000005</v>
      </c>
      <c r="U49" s="125">
        <f>สูตรข้อมูล!AM48</f>
        <v>0</v>
      </c>
      <c r="V49" s="125">
        <f>สูตรข้อมูล!AP48</f>
        <v>0</v>
      </c>
      <c r="W49" s="125">
        <f>สูตรข้อมูล!AS48</f>
        <v>0</v>
      </c>
      <c r="X49" s="125">
        <f>สูตรข้อมูล!AU48</f>
        <v>0</v>
      </c>
      <c r="Y49" s="125">
        <f>สูตรข้อมูล!AW48</f>
        <v>0</v>
      </c>
      <c r="Z49" s="125">
        <f>สูตรข้อมูล!AY48</f>
        <v>0</v>
      </c>
      <c r="AA49" s="125">
        <f>สูตรข้อมูล!BA48</f>
        <v>1</v>
      </c>
      <c r="AB49" s="125" t="str">
        <f t="shared" si="5"/>
        <v>D</v>
      </c>
      <c r="AC49" s="125" t="str">
        <f t="shared" si="10"/>
        <v>0D</v>
      </c>
      <c r="AD49" s="125" t="str">
        <f t="shared" si="6"/>
        <v>ไม่ผ่าน</v>
      </c>
    </row>
    <row r="50" spans="1:30" s="126" customFormat="1" x14ac:dyDescent="0.2">
      <c r="A50" s="118">
        <v>46</v>
      </c>
      <c r="B50" s="118">
        <v>6</v>
      </c>
      <c r="C50" s="141" t="s">
        <v>248</v>
      </c>
      <c r="D50" s="119" t="s">
        <v>57</v>
      </c>
      <c r="E50" s="120" t="s">
        <v>255</v>
      </c>
      <c r="F50" s="121" t="s">
        <v>167</v>
      </c>
      <c r="G50" s="122" t="s">
        <v>256</v>
      </c>
      <c r="H50" s="123" t="s">
        <v>171</v>
      </c>
      <c r="I50" s="144">
        <f>สูตรข้อมูล!F49</f>
        <v>1.99</v>
      </c>
      <c r="J50" s="144">
        <f>สูตรข้อมูล!G49</f>
        <v>1.81</v>
      </c>
      <c r="K50" s="144">
        <f>สูตรข้อมูล!H49</f>
        <v>0.52</v>
      </c>
      <c r="L50" s="145">
        <f>สูตรข้อมูล!J49</f>
        <v>20676015.210000001</v>
      </c>
      <c r="M50" s="145">
        <f>สูตรข้อมูล!AH49</f>
        <v>17464685.800000001</v>
      </c>
      <c r="N50" s="121">
        <f t="shared" si="7"/>
        <v>1</v>
      </c>
      <c r="O50" s="121">
        <f t="shared" si="1"/>
        <v>0</v>
      </c>
      <c r="P50" s="121">
        <f t="shared" si="2"/>
        <v>0</v>
      </c>
      <c r="Q50" s="295" t="str">
        <f t="shared" si="3"/>
        <v/>
      </c>
      <c r="R50" s="122">
        <f>+N50+O50+P50</f>
        <v>1</v>
      </c>
      <c r="S50" s="124">
        <f>สูตรข้อมูล!AG49</f>
        <v>19536669.640000001</v>
      </c>
      <c r="T50" s="124">
        <f>สูตรข้อมูล!K49</f>
        <v>-10452212.9</v>
      </c>
      <c r="U50" s="125">
        <f>สูตรข้อมูล!AM49</f>
        <v>1</v>
      </c>
      <c r="V50" s="125">
        <f>สูตรข้อมูล!AP49</f>
        <v>1</v>
      </c>
      <c r="W50" s="125">
        <f>สูตรข้อมูล!AS49</f>
        <v>1</v>
      </c>
      <c r="X50" s="125">
        <f>สูตรข้อมูล!AU49</f>
        <v>0</v>
      </c>
      <c r="Y50" s="125">
        <f>สูตรข้อมูล!AW49</f>
        <v>0</v>
      </c>
      <c r="Z50" s="125">
        <f>สูตรข้อมูล!AY49</f>
        <v>0</v>
      </c>
      <c r="AA50" s="125">
        <f>สูตรข้อมูล!BA49</f>
        <v>0</v>
      </c>
      <c r="AB50" s="125" t="str">
        <f t="shared" si="5"/>
        <v>C</v>
      </c>
      <c r="AC50" s="125" t="str">
        <f t="shared" si="10"/>
        <v>1C</v>
      </c>
      <c r="AD50" s="125" t="str">
        <f t="shared" si="6"/>
        <v>ไม่ผ่าน</v>
      </c>
    </row>
    <row r="51" spans="1:30" s="126" customFormat="1" x14ac:dyDescent="0.2">
      <c r="A51" s="118">
        <v>47</v>
      </c>
      <c r="B51" s="118">
        <v>6</v>
      </c>
      <c r="C51" s="141" t="s">
        <v>248</v>
      </c>
      <c r="D51" s="119" t="s">
        <v>58</v>
      </c>
      <c r="E51" s="120" t="s">
        <v>257</v>
      </c>
      <c r="F51" s="121" t="s">
        <v>167</v>
      </c>
      <c r="G51" s="122" t="s">
        <v>187</v>
      </c>
      <c r="H51" s="123" t="s">
        <v>177</v>
      </c>
      <c r="I51" s="144">
        <f>สูตรข้อมูล!F50</f>
        <v>3.17</v>
      </c>
      <c r="J51" s="144">
        <f>สูตรข้อมูล!G50</f>
        <v>3.05</v>
      </c>
      <c r="K51" s="144">
        <f>สูตรข้อมูล!H50</f>
        <v>1.51</v>
      </c>
      <c r="L51" s="145">
        <f>สูตรข้อมูล!J50</f>
        <v>38352379.340000004</v>
      </c>
      <c r="M51" s="145">
        <f>สูตรข้อมูล!AH50</f>
        <v>20817854.190000001</v>
      </c>
      <c r="N51" s="121">
        <f t="shared" si="7"/>
        <v>0</v>
      </c>
      <c r="O51" s="121">
        <f t="shared" si="1"/>
        <v>0</v>
      </c>
      <c r="P51" s="121">
        <f t="shared" si="2"/>
        <v>0</v>
      </c>
      <c r="Q51" s="295" t="str">
        <f t="shared" si="3"/>
        <v/>
      </c>
      <c r="R51" s="122">
        <f t="shared" ref="R51:R58" si="12">+N51+O51+P51</f>
        <v>0</v>
      </c>
      <c r="S51" s="124">
        <f>สูตรข้อมูล!AG50</f>
        <v>25134278.25</v>
      </c>
      <c r="T51" s="124">
        <f>สูตรข้อมูล!K50</f>
        <v>8986678.4600000009</v>
      </c>
      <c r="U51" s="125">
        <f>สูตรข้อมูล!AM50</f>
        <v>1</v>
      </c>
      <c r="V51" s="125">
        <f>สูตรข้อมูล!AP50</f>
        <v>1</v>
      </c>
      <c r="W51" s="125">
        <f>สูตรข้อมูล!AS50</f>
        <v>0</v>
      </c>
      <c r="X51" s="125">
        <f>สูตรข้อมูล!AU50</f>
        <v>1</v>
      </c>
      <c r="Y51" s="125">
        <f>สูตรข้อมูล!AW50</f>
        <v>1</v>
      </c>
      <c r="Z51" s="125">
        <f>สูตรข้อมูล!AY50</f>
        <v>0</v>
      </c>
      <c r="AA51" s="125">
        <f>สูตรข้อมูล!BA50</f>
        <v>1</v>
      </c>
      <c r="AB51" s="125" t="str">
        <f t="shared" si="5"/>
        <v>B</v>
      </c>
      <c r="AC51" s="125" t="str">
        <f t="shared" si="10"/>
        <v>0B</v>
      </c>
      <c r="AD51" s="125" t="str">
        <f t="shared" si="6"/>
        <v>ผ่าน</v>
      </c>
    </row>
    <row r="52" spans="1:30" s="126" customFormat="1" x14ac:dyDescent="0.2">
      <c r="A52" s="118">
        <v>48</v>
      </c>
      <c r="B52" s="118">
        <v>6</v>
      </c>
      <c r="C52" s="141" t="s">
        <v>248</v>
      </c>
      <c r="D52" s="119" t="s">
        <v>59</v>
      </c>
      <c r="E52" s="120" t="s">
        <v>258</v>
      </c>
      <c r="F52" s="121" t="s">
        <v>167</v>
      </c>
      <c r="G52" s="122" t="s">
        <v>235</v>
      </c>
      <c r="H52" s="123" t="s">
        <v>177</v>
      </c>
      <c r="I52" s="144">
        <f>สูตรข้อมูล!F51</f>
        <v>1.01</v>
      </c>
      <c r="J52" s="144">
        <f>สูตรข้อมูล!G51</f>
        <v>0.9</v>
      </c>
      <c r="K52" s="144">
        <f>สูตรข้อมูล!H51</f>
        <v>0.31</v>
      </c>
      <c r="L52" s="145">
        <f>สูตรข้อมูล!J51</f>
        <v>254825.75</v>
      </c>
      <c r="M52" s="145">
        <f>สูตรข้อมูล!AH51</f>
        <v>-4807218.97</v>
      </c>
      <c r="N52" s="121">
        <f t="shared" si="7"/>
        <v>3</v>
      </c>
      <c r="O52" s="121">
        <f t="shared" si="1"/>
        <v>1</v>
      </c>
      <c r="P52" s="121">
        <f t="shared" si="2"/>
        <v>2</v>
      </c>
      <c r="Q52" s="295">
        <f t="shared" si="3"/>
        <v>0.5</v>
      </c>
      <c r="R52" s="122">
        <f t="shared" si="12"/>
        <v>6</v>
      </c>
      <c r="S52" s="124">
        <f>สูตรข้อมูล!AG51</f>
        <v>3746251.03</v>
      </c>
      <c r="T52" s="124">
        <f>สูตรข้อมูล!K51</f>
        <v>-27400301.98</v>
      </c>
      <c r="U52" s="125">
        <f>สูตรข้อมูล!AM51</f>
        <v>0</v>
      </c>
      <c r="V52" s="125">
        <f>สูตรข้อมูล!AP51</f>
        <v>0</v>
      </c>
      <c r="W52" s="125">
        <f>สูตรข้อมูล!AS51</f>
        <v>1</v>
      </c>
      <c r="X52" s="125">
        <f>สูตรข้อมูล!AU51</f>
        <v>1</v>
      </c>
      <c r="Y52" s="125">
        <f>สูตรข้อมูล!AW51</f>
        <v>0</v>
      </c>
      <c r="Z52" s="125">
        <f>สูตรข้อมูล!AY51</f>
        <v>0</v>
      </c>
      <c r="AA52" s="125">
        <f>สูตรข้อมูล!BA51</f>
        <v>1</v>
      </c>
      <c r="AB52" s="125" t="str">
        <f t="shared" si="5"/>
        <v>C</v>
      </c>
      <c r="AC52" s="125" t="str">
        <f t="shared" si="10"/>
        <v>6C</v>
      </c>
      <c r="AD52" s="125" t="str">
        <f t="shared" si="6"/>
        <v>ไม่ผ่าน</v>
      </c>
    </row>
    <row r="53" spans="1:30" s="126" customFormat="1" x14ac:dyDescent="0.2">
      <c r="A53" s="118">
        <v>49</v>
      </c>
      <c r="B53" s="118">
        <v>6</v>
      </c>
      <c r="C53" s="141" t="s">
        <v>248</v>
      </c>
      <c r="D53" s="119" t="s">
        <v>60</v>
      </c>
      <c r="E53" s="120" t="s">
        <v>259</v>
      </c>
      <c r="F53" s="121" t="s">
        <v>167</v>
      </c>
      <c r="G53" s="122" t="s">
        <v>168</v>
      </c>
      <c r="H53" s="123" t="s">
        <v>171</v>
      </c>
      <c r="I53" s="144">
        <f>สูตรข้อมูล!F52</f>
        <v>1.24</v>
      </c>
      <c r="J53" s="144">
        <f>สูตรข้อมูล!G52</f>
        <v>1.1000000000000001</v>
      </c>
      <c r="K53" s="144">
        <f>สูตรข้อมูล!H52</f>
        <v>0.54</v>
      </c>
      <c r="L53" s="145">
        <f>สูตรข้อมูล!J52</f>
        <v>4772732.22</v>
      </c>
      <c r="M53" s="145">
        <f>สูตรข้อมูล!AH52</f>
        <v>-822551.23</v>
      </c>
      <c r="N53" s="121">
        <f t="shared" si="7"/>
        <v>2</v>
      </c>
      <c r="O53" s="121">
        <f t="shared" si="1"/>
        <v>1</v>
      </c>
      <c r="P53" s="121">
        <f t="shared" si="2"/>
        <v>0</v>
      </c>
      <c r="Q53" s="295">
        <f t="shared" si="3"/>
        <v>63.8</v>
      </c>
      <c r="R53" s="122">
        <f t="shared" si="12"/>
        <v>3</v>
      </c>
      <c r="S53" s="124">
        <f>สูตรข้อมูล!AG52</f>
        <v>1969345.91</v>
      </c>
      <c r="T53" s="124">
        <f>สูตรข้อมูล!K52</f>
        <v>-9095391.1199999992</v>
      </c>
      <c r="U53" s="125">
        <f>สูตรข้อมูล!AM52</f>
        <v>0</v>
      </c>
      <c r="V53" s="125">
        <f>สูตรข้อมูล!AP52</f>
        <v>0</v>
      </c>
      <c r="W53" s="125">
        <f>สูตรข้อมูล!AS52</f>
        <v>0</v>
      </c>
      <c r="X53" s="125">
        <f>สูตรข้อมูล!AU52</f>
        <v>1</v>
      </c>
      <c r="Y53" s="125">
        <f>สูตรข้อมูล!AW52</f>
        <v>0</v>
      </c>
      <c r="Z53" s="125">
        <f>สูตรข้อมูล!AY52</f>
        <v>0</v>
      </c>
      <c r="AA53" s="125">
        <f>สูตรข้อมูล!BA52</f>
        <v>0</v>
      </c>
      <c r="AB53" s="125" t="str">
        <f t="shared" si="5"/>
        <v>D</v>
      </c>
      <c r="AC53" s="146" t="str">
        <f t="shared" si="10"/>
        <v>3D</v>
      </c>
      <c r="AD53" s="125" t="str">
        <f t="shared" si="6"/>
        <v>ไม่ผ่าน</v>
      </c>
    </row>
    <row r="54" spans="1:30" s="126" customFormat="1" x14ac:dyDescent="0.2">
      <c r="A54" s="118">
        <v>50</v>
      </c>
      <c r="B54" s="118">
        <v>6</v>
      </c>
      <c r="C54" s="141" t="s">
        <v>260</v>
      </c>
      <c r="D54" s="119" t="s">
        <v>4</v>
      </c>
      <c r="E54" s="120" t="s">
        <v>261</v>
      </c>
      <c r="F54" s="121" t="s">
        <v>163</v>
      </c>
      <c r="G54" s="122" t="s">
        <v>262</v>
      </c>
      <c r="H54" s="123" t="s">
        <v>192</v>
      </c>
      <c r="I54" s="144">
        <f>สูตรข้อมูล!F53</f>
        <v>2.4900000000000002</v>
      </c>
      <c r="J54" s="144">
        <f>สูตรข้อมูล!G53</f>
        <v>2.2799999999999998</v>
      </c>
      <c r="K54" s="144">
        <f>สูตรข้อมูล!H53</f>
        <v>1.76</v>
      </c>
      <c r="L54" s="145">
        <f>สูตรข้อมูล!J53</f>
        <v>917000994.71000004</v>
      </c>
      <c r="M54" s="145">
        <f>สูตรข้อมูล!AH53</f>
        <v>243443012.36000001</v>
      </c>
      <c r="N54" s="121">
        <f t="shared" si="7"/>
        <v>0</v>
      </c>
      <c r="O54" s="121">
        <f t="shared" si="1"/>
        <v>0</v>
      </c>
      <c r="P54" s="121">
        <f t="shared" si="2"/>
        <v>0</v>
      </c>
      <c r="Q54" s="295" t="str">
        <f t="shared" si="3"/>
        <v/>
      </c>
      <c r="R54" s="122">
        <f t="shared" si="12"/>
        <v>0</v>
      </c>
      <c r="S54" s="124">
        <f>สูตรข้อมูล!AG53</f>
        <v>266028889.50999999</v>
      </c>
      <c r="T54" s="124">
        <f>สูตรข้อมูล!K53</f>
        <v>538214366.47000003</v>
      </c>
      <c r="U54" s="125">
        <f>สูตรข้อมูล!AM53</f>
        <v>0</v>
      </c>
      <c r="V54" s="125">
        <f>สูตรข้อมูล!AP53</f>
        <v>0</v>
      </c>
      <c r="W54" s="125">
        <f>สูตรข้อมูล!AS53</f>
        <v>1</v>
      </c>
      <c r="X54" s="125">
        <f>สูตรข้อมูล!AU53</f>
        <v>0</v>
      </c>
      <c r="Y54" s="125">
        <f>สูตรข้อมูล!AW53</f>
        <v>1</v>
      </c>
      <c r="Z54" s="125">
        <f>สูตรข้อมูล!AY53</f>
        <v>0</v>
      </c>
      <c r="AA54" s="125">
        <f>สูตรข้อมูล!BA53</f>
        <v>1</v>
      </c>
      <c r="AB54" s="125" t="str">
        <f t="shared" si="5"/>
        <v>C</v>
      </c>
      <c r="AC54" s="125" t="str">
        <f t="shared" si="10"/>
        <v>0C</v>
      </c>
      <c r="AD54" s="125" t="str">
        <f t="shared" si="6"/>
        <v>ไม่ผ่าน</v>
      </c>
    </row>
    <row r="55" spans="1:30" s="126" customFormat="1" ht="38.25" x14ac:dyDescent="0.2">
      <c r="A55" s="118">
        <v>51</v>
      </c>
      <c r="B55" s="118">
        <v>6</v>
      </c>
      <c r="C55" s="141" t="s">
        <v>260</v>
      </c>
      <c r="D55" s="119" t="s">
        <v>25</v>
      </c>
      <c r="E55" s="120" t="s">
        <v>263</v>
      </c>
      <c r="F55" s="121" t="s">
        <v>221</v>
      </c>
      <c r="G55" s="122" t="s">
        <v>264</v>
      </c>
      <c r="H55" s="123" t="s">
        <v>265</v>
      </c>
      <c r="I55" s="144">
        <f>สูตรข้อมูล!F54</f>
        <v>1.26</v>
      </c>
      <c r="J55" s="144">
        <f>สูตรข้อมูล!G54</f>
        <v>1.06</v>
      </c>
      <c r="K55" s="144">
        <f>สูตรข้อมูล!H54</f>
        <v>0.26</v>
      </c>
      <c r="L55" s="145">
        <f>สูตรข้อมูล!J54</f>
        <v>36605328.509999998</v>
      </c>
      <c r="M55" s="145">
        <f>สูตรข้อมูล!AH54</f>
        <v>65174940.130000003</v>
      </c>
      <c r="N55" s="121">
        <f t="shared" si="7"/>
        <v>2</v>
      </c>
      <c r="O55" s="121">
        <f t="shared" si="1"/>
        <v>0</v>
      </c>
      <c r="P55" s="121">
        <f t="shared" si="2"/>
        <v>0</v>
      </c>
      <c r="Q55" s="295" t="str">
        <f t="shared" si="3"/>
        <v/>
      </c>
      <c r="R55" s="122">
        <f t="shared" si="12"/>
        <v>2</v>
      </c>
      <c r="S55" s="124">
        <f>สูตรข้อมูล!AG54</f>
        <v>89817123.719999999</v>
      </c>
      <c r="T55" s="124">
        <f>สูตรข้อมูล!K54</f>
        <v>-104739758.54000001</v>
      </c>
      <c r="U55" s="125">
        <f>สูตรข้อมูล!AM54</f>
        <v>1</v>
      </c>
      <c r="V55" s="125">
        <f>สูตรข้อมูล!AP54</f>
        <v>1</v>
      </c>
      <c r="W55" s="125">
        <f>สูตรข้อมูล!AS54</f>
        <v>0</v>
      </c>
      <c r="X55" s="125">
        <f>สูตรข้อมูล!AU54</f>
        <v>1</v>
      </c>
      <c r="Y55" s="125">
        <f>สูตรข้อมูล!AW54</f>
        <v>0</v>
      </c>
      <c r="Z55" s="125">
        <f>สูตรข้อมูล!AY54</f>
        <v>0</v>
      </c>
      <c r="AA55" s="125">
        <f>สูตรข้อมูล!BA54</f>
        <v>1</v>
      </c>
      <c r="AB55" s="125" t="str">
        <f t="shared" si="5"/>
        <v>B-</v>
      </c>
      <c r="AC55" s="125" t="str">
        <f t="shared" si="10"/>
        <v>2B-</v>
      </c>
      <c r="AD55" s="125" t="str">
        <f t="shared" si="6"/>
        <v>ไม่ผ่าน</v>
      </c>
    </row>
    <row r="56" spans="1:30" s="126" customFormat="1" x14ac:dyDescent="0.2">
      <c r="A56" s="118">
        <v>52</v>
      </c>
      <c r="B56" s="118">
        <v>6</v>
      </c>
      <c r="C56" s="141" t="s">
        <v>260</v>
      </c>
      <c r="D56" s="119" t="s">
        <v>26</v>
      </c>
      <c r="E56" s="120" t="s">
        <v>266</v>
      </c>
      <c r="F56" s="121" t="s">
        <v>167</v>
      </c>
      <c r="G56" s="122" t="s">
        <v>267</v>
      </c>
      <c r="H56" s="123" t="s">
        <v>169</v>
      </c>
      <c r="I56" s="144">
        <f>สูตรข้อมูล!F55</f>
        <v>2.99</v>
      </c>
      <c r="J56" s="144">
        <f>สูตรข้อมูล!G55</f>
        <v>2.81</v>
      </c>
      <c r="K56" s="144">
        <f>สูตรข้อมูล!H55</f>
        <v>1.78</v>
      </c>
      <c r="L56" s="145">
        <f>สูตรข้อมูล!J55</f>
        <v>50178545.899999999</v>
      </c>
      <c r="M56" s="145">
        <f>สูตรข้อมูล!AH55</f>
        <v>5106881.59</v>
      </c>
      <c r="N56" s="121">
        <f t="shared" si="7"/>
        <v>0</v>
      </c>
      <c r="O56" s="121">
        <f t="shared" si="1"/>
        <v>0</v>
      </c>
      <c r="P56" s="121">
        <f t="shared" si="2"/>
        <v>0</v>
      </c>
      <c r="Q56" s="295" t="str">
        <f t="shared" si="3"/>
        <v/>
      </c>
      <c r="R56" s="122">
        <f t="shared" si="12"/>
        <v>0</v>
      </c>
      <c r="S56" s="124">
        <f>สูตรข้อมูล!AG55</f>
        <v>19368340.030000001</v>
      </c>
      <c r="T56" s="124">
        <f>สูตรข้อมูล!K55</f>
        <v>19531318.010000002</v>
      </c>
      <c r="U56" s="125">
        <f>สูตรข้อมูล!AM55</f>
        <v>1</v>
      </c>
      <c r="V56" s="125">
        <f>สูตรข้อมูล!AP55</f>
        <v>0</v>
      </c>
      <c r="W56" s="125">
        <f>สูตรข้อมูล!AS55</f>
        <v>1</v>
      </c>
      <c r="X56" s="125">
        <f>สูตรข้อมูล!AU55</f>
        <v>0</v>
      </c>
      <c r="Y56" s="125">
        <f>สูตรข้อมูล!AW55</f>
        <v>0</v>
      </c>
      <c r="Z56" s="125">
        <f>สูตรข้อมูล!AY55</f>
        <v>0</v>
      </c>
      <c r="AA56" s="125">
        <f>สูตรข้อมูล!BA55</f>
        <v>1</v>
      </c>
      <c r="AB56" s="125" t="str">
        <f t="shared" si="5"/>
        <v>C</v>
      </c>
      <c r="AC56" s="125" t="str">
        <f t="shared" si="10"/>
        <v>0C</v>
      </c>
      <c r="AD56" s="125" t="str">
        <f t="shared" si="6"/>
        <v>ไม่ผ่าน</v>
      </c>
    </row>
    <row r="57" spans="1:30" s="126" customFormat="1" x14ac:dyDescent="0.2">
      <c r="A57" s="118">
        <v>53</v>
      </c>
      <c r="B57" s="118">
        <v>6</v>
      </c>
      <c r="C57" s="141" t="s">
        <v>260</v>
      </c>
      <c r="D57" s="119" t="s">
        <v>27</v>
      </c>
      <c r="E57" s="120" t="s">
        <v>268</v>
      </c>
      <c r="F57" s="121" t="s">
        <v>221</v>
      </c>
      <c r="G57" s="122" t="s">
        <v>269</v>
      </c>
      <c r="H57" s="123" t="s">
        <v>265</v>
      </c>
      <c r="I57" s="144">
        <f>สูตรข้อมูล!F56</f>
        <v>2.5299999999999998</v>
      </c>
      <c r="J57" s="144">
        <f>สูตรข้อมูล!G56</f>
        <v>2.36</v>
      </c>
      <c r="K57" s="144">
        <f>สูตรข้อมูล!H56</f>
        <v>0.56000000000000005</v>
      </c>
      <c r="L57" s="145">
        <f>สูตรข้อมูล!J56</f>
        <v>179799494.30000001</v>
      </c>
      <c r="M57" s="145">
        <f>สูตรข้อมูล!AH56</f>
        <v>92300014.030000001</v>
      </c>
      <c r="N57" s="121">
        <f t="shared" si="7"/>
        <v>1</v>
      </c>
      <c r="O57" s="121">
        <f t="shared" si="1"/>
        <v>0</v>
      </c>
      <c r="P57" s="121">
        <f t="shared" si="2"/>
        <v>0</v>
      </c>
      <c r="Q57" s="295" t="str">
        <f t="shared" si="3"/>
        <v/>
      </c>
      <c r="R57" s="122">
        <f t="shared" si="12"/>
        <v>1</v>
      </c>
      <c r="S57" s="124">
        <f>สูตรข้อมูล!AG56</f>
        <v>101581939.31</v>
      </c>
      <c r="T57" s="124">
        <f>สูตรข้อมูล!K56</f>
        <v>-51471874.469999999</v>
      </c>
      <c r="U57" s="125">
        <f>สูตรข้อมูล!AM56</f>
        <v>1</v>
      </c>
      <c r="V57" s="125">
        <f>สูตรข้อมูล!AP56</f>
        <v>1</v>
      </c>
      <c r="W57" s="125">
        <f>สูตรข้อมูล!AS56</f>
        <v>1</v>
      </c>
      <c r="X57" s="125">
        <f>สูตรข้อมูล!AU56</f>
        <v>0</v>
      </c>
      <c r="Y57" s="125">
        <f>สูตรข้อมูล!AW56</f>
        <v>0</v>
      </c>
      <c r="Z57" s="125">
        <f>สูตรข้อมูล!AY56</f>
        <v>0</v>
      </c>
      <c r="AA57" s="125">
        <f>สูตรข้อมูล!BA56</f>
        <v>0</v>
      </c>
      <c r="AB57" s="125" t="str">
        <f t="shared" si="5"/>
        <v>C</v>
      </c>
      <c r="AC57" s="125" t="str">
        <f t="shared" si="10"/>
        <v>1C</v>
      </c>
      <c r="AD57" s="125" t="str">
        <f t="shared" si="6"/>
        <v>ไม่ผ่าน</v>
      </c>
    </row>
    <row r="58" spans="1:30" s="126" customFormat="1" x14ac:dyDescent="0.2">
      <c r="A58" s="118">
        <v>54</v>
      </c>
      <c r="B58" s="118">
        <v>6</v>
      </c>
      <c r="C58" s="141" t="s">
        <v>260</v>
      </c>
      <c r="D58" s="119" t="s">
        <v>28</v>
      </c>
      <c r="E58" s="120" t="s">
        <v>270</v>
      </c>
      <c r="F58" s="121" t="s">
        <v>167</v>
      </c>
      <c r="G58" s="122" t="s">
        <v>271</v>
      </c>
      <c r="H58" s="123" t="s">
        <v>171</v>
      </c>
      <c r="I58" s="144">
        <f>สูตรข้อมูล!F57</f>
        <v>1.64</v>
      </c>
      <c r="J58" s="144">
        <f>สูตรข้อมูล!G57</f>
        <v>1.55</v>
      </c>
      <c r="K58" s="144">
        <f>สูตรข้อมูล!H57</f>
        <v>0.61</v>
      </c>
      <c r="L58" s="145">
        <f>สูตรข้อมูล!J57</f>
        <v>22918807.120000001</v>
      </c>
      <c r="M58" s="145">
        <f>สูตรข้อมูล!AH57</f>
        <v>17363808.120000001</v>
      </c>
      <c r="N58" s="121">
        <f t="shared" si="7"/>
        <v>1</v>
      </c>
      <c r="O58" s="121">
        <f t="shared" si="1"/>
        <v>0</v>
      </c>
      <c r="P58" s="121">
        <f t="shared" si="2"/>
        <v>0</v>
      </c>
      <c r="Q58" s="295" t="str">
        <f t="shared" si="3"/>
        <v/>
      </c>
      <c r="R58" s="122">
        <f t="shared" si="12"/>
        <v>1</v>
      </c>
      <c r="S58" s="124">
        <f>สูตรข้อมูล!AG57</f>
        <v>18572238.510000002</v>
      </c>
      <c r="T58" s="124">
        <f>สูตรข้อมูล!K57</f>
        <v>-13950191.93</v>
      </c>
      <c r="U58" s="125">
        <f>สูตรข้อมูล!AM57</f>
        <v>1</v>
      </c>
      <c r="V58" s="125">
        <f>สูตรข้อมูล!AP57</f>
        <v>1</v>
      </c>
      <c r="W58" s="125">
        <f>สูตรข้อมูล!AS57</f>
        <v>1</v>
      </c>
      <c r="X58" s="125">
        <f>สูตรข้อมูล!AU57</f>
        <v>0</v>
      </c>
      <c r="Y58" s="125">
        <f>สูตรข้อมูล!AW57</f>
        <v>0</v>
      </c>
      <c r="Z58" s="125">
        <f>สูตรข้อมูล!AY57</f>
        <v>0</v>
      </c>
      <c r="AA58" s="125">
        <f>สูตรข้อมูล!BA57</f>
        <v>0</v>
      </c>
      <c r="AB58" s="125" t="str">
        <f t="shared" si="5"/>
        <v>C</v>
      </c>
      <c r="AC58" s="125" t="str">
        <f t="shared" si="10"/>
        <v>1C</v>
      </c>
      <c r="AD58" s="125" t="str">
        <f t="shared" si="6"/>
        <v>ไม่ผ่าน</v>
      </c>
    </row>
    <row r="59" spans="1:30" s="126" customFormat="1" x14ac:dyDescent="0.2">
      <c r="A59" s="118">
        <v>55</v>
      </c>
      <c r="B59" s="118">
        <v>6</v>
      </c>
      <c r="C59" s="141" t="s">
        <v>260</v>
      </c>
      <c r="D59" s="119" t="s">
        <v>29</v>
      </c>
      <c r="E59" s="120" t="s">
        <v>272</v>
      </c>
      <c r="F59" s="121" t="s">
        <v>167</v>
      </c>
      <c r="G59" s="122" t="s">
        <v>273</v>
      </c>
      <c r="H59" s="123" t="s">
        <v>177</v>
      </c>
      <c r="I59" s="144">
        <f>สูตรข้อมูล!F58</f>
        <v>4.16</v>
      </c>
      <c r="J59" s="144">
        <f>สูตรข้อมูล!G58</f>
        <v>3.95</v>
      </c>
      <c r="K59" s="144">
        <f>สูตรข้อมูล!H58</f>
        <v>2.62</v>
      </c>
      <c r="L59" s="145">
        <f>สูตรข้อมูล!J58</f>
        <v>102284170.13</v>
      </c>
      <c r="M59" s="145">
        <f>สูตรข้อมูล!AH58</f>
        <v>29972504.129999999</v>
      </c>
      <c r="N59" s="121">
        <f t="shared" si="7"/>
        <v>0</v>
      </c>
      <c r="O59" s="121">
        <f t="shared" si="1"/>
        <v>0</v>
      </c>
      <c r="P59" s="121">
        <f t="shared" si="2"/>
        <v>0</v>
      </c>
      <c r="Q59" s="295" t="str">
        <f t="shared" si="3"/>
        <v/>
      </c>
      <c r="R59" s="122">
        <f>+N59+O59+P59</f>
        <v>0</v>
      </c>
      <c r="S59" s="124">
        <f>สูตรข้อมูล!AG58</f>
        <v>32085859.5</v>
      </c>
      <c r="T59" s="124">
        <f>สูตรข้อมูล!K58</f>
        <v>52629393.359999999</v>
      </c>
      <c r="U59" s="125">
        <f>สูตรข้อมูล!AM58</f>
        <v>1</v>
      </c>
      <c r="V59" s="125">
        <f>สูตรข้อมูล!AP58</f>
        <v>1</v>
      </c>
      <c r="W59" s="125">
        <f>สูตรข้อมูล!AS58</f>
        <v>0</v>
      </c>
      <c r="X59" s="125">
        <f>สูตรข้อมูล!AU58</f>
        <v>0</v>
      </c>
      <c r="Y59" s="125">
        <f>สูตรข้อมูล!AW58</f>
        <v>0</v>
      </c>
      <c r="Z59" s="125">
        <f>สูตรข้อมูล!AY58</f>
        <v>0</v>
      </c>
      <c r="AA59" s="125">
        <f>สูตรข้อมูล!BA58</f>
        <v>1</v>
      </c>
      <c r="AB59" s="125" t="str">
        <f t="shared" si="5"/>
        <v>C</v>
      </c>
      <c r="AC59" s="125" t="str">
        <f t="shared" si="10"/>
        <v>0C</v>
      </c>
      <c r="AD59" s="125" t="str">
        <f t="shared" si="6"/>
        <v>ไม่ผ่าน</v>
      </c>
    </row>
    <row r="60" spans="1:30" s="126" customFormat="1" x14ac:dyDescent="0.2">
      <c r="A60" s="118">
        <v>56</v>
      </c>
      <c r="B60" s="118">
        <v>6</v>
      </c>
      <c r="C60" s="141" t="s">
        <v>260</v>
      </c>
      <c r="D60" s="119" t="s">
        <v>30</v>
      </c>
      <c r="E60" s="120" t="s">
        <v>274</v>
      </c>
      <c r="F60" s="121" t="s">
        <v>167</v>
      </c>
      <c r="G60" s="122" t="s">
        <v>235</v>
      </c>
      <c r="H60" s="123" t="s">
        <v>177</v>
      </c>
      <c r="I60" s="144">
        <f>สูตรข้อมูล!F59</f>
        <v>2.0499999999999998</v>
      </c>
      <c r="J60" s="144">
        <f>สูตรข้อมูล!G59</f>
        <v>1.94</v>
      </c>
      <c r="K60" s="144">
        <f>สูตรข้อมูล!H59</f>
        <v>0.56999999999999995</v>
      </c>
      <c r="L60" s="145">
        <f>สูตรข้อมูล!J59</f>
        <v>95317376.370000005</v>
      </c>
      <c r="M60" s="145">
        <f>สูตรข้อมูล!AH59</f>
        <v>85402437.629999995</v>
      </c>
      <c r="N60" s="121">
        <f t="shared" si="7"/>
        <v>1</v>
      </c>
      <c r="O60" s="121">
        <f t="shared" si="1"/>
        <v>0</v>
      </c>
      <c r="P60" s="121">
        <f t="shared" si="2"/>
        <v>0</v>
      </c>
      <c r="Q60" s="295" t="str">
        <f t="shared" si="3"/>
        <v/>
      </c>
      <c r="R60" s="122">
        <f t="shared" ref="R60:R67" si="13">+N60+O60+P60</f>
        <v>1</v>
      </c>
      <c r="S60" s="124">
        <f>สูตรข้อมูล!AG59</f>
        <v>89247963.950000003</v>
      </c>
      <c r="T60" s="124">
        <f>สูตรข้อมูล!K59</f>
        <v>-39316797.079999998</v>
      </c>
      <c r="U60" s="125">
        <f>สูตรข้อมูล!AM59</f>
        <v>1</v>
      </c>
      <c r="V60" s="125">
        <f>สูตรข้อมูล!AP59</f>
        <v>1</v>
      </c>
      <c r="W60" s="125">
        <f>สูตรข้อมูล!AS59</f>
        <v>0</v>
      </c>
      <c r="X60" s="125">
        <f>สูตรข้อมูล!AU59</f>
        <v>0</v>
      </c>
      <c r="Y60" s="125">
        <f>สูตรข้อมูล!AW59</f>
        <v>0</v>
      </c>
      <c r="Z60" s="125">
        <f>สูตรข้อมูล!AY59</f>
        <v>0</v>
      </c>
      <c r="AA60" s="125">
        <f>สูตรข้อมูล!BA59</f>
        <v>0</v>
      </c>
      <c r="AB60" s="125" t="str">
        <f t="shared" si="5"/>
        <v>C-</v>
      </c>
      <c r="AC60" s="125" t="str">
        <f t="shared" si="10"/>
        <v>1C-</v>
      </c>
      <c r="AD60" s="125" t="str">
        <f t="shared" si="6"/>
        <v>ไม่ผ่าน</v>
      </c>
    </row>
    <row r="61" spans="1:30" s="126" customFormat="1" ht="25.5" x14ac:dyDescent="0.2">
      <c r="A61" s="118">
        <v>57</v>
      </c>
      <c r="B61" s="118">
        <v>6</v>
      </c>
      <c r="C61" s="141" t="s">
        <v>260</v>
      </c>
      <c r="D61" s="119" t="s">
        <v>69</v>
      </c>
      <c r="E61" s="120" t="s">
        <v>275</v>
      </c>
      <c r="F61" s="121" t="s">
        <v>167</v>
      </c>
      <c r="G61" s="122" t="s">
        <v>174</v>
      </c>
      <c r="H61" s="123" t="s">
        <v>171</v>
      </c>
      <c r="I61" s="144">
        <f>สูตรข้อมูล!F60</f>
        <v>2.64</v>
      </c>
      <c r="J61" s="144">
        <f>สูตรข้อมูล!G60</f>
        <v>2.33</v>
      </c>
      <c r="K61" s="144">
        <f>สูตรข้อมูล!H60</f>
        <v>0.9</v>
      </c>
      <c r="L61" s="145">
        <f>สูตรข้อมูล!J60</f>
        <v>24914634.969999999</v>
      </c>
      <c r="M61" s="145">
        <f>สูตรข้อมูล!AH60</f>
        <v>9516427.9600000009</v>
      </c>
      <c r="N61" s="121">
        <f t="shared" si="7"/>
        <v>0</v>
      </c>
      <c r="O61" s="121">
        <f t="shared" si="1"/>
        <v>0</v>
      </c>
      <c r="P61" s="121">
        <f t="shared" si="2"/>
        <v>0</v>
      </c>
      <c r="Q61" s="295" t="str">
        <f t="shared" si="3"/>
        <v/>
      </c>
      <c r="R61" s="122">
        <f t="shared" si="13"/>
        <v>0</v>
      </c>
      <c r="S61" s="124">
        <f>สูตรข้อมูล!AG60</f>
        <v>9812819.3699999992</v>
      </c>
      <c r="T61" s="124">
        <f>สูตรข้อมูล!K60</f>
        <v>-1497450.54</v>
      </c>
      <c r="U61" s="125">
        <f>สูตรข้อมูล!AM60</f>
        <v>1</v>
      </c>
      <c r="V61" s="125">
        <f>สูตรข้อมูล!AP60</f>
        <v>1</v>
      </c>
      <c r="W61" s="125">
        <f>สูตรข้อมูล!AS60</f>
        <v>0</v>
      </c>
      <c r="X61" s="125">
        <f>สูตรข้อมูล!AU60</f>
        <v>0</v>
      </c>
      <c r="Y61" s="125">
        <f>สูตรข้อมูล!AW60</f>
        <v>0</v>
      </c>
      <c r="Z61" s="125">
        <f>สูตรข้อมูล!AY60</f>
        <v>0</v>
      </c>
      <c r="AA61" s="125">
        <f>สูตรข้อมูล!BA60</f>
        <v>0</v>
      </c>
      <c r="AB61" s="125" t="str">
        <f t="shared" si="5"/>
        <v>C-</v>
      </c>
      <c r="AC61" s="125" t="str">
        <f t="shared" si="10"/>
        <v>0C-</v>
      </c>
      <c r="AD61" s="125" t="str">
        <f t="shared" si="6"/>
        <v>ไม่ผ่าน</v>
      </c>
    </row>
    <row r="62" spans="1:30" s="126" customFormat="1" x14ac:dyDescent="0.2">
      <c r="A62" s="118">
        <v>58</v>
      </c>
      <c r="B62" s="118">
        <v>6</v>
      </c>
      <c r="C62" s="141" t="s">
        <v>260</v>
      </c>
      <c r="D62" s="119" t="s">
        <v>70</v>
      </c>
      <c r="E62" s="120" t="s">
        <v>276</v>
      </c>
      <c r="F62" s="121" t="s">
        <v>167</v>
      </c>
      <c r="G62" s="122" t="s">
        <v>168</v>
      </c>
      <c r="H62" s="123" t="s">
        <v>171</v>
      </c>
      <c r="I62" s="144">
        <f>สูตรข้อมูล!F61</f>
        <v>3.68</v>
      </c>
      <c r="J62" s="144">
        <f>สูตรข้อมูล!G61</f>
        <v>3.54</v>
      </c>
      <c r="K62" s="144">
        <f>สูตรข้อมูล!H61</f>
        <v>2.92</v>
      </c>
      <c r="L62" s="145">
        <f>สูตรข้อมูล!J61</f>
        <v>110428867.94</v>
      </c>
      <c r="M62" s="145">
        <f>สูตรข้อมูล!AH61</f>
        <v>15117879.6</v>
      </c>
      <c r="N62" s="121">
        <f t="shared" si="7"/>
        <v>0</v>
      </c>
      <c r="O62" s="121">
        <f t="shared" si="1"/>
        <v>0</v>
      </c>
      <c r="P62" s="121">
        <f t="shared" si="2"/>
        <v>0</v>
      </c>
      <c r="Q62" s="295" t="str">
        <f t="shared" si="3"/>
        <v/>
      </c>
      <c r="R62" s="122">
        <f t="shared" si="13"/>
        <v>0</v>
      </c>
      <c r="S62" s="124">
        <f>สูตรข้อมูล!AG61</f>
        <v>16088352.17</v>
      </c>
      <c r="T62" s="124">
        <f>สูตรข้อมูล!K61</f>
        <v>79322941.819999993</v>
      </c>
      <c r="U62" s="125">
        <f>สูตรข้อมูล!AM61</f>
        <v>1</v>
      </c>
      <c r="V62" s="125">
        <f>สูตรข้อมูล!AP61</f>
        <v>0</v>
      </c>
      <c r="W62" s="125">
        <f>สูตรข้อมูล!AS61</f>
        <v>0</v>
      </c>
      <c r="X62" s="125">
        <f>สูตรข้อมูล!AU61</f>
        <v>0</v>
      </c>
      <c r="Y62" s="125">
        <f>สูตรข้อมูล!AW61</f>
        <v>0</v>
      </c>
      <c r="Z62" s="125">
        <f>สูตรข้อมูล!AY61</f>
        <v>0</v>
      </c>
      <c r="AA62" s="125">
        <f>สูตรข้อมูล!BA61</f>
        <v>0</v>
      </c>
      <c r="AB62" s="125" t="str">
        <f t="shared" si="5"/>
        <v>D</v>
      </c>
      <c r="AC62" s="146" t="str">
        <f t="shared" si="10"/>
        <v>0D</v>
      </c>
      <c r="AD62" s="125" t="str">
        <f t="shared" si="6"/>
        <v>ไม่ผ่าน</v>
      </c>
    </row>
    <row r="63" spans="1:30" s="126" customFormat="1" x14ac:dyDescent="0.2">
      <c r="A63" s="118">
        <v>59</v>
      </c>
      <c r="B63" s="118">
        <v>6</v>
      </c>
      <c r="C63" s="141" t="s">
        <v>277</v>
      </c>
      <c r="D63" s="119" t="s">
        <v>7</v>
      </c>
      <c r="E63" s="120" t="s">
        <v>278</v>
      </c>
      <c r="F63" s="121" t="s">
        <v>163</v>
      </c>
      <c r="G63" s="122" t="s">
        <v>279</v>
      </c>
      <c r="H63" s="123" t="s">
        <v>192</v>
      </c>
      <c r="I63" s="144">
        <f>สูตรข้อมูล!F62</f>
        <v>3.91</v>
      </c>
      <c r="J63" s="144">
        <f>สูตรข้อมูล!G62</f>
        <v>3.55</v>
      </c>
      <c r="K63" s="144">
        <f>สูตรข้อมูล!H62</f>
        <v>1.61</v>
      </c>
      <c r="L63" s="145">
        <f>สูตรข้อมูล!J62</f>
        <v>932040001.90999997</v>
      </c>
      <c r="M63" s="145">
        <f>สูตรข้อมูล!AH62</f>
        <v>873213862.49000001</v>
      </c>
      <c r="N63" s="121">
        <f t="shared" si="7"/>
        <v>0</v>
      </c>
      <c r="O63" s="121">
        <f t="shared" si="1"/>
        <v>0</v>
      </c>
      <c r="P63" s="121">
        <f t="shared" si="2"/>
        <v>0</v>
      </c>
      <c r="Q63" s="295" t="str">
        <f t="shared" si="3"/>
        <v/>
      </c>
      <c r="R63" s="122">
        <f t="shared" si="13"/>
        <v>0</v>
      </c>
      <c r="S63" s="124">
        <f>สูตรข้อมูล!AG62</f>
        <v>911803767.88</v>
      </c>
      <c r="T63" s="124">
        <f>สูตรข้อมูล!K62</f>
        <v>179745992.49000001</v>
      </c>
      <c r="U63" s="125">
        <f>สูตรข้อมูล!AM62</f>
        <v>1</v>
      </c>
      <c r="V63" s="125">
        <f>สูตรข้อมูล!AP62</f>
        <v>1</v>
      </c>
      <c r="W63" s="125">
        <f>สูตรข้อมูล!AS62</f>
        <v>0</v>
      </c>
      <c r="X63" s="125">
        <f>สูตรข้อมูล!AU62</f>
        <v>0</v>
      </c>
      <c r="Y63" s="125">
        <f>สูตรข้อมูล!AW62</f>
        <v>0</v>
      </c>
      <c r="Z63" s="125">
        <f>สูตรข้อมูล!AY62</f>
        <v>1</v>
      </c>
      <c r="AA63" s="125">
        <f>สูตรข้อมูล!BA62</f>
        <v>1</v>
      </c>
      <c r="AB63" s="125" t="str">
        <f t="shared" si="5"/>
        <v>B-</v>
      </c>
      <c r="AC63" s="125" t="str">
        <f t="shared" si="10"/>
        <v>0B-</v>
      </c>
      <c r="AD63" s="125" t="str">
        <f t="shared" si="6"/>
        <v>ไม่ผ่าน</v>
      </c>
    </row>
    <row r="64" spans="1:30" s="126" customFormat="1" x14ac:dyDescent="0.2">
      <c r="A64" s="118">
        <v>60</v>
      </c>
      <c r="B64" s="118">
        <v>6</v>
      </c>
      <c r="C64" s="141" t="s">
        <v>277</v>
      </c>
      <c r="D64" s="119" t="s">
        <v>11</v>
      </c>
      <c r="E64" s="120" t="s">
        <v>280</v>
      </c>
      <c r="F64" s="121" t="s">
        <v>167</v>
      </c>
      <c r="G64" s="122" t="s">
        <v>281</v>
      </c>
      <c r="H64" s="123" t="s">
        <v>204</v>
      </c>
      <c r="I64" s="144">
        <f>สูตรข้อมูล!F63</f>
        <v>2.44</v>
      </c>
      <c r="J64" s="144">
        <f>สูตรข้อมูล!G63</f>
        <v>2.35</v>
      </c>
      <c r="K64" s="144">
        <f>สูตรข้อมูล!H63</f>
        <v>1.37</v>
      </c>
      <c r="L64" s="145">
        <f>สูตรข้อมูล!J63</f>
        <v>154791399.63999999</v>
      </c>
      <c r="M64" s="145">
        <f>สูตรข้อมูล!AH63</f>
        <v>29195865.140000001</v>
      </c>
      <c r="N64" s="121">
        <f t="shared" si="7"/>
        <v>0</v>
      </c>
      <c r="O64" s="121">
        <f t="shared" si="1"/>
        <v>0</v>
      </c>
      <c r="P64" s="121">
        <f t="shared" si="2"/>
        <v>0</v>
      </c>
      <c r="Q64" s="295" t="str">
        <f t="shared" si="3"/>
        <v/>
      </c>
      <c r="R64" s="122">
        <f t="shared" si="13"/>
        <v>0</v>
      </c>
      <c r="S64" s="124">
        <f>สูตรข้อมูล!AG63</f>
        <v>47854965.590000004</v>
      </c>
      <c r="T64" s="124">
        <f>สูตรข้อมูล!K63</f>
        <v>43514226.439999998</v>
      </c>
      <c r="U64" s="125">
        <f>สูตรข้อมูล!AM63</f>
        <v>0</v>
      </c>
      <c r="V64" s="125">
        <f>สูตรข้อมูล!AP63</f>
        <v>0</v>
      </c>
      <c r="W64" s="125">
        <f>สูตรข้อมูล!AS63</f>
        <v>0</v>
      </c>
      <c r="X64" s="125">
        <f>สูตรข้อมูล!AU63</f>
        <v>0</v>
      </c>
      <c r="Y64" s="125">
        <f>สูตรข้อมูล!AW63</f>
        <v>0</v>
      </c>
      <c r="Z64" s="125">
        <f>สูตรข้อมูล!AY63</f>
        <v>1</v>
      </c>
      <c r="AA64" s="125">
        <f>สูตรข้อมูล!BA63</f>
        <v>1</v>
      </c>
      <c r="AB64" s="125" t="str">
        <f t="shared" si="5"/>
        <v>C-</v>
      </c>
      <c r="AC64" s="125" t="str">
        <f t="shared" si="10"/>
        <v>0C-</v>
      </c>
      <c r="AD64" s="125" t="str">
        <f t="shared" si="6"/>
        <v>ไม่ผ่าน</v>
      </c>
    </row>
    <row r="65" spans="1:30" s="126" customFormat="1" x14ac:dyDescent="0.2">
      <c r="A65" s="118">
        <v>61</v>
      </c>
      <c r="B65" s="118">
        <v>6</v>
      </c>
      <c r="C65" s="141" t="s">
        <v>277</v>
      </c>
      <c r="D65" s="119" t="s">
        <v>12</v>
      </c>
      <c r="E65" s="120" t="s">
        <v>282</v>
      </c>
      <c r="F65" s="121" t="s">
        <v>221</v>
      </c>
      <c r="G65" s="122" t="s">
        <v>269</v>
      </c>
      <c r="H65" s="123" t="s">
        <v>265</v>
      </c>
      <c r="I65" s="144">
        <f>สูตรข้อมูล!F64</f>
        <v>3.69</v>
      </c>
      <c r="J65" s="144">
        <f>สูตรข้อมูล!G64</f>
        <v>3.54</v>
      </c>
      <c r="K65" s="144">
        <f>สูตรข้อมูล!H64</f>
        <v>3.4</v>
      </c>
      <c r="L65" s="145">
        <f>สูตรข้อมูล!J64</f>
        <v>618238539.27999997</v>
      </c>
      <c r="M65" s="145">
        <f>สูตรข้อมูล!AH64</f>
        <v>118825513.73999999</v>
      </c>
      <c r="N65" s="121">
        <f t="shared" si="7"/>
        <v>0</v>
      </c>
      <c r="O65" s="121">
        <f t="shared" si="1"/>
        <v>0</v>
      </c>
      <c r="P65" s="121">
        <f t="shared" si="2"/>
        <v>0</v>
      </c>
      <c r="Q65" s="295" t="str">
        <f t="shared" si="3"/>
        <v/>
      </c>
      <c r="R65" s="122">
        <f t="shared" si="13"/>
        <v>0</v>
      </c>
      <c r="S65" s="124">
        <f>สูตรข้อมูล!AG64</f>
        <v>139433664.84999999</v>
      </c>
      <c r="T65" s="124">
        <f>สูตรข้อมูล!K64</f>
        <v>551496086.51999998</v>
      </c>
      <c r="U65" s="125">
        <f>สูตรข้อมูล!AM64</f>
        <v>1</v>
      </c>
      <c r="V65" s="125">
        <f>สูตรข้อมูล!AP64</f>
        <v>1</v>
      </c>
      <c r="W65" s="125">
        <f>สูตรข้อมูล!AS64</f>
        <v>0</v>
      </c>
      <c r="X65" s="125">
        <f>สูตรข้อมูล!AU64</f>
        <v>1</v>
      </c>
      <c r="Y65" s="125">
        <f>สูตรข้อมูล!AW64</f>
        <v>0</v>
      </c>
      <c r="Z65" s="125">
        <f>สูตรข้อมูล!AY64</f>
        <v>1</v>
      </c>
      <c r="AA65" s="125">
        <f>สูตรข้อมูล!BA64</f>
        <v>0</v>
      </c>
      <c r="AB65" s="125" t="str">
        <f t="shared" si="5"/>
        <v>B-</v>
      </c>
      <c r="AC65" s="125" t="str">
        <f t="shared" si="10"/>
        <v>0B-</v>
      </c>
      <c r="AD65" s="125" t="str">
        <f t="shared" si="6"/>
        <v>ไม่ผ่าน</v>
      </c>
    </row>
    <row r="66" spans="1:30" s="126" customFormat="1" x14ac:dyDescent="0.2">
      <c r="A66" s="118">
        <v>62</v>
      </c>
      <c r="B66" s="118">
        <v>6</v>
      </c>
      <c r="C66" s="141" t="s">
        <v>277</v>
      </c>
      <c r="D66" s="119" t="s">
        <v>13</v>
      </c>
      <c r="E66" s="120" t="s">
        <v>283</v>
      </c>
      <c r="F66" s="121" t="s">
        <v>167</v>
      </c>
      <c r="G66" s="122" t="s">
        <v>284</v>
      </c>
      <c r="H66" s="123" t="s">
        <v>184</v>
      </c>
      <c r="I66" s="144">
        <f>สูตรข้อมูล!F65</f>
        <v>1.92</v>
      </c>
      <c r="J66" s="144">
        <f>สูตรข้อมูล!G65</f>
        <v>1.7</v>
      </c>
      <c r="K66" s="144">
        <f>สูตรข้อมูล!H65</f>
        <v>1.27</v>
      </c>
      <c r="L66" s="145">
        <f>สูตรข้อมูล!J65</f>
        <v>48864225.149999999</v>
      </c>
      <c r="M66" s="145">
        <f>สูตรข้อมูล!AH65</f>
        <v>10499349.210000001</v>
      </c>
      <c r="N66" s="121">
        <f t="shared" si="7"/>
        <v>0</v>
      </c>
      <c r="O66" s="121">
        <f t="shared" si="1"/>
        <v>0</v>
      </c>
      <c r="P66" s="121">
        <f t="shared" si="2"/>
        <v>0</v>
      </c>
      <c r="Q66" s="295" t="str">
        <f t="shared" si="3"/>
        <v/>
      </c>
      <c r="R66" s="122">
        <f t="shared" si="13"/>
        <v>0</v>
      </c>
      <c r="S66" s="124">
        <f>สูตรข้อมูล!AG65</f>
        <v>19415828.890000001</v>
      </c>
      <c r="T66" s="124">
        <f>สูตรข้อมูล!K65</f>
        <v>14610322.16</v>
      </c>
      <c r="U66" s="125">
        <f>สูตรข้อมูล!AM65</f>
        <v>0</v>
      </c>
      <c r="V66" s="125">
        <f>สูตรข้อมูล!AP65</f>
        <v>0</v>
      </c>
      <c r="W66" s="125">
        <f>สูตรข้อมูล!AS65</f>
        <v>0</v>
      </c>
      <c r="X66" s="125">
        <f>สูตรข้อมูล!AU65</f>
        <v>1</v>
      </c>
      <c r="Y66" s="125">
        <f>สูตรข้อมูล!AW65</f>
        <v>0</v>
      </c>
      <c r="Z66" s="125">
        <f>สูตรข้อมูล!AY65</f>
        <v>0</v>
      </c>
      <c r="AA66" s="125">
        <f>สูตรข้อมูล!BA65</f>
        <v>0</v>
      </c>
      <c r="AB66" s="125" t="str">
        <f t="shared" si="5"/>
        <v>D</v>
      </c>
      <c r="AC66" s="125" t="str">
        <f t="shared" si="10"/>
        <v>0D</v>
      </c>
      <c r="AD66" s="125" t="str">
        <f t="shared" si="6"/>
        <v>ไม่ผ่าน</v>
      </c>
    </row>
    <row r="67" spans="1:30" s="126" customFormat="1" x14ac:dyDescent="0.2">
      <c r="A67" s="118">
        <v>63</v>
      </c>
      <c r="B67" s="118">
        <v>6</v>
      </c>
      <c r="C67" s="141" t="s">
        <v>277</v>
      </c>
      <c r="D67" s="119" t="s">
        <v>14</v>
      </c>
      <c r="E67" s="120" t="s">
        <v>285</v>
      </c>
      <c r="F67" s="121" t="s">
        <v>167</v>
      </c>
      <c r="G67" s="122" t="s">
        <v>286</v>
      </c>
      <c r="H67" s="123" t="s">
        <v>287</v>
      </c>
      <c r="I67" s="144">
        <f>สูตรข้อมูล!F66</f>
        <v>1.53</v>
      </c>
      <c r="J67" s="144">
        <f>สูตรข้อมูล!G66</f>
        <v>1.36</v>
      </c>
      <c r="K67" s="144">
        <f>สูตรข้อมูล!H66</f>
        <v>0.96</v>
      </c>
      <c r="L67" s="145">
        <f>สูตรข้อมูล!J66</f>
        <v>29019626.039999999</v>
      </c>
      <c r="M67" s="145">
        <f>สูตรข้อมูล!AH66</f>
        <v>19752762.09</v>
      </c>
      <c r="N67" s="121">
        <f t="shared" si="7"/>
        <v>0</v>
      </c>
      <c r="O67" s="121">
        <f t="shared" si="1"/>
        <v>0</v>
      </c>
      <c r="P67" s="121">
        <f t="shared" si="2"/>
        <v>0</v>
      </c>
      <c r="Q67" s="295" t="str">
        <f t="shared" si="3"/>
        <v/>
      </c>
      <c r="R67" s="122">
        <f t="shared" si="13"/>
        <v>0</v>
      </c>
      <c r="S67" s="124">
        <f>สูตรข้อมูล!AG66</f>
        <v>25984161.719999999</v>
      </c>
      <c r="T67" s="124">
        <f>สูตรข้อมูล!K66</f>
        <v>-4220395.95</v>
      </c>
      <c r="U67" s="125">
        <f>สูตรข้อมูล!AM66</f>
        <v>1</v>
      </c>
      <c r="V67" s="125">
        <f>สูตรข้อมูล!AP66</f>
        <v>1</v>
      </c>
      <c r="W67" s="125">
        <f>สูตรข้อมูล!AS66</f>
        <v>0</v>
      </c>
      <c r="X67" s="125">
        <f>สูตรข้อมูล!AU66</f>
        <v>1</v>
      </c>
      <c r="Y67" s="125">
        <f>สูตรข้อมูล!AW66</f>
        <v>0</v>
      </c>
      <c r="Z67" s="125">
        <f>สูตรข้อมูล!AY66</f>
        <v>0</v>
      </c>
      <c r="AA67" s="125">
        <f>สูตรข้อมูล!BA66</f>
        <v>0</v>
      </c>
      <c r="AB67" s="125" t="str">
        <f t="shared" si="5"/>
        <v>C</v>
      </c>
      <c r="AC67" s="125" t="str">
        <f t="shared" si="10"/>
        <v>0C</v>
      </c>
      <c r="AD67" s="125" t="str">
        <f t="shared" si="6"/>
        <v>ไม่ผ่าน</v>
      </c>
    </row>
    <row r="68" spans="1:30" s="126" customFormat="1" x14ac:dyDescent="0.2">
      <c r="A68" s="118">
        <v>64</v>
      </c>
      <c r="B68" s="118">
        <v>6</v>
      </c>
      <c r="C68" s="141" t="s">
        <v>277</v>
      </c>
      <c r="D68" s="119" t="s">
        <v>72</v>
      </c>
      <c r="E68" s="120" t="s">
        <v>288</v>
      </c>
      <c r="F68" s="121" t="s">
        <v>167</v>
      </c>
      <c r="G68" s="122" t="s">
        <v>212</v>
      </c>
      <c r="H68" s="123" t="s">
        <v>237</v>
      </c>
      <c r="I68" s="144">
        <f>สูตรข้อมูล!F67</f>
        <v>2.7</v>
      </c>
      <c r="J68" s="144">
        <f>สูตรข้อมูล!G67</f>
        <v>2.57</v>
      </c>
      <c r="K68" s="144">
        <f>สูตรข้อมูล!H67</f>
        <v>2.39</v>
      </c>
      <c r="L68" s="145">
        <f>สูตรข้อมูล!J67</f>
        <v>87517194.079999998</v>
      </c>
      <c r="M68" s="145">
        <f>สูตรข้อมูล!AH67</f>
        <v>12825932.550000001</v>
      </c>
      <c r="N68" s="121">
        <f t="shared" si="7"/>
        <v>0</v>
      </c>
      <c r="O68" s="121">
        <f t="shared" si="1"/>
        <v>0</v>
      </c>
      <c r="P68" s="121">
        <f t="shared" si="2"/>
        <v>0</v>
      </c>
      <c r="Q68" s="295" t="str">
        <f t="shared" si="3"/>
        <v/>
      </c>
      <c r="R68" s="122">
        <f>+N68+O68+P68</f>
        <v>0</v>
      </c>
      <c r="S68" s="124">
        <f>สูตรข้อมูล!AG67</f>
        <v>17296275.600000001</v>
      </c>
      <c r="T68" s="124">
        <f>สูตรข้อมูล!K67</f>
        <v>71709637.519999996</v>
      </c>
      <c r="U68" s="125">
        <f>สูตรข้อมูล!AM67</f>
        <v>0</v>
      </c>
      <c r="V68" s="125">
        <f>สูตรข้อมูล!AP67</f>
        <v>0</v>
      </c>
      <c r="W68" s="125">
        <f>สูตรข้อมูล!AS67</f>
        <v>0</v>
      </c>
      <c r="X68" s="125">
        <f>สูตรข้อมูล!AU67</f>
        <v>0</v>
      </c>
      <c r="Y68" s="125">
        <f>สูตรข้อมูล!AW67</f>
        <v>0</v>
      </c>
      <c r="Z68" s="125">
        <f>สูตรข้อมูล!AY67</f>
        <v>1</v>
      </c>
      <c r="AA68" s="125">
        <f>สูตรข้อมูล!BA67</f>
        <v>0</v>
      </c>
      <c r="AB68" s="125" t="str">
        <f t="shared" si="5"/>
        <v>D</v>
      </c>
      <c r="AC68" s="125" t="str">
        <f t="shared" si="10"/>
        <v>0D</v>
      </c>
      <c r="AD68" s="125" t="str">
        <f t="shared" si="6"/>
        <v>ไม่ผ่าน</v>
      </c>
    </row>
    <row r="69" spans="1:30" s="126" customFormat="1" ht="14.25" x14ac:dyDescent="0.2">
      <c r="A69" s="118">
        <v>65</v>
      </c>
      <c r="B69" s="118">
        <v>6</v>
      </c>
      <c r="C69" s="141" t="s">
        <v>289</v>
      </c>
      <c r="D69" s="119" t="s">
        <v>10</v>
      </c>
      <c r="E69" s="120" t="s">
        <v>290</v>
      </c>
      <c r="F69" s="121" t="s">
        <v>221</v>
      </c>
      <c r="G69" s="122">
        <v>404</v>
      </c>
      <c r="H69" s="213" t="s">
        <v>400</v>
      </c>
      <c r="I69" s="144">
        <f>สูตรข้อมูล!F68</f>
        <v>6.08</v>
      </c>
      <c r="J69" s="144">
        <f>สูตรข้อมูล!G68</f>
        <v>5.77</v>
      </c>
      <c r="K69" s="144">
        <f>สูตรข้อมูล!H68</f>
        <v>3.77</v>
      </c>
      <c r="L69" s="145">
        <f>สูตรข้อมูล!J68</f>
        <v>677493712.19000006</v>
      </c>
      <c r="M69" s="145">
        <f>สูตรข้อมูล!AH68</f>
        <v>379673662.47000003</v>
      </c>
      <c r="N69" s="121">
        <f t="shared" si="7"/>
        <v>0</v>
      </c>
      <c r="O69" s="121">
        <f t="shared" si="1"/>
        <v>0</v>
      </c>
      <c r="P69" s="121">
        <f t="shared" si="2"/>
        <v>0</v>
      </c>
      <c r="Q69" s="295" t="str">
        <f t="shared" si="3"/>
        <v/>
      </c>
      <c r="R69" s="122">
        <f t="shared" ref="R69:R76" si="14">+N69+O69+P69</f>
        <v>0</v>
      </c>
      <c r="S69" s="124">
        <f>สูตรข้อมูล!AG68</f>
        <v>317291947.25999999</v>
      </c>
      <c r="T69" s="124">
        <f>สูตรข้อมูล!K68</f>
        <v>369293820.23000002</v>
      </c>
      <c r="U69" s="125">
        <f>สูตรข้อมูล!AM68</f>
        <v>1</v>
      </c>
      <c r="V69" s="125">
        <f>สูตรข้อมูล!AP68</f>
        <v>1</v>
      </c>
      <c r="W69" s="125">
        <f>สูตรข้อมูล!AS68</f>
        <v>1</v>
      </c>
      <c r="X69" s="125">
        <f>สูตรข้อมูล!AU68</f>
        <v>1</v>
      </c>
      <c r="Y69" s="125">
        <f>สูตรข้อมูล!AW68</f>
        <v>0</v>
      </c>
      <c r="Z69" s="125">
        <f>สูตรข้อมูล!AY68</f>
        <v>1</v>
      </c>
      <c r="AA69" s="125">
        <f>สูตรข้อมูล!BA68</f>
        <v>1</v>
      </c>
      <c r="AB69" s="125" t="str">
        <f>IF(COUNTIF(U69:AA69,"1")=7,"A",IF(COUNTIF(U69:AA69,"1")=6,"A-",IF(COUNTIF(U69:AA69,"1")=5,"B",IF(COUNTIF(U69:AA69,"1")=4,"B-",IF(COUNTIF(U69:AA69,"1")=3,"C",IF(COUNTIF(U69:AA69,"1")=2,"C-",IF(COUNTIF(U69:AA69,"1")=1,"D","F")))))))</f>
        <v>A-</v>
      </c>
      <c r="AC69" s="125" t="str">
        <f t="shared" ref="AC69:AC77" si="15">R69&amp;AB69</f>
        <v>0A-</v>
      </c>
      <c r="AD69" s="125" t="str">
        <f t="shared" si="6"/>
        <v>ผ่าน</v>
      </c>
    </row>
    <row r="70" spans="1:30" s="126" customFormat="1" x14ac:dyDescent="0.2">
      <c r="A70" s="118">
        <v>66</v>
      </c>
      <c r="B70" s="118">
        <v>6</v>
      </c>
      <c r="C70" s="141" t="s">
        <v>289</v>
      </c>
      <c r="D70" s="119" t="s">
        <v>61</v>
      </c>
      <c r="E70" s="120" t="s">
        <v>291</v>
      </c>
      <c r="F70" s="121" t="s">
        <v>167</v>
      </c>
      <c r="G70" s="122">
        <v>36</v>
      </c>
      <c r="H70" s="123" t="s">
        <v>171</v>
      </c>
      <c r="I70" s="144">
        <f>สูตรข้อมูล!F69</f>
        <v>2.6</v>
      </c>
      <c r="J70" s="144">
        <f>สูตรข้อมูล!G69</f>
        <v>2.4300000000000002</v>
      </c>
      <c r="K70" s="144">
        <f>สูตรข้อมูล!H69</f>
        <v>1.69</v>
      </c>
      <c r="L70" s="145">
        <f>สูตรข้อมูล!J69</f>
        <v>31778093.43</v>
      </c>
      <c r="M70" s="145">
        <f>สูตรข้อมูล!AH69</f>
        <v>15357659.43</v>
      </c>
      <c r="N70" s="121">
        <f t="shared" si="7"/>
        <v>0</v>
      </c>
      <c r="O70" s="121">
        <f t="shared" ref="O70:O77" si="16">IF(M70&lt;0,1,0)+IF(L70&lt;0,1,0)</f>
        <v>0</v>
      </c>
      <c r="P70" s="121">
        <f t="shared" ref="P70:P77" si="17">IF(AND(M70&lt;0,L70&lt;0),2,IF(AND(M70&gt;0,L70&gt;0),0,IF(AND(L70&lt;0,M70&gt;0),IF(ABS((L70/(M70/11)))&lt;3,0,IF(ABS((L70/(M70/11)))&gt;6,2,1)),IF(AND(L70&gt;0,M70&lt;0),IF(ABS((L70/(M70/11)))&lt;3,2,IF(ABS((L70/(M70/11)))&gt;6,0,1))))))</f>
        <v>0</v>
      </c>
      <c r="Q70" s="295" t="str">
        <f t="shared" ref="Q70:Q77" si="18">IF(AND(L70&gt;0,M70&gt;0),"",IF(AND(L70&lt;0,M70&lt;0),"",TRUNC(ABS(L70/(M70/11)),1)))</f>
        <v/>
      </c>
      <c r="R70" s="122">
        <f t="shared" si="14"/>
        <v>0</v>
      </c>
      <c r="S70" s="124">
        <f>สูตรข้อมูล!AG69</f>
        <v>18273742.370000001</v>
      </c>
      <c r="T70" s="124">
        <f>สูตรข้อมูล!K69</f>
        <v>13616356.869999999</v>
      </c>
      <c r="U70" s="125">
        <f>สูตรข้อมูล!AM69</f>
        <v>1</v>
      </c>
      <c r="V70" s="125">
        <f>สูตรข้อมูล!AP69</f>
        <v>1</v>
      </c>
      <c r="W70" s="125">
        <f>สูตรข้อมูล!AS69</f>
        <v>0</v>
      </c>
      <c r="X70" s="125">
        <f>สูตรข้อมูล!AU69</f>
        <v>1</v>
      </c>
      <c r="Y70" s="125">
        <f>สูตรข้อมูล!AW69</f>
        <v>0</v>
      </c>
      <c r="Z70" s="125">
        <f>สูตรข้อมูล!AY69</f>
        <v>0</v>
      </c>
      <c r="AA70" s="125">
        <f>สูตรข้อมูล!BA69</f>
        <v>0</v>
      </c>
      <c r="AB70" s="125" t="str">
        <f t="shared" ref="AB70:AB77" si="19">IF(COUNTIF(U70:AA70,"1")=7,"A",IF(COUNTIF(U70:AA70,"1")=6,"A-",IF(COUNTIF(U70:AA70,"1")=5,"B",IF(COUNTIF(U70:AA70,"1")=4,"B-",IF(COUNTIF(U70:AA70,"1")=3,"C",IF(COUNTIF(U70:AA70,"1")=2,"C-",IF(COUNTIF(U70:AA70,"1")=1,"D","F")))))))</f>
        <v>C</v>
      </c>
      <c r="AC70" s="125" t="str">
        <f t="shared" si="15"/>
        <v>0C</v>
      </c>
      <c r="AD70" s="125" t="str">
        <f t="shared" ref="AD70:AD77" si="20">IF(COUNTIF(U70:AA70,"1")=7,"ผ่าน",IF(COUNTIF(U70:AA70,"1")=6,"ผ่าน",IF(COUNTIF(U70:AA70,"1")=5,"ผ่าน",IF(COUNTIF(U70:AA70,"1")=4,"ไม่ผ่าน",IF(COUNTIF(U70:AA70,"1")=3,"ไม่ผ่าน",IF(COUNTIF(U70:AA70,"1")=2,"ไม่ผ่าน",IF(COUNTIF(U70:AA70,"1")=1,"ไม่ผ่าน",IF(COUNTIF(U70:AA70,"1")=0,"ไม่ผ่าน"))))))))</f>
        <v>ไม่ผ่าน</v>
      </c>
    </row>
    <row r="71" spans="1:30" s="126" customFormat="1" x14ac:dyDescent="0.2">
      <c r="A71" s="118">
        <v>67</v>
      </c>
      <c r="B71" s="118">
        <v>6</v>
      </c>
      <c r="C71" s="141" t="s">
        <v>289</v>
      </c>
      <c r="D71" s="119" t="s">
        <v>62</v>
      </c>
      <c r="E71" s="120" t="s">
        <v>292</v>
      </c>
      <c r="F71" s="121" t="s">
        <v>167</v>
      </c>
      <c r="G71" s="122">
        <v>46</v>
      </c>
      <c r="H71" s="123" t="s">
        <v>177</v>
      </c>
      <c r="I71" s="144">
        <f>สูตรข้อมูล!F70</f>
        <v>5.31</v>
      </c>
      <c r="J71" s="144">
        <f>สูตรข้อมูล!G70</f>
        <v>5.05</v>
      </c>
      <c r="K71" s="144">
        <f>สูตรข้อมูล!H70</f>
        <v>3.75</v>
      </c>
      <c r="L71" s="145">
        <f>สูตรข้อมูล!J70</f>
        <v>89083610.870000005</v>
      </c>
      <c r="M71" s="145">
        <f>สูตรข้อมูล!AH70</f>
        <v>20824057.84</v>
      </c>
      <c r="N71" s="121">
        <f t="shared" ref="N71:N77" si="21">(IF(I71&lt;1.5,1,0))+(IF(J71&lt;1,1,0))+(IF(K71&lt;0.8,1,0))</f>
        <v>0</v>
      </c>
      <c r="O71" s="121">
        <f t="shared" si="16"/>
        <v>0</v>
      </c>
      <c r="P71" s="121">
        <f t="shared" si="17"/>
        <v>0</v>
      </c>
      <c r="Q71" s="295" t="str">
        <f t="shared" si="18"/>
        <v/>
      </c>
      <c r="R71" s="122">
        <f t="shared" si="14"/>
        <v>0</v>
      </c>
      <c r="S71" s="124">
        <f>สูตรข้อมูล!AG70</f>
        <v>26412905.07</v>
      </c>
      <c r="T71" s="124">
        <f>สูตรข้อมูล!K70</f>
        <v>56840184.710000001</v>
      </c>
      <c r="U71" s="125">
        <f>สูตรข้อมูล!AM70</f>
        <v>1</v>
      </c>
      <c r="V71" s="125">
        <f>สูตรข้อมูล!AP70</f>
        <v>1</v>
      </c>
      <c r="W71" s="125">
        <f>สูตรข้อมูล!AS70</f>
        <v>1</v>
      </c>
      <c r="X71" s="125">
        <f>สูตรข้อมูล!AU70</f>
        <v>0</v>
      </c>
      <c r="Y71" s="125">
        <f>สูตรข้อมูล!AW70</f>
        <v>0</v>
      </c>
      <c r="Z71" s="125">
        <f>สูตรข้อมูล!AY70</f>
        <v>0</v>
      </c>
      <c r="AA71" s="125">
        <f>สูตรข้อมูล!BA70</f>
        <v>0</v>
      </c>
      <c r="AB71" s="125" t="str">
        <f t="shared" si="19"/>
        <v>C</v>
      </c>
      <c r="AC71" s="146" t="str">
        <f t="shared" si="15"/>
        <v>0C</v>
      </c>
      <c r="AD71" s="125" t="str">
        <f t="shared" si="20"/>
        <v>ไม่ผ่าน</v>
      </c>
    </row>
    <row r="72" spans="1:30" s="126" customFormat="1" x14ac:dyDescent="0.2">
      <c r="A72" s="118">
        <v>68</v>
      </c>
      <c r="B72" s="118">
        <v>6</v>
      </c>
      <c r="C72" s="141" t="s">
        <v>289</v>
      </c>
      <c r="D72" s="119" t="s">
        <v>63</v>
      </c>
      <c r="E72" s="120" t="s">
        <v>293</v>
      </c>
      <c r="F72" s="121" t="s">
        <v>167</v>
      </c>
      <c r="G72" s="122">
        <v>84</v>
      </c>
      <c r="H72" s="123" t="s">
        <v>177</v>
      </c>
      <c r="I72" s="144">
        <f>สูตรข้อมูล!F71</f>
        <v>5.23</v>
      </c>
      <c r="J72" s="144">
        <f>สูตรข้อมูล!G71</f>
        <v>4.4800000000000004</v>
      </c>
      <c r="K72" s="144">
        <f>สูตรข้อมูล!H71</f>
        <v>2.97</v>
      </c>
      <c r="L72" s="145">
        <f>สูตรข้อมูล!J71</f>
        <v>64994326.579999998</v>
      </c>
      <c r="M72" s="145">
        <f>สูตรข้อมูล!AH71</f>
        <v>45931544</v>
      </c>
      <c r="N72" s="121">
        <f t="shared" si="21"/>
        <v>0</v>
      </c>
      <c r="O72" s="121">
        <f t="shared" si="16"/>
        <v>0</v>
      </c>
      <c r="P72" s="121">
        <f t="shared" si="17"/>
        <v>0</v>
      </c>
      <c r="Q72" s="295" t="str">
        <f t="shared" si="18"/>
        <v/>
      </c>
      <c r="R72" s="122">
        <f t="shared" si="14"/>
        <v>0</v>
      </c>
      <c r="S72" s="124">
        <f>สูตรข้อมูล!AG71</f>
        <v>53947501.740000002</v>
      </c>
      <c r="T72" s="124">
        <f>สูตรข้อมูล!K71</f>
        <v>30348810.379999999</v>
      </c>
      <c r="U72" s="125">
        <f>สูตรข้อมูล!AM71</f>
        <v>1</v>
      </c>
      <c r="V72" s="125">
        <f>สูตรข้อมูล!AP71</f>
        <v>1</v>
      </c>
      <c r="W72" s="125">
        <f>สูตรข้อมูล!AS71</f>
        <v>0</v>
      </c>
      <c r="X72" s="125">
        <f>สูตรข้อมูล!AU71</f>
        <v>1</v>
      </c>
      <c r="Y72" s="125">
        <f>สูตรข้อมูล!AW71</f>
        <v>0</v>
      </c>
      <c r="Z72" s="125">
        <f>สูตรข้อมูล!AY71</f>
        <v>1</v>
      </c>
      <c r="AA72" s="125">
        <f>สูตรข้อมูล!BA71</f>
        <v>0</v>
      </c>
      <c r="AB72" s="125" t="str">
        <f t="shared" si="19"/>
        <v>B-</v>
      </c>
      <c r="AC72" s="125" t="str">
        <f t="shared" si="15"/>
        <v>0B-</v>
      </c>
      <c r="AD72" s="125" t="str">
        <f t="shared" si="20"/>
        <v>ไม่ผ่าน</v>
      </c>
    </row>
    <row r="73" spans="1:30" s="126" customFormat="1" x14ac:dyDescent="0.2">
      <c r="A73" s="118">
        <v>69</v>
      </c>
      <c r="B73" s="118">
        <v>6</v>
      </c>
      <c r="C73" s="141" t="s">
        <v>289</v>
      </c>
      <c r="D73" s="119" t="s">
        <v>64</v>
      </c>
      <c r="E73" s="120" t="s">
        <v>294</v>
      </c>
      <c r="F73" s="121" t="s">
        <v>167</v>
      </c>
      <c r="G73" s="122">
        <v>77</v>
      </c>
      <c r="H73" s="123" t="s">
        <v>177</v>
      </c>
      <c r="I73" s="144">
        <f>สูตรข้อมูล!F72</f>
        <v>3.76</v>
      </c>
      <c r="J73" s="144">
        <f>สูตรข้อมูล!G72</f>
        <v>3.57</v>
      </c>
      <c r="K73" s="144">
        <f>สูตรข้อมูล!H72</f>
        <v>2.58</v>
      </c>
      <c r="L73" s="145">
        <f>สูตรข้อมูล!J72</f>
        <v>65926666.119999997</v>
      </c>
      <c r="M73" s="145">
        <f>สูตรข้อมูล!AH72</f>
        <v>29617872.77</v>
      </c>
      <c r="N73" s="121">
        <f t="shared" si="21"/>
        <v>0</v>
      </c>
      <c r="O73" s="121">
        <f t="shared" si="16"/>
        <v>0</v>
      </c>
      <c r="P73" s="121">
        <f t="shared" si="17"/>
        <v>0</v>
      </c>
      <c r="Q73" s="295" t="str">
        <f t="shared" si="18"/>
        <v/>
      </c>
      <c r="R73" s="122">
        <f t="shared" si="14"/>
        <v>0</v>
      </c>
      <c r="S73" s="124">
        <f>สูตรข้อมูล!AG72</f>
        <v>33536659.91</v>
      </c>
      <c r="T73" s="124">
        <f>สูตรข้อมูล!K72</f>
        <v>37663864.340000004</v>
      </c>
      <c r="U73" s="125">
        <f>สูตรข้อมูล!AM72</f>
        <v>1</v>
      </c>
      <c r="V73" s="125">
        <f>สูตรข้อมูล!AP72</f>
        <v>1</v>
      </c>
      <c r="W73" s="125">
        <f>สูตรข้อมูล!AS72</f>
        <v>0</v>
      </c>
      <c r="X73" s="125">
        <f>สูตรข้อมูล!AU72</f>
        <v>1</v>
      </c>
      <c r="Y73" s="125">
        <f>สูตรข้อมูล!AW72</f>
        <v>0</v>
      </c>
      <c r="Z73" s="125">
        <f>สูตรข้อมูล!AY72</f>
        <v>1</v>
      </c>
      <c r="AA73" s="125">
        <f>สูตรข้อมูล!BA72</f>
        <v>1</v>
      </c>
      <c r="AB73" s="125" t="str">
        <f t="shared" si="19"/>
        <v>B</v>
      </c>
      <c r="AC73" s="125" t="str">
        <f t="shared" si="15"/>
        <v>0B</v>
      </c>
      <c r="AD73" s="125" t="str">
        <f t="shared" si="20"/>
        <v>ผ่าน</v>
      </c>
    </row>
    <row r="74" spans="1:30" s="126" customFormat="1" x14ac:dyDescent="0.2">
      <c r="A74" s="118">
        <v>70</v>
      </c>
      <c r="B74" s="118">
        <v>6</v>
      </c>
      <c r="C74" s="141" t="s">
        <v>289</v>
      </c>
      <c r="D74" s="119" t="s">
        <v>65</v>
      </c>
      <c r="E74" s="120" t="s">
        <v>295</v>
      </c>
      <c r="F74" s="121" t="s">
        <v>221</v>
      </c>
      <c r="G74" s="122">
        <v>156</v>
      </c>
      <c r="H74" s="123" t="s">
        <v>265</v>
      </c>
      <c r="I74" s="144">
        <f>สูตรข้อมูล!F73</f>
        <v>3.62</v>
      </c>
      <c r="J74" s="144">
        <f>สูตรข้อมูล!G73</f>
        <v>3.4</v>
      </c>
      <c r="K74" s="144">
        <f>สูตรข้อมูล!H73</f>
        <v>1.42</v>
      </c>
      <c r="L74" s="145">
        <f>สูตรข้อมูล!J73</f>
        <v>252840589.40000001</v>
      </c>
      <c r="M74" s="145">
        <f>สูตรข้อมูล!AH73</f>
        <v>287070942.10000002</v>
      </c>
      <c r="N74" s="121">
        <f t="shared" si="21"/>
        <v>0</v>
      </c>
      <c r="O74" s="121">
        <f t="shared" si="16"/>
        <v>0</v>
      </c>
      <c r="P74" s="121">
        <f t="shared" si="17"/>
        <v>0</v>
      </c>
      <c r="Q74" s="295" t="str">
        <f t="shared" si="18"/>
        <v/>
      </c>
      <c r="R74" s="122">
        <f t="shared" si="14"/>
        <v>0</v>
      </c>
      <c r="S74" s="124">
        <f>สูตรข้อมูล!AG73</f>
        <v>267392369.91</v>
      </c>
      <c r="T74" s="124">
        <f>สูตรข้อมูล!K73</f>
        <v>40715644.789999999</v>
      </c>
      <c r="U74" s="125">
        <f>สูตรข้อมูล!AM73</f>
        <v>1</v>
      </c>
      <c r="V74" s="125">
        <f>สูตรข้อมูล!AP73</f>
        <v>1</v>
      </c>
      <c r="W74" s="125">
        <f>สูตรข้อมูล!AS73</f>
        <v>0</v>
      </c>
      <c r="X74" s="125">
        <f>สูตรข้อมูล!AU73</f>
        <v>0</v>
      </c>
      <c r="Y74" s="125">
        <f>สูตรข้อมูล!AW73</f>
        <v>0</v>
      </c>
      <c r="Z74" s="125">
        <f>สูตรข้อมูล!AY73</f>
        <v>0</v>
      </c>
      <c r="AA74" s="125">
        <f>สูตรข้อมูล!BA73</f>
        <v>1</v>
      </c>
      <c r="AB74" s="125" t="str">
        <f t="shared" si="19"/>
        <v>C</v>
      </c>
      <c r="AC74" s="125" t="str">
        <f t="shared" si="15"/>
        <v>0C</v>
      </c>
      <c r="AD74" s="125" t="str">
        <f t="shared" si="20"/>
        <v>ไม่ผ่าน</v>
      </c>
    </row>
    <row r="75" spans="1:30" s="126" customFormat="1" x14ac:dyDescent="0.2">
      <c r="A75" s="118">
        <v>71</v>
      </c>
      <c r="B75" s="118">
        <v>6</v>
      </c>
      <c r="C75" s="141" t="s">
        <v>289</v>
      </c>
      <c r="D75" s="119" t="s">
        <v>68</v>
      </c>
      <c r="E75" s="120" t="s">
        <v>296</v>
      </c>
      <c r="F75" s="121" t="s">
        <v>167</v>
      </c>
      <c r="G75" s="122">
        <v>51</v>
      </c>
      <c r="H75" s="123" t="s">
        <v>177</v>
      </c>
      <c r="I75" s="144">
        <f>สูตรข้อมูล!F74</f>
        <v>3.11</v>
      </c>
      <c r="J75" s="144">
        <f>สูตรข้อมูล!G74</f>
        <v>2.78</v>
      </c>
      <c r="K75" s="144">
        <f>สูตรข้อมูล!H74</f>
        <v>2.21</v>
      </c>
      <c r="L75" s="145">
        <f>สูตรข้อมูล!J74</f>
        <v>43096908.850000001</v>
      </c>
      <c r="M75" s="145">
        <f>สูตรข้อมูล!AH74</f>
        <v>10066723.699999999</v>
      </c>
      <c r="N75" s="121">
        <f t="shared" si="21"/>
        <v>0</v>
      </c>
      <c r="O75" s="121">
        <f t="shared" si="16"/>
        <v>0</v>
      </c>
      <c r="P75" s="121">
        <f t="shared" si="17"/>
        <v>0</v>
      </c>
      <c r="Q75" s="295" t="str">
        <f t="shared" si="18"/>
        <v/>
      </c>
      <c r="R75" s="122">
        <f t="shared" si="14"/>
        <v>0</v>
      </c>
      <c r="S75" s="124">
        <f>สูตรข้อมูล!AG74</f>
        <v>14318703.050000001</v>
      </c>
      <c r="T75" s="124">
        <f>สูตรข้อมูล!K74</f>
        <v>24825007.149999999</v>
      </c>
      <c r="U75" s="125">
        <f>สูตรข้อมูล!AM74</f>
        <v>1</v>
      </c>
      <c r="V75" s="125">
        <f>สูตรข้อมูล!AP74</f>
        <v>0</v>
      </c>
      <c r="W75" s="125">
        <f>สูตรข้อมูล!AS74</f>
        <v>0</v>
      </c>
      <c r="X75" s="125">
        <f>สูตรข้อมูล!AU74</f>
        <v>0</v>
      </c>
      <c r="Y75" s="125">
        <f>สูตรข้อมูล!AW74</f>
        <v>0</v>
      </c>
      <c r="Z75" s="125">
        <f>สูตรข้อมูล!AY74</f>
        <v>1</v>
      </c>
      <c r="AA75" s="125">
        <f>สูตรข้อมูล!BA74</f>
        <v>0</v>
      </c>
      <c r="AB75" s="125" t="str">
        <f t="shared" si="19"/>
        <v>C-</v>
      </c>
      <c r="AC75" s="125" t="str">
        <f t="shared" si="15"/>
        <v>0C-</v>
      </c>
      <c r="AD75" s="125" t="str">
        <f t="shared" si="20"/>
        <v>ไม่ผ่าน</v>
      </c>
    </row>
    <row r="76" spans="1:30" s="126" customFormat="1" x14ac:dyDescent="0.2">
      <c r="A76" s="118">
        <v>72</v>
      </c>
      <c r="B76" s="118">
        <v>6</v>
      </c>
      <c r="C76" s="141" t="s">
        <v>289</v>
      </c>
      <c r="D76" s="119" t="s">
        <v>73</v>
      </c>
      <c r="E76" s="120" t="s">
        <v>297</v>
      </c>
      <c r="F76" s="121" t="s">
        <v>167</v>
      </c>
      <c r="G76" s="122">
        <v>23</v>
      </c>
      <c r="H76" s="123" t="s">
        <v>237</v>
      </c>
      <c r="I76" s="144">
        <f>สูตรข้อมูล!F75</f>
        <v>5.24</v>
      </c>
      <c r="J76" s="144">
        <f>สูตรข้อมูล!G75</f>
        <v>4.99</v>
      </c>
      <c r="K76" s="144">
        <f>สูตรข้อมูล!H75</f>
        <v>3.37</v>
      </c>
      <c r="L76" s="145">
        <f>สูตรข้อมูล!J75</f>
        <v>53342175.329999998</v>
      </c>
      <c r="M76" s="145">
        <f>สูตรข้อมูล!AH75</f>
        <v>30651592.100000001</v>
      </c>
      <c r="N76" s="121">
        <f t="shared" si="21"/>
        <v>0</v>
      </c>
      <c r="O76" s="121">
        <f t="shared" si="16"/>
        <v>0</v>
      </c>
      <c r="P76" s="121">
        <f t="shared" si="17"/>
        <v>0</v>
      </c>
      <c r="Q76" s="295" t="str">
        <f t="shared" si="18"/>
        <v/>
      </c>
      <c r="R76" s="122">
        <f t="shared" si="14"/>
        <v>0</v>
      </c>
      <c r="S76" s="124">
        <f>สูตรข้อมูล!AG75</f>
        <v>34132234.549999997</v>
      </c>
      <c r="T76" s="124">
        <f>สูตรข้อมูล!K75</f>
        <v>29846824.91</v>
      </c>
      <c r="U76" s="125">
        <f>สูตรข้อมูล!AM75</f>
        <v>1</v>
      </c>
      <c r="V76" s="125">
        <f>สูตรข้อมูล!AP75</f>
        <v>1</v>
      </c>
      <c r="W76" s="125">
        <f>สูตรข้อมูล!AS75</f>
        <v>0</v>
      </c>
      <c r="X76" s="125">
        <f>สูตรข้อมูล!AU75</f>
        <v>1</v>
      </c>
      <c r="Y76" s="125">
        <f>สูตรข้อมูล!AW75</f>
        <v>0</v>
      </c>
      <c r="Z76" s="125">
        <f>สูตรข้อมูล!AY75</f>
        <v>0</v>
      </c>
      <c r="AA76" s="125">
        <f>สูตรข้อมูล!BA75</f>
        <v>0</v>
      </c>
      <c r="AB76" s="125" t="str">
        <f t="shared" si="19"/>
        <v>C</v>
      </c>
      <c r="AC76" s="125" t="str">
        <f t="shared" si="15"/>
        <v>0C</v>
      </c>
      <c r="AD76" s="125" t="str">
        <f t="shared" si="20"/>
        <v>ไม่ผ่าน</v>
      </c>
    </row>
    <row r="77" spans="1:30" s="126" customFormat="1" x14ac:dyDescent="0.2">
      <c r="A77" s="118">
        <v>73</v>
      </c>
      <c r="B77" s="118">
        <v>6</v>
      </c>
      <c r="C77" s="141" t="s">
        <v>289</v>
      </c>
      <c r="D77" s="119" t="s">
        <v>74</v>
      </c>
      <c r="E77" s="120" t="s">
        <v>298</v>
      </c>
      <c r="F77" s="121" t="s">
        <v>167</v>
      </c>
      <c r="G77" s="122">
        <v>9</v>
      </c>
      <c r="H77" s="123" t="s">
        <v>299</v>
      </c>
      <c r="I77" s="144">
        <f>สูตรข้อมูล!F76</f>
        <v>4.96</v>
      </c>
      <c r="J77" s="144">
        <f>สูตรข้อมูล!G76</f>
        <v>4.74</v>
      </c>
      <c r="K77" s="144">
        <f>สูตรข้อมูล!H76</f>
        <v>2.7</v>
      </c>
      <c r="L77" s="145">
        <f>สูตรข้อมูล!J76</f>
        <v>55922408.409999996</v>
      </c>
      <c r="M77" s="145">
        <f>สูตรข้อมูล!AH76</f>
        <v>48387811.020000003</v>
      </c>
      <c r="N77" s="121">
        <f t="shared" si="21"/>
        <v>0</v>
      </c>
      <c r="O77" s="121">
        <f t="shared" si="16"/>
        <v>0</v>
      </c>
      <c r="P77" s="121">
        <f t="shared" si="17"/>
        <v>0</v>
      </c>
      <c r="Q77" s="295" t="str">
        <f t="shared" si="18"/>
        <v/>
      </c>
      <c r="R77" s="122">
        <f>+N77+O77+P77</f>
        <v>0</v>
      </c>
      <c r="S77" s="124">
        <f>สูตรข้อมูล!AG76</f>
        <v>53487925.210000001</v>
      </c>
      <c r="T77" s="124">
        <f>สูตรข้อมูล!K76</f>
        <v>24043812.48</v>
      </c>
      <c r="U77" s="125">
        <f>สูตรข้อมูล!AM76</f>
        <v>1</v>
      </c>
      <c r="V77" s="125">
        <f>สูตรข้อมูล!AP76</f>
        <v>1</v>
      </c>
      <c r="W77" s="125">
        <f>สูตรข้อมูล!AS76</f>
        <v>0</v>
      </c>
      <c r="X77" s="125">
        <f>สูตรข้อมูล!AU76</f>
        <v>0</v>
      </c>
      <c r="Y77" s="125">
        <f>สูตรข้อมูล!AW76</f>
        <v>0</v>
      </c>
      <c r="Z77" s="125">
        <f>สูตรข้อมูล!AY76</f>
        <v>0</v>
      </c>
      <c r="AA77" s="125">
        <f>สูตรข้อมูล!BA76</f>
        <v>0</v>
      </c>
      <c r="AB77" s="125" t="str">
        <f t="shared" si="19"/>
        <v>C-</v>
      </c>
      <c r="AC77" s="125" t="str">
        <f t="shared" si="15"/>
        <v>0C-</v>
      </c>
      <c r="AD77" s="125" t="str">
        <f t="shared" si="20"/>
        <v>ไม่ผ่าน</v>
      </c>
    </row>
    <row r="78" spans="1:30" x14ac:dyDescent="0.2">
      <c r="A78" s="127"/>
      <c r="B78" s="127"/>
      <c r="C78" s="142"/>
      <c r="D78" s="128"/>
      <c r="E78" s="129"/>
      <c r="F78" s="128"/>
      <c r="G78" s="130"/>
      <c r="H78" s="131"/>
      <c r="I78" s="132"/>
      <c r="J78" s="132"/>
      <c r="K78" s="132"/>
      <c r="L78" s="133"/>
      <c r="M78" s="133"/>
      <c r="N78" s="134"/>
      <c r="O78" s="134"/>
      <c r="P78" s="134"/>
      <c r="Q78" s="296"/>
      <c r="R78" s="126"/>
      <c r="S78" s="135"/>
      <c r="T78" s="135"/>
      <c r="U78" s="136"/>
      <c r="V78" s="136"/>
      <c r="W78" s="136"/>
      <c r="X78" s="136"/>
      <c r="Y78" s="136"/>
      <c r="Z78" s="136"/>
      <c r="AA78" s="136"/>
      <c r="AB78" s="137"/>
      <c r="AC78" s="137"/>
    </row>
    <row r="79" spans="1:30" x14ac:dyDescent="0.2">
      <c r="A79" s="291" t="s">
        <v>300</v>
      </c>
      <c r="B79" s="291"/>
      <c r="C79" s="291"/>
      <c r="D79" s="291"/>
      <c r="E79" s="126" t="s">
        <v>301</v>
      </c>
      <c r="F79" s="138"/>
      <c r="G79" s="126"/>
      <c r="H79" s="126"/>
      <c r="I79" s="132"/>
      <c r="J79" s="132"/>
      <c r="K79" s="132"/>
      <c r="L79" s="133"/>
      <c r="M79" s="133"/>
      <c r="N79" s="134"/>
      <c r="O79" s="134"/>
      <c r="P79" s="134"/>
      <c r="Q79" s="296"/>
      <c r="R79" s="126"/>
      <c r="S79" s="135"/>
      <c r="T79" s="135"/>
      <c r="U79" s="136"/>
      <c r="V79" s="136"/>
      <c r="W79" s="136"/>
      <c r="X79" s="136"/>
      <c r="Y79" s="136"/>
      <c r="Z79" s="136"/>
      <c r="AA79" s="136"/>
      <c r="AB79" s="137"/>
      <c r="AC79" s="137"/>
    </row>
    <row r="80" spans="1:30" s="230" customFormat="1" x14ac:dyDescent="0.2">
      <c r="A80" s="221"/>
      <c r="B80" s="221"/>
      <c r="C80" s="222"/>
      <c r="D80" s="221"/>
      <c r="E80" s="221" t="s">
        <v>406</v>
      </c>
      <c r="F80" s="223"/>
      <c r="G80" s="221"/>
      <c r="H80" s="221"/>
      <c r="I80" s="224"/>
      <c r="J80" s="224"/>
      <c r="K80" s="224"/>
      <c r="L80" s="225"/>
      <c r="M80" s="225"/>
      <c r="N80" s="226"/>
      <c r="O80" s="226"/>
      <c r="P80" s="226"/>
      <c r="Q80" s="297"/>
      <c r="R80" s="221"/>
      <c r="S80" s="227"/>
      <c r="T80" s="227"/>
      <c r="U80" s="228"/>
      <c r="V80" s="228"/>
      <c r="W80" s="228"/>
      <c r="X80" s="228"/>
      <c r="Y80" s="228"/>
      <c r="Z80" s="228"/>
      <c r="AA80" s="228"/>
      <c r="AB80" s="229"/>
      <c r="AC80" s="229"/>
    </row>
    <row r="81" spans="1:29" x14ac:dyDescent="0.2">
      <c r="A81" s="291" t="s">
        <v>302</v>
      </c>
      <c r="B81" s="291"/>
      <c r="C81" s="291"/>
      <c r="D81" s="291"/>
      <c r="E81" s="126" t="s">
        <v>403</v>
      </c>
      <c r="F81" s="138"/>
      <c r="G81" s="126"/>
      <c r="H81" s="126"/>
      <c r="I81" s="132"/>
      <c r="J81" s="132"/>
      <c r="K81" s="132"/>
      <c r="L81" s="133"/>
      <c r="M81" s="133"/>
      <c r="N81" s="134"/>
      <c r="O81" s="134"/>
      <c r="P81" s="134"/>
      <c r="Q81" s="296"/>
      <c r="R81" s="126"/>
      <c r="S81" s="215"/>
      <c r="T81" s="135"/>
      <c r="U81" s="136"/>
      <c r="V81" s="136"/>
      <c r="W81" s="136"/>
      <c r="X81" s="136"/>
      <c r="Y81" s="136"/>
      <c r="Z81" s="136"/>
      <c r="AA81" s="136"/>
      <c r="AB81" s="137"/>
      <c r="AC81" s="137"/>
    </row>
    <row r="82" spans="1:29" x14ac:dyDescent="0.2">
      <c r="I82" s="132"/>
      <c r="J82" s="132"/>
      <c r="K82" s="132"/>
      <c r="L82" s="133"/>
      <c r="M82" s="133"/>
      <c r="N82" s="134"/>
      <c r="O82" s="134"/>
      <c r="P82" s="134"/>
      <c r="Q82" s="296"/>
      <c r="S82" s="215"/>
      <c r="T82" s="135"/>
      <c r="U82" s="136"/>
      <c r="V82" s="136"/>
      <c r="W82" s="136"/>
      <c r="X82" s="136"/>
      <c r="Y82" s="136"/>
      <c r="Z82" s="136"/>
      <c r="AA82" s="136"/>
      <c r="AB82" s="137"/>
      <c r="AC82" s="137"/>
    </row>
    <row r="83" spans="1:29" x14ac:dyDescent="0.2">
      <c r="I83" s="132"/>
      <c r="J83" s="132"/>
      <c r="K83" s="132"/>
      <c r="L83" s="133"/>
      <c r="M83" s="133"/>
      <c r="N83" s="134"/>
      <c r="O83" s="134"/>
      <c r="P83" s="134"/>
      <c r="Q83" s="296"/>
      <c r="S83" s="135"/>
      <c r="T83" s="135"/>
      <c r="U83" s="136"/>
      <c r="V83" s="136"/>
      <c r="W83" s="136"/>
      <c r="X83" s="136"/>
      <c r="Y83" s="136"/>
      <c r="Z83" s="136"/>
      <c r="AA83" s="136"/>
      <c r="AB83" s="137"/>
      <c r="AC83" s="137"/>
    </row>
    <row r="84" spans="1:29" x14ac:dyDescent="0.2">
      <c r="I84" s="132"/>
      <c r="J84" s="132"/>
      <c r="K84" s="132"/>
      <c r="L84" s="133"/>
      <c r="M84" s="133"/>
      <c r="N84" s="134"/>
      <c r="O84" s="134"/>
      <c r="P84" s="134"/>
      <c r="Q84" s="296"/>
      <c r="S84" s="135"/>
      <c r="T84" s="135"/>
      <c r="U84" s="136"/>
      <c r="V84" s="136"/>
      <c r="W84" s="136"/>
      <c r="X84" s="136"/>
      <c r="Y84" s="136"/>
      <c r="Z84" s="136"/>
      <c r="AA84" s="136"/>
      <c r="AB84" s="137"/>
      <c r="AC84" s="137"/>
    </row>
    <row r="85" spans="1:29" x14ac:dyDescent="0.2">
      <c r="I85" s="132"/>
      <c r="J85" s="132"/>
      <c r="K85" s="132"/>
      <c r="L85" s="133"/>
      <c r="M85" s="133"/>
      <c r="N85" s="134"/>
      <c r="O85" s="134"/>
      <c r="P85" s="134"/>
      <c r="Q85" s="296"/>
      <c r="S85" s="135"/>
      <c r="T85" s="135"/>
      <c r="U85" s="136"/>
      <c r="V85" s="136"/>
      <c r="W85" s="136"/>
      <c r="X85" s="136"/>
      <c r="Y85" s="136"/>
      <c r="Z85" s="136"/>
      <c r="AA85" s="136"/>
      <c r="AB85" s="137"/>
      <c r="AC85" s="137"/>
    </row>
  </sheetData>
  <autoFilter ref="A4:AD77"/>
  <mergeCells count="4">
    <mergeCell ref="A1:AC1"/>
    <mergeCell ref="A2:AC2"/>
    <mergeCell ref="A79:D79"/>
    <mergeCell ref="A81:D81"/>
  </mergeCells>
  <conditionalFormatting sqref="R5:R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4:R2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1:R4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0:R5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9:R6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8:R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2:R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7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77">
    <cfRule type="colorScale" priority="1">
      <colorScale>
        <cfvo type="num" val="&quot;0-4&quot;"/>
        <cfvo type="num" val="43286"/>
        <color rgb="FFFF0000"/>
        <color theme="1"/>
      </colorScale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{289066CE-7E13-4DDE-9E3D-C91E7F52678A}</x14:id>
        </ext>
      </extLst>
    </cfRule>
  </conditionalFormatting>
  <pageMargins left="0.17" right="0.15748031496062992" top="0.31496062992125984" bottom="0.39370078740157483" header="0.31496062992125984" footer="0.15748031496062992"/>
  <pageSetup paperSize="5" scale="65" orientation="landscape" r:id="rId1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9066CE-7E13-4DDE-9E3D-C91E7F52678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AD5:AD77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7 efficient</vt:lpstr>
      <vt:lpstr>7 status</vt:lpstr>
      <vt:lpstr>Query3</vt:lpstr>
      <vt:lpstr>Query3 (2)</vt:lpstr>
      <vt:lpstr>อัตราส่วน</vt:lpstr>
      <vt:lpstr>สูตรข้อมูล</vt:lpstr>
      <vt:lpstr>Risk7Plus R6 ส.ค.2564</vt:lpstr>
      <vt:lpstr>'7 efficient'!OLE_LINK1</vt:lpstr>
      <vt:lpstr>'Risk7Plus R6 ส.ค.2564'!Print_Titles</vt:lpstr>
      <vt:lpstr>อัตราส่วน!Print_Titles</vt:lpstr>
      <vt:lpstr>'Query3 (2)'!Query3</vt:lpstr>
      <vt:lpstr>Query3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2021-07-27T08:06:51Z</cp:lastPrinted>
  <dcterms:created xsi:type="dcterms:W3CDTF">2018-11-28T13:25:20Z</dcterms:created>
  <dcterms:modified xsi:type="dcterms:W3CDTF">2021-09-20T05:45:55Z</dcterms:modified>
</cp:coreProperties>
</file>