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มกราคม 64\"/>
    </mc:Choice>
  </mc:AlternateContent>
  <xr:revisionPtr revIDLastSave="0" documentId="8_{DEB1C4FC-90A8-4E35-AD98-6C26E95E02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.ค.2561- 20 ม.ค 2564" sheetId="4" r:id="rId1"/>
    <sheet name="Sheet1" sheetId="5" r:id="rId2"/>
  </sheets>
  <definedNames>
    <definedName name="_xlnm.Print_Titles" localSheetId="0">'ต.ค.2561- 20 ม.ค 2564'!$A:$A,'ต.ค.2561- 20 ม.ค 2564'!$3:$6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D21" i="5" l="1"/>
  <c r="D20" i="5"/>
  <c r="E21" i="5" s="1"/>
  <c r="B7" i="4" l="1"/>
  <c r="B14" i="4"/>
  <c r="AX17" i="4"/>
  <c r="AV17" i="4"/>
  <c r="AU17" i="4"/>
  <c r="AT17" i="4"/>
  <c r="AR17" i="4"/>
  <c r="AO17" i="4"/>
  <c r="AM17" i="4"/>
  <c r="AJ17" i="4"/>
  <c r="AH17" i="4"/>
  <c r="AE17" i="4"/>
  <c r="AC17" i="4"/>
  <c r="Z17" i="4"/>
  <c r="X17" i="4"/>
  <c r="U17" i="4"/>
  <c r="S17" i="4"/>
  <c r="P17" i="4"/>
  <c r="N17" i="4"/>
  <c r="K17" i="4"/>
  <c r="I17" i="4"/>
  <c r="F17" i="4"/>
  <c r="D17" i="4"/>
  <c r="B27" i="4" l="1"/>
  <c r="AY17" i="4"/>
  <c r="AW17" i="4"/>
  <c r="AS14" i="4"/>
  <c r="AS7" i="4"/>
  <c r="AQ14" i="4"/>
  <c r="AQ7" i="4"/>
  <c r="AN14" i="4"/>
  <c r="AN7" i="4"/>
  <c r="AL14" i="4"/>
  <c r="AL7" i="4"/>
  <c r="AI14" i="4"/>
  <c r="AI7" i="4"/>
  <c r="AG14" i="4"/>
  <c r="AG7" i="4"/>
  <c r="AD14" i="4"/>
  <c r="AD7" i="4"/>
  <c r="AB14" i="4"/>
  <c r="AB7" i="4"/>
  <c r="Y14" i="4"/>
  <c r="Y7" i="4"/>
  <c r="W14" i="4"/>
  <c r="W7" i="4"/>
  <c r="T14" i="4"/>
  <c r="T7" i="4"/>
  <c r="O14" i="4"/>
  <c r="O7" i="4"/>
  <c r="R14" i="4"/>
  <c r="R7" i="4"/>
  <c r="M14" i="4"/>
  <c r="M7" i="4"/>
  <c r="H7" i="4"/>
  <c r="J7" i="4"/>
  <c r="I8" i="4"/>
  <c r="K8" i="4"/>
  <c r="I9" i="4"/>
  <c r="K9" i="4"/>
  <c r="I10" i="4"/>
  <c r="K10" i="4"/>
  <c r="I11" i="4"/>
  <c r="K11" i="4"/>
  <c r="I12" i="4"/>
  <c r="K12" i="4"/>
  <c r="I13" i="4"/>
  <c r="K13" i="4"/>
  <c r="H14" i="4"/>
  <c r="J14" i="4"/>
  <c r="I15" i="4"/>
  <c r="K15" i="4"/>
  <c r="I16" i="4"/>
  <c r="K16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E14" i="4"/>
  <c r="E7" i="4"/>
  <c r="F7" i="4" s="1"/>
  <c r="D8" i="4"/>
  <c r="C14" i="4"/>
  <c r="C7" i="4"/>
  <c r="D7" i="4" s="1"/>
  <c r="AS27" i="4" l="1"/>
  <c r="AD27" i="4"/>
  <c r="F14" i="4"/>
  <c r="AN27" i="4"/>
  <c r="E27" i="4"/>
  <c r="C27" i="4"/>
  <c r="D27" i="4" s="1"/>
  <c r="AQ27" i="4"/>
  <c r="AL27" i="4"/>
  <c r="AI27" i="4"/>
  <c r="AG27" i="4"/>
  <c r="AB27" i="4"/>
  <c r="Y27" i="4"/>
  <c r="W27" i="4"/>
  <c r="T27" i="4"/>
  <c r="R27" i="4"/>
  <c r="O27" i="4"/>
  <c r="M27" i="4"/>
  <c r="K7" i="4"/>
  <c r="J27" i="4"/>
  <c r="K14" i="4"/>
  <c r="H27" i="4"/>
  <c r="F27" i="4" l="1"/>
  <c r="K27" i="4"/>
  <c r="Q14" i="4" l="1"/>
  <c r="AU26" i="4" l="1"/>
  <c r="AU25" i="4"/>
  <c r="AU24" i="4"/>
  <c r="AU23" i="4"/>
  <c r="AU22" i="4"/>
  <c r="AU21" i="4"/>
  <c r="AU20" i="4"/>
  <c r="AU19" i="4"/>
  <c r="AU18" i="4"/>
  <c r="AU16" i="4"/>
  <c r="AU15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6" i="4"/>
  <c r="AX15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6" i="4"/>
  <c r="AV15" i="4"/>
  <c r="AV9" i="4"/>
  <c r="AV10" i="4"/>
  <c r="AV11" i="4"/>
  <c r="AV12" i="4"/>
  <c r="AV13" i="4"/>
  <c r="AV8" i="4"/>
  <c r="AV14" i="4" l="1"/>
  <c r="AX14" i="4"/>
  <c r="AV7" i="4"/>
  <c r="AX7" i="4"/>
  <c r="F8" i="4"/>
  <c r="AX27" i="4" l="1"/>
  <c r="AV27" i="4"/>
  <c r="AT8" i="4"/>
  <c r="Z12" i="4" l="1"/>
  <c r="AT26" i="4" l="1"/>
  <c r="AT25" i="4"/>
  <c r="AT24" i="4"/>
  <c r="AT23" i="4"/>
  <c r="AT22" i="4"/>
  <c r="AT21" i="4"/>
  <c r="AT20" i="4"/>
  <c r="AT19" i="4"/>
  <c r="AT18" i="4"/>
  <c r="AT16" i="4"/>
  <c r="AT15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6" i="4"/>
  <c r="AO15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6" i="4"/>
  <c r="AJ15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6" i="4"/>
  <c r="AE15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6" i="4"/>
  <c r="Z15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6" i="4"/>
  <c r="U15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6" i="4"/>
  <c r="P15" i="4"/>
  <c r="P13" i="4"/>
  <c r="P12" i="4"/>
  <c r="P11" i="4"/>
  <c r="P10" i="4"/>
  <c r="P9" i="4"/>
  <c r="P8" i="4"/>
  <c r="F9" i="4"/>
  <c r="F10" i="4"/>
  <c r="F11" i="4"/>
  <c r="F12" i="4"/>
  <c r="F13" i="4"/>
  <c r="F15" i="4"/>
  <c r="F16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D26" i="4"/>
  <c r="AR25" i="4"/>
  <c r="AM25" i="4"/>
  <c r="AH25" i="4"/>
  <c r="AC25" i="4"/>
  <c r="X25" i="4"/>
  <c r="S25" i="4"/>
  <c r="N25" i="4"/>
  <c r="D25" i="4"/>
  <c r="AR24" i="4"/>
  <c r="AM24" i="4"/>
  <c r="AH24" i="4"/>
  <c r="AC24" i="4"/>
  <c r="X24" i="4"/>
  <c r="S24" i="4"/>
  <c r="N24" i="4"/>
  <c r="D24" i="4"/>
  <c r="AR23" i="4"/>
  <c r="AM23" i="4"/>
  <c r="AH23" i="4"/>
  <c r="AC23" i="4"/>
  <c r="X23" i="4"/>
  <c r="S23" i="4"/>
  <c r="N23" i="4"/>
  <c r="D23" i="4"/>
  <c r="AR22" i="4"/>
  <c r="AM22" i="4"/>
  <c r="AH22" i="4"/>
  <c r="AC22" i="4"/>
  <c r="X22" i="4"/>
  <c r="S22" i="4"/>
  <c r="N22" i="4"/>
  <c r="D22" i="4"/>
  <c r="AR21" i="4"/>
  <c r="AM21" i="4"/>
  <c r="AH21" i="4"/>
  <c r="AC21" i="4"/>
  <c r="X21" i="4"/>
  <c r="S21" i="4"/>
  <c r="N21" i="4"/>
  <c r="D21" i="4"/>
  <c r="AR20" i="4"/>
  <c r="AM20" i="4"/>
  <c r="AH20" i="4"/>
  <c r="AC20" i="4"/>
  <c r="X20" i="4"/>
  <c r="S20" i="4"/>
  <c r="N20" i="4"/>
  <c r="D20" i="4"/>
  <c r="AR19" i="4"/>
  <c r="AM19" i="4"/>
  <c r="AH19" i="4"/>
  <c r="AC19" i="4"/>
  <c r="X19" i="4"/>
  <c r="S19" i="4"/>
  <c r="N19" i="4"/>
  <c r="D19" i="4"/>
  <c r="AR18" i="4"/>
  <c r="AM18" i="4"/>
  <c r="AH18" i="4"/>
  <c r="AC18" i="4"/>
  <c r="X18" i="4"/>
  <c r="S18" i="4"/>
  <c r="N18" i="4"/>
  <c r="D18" i="4"/>
  <c r="AR16" i="4"/>
  <c r="AM16" i="4"/>
  <c r="AH16" i="4"/>
  <c r="AC16" i="4"/>
  <c r="X16" i="4"/>
  <c r="S16" i="4"/>
  <c r="N16" i="4"/>
  <c r="D16" i="4"/>
  <c r="AR15" i="4"/>
  <c r="AM15" i="4"/>
  <c r="AH15" i="4"/>
  <c r="AC15" i="4"/>
  <c r="X15" i="4"/>
  <c r="S15" i="4"/>
  <c r="N15" i="4"/>
  <c r="D15" i="4"/>
  <c r="AP14" i="4"/>
  <c r="AK14" i="4"/>
  <c r="AF14" i="4"/>
  <c r="AA14" i="4"/>
  <c r="V14" i="4"/>
  <c r="L14" i="4"/>
  <c r="G14" i="4"/>
  <c r="I14" i="4" s="1"/>
  <c r="AR13" i="4"/>
  <c r="AM13" i="4"/>
  <c r="AH13" i="4"/>
  <c r="AC13" i="4"/>
  <c r="X13" i="4"/>
  <c r="S13" i="4"/>
  <c r="N13" i="4"/>
  <c r="D13" i="4"/>
  <c r="AR12" i="4"/>
  <c r="AM12" i="4"/>
  <c r="AH12" i="4"/>
  <c r="AC12" i="4"/>
  <c r="X12" i="4"/>
  <c r="S12" i="4"/>
  <c r="N12" i="4"/>
  <c r="D12" i="4"/>
  <c r="AR11" i="4"/>
  <c r="AM11" i="4"/>
  <c r="AH11" i="4"/>
  <c r="AC11" i="4"/>
  <c r="X11" i="4"/>
  <c r="S11" i="4"/>
  <c r="N11" i="4"/>
  <c r="D11" i="4"/>
  <c r="AR10" i="4"/>
  <c r="AM10" i="4"/>
  <c r="AH10" i="4"/>
  <c r="AC10" i="4"/>
  <c r="X10" i="4"/>
  <c r="S10" i="4"/>
  <c r="N10" i="4"/>
  <c r="D10" i="4"/>
  <c r="AR9" i="4"/>
  <c r="AM9" i="4"/>
  <c r="AH9" i="4"/>
  <c r="AC9" i="4"/>
  <c r="X9" i="4"/>
  <c r="S9" i="4"/>
  <c r="N9" i="4"/>
  <c r="AR8" i="4"/>
  <c r="AM8" i="4"/>
  <c r="AH8" i="4"/>
  <c r="AC8" i="4"/>
  <c r="X8" i="4"/>
  <c r="S8" i="4"/>
  <c r="N8" i="4"/>
  <c r="AP7" i="4"/>
  <c r="AK7" i="4"/>
  <c r="AF7" i="4"/>
  <c r="AA7" i="4"/>
  <c r="V7" i="4"/>
  <c r="Q7" i="4"/>
  <c r="L7" i="4"/>
  <c r="G7" i="4"/>
  <c r="I7" i="4" s="1"/>
  <c r="AY22" i="4" l="1"/>
  <c r="AY23" i="4"/>
  <c r="AY25" i="4"/>
  <c r="AY24" i="4"/>
  <c r="AY8" i="4"/>
  <c r="N14" i="4"/>
  <c r="Z14" i="4"/>
  <c r="AM14" i="4"/>
  <c r="AE14" i="4"/>
  <c r="X14" i="4"/>
  <c r="P14" i="4"/>
  <c r="AJ7" i="4"/>
  <c r="AO14" i="4"/>
  <c r="AO7" i="4"/>
  <c r="U14" i="4"/>
  <c r="P7" i="4"/>
  <c r="Z7" i="4"/>
  <c r="U7" i="4"/>
  <c r="AJ14" i="4"/>
  <c r="AE7" i="4"/>
  <c r="AT14" i="4"/>
  <c r="AY15" i="4"/>
  <c r="AY16" i="4"/>
  <c r="AY18" i="4"/>
  <c r="AY19" i="4"/>
  <c r="AY20" i="4"/>
  <c r="AY21" i="4"/>
  <c r="AY26" i="4"/>
  <c r="AT7" i="4"/>
  <c r="AY9" i="4"/>
  <c r="AY10" i="4"/>
  <c r="AY11" i="4"/>
  <c r="AY12" i="4"/>
  <c r="AY13" i="4"/>
  <c r="V27" i="4"/>
  <c r="Q27" i="4"/>
  <c r="D14" i="4"/>
  <c r="AK27" i="4"/>
  <c r="N7" i="4"/>
  <c r="AC7" i="4"/>
  <c r="AH14" i="4"/>
  <c r="AW20" i="4"/>
  <c r="AW18" i="4"/>
  <c r="AW11" i="4"/>
  <c r="AW13" i="4"/>
  <c r="AW24" i="4"/>
  <c r="AW19" i="4"/>
  <c r="AW23" i="4"/>
  <c r="AW22" i="4"/>
  <c r="G27" i="4"/>
  <c r="I27" i="4" s="1"/>
  <c r="AP27" i="4"/>
  <c r="S7" i="4"/>
  <c r="AW12" i="4"/>
  <c r="AW16" i="4"/>
  <c r="AW21" i="4"/>
  <c r="AW25" i="4"/>
  <c r="S14" i="4"/>
  <c r="AW15" i="4"/>
  <c r="AW26" i="4"/>
  <c r="AA27" i="4"/>
  <c r="AW8" i="4"/>
  <c r="AR14" i="4"/>
  <c r="AM7" i="4"/>
  <c r="AW10" i="4"/>
  <c r="L27" i="4"/>
  <c r="AC14" i="4"/>
  <c r="AU14" i="4"/>
  <c r="AH7" i="4"/>
  <c r="D9" i="4"/>
  <c r="AF27" i="4"/>
  <c r="X7" i="4"/>
  <c r="AR7" i="4"/>
  <c r="AT27" i="4" l="1"/>
  <c r="AY7" i="4"/>
  <c r="X27" i="4"/>
  <c r="Z27" i="4"/>
  <c r="AH27" i="4"/>
  <c r="AJ27" i="4"/>
  <c r="AM27" i="4"/>
  <c r="AO27" i="4"/>
  <c r="S27" i="4"/>
  <c r="AE27" i="4"/>
  <c r="P27" i="4"/>
  <c r="U27" i="4"/>
  <c r="AY14" i="4"/>
  <c r="AR27" i="4"/>
  <c r="AW9" i="4"/>
  <c r="AC27" i="4"/>
  <c r="N27" i="4"/>
  <c r="AU7" i="4"/>
  <c r="AW14" i="4"/>
  <c r="AU27" i="4" l="1"/>
  <c r="AW27" i="4" s="1"/>
  <c r="AW7" i="4"/>
  <c r="AY27" i="4"/>
</calcChain>
</file>

<file path=xl/sharedStrings.xml><?xml version="1.0" encoding="utf-8"?>
<sst xmlns="http://schemas.openxmlformats.org/spreadsheetml/2006/main" count="133" uniqueCount="49">
  <si>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</si>
  <si>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</si>
  <si>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</si>
  <si>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</si>
  <si>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</si>
  <si>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</si>
  <si>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</si>
  <si>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</si>
  <si>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</si>
  <si>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</si>
  <si>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</si>
  <si>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</si>
  <si>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</si>
  <si>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</si>
  <si>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</si>
  <si>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</si>
  <si>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</si>
  <si>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</si>
  <si>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</si>
  <si>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</si>
  <si>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</si>
  <si>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</si>
  <si>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</si>
  <si>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</si>
  <si>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</si>
  <si>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</si>
  <si>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</si>
  <si>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</si>
  <si>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การกำกับติดตามแผนเงินบำรุงโรงพยาบาล ปีงบประมาณ 2563</t>
  </si>
  <si>
    <t>2.3 ค่าวัสดุน้ำมันเชื้อเพลิง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</si>
  <si>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</si>
  <si>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</si>
  <si>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</si>
  <si>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</si>
  <si>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</si>
  <si>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</si>
  <si>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</si>
  <si>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</si>
  <si>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</si>
  <si>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ประจำเดือน ต.ค.62-ธ.ค.63</t>
  </si>
  <si>
    <t>ประจำเดือน  ตุลาคม 2561 - 20 มกราคม  2564</t>
  </si>
  <si>
    <t>ประจำเดือน ต.ค.62-ม.ค.64</t>
  </si>
  <si>
    <t>รายงาน ณ  วันที่  28  มกราคม  2564</t>
  </si>
  <si>
    <t>โรงพยาบาล</t>
  </si>
  <si>
    <t xml:space="preserve">ก่อหนี้ผูกพันธ์ </t>
  </si>
  <si>
    <t>ชำระหนี้</t>
  </si>
  <si>
    <t>ก่อหนี้ผูกพันธ์</t>
  </si>
  <si>
    <t>สระแก้ว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</si>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</sst>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D00041E]0.#"/>
    <numFmt numFmtId="166" formatCode="0.000"/>
  </numFmts>
  <fonts count="62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9"/>
      <color rgb="FF000000"/>
      <name val="Arial"/>
    </font>
    <font>
      <b/>
      <sz val="17"/>
      <color rgb="FF000000"/>
      <name val="TH SarabunPSK"/>
    </font>
    <font>
      <b/>
      <sz val="18"/>
      <color rgb="FF000000"/>
      <name val="TH SarabunPSK"/>
    </font>
    <font>
      <b/>
      <sz val="21"/>
      <color rgb="FF000000"/>
      <name val="TH SarabunPSK"/>
    </font>
    <font>
      <b/>
      <sz val="18"/>
      <color rgb="FFFF0000"/>
      <name val="TH SarabunPSK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DEAD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5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5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5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5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5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5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65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65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5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65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5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65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5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33" fillId="22" borderId="0" applyNumberFormat="0" applyBorder="0" applyAlignment="0" applyProtection="0"/>
    <xf numFmtId="0" fontId="34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5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5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65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65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65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61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3" fontId="50" fillId="0" borderId="3" xfId="1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24" borderId="3" xfId="1" applyNumberFormat="1" applyFont="1" applyFill="1" applyBorder="1" applyAlignment="1">
      <alignment vertical="center"/>
    </xf>
    <xf numFmtId="4" fontId="53" fillId="0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" fontId="54" fillId="25" borderId="3" xfId="1" applyNumberFormat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vertical="center"/>
    </xf>
    <xf numFmtId="4" fontId="56" fillId="25" borderId="3" xfId="1" applyNumberFormat="1" applyFont="1" applyFill="1" applyBorder="1" applyAlignment="1">
      <alignment vertical="center"/>
    </xf>
    <xf numFmtId="43" fontId="52" fillId="0" borderId="0" xfId="0" applyNumberFormat="1" applyFont="1" applyFill="1" applyAlignment="1">
      <alignment horizontal="left" indent="5"/>
    </xf>
    <xf numFmtId="0" fontId="50" fillId="0" borderId="1" xfId="0" applyFont="1" applyBorder="1" applyAlignment="1">
      <alignment vertical="center"/>
    </xf>
    <xf numFmtId="0" fontId="57" fillId="26" borderId="18" xfId="0" applyFont="1" applyFill="1" applyBorder="1" applyAlignment="1">
      <alignment horizontal="center" wrapText="1" readingOrder="1"/>
    </xf>
    <xf numFmtId="0" fontId="58" fillId="0" borderId="19" xfId="0" applyFont="1" applyBorder="1" applyAlignment="1">
      <alignment horizontal="center" vertical="center" wrapText="1" readingOrder="1"/>
    </xf>
    <xf numFmtId="4" fontId="59" fillId="0" borderId="19" xfId="0" applyNumberFormat="1" applyFont="1" applyBorder="1" applyAlignment="1">
      <alignment horizontal="right" vertical="center" wrapText="1" readingOrder="1"/>
    </xf>
    <xf numFmtId="0" fontId="59" fillId="0" borderId="19" xfId="0" applyFont="1" applyBorder="1" applyAlignment="1">
      <alignment horizontal="right" vertical="center" wrapText="1" readingOrder="1"/>
    </xf>
    <xf numFmtId="0" fontId="60" fillId="0" borderId="20" xfId="0" applyFont="1" applyBorder="1" applyAlignment="1">
      <alignment horizontal="center" vertical="center" wrapText="1" readingOrder="1"/>
    </xf>
    <xf numFmtId="4" fontId="59" fillId="0" borderId="20" xfId="0" applyNumberFormat="1" applyFont="1" applyBorder="1" applyAlignment="1">
      <alignment horizontal="right" vertical="center" wrapText="1" readingOrder="1"/>
    </xf>
    <xf numFmtId="0" fontId="59" fillId="0" borderId="20" xfId="0" applyFont="1" applyBorder="1" applyAlignment="1">
      <alignment horizontal="right" vertical="center" wrapText="1" readingOrder="1"/>
    </xf>
    <xf numFmtId="0" fontId="61" fillId="0" borderId="20" xfId="0" applyFont="1" applyBorder="1" applyAlignment="1">
      <alignment horizontal="right" vertical="center" wrapText="1" readingOrder="1"/>
    </xf>
    <xf numFmtId="0" fontId="60" fillId="27" borderId="20" xfId="0" applyFont="1" applyFill="1" applyBorder="1" applyAlignment="1">
      <alignment horizontal="center" vertical="center" wrapText="1" readingOrder="1"/>
    </xf>
    <xf numFmtId="4" fontId="59" fillId="27" borderId="20" xfId="0" applyNumberFormat="1" applyFont="1" applyFill="1" applyBorder="1" applyAlignment="1">
      <alignment horizontal="right" vertical="center" wrapText="1" readingOrder="1"/>
    </xf>
    <xf numFmtId="0" fontId="59" fillId="27" borderId="20" xfId="0" applyFont="1" applyFill="1" applyBorder="1" applyAlignment="1">
      <alignment horizontal="right" vertical="center" wrapText="1" readingOrder="1"/>
    </xf>
    <xf numFmtId="0" fontId="0" fillId="0" borderId="3" xfId="0" applyBorder="1"/>
    <xf numFmtId="4" fontId="0" fillId="0" borderId="3" xfId="0" applyNumberFormat="1" applyBorder="1"/>
    <xf numFmtId="43" fontId="53" fillId="0" borderId="0" xfId="1" applyNumberFormat="1" applyFont="1" applyBorder="1" applyAlignment="1">
      <alignment horizontal="left" vertical="center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defaultColWidth="9" defaultRowHeight="23.25"/>
  <cols>
    <col min="1" max="1" width="33.75" style="30" customWidth="1"/>
    <col min="2" max="2" width="21.5" style="30" customWidth="1"/>
    <col min="3" max="3" width="20.375" style="29" customWidth="1"/>
    <col min="4" max="4" width="12.375" style="29" customWidth="1"/>
    <col min="5" max="5" width="17.875" style="30" customWidth="1"/>
    <col min="6" max="6" width="14.75" style="30" customWidth="1"/>
    <col min="7" max="7" width="22.375" style="30" customWidth="1"/>
    <col min="8" max="8" width="16.375" style="29" customWidth="1"/>
    <col min="9" max="9" width="12.875" style="29" customWidth="1"/>
    <col min="10" max="10" width="18.75" style="30" customWidth="1"/>
    <col min="11" max="11" width="14.625" style="30" customWidth="1"/>
    <col min="12" max="12" width="20.75" style="30" customWidth="1"/>
    <col min="13" max="13" width="16.875" style="29" customWidth="1"/>
    <col min="14" max="14" width="12.875" style="29" customWidth="1"/>
    <col min="15" max="15" width="16.5" style="30" customWidth="1"/>
    <col min="16" max="16" width="12.625" style="30" customWidth="1"/>
    <col min="17" max="17" width="20.75" style="30" customWidth="1"/>
    <col min="18" max="18" width="22.25" style="29" customWidth="1"/>
    <col min="19" max="19" width="13.625" style="29" customWidth="1"/>
    <col min="20" max="20" width="20.125" style="30" customWidth="1"/>
    <col min="21" max="21" width="13.875" style="30" customWidth="1"/>
    <col min="22" max="22" width="20.75" style="30" customWidth="1"/>
    <col min="23" max="23" width="21" style="29" customWidth="1"/>
    <col min="24" max="24" width="11.25" style="29" customWidth="1"/>
    <col min="25" max="25" width="20.75" style="30" customWidth="1"/>
    <col min="26" max="26" width="11.5" style="30" customWidth="1"/>
    <col min="27" max="27" width="22.625" style="30" customWidth="1"/>
    <col min="28" max="28" width="20.75" style="29" customWidth="1"/>
    <col min="29" max="29" width="11.25" style="29" customWidth="1"/>
    <col min="30" max="30" width="22.25" style="30" customWidth="1"/>
    <col min="31" max="31" width="13.375" style="30" customWidth="1"/>
    <col min="32" max="32" width="20.75" style="30" customWidth="1"/>
    <col min="33" max="33" width="21.5" style="29" customWidth="1"/>
    <col min="34" max="34" width="13.625" style="29" customWidth="1"/>
    <col min="35" max="35" width="17.875" style="30" customWidth="1"/>
    <col min="36" max="36" width="11.25" style="30" customWidth="1"/>
    <col min="37" max="37" width="20.75" style="30" customWidth="1"/>
    <col min="38" max="38" width="20.5" style="29" customWidth="1"/>
    <col min="39" max="39" width="11.25" style="29" customWidth="1"/>
    <col min="40" max="40" width="20.375" style="30" customWidth="1"/>
    <col min="41" max="41" width="13.125" style="30" customWidth="1"/>
    <col min="42" max="42" width="20.75" style="30" bestFit="1" customWidth="1"/>
    <col min="43" max="43" width="21" style="29" customWidth="1"/>
    <col min="44" max="44" width="13.375" style="29" customWidth="1"/>
    <col min="45" max="45" width="20.5" style="30" customWidth="1"/>
    <col min="46" max="46" width="11.5" style="30" customWidth="1"/>
    <col min="47" max="47" width="17.625" style="30" customWidth="1"/>
    <col min="48" max="49" width="17.625" style="29" customWidth="1"/>
    <col min="50" max="51" width="17.625" style="30" customWidth="1"/>
    <col min="52" max="16384" width="9" style="30"/>
  </cols>
  <sheetData>
    <row r="1" spans="1:51" s="1" customFormat="1" ht="25.5" customHeight="1">
      <c r="A1" s="1" t="s">
        <v>28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36" t="s">
        <v>40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58" t="s">
        <v>17</v>
      </c>
      <c r="B3" s="55" t="s">
        <v>16</v>
      </c>
      <c r="C3" s="56"/>
      <c r="D3" s="56"/>
      <c r="E3" s="56"/>
      <c r="F3" s="57"/>
      <c r="G3" s="55" t="s">
        <v>18</v>
      </c>
      <c r="H3" s="56"/>
      <c r="I3" s="56"/>
      <c r="J3" s="56"/>
      <c r="K3" s="57"/>
      <c r="L3" s="55" t="s">
        <v>19</v>
      </c>
      <c r="M3" s="56"/>
      <c r="N3" s="56"/>
      <c r="O3" s="56"/>
      <c r="P3" s="57"/>
      <c r="Q3" s="55" t="s">
        <v>20</v>
      </c>
      <c r="R3" s="56"/>
      <c r="S3" s="56"/>
      <c r="T3" s="56"/>
      <c r="U3" s="57"/>
      <c r="V3" s="55" t="s">
        <v>21</v>
      </c>
      <c r="W3" s="56"/>
      <c r="X3" s="56"/>
      <c r="Y3" s="56"/>
      <c r="Z3" s="57"/>
      <c r="AA3" s="55" t="s">
        <v>22</v>
      </c>
      <c r="AB3" s="56"/>
      <c r="AC3" s="56"/>
      <c r="AD3" s="56"/>
      <c r="AE3" s="57"/>
      <c r="AF3" s="55" t="s">
        <v>23</v>
      </c>
      <c r="AG3" s="56"/>
      <c r="AH3" s="56"/>
      <c r="AI3" s="56"/>
      <c r="AJ3" s="57"/>
      <c r="AK3" s="55" t="s">
        <v>24</v>
      </c>
      <c r="AL3" s="56"/>
      <c r="AM3" s="56"/>
      <c r="AN3" s="56"/>
      <c r="AO3" s="57"/>
      <c r="AP3" s="55" t="s">
        <v>25</v>
      </c>
      <c r="AQ3" s="56"/>
      <c r="AR3" s="56"/>
      <c r="AS3" s="56"/>
      <c r="AT3" s="57"/>
      <c r="AU3" s="55" t="s">
        <v>26</v>
      </c>
      <c r="AV3" s="56"/>
      <c r="AW3" s="56"/>
      <c r="AX3" s="56"/>
      <c r="AY3" s="57"/>
    </row>
    <row r="4" spans="1:51" s="1" customFormat="1" ht="26.45" customHeight="1">
      <c r="A4" s="59"/>
      <c r="B4" s="55" t="s">
        <v>39</v>
      </c>
      <c r="C4" s="56"/>
      <c r="D4" s="56"/>
      <c r="E4" s="56"/>
      <c r="F4" s="57"/>
      <c r="G4" s="55" t="s">
        <v>39</v>
      </c>
      <c r="H4" s="56"/>
      <c r="I4" s="56"/>
      <c r="J4" s="56"/>
      <c r="K4" s="57"/>
      <c r="L4" s="55" t="s">
        <v>39</v>
      </c>
      <c r="M4" s="56"/>
      <c r="N4" s="56"/>
      <c r="O4" s="56"/>
      <c r="P4" s="57"/>
      <c r="Q4" s="55" t="s">
        <v>41</v>
      </c>
      <c r="R4" s="56"/>
      <c r="S4" s="56"/>
      <c r="T4" s="56"/>
      <c r="U4" s="57"/>
      <c r="V4" s="55" t="s">
        <v>39</v>
      </c>
      <c r="W4" s="56"/>
      <c r="X4" s="56"/>
      <c r="Y4" s="56"/>
      <c r="Z4" s="57"/>
      <c r="AA4" s="55" t="s">
        <v>39</v>
      </c>
      <c r="AB4" s="56"/>
      <c r="AC4" s="56"/>
      <c r="AD4" s="56"/>
      <c r="AE4" s="57"/>
      <c r="AF4" s="55" t="s">
        <v>39</v>
      </c>
      <c r="AG4" s="56"/>
      <c r="AH4" s="56"/>
      <c r="AI4" s="56"/>
      <c r="AJ4" s="57"/>
      <c r="AK4" s="55" t="s">
        <v>39</v>
      </c>
      <c r="AL4" s="56"/>
      <c r="AM4" s="56"/>
      <c r="AN4" s="56"/>
      <c r="AO4" s="57"/>
      <c r="AP4" s="55" t="s">
        <v>39</v>
      </c>
      <c r="AQ4" s="56"/>
      <c r="AR4" s="56"/>
      <c r="AS4" s="56"/>
      <c r="AT4" s="57"/>
      <c r="AU4" s="55" t="s">
        <v>41</v>
      </c>
      <c r="AV4" s="56"/>
      <c r="AW4" s="56"/>
      <c r="AX4" s="56"/>
      <c r="AY4" s="57"/>
    </row>
    <row r="5" spans="1:51" s="5" customFormat="1" ht="31.7" customHeight="1">
      <c r="A5" s="59"/>
      <c r="B5" s="51" t="s">
        <v>0</v>
      </c>
      <c r="C5" s="52" t="s">
        <v>15</v>
      </c>
      <c r="D5" s="52"/>
      <c r="E5" s="52" t="s">
        <v>1</v>
      </c>
      <c r="F5" s="52"/>
      <c r="G5" s="51" t="s">
        <v>0</v>
      </c>
      <c r="H5" s="52" t="s">
        <v>15</v>
      </c>
      <c r="I5" s="52"/>
      <c r="J5" s="52" t="s">
        <v>1</v>
      </c>
      <c r="K5" s="52"/>
      <c r="L5" s="51" t="s">
        <v>0</v>
      </c>
      <c r="M5" s="52" t="s">
        <v>15</v>
      </c>
      <c r="N5" s="52"/>
      <c r="O5" s="52" t="s">
        <v>1</v>
      </c>
      <c r="P5" s="52"/>
      <c r="Q5" s="51" t="s">
        <v>0</v>
      </c>
      <c r="R5" s="52" t="s">
        <v>15</v>
      </c>
      <c r="S5" s="52"/>
      <c r="T5" s="52" t="s">
        <v>1</v>
      </c>
      <c r="U5" s="52"/>
      <c r="V5" s="51" t="s">
        <v>0</v>
      </c>
      <c r="W5" s="52" t="s">
        <v>15</v>
      </c>
      <c r="X5" s="52"/>
      <c r="Y5" s="52" t="s">
        <v>1</v>
      </c>
      <c r="Z5" s="52"/>
      <c r="AA5" s="51" t="s">
        <v>0</v>
      </c>
      <c r="AB5" s="52" t="s">
        <v>15</v>
      </c>
      <c r="AC5" s="52"/>
      <c r="AD5" s="52" t="s">
        <v>1</v>
      </c>
      <c r="AE5" s="52"/>
      <c r="AF5" s="51" t="s">
        <v>0</v>
      </c>
      <c r="AG5" s="52" t="s">
        <v>15</v>
      </c>
      <c r="AH5" s="52"/>
      <c r="AI5" s="52" t="s">
        <v>1</v>
      </c>
      <c r="AJ5" s="52"/>
      <c r="AK5" s="51" t="s">
        <v>0</v>
      </c>
      <c r="AL5" s="52" t="s">
        <v>15</v>
      </c>
      <c r="AM5" s="52"/>
      <c r="AN5" s="52" t="s">
        <v>1</v>
      </c>
      <c r="AO5" s="52"/>
      <c r="AP5" s="51" t="s">
        <v>0</v>
      </c>
      <c r="AQ5" s="52" t="s">
        <v>15</v>
      </c>
      <c r="AR5" s="52"/>
      <c r="AS5" s="53" t="s">
        <v>1</v>
      </c>
      <c r="AT5" s="54"/>
      <c r="AU5" s="51" t="s">
        <v>0</v>
      </c>
      <c r="AV5" s="52" t="s">
        <v>15</v>
      </c>
      <c r="AW5" s="52"/>
      <c r="AX5" s="52" t="s">
        <v>1</v>
      </c>
      <c r="AY5" s="52"/>
    </row>
    <row r="6" spans="1:51" s="2" customFormat="1" ht="26.45" customHeight="1">
      <c r="A6" s="60"/>
      <c r="B6" s="51"/>
      <c r="C6" s="6" t="s">
        <v>8</v>
      </c>
      <c r="D6" s="6" t="s">
        <v>7</v>
      </c>
      <c r="E6" s="6" t="s">
        <v>8</v>
      </c>
      <c r="F6" s="6" t="s">
        <v>7</v>
      </c>
      <c r="G6" s="51"/>
      <c r="H6" s="6" t="s">
        <v>8</v>
      </c>
      <c r="I6" s="6" t="s">
        <v>7</v>
      </c>
      <c r="J6" s="6" t="s">
        <v>8</v>
      </c>
      <c r="K6" s="6" t="s">
        <v>7</v>
      </c>
      <c r="L6" s="51"/>
      <c r="M6" s="6" t="s">
        <v>8</v>
      </c>
      <c r="N6" s="7" t="s">
        <v>7</v>
      </c>
      <c r="O6" s="6" t="s">
        <v>8</v>
      </c>
      <c r="P6" s="6" t="s">
        <v>7</v>
      </c>
      <c r="Q6" s="51"/>
      <c r="R6" s="6" t="s">
        <v>8</v>
      </c>
      <c r="S6" s="6" t="s">
        <v>7</v>
      </c>
      <c r="T6" s="6" t="s">
        <v>8</v>
      </c>
      <c r="U6" s="6" t="s">
        <v>7</v>
      </c>
      <c r="V6" s="51"/>
      <c r="W6" s="6" t="s">
        <v>8</v>
      </c>
      <c r="X6" s="6" t="s">
        <v>7</v>
      </c>
      <c r="Y6" s="6" t="s">
        <v>8</v>
      </c>
      <c r="Z6" s="6" t="s">
        <v>7</v>
      </c>
      <c r="AA6" s="51"/>
      <c r="AB6" s="6" t="s">
        <v>8</v>
      </c>
      <c r="AC6" s="6" t="s">
        <v>7</v>
      </c>
      <c r="AD6" s="6" t="s">
        <v>8</v>
      </c>
      <c r="AE6" s="6" t="s">
        <v>7</v>
      </c>
      <c r="AF6" s="51"/>
      <c r="AG6" s="6" t="s">
        <v>8</v>
      </c>
      <c r="AH6" s="6" t="s">
        <v>7</v>
      </c>
      <c r="AI6" s="6" t="s">
        <v>8</v>
      </c>
      <c r="AJ6" s="6" t="s">
        <v>7</v>
      </c>
      <c r="AK6" s="51"/>
      <c r="AL6" s="6" t="s">
        <v>8</v>
      </c>
      <c r="AM6" s="6" t="s">
        <v>7</v>
      </c>
      <c r="AN6" s="6" t="s">
        <v>8</v>
      </c>
      <c r="AO6" s="6" t="s">
        <v>7</v>
      </c>
      <c r="AP6" s="51"/>
      <c r="AQ6" s="6" t="s">
        <v>8</v>
      </c>
      <c r="AR6" s="6" t="s">
        <v>7</v>
      </c>
      <c r="AS6" s="6" t="s">
        <v>8</v>
      </c>
      <c r="AT6" s="6" t="s">
        <v>7</v>
      </c>
      <c r="AU6" s="51"/>
      <c r="AV6" s="6" t="s">
        <v>8</v>
      </c>
      <c r="AW6" s="6" t="s">
        <v>7</v>
      </c>
      <c r="AX6" s="6" t="s">
        <v>8</v>
      </c>
      <c r="AY6" s="6" t="s">
        <v>7</v>
      </c>
    </row>
    <row r="7" spans="1:51" s="13" customFormat="1" ht="26.45" customHeight="1">
      <c r="A7" s="8" t="s">
        <v>2</v>
      </c>
      <c r="B7" s="9">
        <f>SUM(B8:B13)</f>
        <v>205199886.84999999</v>
      </c>
      <c r="C7" s="10">
        <f>SUM(C8:C13)</f>
        <v>199634035.33999994</v>
      </c>
      <c r="D7" s="11">
        <f>C7*100/B7</f>
        <v>97.287595234363536</v>
      </c>
      <c r="E7" s="10">
        <f>SUM(E8:E13)</f>
        <v>196749302.74999997</v>
      </c>
      <c r="F7" s="11">
        <f>E7*100/C7</f>
        <v>98.554989591285405</v>
      </c>
      <c r="G7" s="9">
        <f>SUM(G8:G13)</f>
        <v>11166078.82</v>
      </c>
      <c r="H7" s="10">
        <f>SUM(H8:H13)</f>
        <v>10245901.410000002</v>
      </c>
      <c r="I7" s="11">
        <f t="shared" ref="I7:I27" si="0">H7*100/G7</f>
        <v>91.759171461768361</v>
      </c>
      <c r="J7" s="10">
        <f>SUM(J8:J13)</f>
        <v>8489255.5700000003</v>
      </c>
      <c r="K7" s="11">
        <f>J7*100/H7</f>
        <v>82.855136217829354</v>
      </c>
      <c r="L7" s="9">
        <f>SUM(L8:L13)</f>
        <v>12851704.530000001</v>
      </c>
      <c r="M7" s="10">
        <f>SUM(M8:M13)</f>
        <v>10013185.75</v>
      </c>
      <c r="N7" s="11">
        <f t="shared" ref="N7:N27" si="1">M7*100/L7</f>
        <v>77.913289452196878</v>
      </c>
      <c r="O7" s="10">
        <f>SUM(O8:O13)</f>
        <v>6055454.6700000009</v>
      </c>
      <c r="P7" s="11">
        <f>O7*100/M7</f>
        <v>60.474806132503844</v>
      </c>
      <c r="Q7" s="9">
        <f>SUM(Q8:Q13)</f>
        <v>17363794.27</v>
      </c>
      <c r="R7" s="10">
        <f>SUM(R8:R13)</f>
        <v>18293033.689999998</v>
      </c>
      <c r="S7" s="34">
        <f t="shared" ref="S7:S27" si="2">R7*100/Q7</f>
        <v>105.35159197091777</v>
      </c>
      <c r="T7" s="10">
        <f>SUM(T8:T13)</f>
        <v>14519089.489999998</v>
      </c>
      <c r="U7" s="11">
        <f>T7*100/R7</f>
        <v>79.3695006309257</v>
      </c>
      <c r="V7" s="9">
        <f>SUM(V8:V13)</f>
        <v>23618584</v>
      </c>
      <c r="W7" s="10">
        <f>SUM(W8:W13)</f>
        <v>22530675.349999998</v>
      </c>
      <c r="X7" s="11">
        <f t="shared" ref="X7:X27" si="3">W7*100/V7</f>
        <v>95.393844736839426</v>
      </c>
      <c r="Y7" s="10">
        <f>SUM(Y8:Y13)</f>
        <v>20246146.68</v>
      </c>
      <c r="Z7" s="11">
        <f>Y7*100/W7</f>
        <v>89.860363107136081</v>
      </c>
      <c r="AA7" s="9">
        <f>SUM(AA8:AA13)</f>
        <v>88144670.959999993</v>
      </c>
      <c r="AB7" s="10">
        <f>SUM(AB8:AB13)</f>
        <v>77662167.769999996</v>
      </c>
      <c r="AC7" s="11">
        <f t="shared" ref="AC7:AC27" si="4">AB7*100/AA7</f>
        <v>88.107615496395752</v>
      </c>
      <c r="AD7" s="10">
        <f>SUM(AD8:AD13)</f>
        <v>68711790.439999998</v>
      </c>
      <c r="AE7" s="11">
        <f>AD7*100/AB7</f>
        <v>88.475241437366336</v>
      </c>
      <c r="AF7" s="12">
        <f>SUM(AF8:AF13)</f>
        <v>16715257.48</v>
      </c>
      <c r="AG7" s="10">
        <f>SUM(AG8:AG13)</f>
        <v>17049848.91</v>
      </c>
      <c r="AH7" s="11">
        <f t="shared" ref="AH7:AH27" si="5">AG7*100/AF7</f>
        <v>102.00171268914249</v>
      </c>
      <c r="AI7" s="10">
        <f>SUM(AI8:AI13)</f>
        <v>15109034.959999999</v>
      </c>
      <c r="AJ7" s="11">
        <f t="shared" ref="AJ7:AJ27" si="6">AI7*100/AG7</f>
        <v>88.616826106525309</v>
      </c>
      <c r="AK7" s="9">
        <f>SUM(AK8:AK13)</f>
        <v>9609634.1766666658</v>
      </c>
      <c r="AL7" s="10">
        <f>SUM(AL8:AL13)</f>
        <v>8918957.0600000005</v>
      </c>
      <c r="AM7" s="11">
        <f t="shared" ref="AM7:AM27" si="7">AL7*100/AK7</f>
        <v>92.812659629190549</v>
      </c>
      <c r="AN7" s="10">
        <f>SUM(AN8:AN13)</f>
        <v>8094738.089999998</v>
      </c>
      <c r="AO7" s="11">
        <f>AN7*100/AL7</f>
        <v>90.758796522336851</v>
      </c>
      <c r="AP7" s="9">
        <f>SUM(AP8:AP13)</f>
        <v>8882869.790000001</v>
      </c>
      <c r="AQ7" s="10">
        <f>SUM(AQ8:AQ13)</f>
        <v>8300643.8700000001</v>
      </c>
      <c r="AR7" s="11">
        <f t="shared" ref="AR7:AR27" si="8">AQ7*100/AP7</f>
        <v>93.44552004290945</v>
      </c>
      <c r="AS7" s="10">
        <f>SUM(AS8:AS13)</f>
        <v>8219234.0700000003</v>
      </c>
      <c r="AT7" s="11">
        <f>AS7*100/AQ7</f>
        <v>99.019235118684833</v>
      </c>
      <c r="AU7" s="9">
        <f t="shared" ref="AU7:AU13" si="9">B7+G7+L7+Q7+V7+AA7+AF7+AK7+AP7</f>
        <v>393552480.87666672</v>
      </c>
      <c r="AV7" s="10">
        <f>SUM(AV8:AV13)</f>
        <v>372648449.14999998</v>
      </c>
      <c r="AW7" s="11">
        <f>AV7*100/AU7</f>
        <v>94.688375059889992</v>
      </c>
      <c r="AX7" s="10">
        <f>SUM(AX8:AX13)</f>
        <v>346194046.72000003</v>
      </c>
      <c r="AY7" s="11">
        <f>AX7*100/AV7</f>
        <v>92.900976110234282</v>
      </c>
    </row>
    <row r="8" spans="1:51" s="20" customFormat="1" ht="26.45" customHeight="1">
      <c r="A8" s="14" t="s">
        <v>9</v>
      </c>
      <c r="B8" s="15">
        <v>118000000</v>
      </c>
      <c r="C8" s="21">
        <v>115300965.84999998</v>
      </c>
      <c r="D8" s="21">
        <f>C8*100/B8</f>
        <v>97.712682923728792</v>
      </c>
      <c r="E8" s="21">
        <v>115290965.84999999</v>
      </c>
      <c r="F8" s="21">
        <f>E8*100/C8</f>
        <v>99.991327045765615</v>
      </c>
      <c r="G8" s="17">
        <v>6034125</v>
      </c>
      <c r="H8" s="21">
        <v>5624728.6600000001</v>
      </c>
      <c r="I8" s="16">
        <f t="shared" si="0"/>
        <v>93.21531555942245</v>
      </c>
      <c r="J8" s="21">
        <v>4608931.9000000004</v>
      </c>
      <c r="K8" s="16">
        <f t="shared" ref="K8:K27" si="10">J8*100/H8</f>
        <v>81.940519776113078</v>
      </c>
      <c r="L8" s="18">
        <v>7579449.2599999998</v>
      </c>
      <c r="M8" s="21">
        <v>5927331.5800000001</v>
      </c>
      <c r="N8" s="16">
        <f t="shared" si="1"/>
        <v>78.202668514202841</v>
      </c>
      <c r="O8" s="21">
        <v>3382345.64</v>
      </c>
      <c r="P8" s="16">
        <f t="shared" ref="P8:P27" si="11">O8*100/M8</f>
        <v>57.063546966272469</v>
      </c>
      <c r="Q8" s="17">
        <v>10871529.779999999</v>
      </c>
      <c r="R8" s="21">
        <v>10379641</v>
      </c>
      <c r="S8" s="16">
        <f t="shared" si="2"/>
        <v>95.475440991709277</v>
      </c>
      <c r="T8" s="21">
        <v>8024430</v>
      </c>
      <c r="U8" s="16">
        <f t="shared" ref="U8:U27" si="12">T8*100/R8</f>
        <v>77.309321199066517</v>
      </c>
      <c r="V8" s="18">
        <v>12854330.960000001</v>
      </c>
      <c r="W8" s="21">
        <v>12118755.75</v>
      </c>
      <c r="X8" s="16">
        <f t="shared" si="3"/>
        <v>94.277607972838439</v>
      </c>
      <c r="Y8" s="21">
        <v>11067970.450000001</v>
      </c>
      <c r="Z8" s="16">
        <f t="shared" ref="Z8:Z27" si="13">Y8*100/W8</f>
        <v>91.329264144959765</v>
      </c>
      <c r="AA8" s="15">
        <v>49809842.950000003</v>
      </c>
      <c r="AB8" s="21">
        <v>47807593.039999999</v>
      </c>
      <c r="AC8" s="16">
        <f t="shared" si="4"/>
        <v>95.980212360818129</v>
      </c>
      <c r="AD8" s="21">
        <v>42622321.010000005</v>
      </c>
      <c r="AE8" s="16">
        <f t="shared" ref="AE8:AE27" si="14">AD8*100/AB8</f>
        <v>89.15387347432123</v>
      </c>
      <c r="AF8" s="18">
        <v>9500000</v>
      </c>
      <c r="AG8" s="21">
        <v>10457913.76</v>
      </c>
      <c r="AH8" s="32">
        <f t="shared" si="5"/>
        <v>110.0833027368421</v>
      </c>
      <c r="AI8" s="21">
        <v>8870916.8599999994</v>
      </c>
      <c r="AJ8" s="21">
        <f t="shared" si="6"/>
        <v>84.824918846911586</v>
      </c>
      <c r="AK8" s="17">
        <v>5539565.1966666663</v>
      </c>
      <c r="AL8" s="21">
        <v>4676323.58</v>
      </c>
      <c r="AM8" s="16">
        <f t="shared" si="7"/>
        <v>84.416798322256298</v>
      </c>
      <c r="AN8" s="21">
        <v>4326853.709999999</v>
      </c>
      <c r="AO8" s="16">
        <f t="shared" ref="AO8:AO27" si="15">AN8*100/AL8</f>
        <v>92.526824458969514</v>
      </c>
      <c r="AP8" s="17">
        <v>5394293.3300000001</v>
      </c>
      <c r="AQ8" s="21">
        <v>4879708.71</v>
      </c>
      <c r="AR8" s="16">
        <f t="shared" si="8"/>
        <v>90.460574008124993</v>
      </c>
      <c r="AS8" s="21">
        <v>4861297.71</v>
      </c>
      <c r="AT8" s="16">
        <f>AS8*100/AQ8</f>
        <v>99.622702888755015</v>
      </c>
      <c r="AU8" s="19">
        <f t="shared" si="9"/>
        <v>225583136.47666666</v>
      </c>
      <c r="AV8" s="16">
        <f t="shared" ref="AV8:AV13" si="16">C8+H8+M8+R8+W8+AB8+AG8+AL8+AQ8</f>
        <v>217172961.92999998</v>
      </c>
      <c r="AW8" s="16">
        <f t="shared" ref="AW8:AW27" si="17">AV8*100/AU8</f>
        <v>96.271807069436406</v>
      </c>
      <c r="AX8" s="16">
        <f t="shared" ref="AX8:AX13" si="18">E8+J8+O8+T8+Y8+AD8+AI8+AN8+AS8</f>
        <v>203056033.13000005</v>
      </c>
      <c r="AY8" s="16">
        <f t="shared" ref="AY8:AY27" si="19">AX8*100/AV8</f>
        <v>93.499683996320798</v>
      </c>
    </row>
    <row r="9" spans="1:51" s="20" customFormat="1" ht="26.45" customHeight="1">
      <c r="A9" s="14" t="s">
        <v>10</v>
      </c>
      <c r="B9" s="15">
        <v>9000000</v>
      </c>
      <c r="C9" s="21">
        <v>2321351.19</v>
      </c>
      <c r="D9" s="21">
        <f t="shared" ref="D9:D26" si="20">C9*100/B9</f>
        <v>25.792791000000001</v>
      </c>
      <c r="E9" s="21">
        <v>2321351.19</v>
      </c>
      <c r="F9" s="21">
        <f t="shared" ref="F9:F26" si="21">E9*100/C9</f>
        <v>100</v>
      </c>
      <c r="G9" s="17">
        <v>81710</v>
      </c>
      <c r="H9" s="21">
        <v>48750</v>
      </c>
      <c r="I9" s="16">
        <f t="shared" si="0"/>
        <v>59.662220046505936</v>
      </c>
      <c r="J9" s="21">
        <v>0</v>
      </c>
      <c r="K9" s="16">
        <f t="shared" si="10"/>
        <v>0</v>
      </c>
      <c r="L9" s="18">
        <v>109650</v>
      </c>
      <c r="M9" s="21">
        <v>48800</v>
      </c>
      <c r="N9" s="16">
        <f t="shared" si="1"/>
        <v>44.505243958048332</v>
      </c>
      <c r="O9" s="21">
        <v>48800</v>
      </c>
      <c r="P9" s="16">
        <f t="shared" si="11"/>
        <v>100</v>
      </c>
      <c r="Q9" s="17">
        <v>23400</v>
      </c>
      <c r="R9" s="21">
        <v>12900</v>
      </c>
      <c r="S9" s="16">
        <f t="shared" si="2"/>
        <v>55.128205128205131</v>
      </c>
      <c r="T9" s="21">
        <v>12900</v>
      </c>
      <c r="U9" s="16">
        <f t="shared" si="12"/>
        <v>100</v>
      </c>
      <c r="V9" s="18">
        <v>443190</v>
      </c>
      <c r="W9" s="21">
        <v>353500</v>
      </c>
      <c r="X9" s="16">
        <f t="shared" si="3"/>
        <v>79.76263002324059</v>
      </c>
      <c r="Y9" s="21">
        <v>353500</v>
      </c>
      <c r="Z9" s="16">
        <f t="shared" si="13"/>
        <v>100</v>
      </c>
      <c r="AA9" s="15">
        <v>842330</v>
      </c>
      <c r="AB9" s="21">
        <v>733692.4</v>
      </c>
      <c r="AC9" s="16">
        <f t="shared" si="4"/>
        <v>87.102726959742625</v>
      </c>
      <c r="AD9" s="21">
        <v>619192.4</v>
      </c>
      <c r="AE9" s="16">
        <f t="shared" si="14"/>
        <v>84.394004899055787</v>
      </c>
      <c r="AF9" s="18">
        <v>363000</v>
      </c>
      <c r="AG9" s="21">
        <v>381984.5</v>
      </c>
      <c r="AH9" s="32">
        <f t="shared" si="5"/>
        <v>105.22988980716254</v>
      </c>
      <c r="AI9" s="21">
        <v>381984.5</v>
      </c>
      <c r="AJ9" s="21">
        <f t="shared" si="6"/>
        <v>100</v>
      </c>
      <c r="AK9" s="17">
        <v>1575</v>
      </c>
      <c r="AL9" s="21">
        <v>0</v>
      </c>
      <c r="AM9" s="21">
        <f t="shared" si="7"/>
        <v>0</v>
      </c>
      <c r="AN9" s="21">
        <v>0</v>
      </c>
      <c r="AO9" s="21" t="e">
        <f t="shared" si="15"/>
        <v>#DIV/0!</v>
      </c>
      <c r="AP9" s="17">
        <v>1406665.16</v>
      </c>
      <c r="AQ9" s="21">
        <v>1337281.1500000001</v>
      </c>
      <c r="AR9" s="16">
        <f t="shared" si="8"/>
        <v>95.067482157587534</v>
      </c>
      <c r="AS9" s="21">
        <v>1287321.3500000001</v>
      </c>
      <c r="AT9" s="16">
        <f t="shared" ref="AT9:AT27" si="22">AS9*100/AQ9</f>
        <v>96.264076555629316</v>
      </c>
      <c r="AU9" s="19">
        <f t="shared" si="9"/>
        <v>12271520.16</v>
      </c>
      <c r="AV9" s="16">
        <f t="shared" si="16"/>
        <v>5238259.24</v>
      </c>
      <c r="AW9" s="16">
        <f t="shared" si="17"/>
        <v>42.686310837629755</v>
      </c>
      <c r="AX9" s="16">
        <f t="shared" si="18"/>
        <v>5025049.4399999995</v>
      </c>
      <c r="AY9" s="16">
        <f t="shared" si="19"/>
        <v>95.929758527949431</v>
      </c>
    </row>
    <row r="10" spans="1:51" s="20" customFormat="1" ht="26.45" customHeight="1">
      <c r="A10" s="14" t="s">
        <v>11</v>
      </c>
      <c r="B10" s="15">
        <v>48000000</v>
      </c>
      <c r="C10" s="21">
        <v>54661626.129999995</v>
      </c>
      <c r="D10" s="32">
        <f t="shared" si="20"/>
        <v>113.87838777083333</v>
      </c>
      <c r="E10" s="21">
        <v>53247242.039999999</v>
      </c>
      <c r="F10" s="21">
        <f t="shared" si="21"/>
        <v>97.412473447759837</v>
      </c>
      <c r="G10" s="17">
        <v>2112639.54</v>
      </c>
      <c r="H10" s="21">
        <v>1937370.54</v>
      </c>
      <c r="I10" s="16">
        <f t="shared" si="0"/>
        <v>91.703790604998332</v>
      </c>
      <c r="J10" s="21">
        <v>1857342.09</v>
      </c>
      <c r="K10" s="16">
        <f t="shared" si="10"/>
        <v>95.869223344337627</v>
      </c>
      <c r="L10" s="18">
        <v>3429868.7</v>
      </c>
      <c r="M10" s="21">
        <v>2506807.31</v>
      </c>
      <c r="N10" s="16">
        <f t="shared" si="1"/>
        <v>73.087559007725275</v>
      </c>
      <c r="O10" s="21">
        <v>1425976.17</v>
      </c>
      <c r="P10" s="16">
        <f t="shared" si="11"/>
        <v>56.884155567585289</v>
      </c>
      <c r="Q10" s="17">
        <v>1622898.14</v>
      </c>
      <c r="R10" s="21">
        <v>3173996.7</v>
      </c>
      <c r="S10" s="32">
        <f t="shared" si="2"/>
        <v>195.57584187014967</v>
      </c>
      <c r="T10" s="21">
        <v>2709822.7</v>
      </c>
      <c r="U10" s="16">
        <f t="shared" si="12"/>
        <v>85.375725185851636</v>
      </c>
      <c r="V10" s="18">
        <v>4930859.04</v>
      </c>
      <c r="W10" s="21">
        <v>4501568.18</v>
      </c>
      <c r="X10" s="16">
        <f t="shared" si="3"/>
        <v>91.293791679755657</v>
      </c>
      <c r="Y10" s="21">
        <v>3724662.26</v>
      </c>
      <c r="Z10" s="16">
        <f t="shared" si="13"/>
        <v>82.741438340271912</v>
      </c>
      <c r="AA10" s="15">
        <v>22565627.41</v>
      </c>
      <c r="AB10" s="21">
        <v>13921325.08</v>
      </c>
      <c r="AC10" s="16">
        <f t="shared" si="4"/>
        <v>61.692612516639969</v>
      </c>
      <c r="AD10" s="21">
        <v>12546412.18</v>
      </c>
      <c r="AE10" s="16">
        <f t="shared" si="14"/>
        <v>90.123692305876389</v>
      </c>
      <c r="AF10" s="18">
        <v>3247016.09</v>
      </c>
      <c r="AG10" s="21">
        <v>2618220.2699999996</v>
      </c>
      <c r="AH10" s="21">
        <f t="shared" si="5"/>
        <v>80.634656479327745</v>
      </c>
      <c r="AI10" s="21">
        <v>2297241.2199999997</v>
      </c>
      <c r="AJ10" s="21">
        <f t="shared" si="6"/>
        <v>87.740563554646997</v>
      </c>
      <c r="AK10" s="17">
        <v>1765428.2</v>
      </c>
      <c r="AL10" s="21">
        <v>2018154.92</v>
      </c>
      <c r="AM10" s="32">
        <f t="shared" si="7"/>
        <v>114.31532134810128</v>
      </c>
      <c r="AN10" s="21">
        <v>1695714.52</v>
      </c>
      <c r="AO10" s="21">
        <f t="shared" si="15"/>
        <v>84.023010483258645</v>
      </c>
      <c r="AP10" s="17">
        <v>413110</v>
      </c>
      <c r="AQ10" s="21">
        <v>411406.5</v>
      </c>
      <c r="AR10" s="16">
        <f t="shared" si="8"/>
        <v>99.587640095858248</v>
      </c>
      <c r="AS10" s="21">
        <v>411406.5</v>
      </c>
      <c r="AT10" s="21">
        <f t="shared" si="22"/>
        <v>100</v>
      </c>
      <c r="AU10" s="19">
        <f t="shared" si="9"/>
        <v>88087447.120000005</v>
      </c>
      <c r="AV10" s="16">
        <f t="shared" si="16"/>
        <v>85750475.629999995</v>
      </c>
      <c r="AW10" s="16">
        <f t="shared" si="17"/>
        <v>97.34698692446338</v>
      </c>
      <c r="AX10" s="16">
        <f t="shared" si="18"/>
        <v>79915819.679999992</v>
      </c>
      <c r="AY10" s="16">
        <f t="shared" si="19"/>
        <v>93.195774242494423</v>
      </c>
    </row>
    <row r="11" spans="1:51" s="20" customFormat="1" ht="26.45" customHeight="1">
      <c r="A11" s="22" t="s">
        <v>12</v>
      </c>
      <c r="B11" s="15">
        <v>28000000</v>
      </c>
      <c r="C11" s="21">
        <v>26149095.039999999</v>
      </c>
      <c r="D11" s="21">
        <f t="shared" si="20"/>
        <v>93.389625142857142</v>
      </c>
      <c r="E11" s="21">
        <v>24781254.539999999</v>
      </c>
      <c r="F11" s="21">
        <f t="shared" si="21"/>
        <v>94.769071365920595</v>
      </c>
      <c r="G11" s="17">
        <v>2545478.2799999998</v>
      </c>
      <c r="H11" s="21">
        <v>2352513.58</v>
      </c>
      <c r="I11" s="16">
        <f t="shared" si="0"/>
        <v>92.419314613047888</v>
      </c>
      <c r="J11" s="21">
        <v>1846737.88</v>
      </c>
      <c r="K11" s="16">
        <f t="shared" si="10"/>
        <v>78.500625700957698</v>
      </c>
      <c r="L11" s="18">
        <v>1232453.3</v>
      </c>
      <c r="M11" s="21">
        <v>1241107.2</v>
      </c>
      <c r="N11" s="32">
        <f t="shared" si="1"/>
        <v>100.7021685933252</v>
      </c>
      <c r="O11" s="21">
        <v>919373.2</v>
      </c>
      <c r="P11" s="16">
        <f t="shared" si="11"/>
        <v>74.076856535841543</v>
      </c>
      <c r="Q11" s="17">
        <v>4162388.57</v>
      </c>
      <c r="R11" s="21">
        <v>4108707.38</v>
      </c>
      <c r="S11" s="16">
        <f t="shared" si="2"/>
        <v>98.710327277301744</v>
      </c>
      <c r="T11" s="21">
        <v>3274082.38</v>
      </c>
      <c r="U11" s="16">
        <f t="shared" si="12"/>
        <v>79.686433644247501</v>
      </c>
      <c r="V11" s="18">
        <v>4400000</v>
      </c>
      <c r="W11" s="21">
        <v>5148156.2399999993</v>
      </c>
      <c r="X11" s="32">
        <f t="shared" si="3"/>
        <v>117.00355090909089</v>
      </c>
      <c r="Y11" s="21">
        <v>4717354.79</v>
      </c>
      <c r="Z11" s="16">
        <f t="shared" si="13"/>
        <v>91.631927433499968</v>
      </c>
      <c r="AA11" s="15">
        <v>14217415.6</v>
      </c>
      <c r="AB11" s="21">
        <v>14745436.369999999</v>
      </c>
      <c r="AC11" s="32">
        <f t="shared" si="4"/>
        <v>103.71390121000613</v>
      </c>
      <c r="AD11" s="21">
        <v>12559923.970000001</v>
      </c>
      <c r="AE11" s="16">
        <f t="shared" si="14"/>
        <v>85.1783809908367</v>
      </c>
      <c r="AF11" s="18">
        <v>3063012</v>
      </c>
      <c r="AG11" s="21">
        <v>3304156.5</v>
      </c>
      <c r="AH11" s="32">
        <f t="shared" si="5"/>
        <v>107.87278992050962</v>
      </c>
      <c r="AI11" s="21">
        <v>3304156.5</v>
      </c>
      <c r="AJ11" s="21">
        <f t="shared" si="6"/>
        <v>100</v>
      </c>
      <c r="AK11" s="17">
        <v>1803962.2</v>
      </c>
      <c r="AL11" s="21">
        <v>1897704.3800000001</v>
      </c>
      <c r="AM11" s="32">
        <f t="shared" si="7"/>
        <v>105.19646032494472</v>
      </c>
      <c r="AN11" s="21">
        <v>1773695.68</v>
      </c>
      <c r="AO11" s="21">
        <f t="shared" si="15"/>
        <v>93.465330991120965</v>
      </c>
      <c r="AP11" s="17">
        <v>1289824.3</v>
      </c>
      <c r="AQ11" s="21">
        <v>1361065</v>
      </c>
      <c r="AR11" s="32">
        <f t="shared" si="8"/>
        <v>105.5232871639959</v>
      </c>
      <c r="AS11" s="21">
        <v>1348836</v>
      </c>
      <c r="AT11" s="16">
        <f t="shared" si="22"/>
        <v>99.10151241858398</v>
      </c>
      <c r="AU11" s="19">
        <f t="shared" si="9"/>
        <v>60714534.25</v>
      </c>
      <c r="AV11" s="16">
        <f t="shared" si="16"/>
        <v>60307941.689999998</v>
      </c>
      <c r="AW11" s="16">
        <f t="shared" si="17"/>
        <v>99.330320877821777</v>
      </c>
      <c r="AX11" s="16">
        <f t="shared" si="18"/>
        <v>54525414.939999998</v>
      </c>
      <c r="AY11" s="16">
        <f t="shared" si="19"/>
        <v>90.411666211850118</v>
      </c>
    </row>
    <row r="12" spans="1:51" s="20" customFormat="1" ht="26.45" customHeight="1">
      <c r="A12" s="14" t="s">
        <v>13</v>
      </c>
      <c r="B12" s="15">
        <v>0</v>
      </c>
      <c r="C12" s="21"/>
      <c r="D12" s="21" t="e">
        <f t="shared" si="20"/>
        <v>#DIV/0!</v>
      </c>
      <c r="E12" s="21"/>
      <c r="F12" s="21" t="e">
        <f t="shared" si="21"/>
        <v>#DIV/0!</v>
      </c>
      <c r="G12" s="17">
        <v>11450</v>
      </c>
      <c r="H12" s="21">
        <v>1350</v>
      </c>
      <c r="I12" s="16">
        <f t="shared" si="0"/>
        <v>11.790393013100436</v>
      </c>
      <c r="J12" s="21">
        <v>0</v>
      </c>
      <c r="K12" s="16">
        <f t="shared" si="10"/>
        <v>0</v>
      </c>
      <c r="L12" s="18">
        <v>0</v>
      </c>
      <c r="M12" s="21">
        <v>0</v>
      </c>
      <c r="N12" s="16" t="e">
        <f t="shared" si="1"/>
        <v>#DIV/0!</v>
      </c>
      <c r="O12" s="21">
        <v>0</v>
      </c>
      <c r="P12" s="16" t="e">
        <f t="shared" si="11"/>
        <v>#DIV/0!</v>
      </c>
      <c r="Q12" s="17">
        <v>0</v>
      </c>
      <c r="R12" s="21">
        <v>0</v>
      </c>
      <c r="S12" s="16" t="e">
        <f t="shared" si="2"/>
        <v>#DIV/0!</v>
      </c>
      <c r="T12" s="21">
        <v>0</v>
      </c>
      <c r="U12" s="16" t="e">
        <f t="shared" si="12"/>
        <v>#DIV/0!</v>
      </c>
      <c r="V12" s="18">
        <v>0</v>
      </c>
      <c r="W12" s="21">
        <v>0</v>
      </c>
      <c r="X12" s="16" t="e">
        <f t="shared" si="3"/>
        <v>#DIV/0!</v>
      </c>
      <c r="Y12" s="21">
        <v>0</v>
      </c>
      <c r="Z12" s="16" t="e">
        <f>Y12*100/W12</f>
        <v>#DIV/0!</v>
      </c>
      <c r="AA12" s="15">
        <v>0</v>
      </c>
      <c r="AB12" s="21">
        <v>0</v>
      </c>
      <c r="AC12" s="16" t="e">
        <f t="shared" si="4"/>
        <v>#DIV/0!</v>
      </c>
      <c r="AD12" s="21">
        <v>0</v>
      </c>
      <c r="AE12" s="16" t="e">
        <f t="shared" si="14"/>
        <v>#DIV/0!</v>
      </c>
      <c r="AF12" s="18">
        <v>5779</v>
      </c>
      <c r="AG12" s="21">
        <v>11730</v>
      </c>
      <c r="AH12" s="32">
        <f t="shared" si="5"/>
        <v>202.97629347637999</v>
      </c>
      <c r="AI12" s="21">
        <v>11730</v>
      </c>
      <c r="AJ12" s="21">
        <f t="shared" si="6"/>
        <v>100</v>
      </c>
      <c r="AK12" s="17">
        <v>0</v>
      </c>
      <c r="AL12" s="21">
        <v>0</v>
      </c>
      <c r="AM12" s="21" t="e">
        <f t="shared" si="7"/>
        <v>#DIV/0!</v>
      </c>
      <c r="AN12" s="21">
        <v>0</v>
      </c>
      <c r="AO12" s="21" t="e">
        <f t="shared" si="15"/>
        <v>#DIV/0!</v>
      </c>
      <c r="AP12" s="17">
        <v>0</v>
      </c>
      <c r="AQ12" s="21">
        <v>0</v>
      </c>
      <c r="AR12" s="16" t="e">
        <f t="shared" si="8"/>
        <v>#DIV/0!</v>
      </c>
      <c r="AS12" s="21">
        <v>0</v>
      </c>
      <c r="AT12" s="16" t="e">
        <f t="shared" si="22"/>
        <v>#DIV/0!</v>
      </c>
      <c r="AU12" s="19">
        <f t="shared" si="9"/>
        <v>17229</v>
      </c>
      <c r="AV12" s="16">
        <f t="shared" si="16"/>
        <v>13080</v>
      </c>
      <c r="AW12" s="16">
        <f t="shared" si="17"/>
        <v>75.918509489813687</v>
      </c>
      <c r="AX12" s="16">
        <f t="shared" si="18"/>
        <v>11730</v>
      </c>
      <c r="AY12" s="16">
        <f t="shared" si="19"/>
        <v>89.678899082568805</v>
      </c>
    </row>
    <row r="13" spans="1:51" s="20" customFormat="1" ht="26.45" customHeight="1">
      <c r="A13" s="14" t="s">
        <v>14</v>
      </c>
      <c r="B13" s="15">
        <v>2199886.85</v>
      </c>
      <c r="C13" s="21">
        <v>1200997.1299999999</v>
      </c>
      <c r="D13" s="21">
        <f t="shared" si="20"/>
        <v>54.593586483777557</v>
      </c>
      <c r="E13" s="21">
        <v>1108489.1299999999</v>
      </c>
      <c r="F13" s="21">
        <f t="shared" si="21"/>
        <v>92.297400410940199</v>
      </c>
      <c r="G13" s="17">
        <v>380676</v>
      </c>
      <c r="H13" s="21">
        <v>281188.63</v>
      </c>
      <c r="I13" s="16">
        <f t="shared" si="0"/>
        <v>73.865604871334156</v>
      </c>
      <c r="J13" s="21">
        <v>176243.7</v>
      </c>
      <c r="K13" s="16">
        <f t="shared" si="10"/>
        <v>62.678103307377683</v>
      </c>
      <c r="L13" s="18">
        <v>500283.27</v>
      </c>
      <c r="M13" s="21">
        <v>289139.66000000003</v>
      </c>
      <c r="N13" s="16">
        <f t="shared" si="1"/>
        <v>57.795188713786096</v>
      </c>
      <c r="O13" s="21">
        <v>278959.66000000003</v>
      </c>
      <c r="P13" s="16">
        <f t="shared" si="11"/>
        <v>96.479210081384196</v>
      </c>
      <c r="Q13" s="17">
        <v>683577.78</v>
      </c>
      <c r="R13" s="21">
        <v>617788.61</v>
      </c>
      <c r="S13" s="16">
        <f t="shared" si="2"/>
        <v>90.375759434427493</v>
      </c>
      <c r="T13" s="21">
        <v>497854.41</v>
      </c>
      <c r="U13" s="16">
        <f t="shared" si="12"/>
        <v>80.586531046598608</v>
      </c>
      <c r="V13" s="18">
        <v>990204</v>
      </c>
      <c r="W13" s="21">
        <v>408695.18</v>
      </c>
      <c r="X13" s="16">
        <f t="shared" si="3"/>
        <v>41.273836502377286</v>
      </c>
      <c r="Y13" s="21">
        <v>382659.18</v>
      </c>
      <c r="Z13" s="16">
        <f t="shared" si="13"/>
        <v>93.629482001720703</v>
      </c>
      <c r="AA13" s="15">
        <v>709455</v>
      </c>
      <c r="AB13" s="21">
        <v>454120.88</v>
      </c>
      <c r="AC13" s="16">
        <f t="shared" si="4"/>
        <v>64.009821623640676</v>
      </c>
      <c r="AD13" s="21">
        <v>363940.88</v>
      </c>
      <c r="AE13" s="16">
        <f t="shared" si="14"/>
        <v>80.141851218116201</v>
      </c>
      <c r="AF13" s="18">
        <v>536450.39</v>
      </c>
      <c r="AG13" s="21">
        <v>275843.88</v>
      </c>
      <c r="AH13" s="21">
        <f t="shared" si="5"/>
        <v>51.420203087185747</v>
      </c>
      <c r="AI13" s="21">
        <v>243005.88</v>
      </c>
      <c r="AJ13" s="21">
        <f t="shared" si="6"/>
        <v>88.0954400728412</v>
      </c>
      <c r="AK13" s="17">
        <v>499103.58</v>
      </c>
      <c r="AL13" s="21">
        <v>326774.18000000005</v>
      </c>
      <c r="AM13" s="21">
        <f t="shared" si="7"/>
        <v>65.47221720990261</v>
      </c>
      <c r="AN13" s="21">
        <v>298474.18</v>
      </c>
      <c r="AO13" s="21">
        <f t="shared" si="15"/>
        <v>91.339585030861357</v>
      </c>
      <c r="AP13" s="17">
        <v>378977</v>
      </c>
      <c r="AQ13" s="21">
        <v>311182.51</v>
      </c>
      <c r="AR13" s="16">
        <f t="shared" si="8"/>
        <v>82.111186166970555</v>
      </c>
      <c r="AS13" s="21">
        <v>310372.51</v>
      </c>
      <c r="AT13" s="16">
        <f t="shared" si="22"/>
        <v>99.739702594467786</v>
      </c>
      <c r="AU13" s="19">
        <f t="shared" si="9"/>
        <v>6878613.8700000001</v>
      </c>
      <c r="AV13" s="16">
        <f t="shared" si="16"/>
        <v>4165730.66</v>
      </c>
      <c r="AW13" s="16">
        <f t="shared" si="17"/>
        <v>60.560612046682593</v>
      </c>
      <c r="AX13" s="16">
        <f t="shared" si="18"/>
        <v>3659999.5299999993</v>
      </c>
      <c r="AY13" s="16">
        <f t="shared" si="19"/>
        <v>87.859725669349913</v>
      </c>
    </row>
    <row r="14" spans="1:51" s="13" customFormat="1" ht="26.45" customHeight="1">
      <c r="A14" s="23" t="s">
        <v>3</v>
      </c>
      <c r="B14" s="24">
        <f>SUM(B15:B26)</f>
        <v>21420000</v>
      </c>
      <c r="C14" s="31">
        <f>SUM(C15:C26)</f>
        <v>20886258.520000003</v>
      </c>
      <c r="D14" s="31">
        <f t="shared" si="20"/>
        <v>97.508209710550901</v>
      </c>
      <c r="E14" s="31">
        <f>SUM(E15:E26)</f>
        <v>20882008.520000003</v>
      </c>
      <c r="F14" s="31">
        <f>E14*100/C14</f>
        <v>99.979651693021367</v>
      </c>
      <c r="G14" s="24">
        <f>SUM(G15:G26)</f>
        <v>2719077</v>
      </c>
      <c r="H14" s="11">
        <f>SUM(H15:H26)</f>
        <v>2253278.58</v>
      </c>
      <c r="I14" s="11">
        <f t="shared" si="0"/>
        <v>82.869244968053493</v>
      </c>
      <c r="J14" s="11">
        <f>SUM(J15:J26)</f>
        <v>1610610.1</v>
      </c>
      <c r="K14" s="11">
        <f t="shared" si="10"/>
        <v>71.478516429158077</v>
      </c>
      <c r="L14" s="24">
        <f>SUM(L15:L26)</f>
        <v>5433385.5</v>
      </c>
      <c r="M14" s="11">
        <f>SUM(M15:M26)</f>
        <v>3608512.46</v>
      </c>
      <c r="N14" s="11">
        <f t="shared" si="1"/>
        <v>66.413702101571843</v>
      </c>
      <c r="O14" s="11">
        <f>SUM(O15:O26)</f>
        <v>3230675.46</v>
      </c>
      <c r="P14" s="11">
        <f t="shared" si="11"/>
        <v>89.52928653598164</v>
      </c>
      <c r="Q14" s="24">
        <f>SUM(Q15:Q26)</f>
        <v>4930912.1500000004</v>
      </c>
      <c r="R14" s="11">
        <f>SUM(R15:R26)</f>
        <v>4617683.5999999996</v>
      </c>
      <c r="S14" s="11">
        <f t="shared" si="2"/>
        <v>93.647655028694828</v>
      </c>
      <c r="T14" s="11">
        <f>SUM(T15:T26)</f>
        <v>4479600.5999999996</v>
      </c>
      <c r="U14" s="11">
        <f t="shared" si="12"/>
        <v>97.009691179360999</v>
      </c>
      <c r="V14" s="24">
        <f>SUM(V15:V26)</f>
        <v>4522791.1899999995</v>
      </c>
      <c r="W14" s="11">
        <f>SUM(W15:W26)</f>
        <v>5104927.7799999993</v>
      </c>
      <c r="X14" s="34">
        <f t="shared" si="3"/>
        <v>112.87117988748005</v>
      </c>
      <c r="Y14" s="11">
        <f>SUM(Y15:Y26)</f>
        <v>5104927.7799999993</v>
      </c>
      <c r="Z14" s="11">
        <f t="shared" si="13"/>
        <v>100</v>
      </c>
      <c r="AA14" s="24">
        <f>SUM(AA15:AA26)</f>
        <v>13382936</v>
      </c>
      <c r="AB14" s="11">
        <f>SUM(AB15:AB26)</f>
        <v>12975227.91</v>
      </c>
      <c r="AC14" s="11">
        <f t="shared" si="4"/>
        <v>96.953522829370172</v>
      </c>
      <c r="AD14" s="11">
        <f>SUM(AD15:AD26)</f>
        <v>12724521.310000001</v>
      </c>
      <c r="AE14" s="11">
        <f t="shared" si="14"/>
        <v>98.067805808584055</v>
      </c>
      <c r="AF14" s="25">
        <f>SUM(AF15:AF26)</f>
        <v>1900000</v>
      </c>
      <c r="AG14" s="11">
        <f>SUM(AG15:AG26)</f>
        <v>2041080.31</v>
      </c>
      <c r="AH14" s="34">
        <f t="shared" si="5"/>
        <v>107.42527947368421</v>
      </c>
      <c r="AI14" s="11">
        <f>SUM(AI15:AI26)</f>
        <v>2041080.31</v>
      </c>
      <c r="AJ14" s="31">
        <f t="shared" si="6"/>
        <v>100</v>
      </c>
      <c r="AK14" s="26">
        <f>SUM(AK15:AK26)</f>
        <v>2417260</v>
      </c>
      <c r="AL14" s="11">
        <f>SUM(AL15:AL26)</f>
        <v>2272945.0500000003</v>
      </c>
      <c r="AM14" s="31">
        <f t="shared" si="7"/>
        <v>94.029812680472943</v>
      </c>
      <c r="AN14" s="11">
        <f>SUM(AN15:AN26)</f>
        <v>2235865.0500000003</v>
      </c>
      <c r="AO14" s="31">
        <f t="shared" si="15"/>
        <v>98.368636320530499</v>
      </c>
      <c r="AP14" s="24">
        <f>SUM(AP15:AP26)</f>
        <v>2531286</v>
      </c>
      <c r="AQ14" s="11">
        <f>SUM(AQ15:AQ26)</f>
        <v>2024175.35</v>
      </c>
      <c r="AR14" s="11">
        <f t="shared" si="8"/>
        <v>79.966283936307477</v>
      </c>
      <c r="AS14" s="11">
        <f>SUM(AS15:AS26)</f>
        <v>2003181.75</v>
      </c>
      <c r="AT14" s="11">
        <f t="shared" si="22"/>
        <v>98.96285665172239</v>
      </c>
      <c r="AU14" s="24">
        <f>SUM(AU15:AU26)</f>
        <v>59257647.840000004</v>
      </c>
      <c r="AV14" s="11">
        <f>SUM(AV15:AV26)</f>
        <v>55784089.56000001</v>
      </c>
      <c r="AW14" s="11">
        <f t="shared" si="17"/>
        <v>94.138211004630392</v>
      </c>
      <c r="AX14" s="11">
        <f>SUM(AX15:AX26)</f>
        <v>54312470.88000001</v>
      </c>
      <c r="AY14" s="11">
        <f t="shared" si="19"/>
        <v>97.361938338319277</v>
      </c>
    </row>
    <row r="15" spans="1:51" s="20" customFormat="1" ht="26.45" customHeight="1">
      <c r="A15" s="14" t="s">
        <v>4</v>
      </c>
      <c r="B15" s="15">
        <v>3000000</v>
      </c>
      <c r="C15" s="21">
        <v>2853112.39</v>
      </c>
      <c r="D15" s="21">
        <f t="shared" si="20"/>
        <v>95.103746333333333</v>
      </c>
      <c r="E15" s="21">
        <v>2848862.39</v>
      </c>
      <c r="F15" s="21">
        <f t="shared" si="21"/>
        <v>99.851039867377949</v>
      </c>
      <c r="G15" s="17">
        <v>408572</v>
      </c>
      <c r="H15" s="21">
        <v>260875</v>
      </c>
      <c r="I15" s="16">
        <f t="shared" si="0"/>
        <v>63.850435174216543</v>
      </c>
      <c r="J15" s="21">
        <v>164832</v>
      </c>
      <c r="K15" s="16">
        <f t="shared" si="10"/>
        <v>63.184283660757067</v>
      </c>
      <c r="L15" s="18">
        <v>1212349</v>
      </c>
      <c r="M15" s="21">
        <v>507782</v>
      </c>
      <c r="N15" s="16">
        <f t="shared" si="1"/>
        <v>41.884143922253408</v>
      </c>
      <c r="O15" s="21">
        <v>463345</v>
      </c>
      <c r="P15" s="16">
        <f t="shared" si="11"/>
        <v>91.248803620451298</v>
      </c>
      <c r="Q15" s="17">
        <v>565409.75</v>
      </c>
      <c r="R15" s="21">
        <v>414182</v>
      </c>
      <c r="S15" s="16">
        <f t="shared" si="2"/>
        <v>73.253423733849658</v>
      </c>
      <c r="T15" s="21">
        <v>414182</v>
      </c>
      <c r="U15" s="16">
        <f t="shared" si="12"/>
        <v>100</v>
      </c>
      <c r="V15" s="18">
        <v>921802.96</v>
      </c>
      <c r="W15" s="21">
        <v>797564</v>
      </c>
      <c r="X15" s="16">
        <f t="shared" si="3"/>
        <v>86.522178232102888</v>
      </c>
      <c r="Y15" s="21">
        <v>797564</v>
      </c>
      <c r="Z15" s="16">
        <f t="shared" si="13"/>
        <v>100</v>
      </c>
      <c r="AA15" s="15">
        <v>1360145</v>
      </c>
      <c r="AB15" s="21">
        <v>1639819.6</v>
      </c>
      <c r="AC15" s="32">
        <f t="shared" si="4"/>
        <v>120.56211653904548</v>
      </c>
      <c r="AD15" s="21">
        <v>1639819.6</v>
      </c>
      <c r="AE15" s="16">
        <f t="shared" si="14"/>
        <v>100</v>
      </c>
      <c r="AF15" s="18">
        <v>390000</v>
      </c>
      <c r="AG15" s="21">
        <v>429049.4</v>
      </c>
      <c r="AH15" s="32">
        <f t="shared" si="5"/>
        <v>110.01266666666666</v>
      </c>
      <c r="AI15" s="21">
        <v>429049.4</v>
      </c>
      <c r="AJ15" s="21">
        <f t="shared" si="6"/>
        <v>100</v>
      </c>
      <c r="AK15" s="17">
        <v>400000</v>
      </c>
      <c r="AL15" s="21">
        <v>359269</v>
      </c>
      <c r="AM15" s="21">
        <f t="shared" si="7"/>
        <v>89.817250000000001</v>
      </c>
      <c r="AN15" s="21">
        <v>346439</v>
      </c>
      <c r="AO15" s="21">
        <f t="shared" si="15"/>
        <v>96.428859712360378</v>
      </c>
      <c r="AP15" s="17">
        <v>615309</v>
      </c>
      <c r="AQ15" s="21">
        <v>429596</v>
      </c>
      <c r="AR15" s="16">
        <f t="shared" si="8"/>
        <v>69.817928878010889</v>
      </c>
      <c r="AS15" s="21">
        <v>411791</v>
      </c>
      <c r="AT15" s="16">
        <f t="shared" si="22"/>
        <v>95.855408337135358</v>
      </c>
      <c r="AU15" s="19">
        <f t="shared" ref="AU15:AU26" si="23">B15+G15+L15+Q15+V15+AA15+AF15+AK15+AP15</f>
        <v>8873587.7100000009</v>
      </c>
      <c r="AV15" s="16">
        <f t="shared" ref="AV15:AV26" si="24">C15+H15+M15+R15+W15+AB15+AG15+AL15+AQ15</f>
        <v>7691249.3900000006</v>
      </c>
      <c r="AW15" s="16">
        <f t="shared" si="17"/>
        <v>86.675757780952836</v>
      </c>
      <c r="AX15" s="16">
        <f t="shared" ref="AX15:AX26" si="25">E15+J15+O15+T15+Y15+AD15+AI15+AN15+AS15</f>
        <v>7515884.3900000006</v>
      </c>
      <c r="AY15" s="16">
        <f t="shared" si="19"/>
        <v>97.719941311121616</v>
      </c>
    </row>
    <row r="16" spans="1:51" s="20" customFormat="1" ht="26.45" customHeight="1">
      <c r="A16" s="14" t="s">
        <v>5</v>
      </c>
      <c r="B16" s="15">
        <v>200000</v>
      </c>
      <c r="C16" s="21">
        <v>304539.05</v>
      </c>
      <c r="D16" s="32">
        <f t="shared" si="20"/>
        <v>152.26952499999999</v>
      </c>
      <c r="E16" s="21">
        <v>304539.05</v>
      </c>
      <c r="F16" s="21">
        <f t="shared" si="21"/>
        <v>100</v>
      </c>
      <c r="G16" s="17">
        <v>0</v>
      </c>
      <c r="H16" s="21">
        <v>27000</v>
      </c>
      <c r="I16" s="16" t="e">
        <f t="shared" si="0"/>
        <v>#DIV/0!</v>
      </c>
      <c r="J16" s="21">
        <v>27000</v>
      </c>
      <c r="K16" s="16">
        <f t="shared" si="10"/>
        <v>100</v>
      </c>
      <c r="L16" s="18">
        <v>0</v>
      </c>
      <c r="M16" s="21">
        <v>0</v>
      </c>
      <c r="N16" s="16" t="e">
        <f t="shared" si="1"/>
        <v>#DIV/0!</v>
      </c>
      <c r="O16" s="21">
        <v>0</v>
      </c>
      <c r="P16" s="16" t="e">
        <f t="shared" si="11"/>
        <v>#DIV/0!</v>
      </c>
      <c r="Q16" s="17">
        <v>0</v>
      </c>
      <c r="R16" s="21">
        <v>0</v>
      </c>
      <c r="S16" s="16" t="e">
        <f t="shared" si="2"/>
        <v>#DIV/0!</v>
      </c>
      <c r="T16" s="21">
        <v>0</v>
      </c>
      <c r="U16" s="16" t="e">
        <f t="shared" si="12"/>
        <v>#DIV/0!</v>
      </c>
      <c r="V16" s="18">
        <v>35000</v>
      </c>
      <c r="W16" s="21">
        <v>36740</v>
      </c>
      <c r="X16" s="32">
        <f t="shared" si="3"/>
        <v>104.97142857142858</v>
      </c>
      <c r="Y16" s="21">
        <v>36740</v>
      </c>
      <c r="Z16" s="16">
        <f t="shared" si="13"/>
        <v>100</v>
      </c>
      <c r="AA16" s="15">
        <v>27100</v>
      </c>
      <c r="AB16" s="21">
        <v>19300</v>
      </c>
      <c r="AC16" s="16">
        <f t="shared" si="4"/>
        <v>71.217712177121768</v>
      </c>
      <c r="AD16" s="21">
        <v>19090</v>
      </c>
      <c r="AE16" s="16">
        <f t="shared" si="14"/>
        <v>98.911917098445599</v>
      </c>
      <c r="AF16" s="18">
        <v>10000</v>
      </c>
      <c r="AG16" s="21">
        <v>680</v>
      </c>
      <c r="AH16" s="21">
        <f t="shared" si="5"/>
        <v>6.8</v>
      </c>
      <c r="AI16" s="21">
        <v>680</v>
      </c>
      <c r="AJ16" s="21">
        <f t="shared" si="6"/>
        <v>100</v>
      </c>
      <c r="AK16" s="17">
        <v>64000</v>
      </c>
      <c r="AL16" s="21">
        <v>86419</v>
      </c>
      <c r="AM16" s="32">
        <f t="shared" si="7"/>
        <v>135.02968749999999</v>
      </c>
      <c r="AN16" s="21">
        <v>86419</v>
      </c>
      <c r="AO16" s="21">
        <f t="shared" si="15"/>
        <v>100</v>
      </c>
      <c r="AP16" s="17">
        <v>10972</v>
      </c>
      <c r="AQ16" s="21">
        <v>7728</v>
      </c>
      <c r="AR16" s="16">
        <f t="shared" si="8"/>
        <v>70.433831571272336</v>
      </c>
      <c r="AS16" s="21">
        <v>7728</v>
      </c>
      <c r="AT16" s="16">
        <f t="shared" si="22"/>
        <v>100</v>
      </c>
      <c r="AU16" s="19">
        <f t="shared" si="23"/>
        <v>347072</v>
      </c>
      <c r="AV16" s="16">
        <f t="shared" si="24"/>
        <v>482406.05</v>
      </c>
      <c r="AW16" s="32">
        <f t="shared" si="17"/>
        <v>138.99307636455836</v>
      </c>
      <c r="AX16" s="16">
        <f t="shared" si="25"/>
        <v>482196.05</v>
      </c>
      <c r="AY16" s="16">
        <f t="shared" si="19"/>
        <v>99.956468207643752</v>
      </c>
    </row>
    <row r="17" spans="1:51" s="20" customFormat="1" ht="26.45" customHeight="1">
      <c r="A17" s="14" t="s">
        <v>29</v>
      </c>
      <c r="B17" s="15">
        <v>2500000</v>
      </c>
      <c r="C17" s="21">
        <v>2157132.1</v>
      </c>
      <c r="D17" s="21">
        <f t="shared" ref="D17" si="26">C17*100/B17</f>
        <v>86.285284000000004</v>
      </c>
      <c r="E17" s="21">
        <v>2157132.1</v>
      </c>
      <c r="F17" s="21">
        <f t="shared" ref="F17" si="27">E17*100/C17</f>
        <v>100</v>
      </c>
      <c r="G17" s="17">
        <v>520000</v>
      </c>
      <c r="H17" s="21">
        <v>497798.8</v>
      </c>
      <c r="I17" s="16">
        <f t="shared" ref="I17" si="28">H17*100/G17</f>
        <v>95.730538461538458</v>
      </c>
      <c r="J17" s="21">
        <v>378978.8</v>
      </c>
      <c r="K17" s="16">
        <f t="shared" ref="K17" si="29">J17*100/H17</f>
        <v>76.130918756734644</v>
      </c>
      <c r="L17" s="18">
        <v>813045</v>
      </c>
      <c r="M17" s="21">
        <v>799455.9</v>
      </c>
      <c r="N17" s="16">
        <f t="shared" ref="N17" si="30">M17*100/L17</f>
        <v>98.328616497241853</v>
      </c>
      <c r="O17" s="21">
        <v>799455.9</v>
      </c>
      <c r="P17" s="16">
        <f t="shared" ref="P17" si="31">O17*100/M17</f>
        <v>100</v>
      </c>
      <c r="Q17" s="17">
        <v>914460</v>
      </c>
      <c r="R17" s="21">
        <v>871307.7</v>
      </c>
      <c r="S17" s="16">
        <f t="shared" ref="S17" si="32">R17*100/Q17</f>
        <v>95.281116724624368</v>
      </c>
      <c r="T17" s="21">
        <v>871307.7</v>
      </c>
      <c r="U17" s="16">
        <f t="shared" ref="U17" si="33">T17*100/R17</f>
        <v>100</v>
      </c>
      <c r="V17" s="18">
        <v>750000</v>
      </c>
      <c r="W17" s="21">
        <v>730631</v>
      </c>
      <c r="X17" s="16">
        <f t="shared" ref="X17" si="34">W17*100/V17</f>
        <v>97.41746666666667</v>
      </c>
      <c r="Y17" s="21">
        <v>730631</v>
      </c>
      <c r="Z17" s="16">
        <f t="shared" ref="Z17" si="35">Y17*100/W17</f>
        <v>100</v>
      </c>
      <c r="AA17" s="15">
        <v>1924680</v>
      </c>
      <c r="AB17" s="21">
        <v>1449302</v>
      </c>
      <c r="AC17" s="16">
        <f t="shared" ref="AC17" si="36">AB17*100/AA17</f>
        <v>75.30093314213272</v>
      </c>
      <c r="AD17" s="21">
        <v>1449302</v>
      </c>
      <c r="AE17" s="16">
        <f t="shared" ref="AE17" si="37">AD17*100/AB17</f>
        <v>100</v>
      </c>
      <c r="AF17" s="18">
        <v>450000</v>
      </c>
      <c r="AG17" s="21">
        <v>343567</v>
      </c>
      <c r="AH17" s="21">
        <f t="shared" ref="AH17" si="38">AG17*100/AF17</f>
        <v>76.348222222222219</v>
      </c>
      <c r="AI17" s="21">
        <v>343567</v>
      </c>
      <c r="AJ17" s="21">
        <f t="shared" ref="AJ17" si="39">AI17*100/AG17</f>
        <v>100</v>
      </c>
      <c r="AK17" s="17">
        <v>600000</v>
      </c>
      <c r="AL17" s="21">
        <v>568420</v>
      </c>
      <c r="AM17" s="21">
        <f t="shared" ref="AM17" si="40">AL17*100/AK17</f>
        <v>94.736666666666665</v>
      </c>
      <c r="AN17" s="21">
        <v>568420</v>
      </c>
      <c r="AO17" s="21">
        <f t="shared" ref="AO17" si="41">AN17*100/AL17</f>
        <v>100</v>
      </c>
      <c r="AP17" s="17">
        <v>422400</v>
      </c>
      <c r="AQ17" s="21">
        <v>334684</v>
      </c>
      <c r="AR17" s="16">
        <f t="shared" ref="AR17" si="42">AQ17*100/AP17</f>
        <v>79.233901515151516</v>
      </c>
      <c r="AS17" s="21">
        <v>334684</v>
      </c>
      <c r="AT17" s="16">
        <f t="shared" ref="AT17" si="43">AS17*100/AQ17</f>
        <v>100</v>
      </c>
      <c r="AU17" s="19">
        <f t="shared" si="23"/>
        <v>8894585</v>
      </c>
      <c r="AV17" s="16">
        <f t="shared" si="24"/>
        <v>7752298.5</v>
      </c>
      <c r="AW17" s="16">
        <f t="shared" ref="AW17" si="44">AV17*100/AU17</f>
        <v>87.157506505362534</v>
      </c>
      <c r="AX17" s="16">
        <f t="shared" si="25"/>
        <v>7633478.5</v>
      </c>
      <c r="AY17" s="16">
        <f t="shared" ref="AY17" si="45">AX17*100/AV17</f>
        <v>98.467293280825032</v>
      </c>
    </row>
    <row r="18" spans="1:51" s="20" customFormat="1" ht="26.45" customHeight="1">
      <c r="A18" s="14" t="s">
        <v>30</v>
      </c>
      <c r="B18" s="15">
        <v>500000</v>
      </c>
      <c r="C18" s="21">
        <v>454451.66000000003</v>
      </c>
      <c r="D18" s="33">
        <f t="shared" si="20"/>
        <v>90.890332000000001</v>
      </c>
      <c r="E18" s="21">
        <v>454451.66000000003</v>
      </c>
      <c r="F18" s="21">
        <f t="shared" si="21"/>
        <v>99.999999999999986</v>
      </c>
      <c r="G18" s="17">
        <v>70000</v>
      </c>
      <c r="H18" s="21">
        <v>49505.4</v>
      </c>
      <c r="I18" s="16">
        <f t="shared" si="0"/>
        <v>70.721999999999994</v>
      </c>
      <c r="J18" s="21">
        <v>40522.75</v>
      </c>
      <c r="K18" s="16">
        <f t="shared" si="10"/>
        <v>81.855211754677271</v>
      </c>
      <c r="L18" s="18">
        <v>125960</v>
      </c>
      <c r="M18" s="21">
        <v>5950</v>
      </c>
      <c r="N18" s="16">
        <f t="shared" si="1"/>
        <v>4.7237218164496664</v>
      </c>
      <c r="O18" s="21">
        <v>5950</v>
      </c>
      <c r="P18" s="16">
        <f t="shared" si="11"/>
        <v>100</v>
      </c>
      <c r="Q18" s="17">
        <v>262370</v>
      </c>
      <c r="R18" s="21">
        <v>81101</v>
      </c>
      <c r="S18" s="16">
        <f t="shared" si="2"/>
        <v>30.910927316385258</v>
      </c>
      <c r="T18" s="21">
        <v>78338</v>
      </c>
      <c r="U18" s="16">
        <f t="shared" si="12"/>
        <v>96.593136952688624</v>
      </c>
      <c r="V18" s="18">
        <v>50000</v>
      </c>
      <c r="W18" s="21">
        <v>1144461.08</v>
      </c>
      <c r="X18" s="32">
        <f t="shared" si="3"/>
        <v>2288.9221600000001</v>
      </c>
      <c r="Y18" s="21">
        <v>1144461.08</v>
      </c>
      <c r="Z18" s="16">
        <f t="shared" si="13"/>
        <v>100</v>
      </c>
      <c r="AA18" s="15">
        <v>855962</v>
      </c>
      <c r="AB18" s="21">
        <v>952144</v>
      </c>
      <c r="AC18" s="32">
        <f t="shared" si="4"/>
        <v>111.23671377935001</v>
      </c>
      <c r="AD18" s="21">
        <v>951424</v>
      </c>
      <c r="AE18" s="16">
        <f t="shared" si="14"/>
        <v>99.924381186039085</v>
      </c>
      <c r="AF18" s="18">
        <v>30000</v>
      </c>
      <c r="AG18" s="21">
        <v>51710</v>
      </c>
      <c r="AH18" s="32">
        <f t="shared" si="5"/>
        <v>172.36666666666667</v>
      </c>
      <c r="AI18" s="21">
        <v>51710</v>
      </c>
      <c r="AJ18" s="21">
        <f t="shared" si="6"/>
        <v>100</v>
      </c>
      <c r="AK18" s="17">
        <v>30000</v>
      </c>
      <c r="AL18" s="21">
        <v>34369.35</v>
      </c>
      <c r="AM18" s="32">
        <f t="shared" si="7"/>
        <v>114.5645</v>
      </c>
      <c r="AN18" s="21">
        <v>34369.35</v>
      </c>
      <c r="AO18" s="21">
        <f t="shared" si="15"/>
        <v>100</v>
      </c>
      <c r="AP18" s="17">
        <v>123349</v>
      </c>
      <c r="AQ18" s="21">
        <v>107975.6</v>
      </c>
      <c r="AR18" s="16">
        <f t="shared" si="8"/>
        <v>87.53666426156677</v>
      </c>
      <c r="AS18" s="21">
        <v>104787</v>
      </c>
      <c r="AT18" s="16">
        <f t="shared" si="22"/>
        <v>97.046925416482978</v>
      </c>
      <c r="AU18" s="19">
        <f t="shared" si="23"/>
        <v>2047641</v>
      </c>
      <c r="AV18" s="16">
        <f t="shared" si="24"/>
        <v>2881668.0900000003</v>
      </c>
      <c r="AW18" s="32">
        <f t="shared" si="17"/>
        <v>140.73111888265572</v>
      </c>
      <c r="AX18" s="16">
        <f t="shared" si="25"/>
        <v>2866013.8400000003</v>
      </c>
      <c r="AY18" s="16">
        <f t="shared" si="19"/>
        <v>99.456764293767094</v>
      </c>
    </row>
    <row r="19" spans="1:51" s="20" customFormat="1" ht="26.45" customHeight="1">
      <c r="A19" s="14" t="s">
        <v>31</v>
      </c>
      <c r="B19" s="15">
        <v>20000</v>
      </c>
      <c r="C19" s="21">
        <v>72118</v>
      </c>
      <c r="D19" s="32">
        <f t="shared" si="20"/>
        <v>360.59</v>
      </c>
      <c r="E19" s="21">
        <v>72118</v>
      </c>
      <c r="F19" s="21">
        <f t="shared" si="21"/>
        <v>100</v>
      </c>
      <c r="G19" s="17">
        <v>0</v>
      </c>
      <c r="H19" s="21">
        <v>0</v>
      </c>
      <c r="I19" s="16" t="e">
        <f t="shared" si="0"/>
        <v>#DIV/0!</v>
      </c>
      <c r="J19" s="21">
        <v>0</v>
      </c>
      <c r="K19" s="16" t="e">
        <f t="shared" si="10"/>
        <v>#DIV/0!</v>
      </c>
      <c r="L19" s="18">
        <v>0</v>
      </c>
      <c r="M19" s="21">
        <v>0</v>
      </c>
      <c r="N19" s="16" t="e">
        <f t="shared" si="1"/>
        <v>#DIV/0!</v>
      </c>
      <c r="O19" s="21">
        <v>0</v>
      </c>
      <c r="P19" s="16" t="e">
        <f t="shared" si="11"/>
        <v>#DIV/0!</v>
      </c>
      <c r="Q19" s="17">
        <v>111000</v>
      </c>
      <c r="R19" s="21">
        <v>84000</v>
      </c>
      <c r="S19" s="16">
        <f t="shared" si="2"/>
        <v>75.675675675675677</v>
      </c>
      <c r="T19" s="21">
        <v>79000</v>
      </c>
      <c r="U19" s="16">
        <f t="shared" si="12"/>
        <v>94.047619047619051</v>
      </c>
      <c r="V19" s="18">
        <v>30000</v>
      </c>
      <c r="W19" s="21">
        <v>27090</v>
      </c>
      <c r="X19" s="16">
        <f t="shared" si="3"/>
        <v>90.3</v>
      </c>
      <c r="Y19" s="21">
        <v>27090</v>
      </c>
      <c r="Z19" s="16">
        <f t="shared" si="13"/>
        <v>100</v>
      </c>
      <c r="AA19" s="15">
        <v>29690</v>
      </c>
      <c r="AB19" s="21">
        <v>15115</v>
      </c>
      <c r="AC19" s="16">
        <f t="shared" si="4"/>
        <v>50.909397103401815</v>
      </c>
      <c r="AD19" s="21">
        <v>15115</v>
      </c>
      <c r="AE19" s="16">
        <f t="shared" si="14"/>
        <v>100</v>
      </c>
      <c r="AF19" s="18">
        <v>30000</v>
      </c>
      <c r="AG19" s="21">
        <v>47640</v>
      </c>
      <c r="AH19" s="32">
        <f t="shared" si="5"/>
        <v>158.80000000000001</v>
      </c>
      <c r="AI19" s="21">
        <v>47640</v>
      </c>
      <c r="AJ19" s="21">
        <f t="shared" si="6"/>
        <v>100</v>
      </c>
      <c r="AK19" s="17">
        <v>2000</v>
      </c>
      <c r="AL19" s="21">
        <v>0</v>
      </c>
      <c r="AM19" s="21">
        <f t="shared" si="7"/>
        <v>0</v>
      </c>
      <c r="AN19" s="21">
        <v>0</v>
      </c>
      <c r="AO19" s="21" t="e">
        <f t="shared" si="15"/>
        <v>#DIV/0!</v>
      </c>
      <c r="AP19" s="17">
        <v>0</v>
      </c>
      <c r="AQ19" s="21">
        <v>0</v>
      </c>
      <c r="AR19" s="16" t="e">
        <f t="shared" si="8"/>
        <v>#DIV/0!</v>
      </c>
      <c r="AS19" s="21">
        <v>0</v>
      </c>
      <c r="AT19" s="16" t="e">
        <f t="shared" si="22"/>
        <v>#DIV/0!</v>
      </c>
      <c r="AU19" s="19">
        <f t="shared" si="23"/>
        <v>222690</v>
      </c>
      <c r="AV19" s="16">
        <f t="shared" si="24"/>
        <v>245963</v>
      </c>
      <c r="AW19" s="32">
        <f t="shared" si="17"/>
        <v>110.45085095873186</v>
      </c>
      <c r="AX19" s="16">
        <f t="shared" si="25"/>
        <v>240963</v>
      </c>
      <c r="AY19" s="16">
        <f t="shared" si="19"/>
        <v>97.96717392453337</v>
      </c>
    </row>
    <row r="20" spans="1:51" s="20" customFormat="1" ht="26.45" customHeight="1">
      <c r="A20" s="14" t="s">
        <v>32</v>
      </c>
      <c r="B20" s="15">
        <v>600000</v>
      </c>
      <c r="C20" s="21">
        <v>374450</v>
      </c>
      <c r="D20" s="21">
        <f t="shared" si="20"/>
        <v>62.408333333333331</v>
      </c>
      <c r="E20" s="21">
        <v>374450</v>
      </c>
      <c r="F20" s="21">
        <f t="shared" si="21"/>
        <v>100</v>
      </c>
      <c r="G20" s="17">
        <v>66654</v>
      </c>
      <c r="H20" s="21">
        <v>66653.53</v>
      </c>
      <c r="I20" s="16">
        <f t="shared" si="0"/>
        <v>99.999294866024542</v>
      </c>
      <c r="J20" s="21">
        <v>18169.5</v>
      </c>
      <c r="K20" s="16">
        <f t="shared" si="10"/>
        <v>27.259621508418235</v>
      </c>
      <c r="L20" s="18">
        <v>179060</v>
      </c>
      <c r="M20" s="21">
        <v>225060</v>
      </c>
      <c r="N20" s="32">
        <f t="shared" si="1"/>
        <v>125.68971294538143</v>
      </c>
      <c r="O20" s="21">
        <v>225060</v>
      </c>
      <c r="P20" s="16">
        <f t="shared" si="11"/>
        <v>100</v>
      </c>
      <c r="Q20" s="17">
        <v>388000</v>
      </c>
      <c r="R20" s="21">
        <v>276960</v>
      </c>
      <c r="S20" s="16">
        <f t="shared" si="2"/>
        <v>71.381443298969074</v>
      </c>
      <c r="T20" s="21">
        <v>276960</v>
      </c>
      <c r="U20" s="16">
        <f t="shared" si="12"/>
        <v>100</v>
      </c>
      <c r="V20" s="18">
        <v>259871.61</v>
      </c>
      <c r="W20" s="21">
        <v>223121</v>
      </c>
      <c r="X20" s="16">
        <f t="shared" si="3"/>
        <v>85.858166653910374</v>
      </c>
      <c r="Y20" s="21">
        <v>223121</v>
      </c>
      <c r="Z20" s="16">
        <f t="shared" si="13"/>
        <v>100</v>
      </c>
      <c r="AA20" s="15">
        <v>637340</v>
      </c>
      <c r="AB20" s="21">
        <v>865205</v>
      </c>
      <c r="AC20" s="32">
        <f t="shared" si="4"/>
        <v>135.75250258888505</v>
      </c>
      <c r="AD20" s="21">
        <v>851056</v>
      </c>
      <c r="AE20" s="16">
        <f t="shared" si="14"/>
        <v>98.364665021584486</v>
      </c>
      <c r="AF20" s="18">
        <v>500000</v>
      </c>
      <c r="AG20" s="21">
        <v>493895</v>
      </c>
      <c r="AH20" s="21">
        <f t="shared" si="5"/>
        <v>98.778999999999996</v>
      </c>
      <c r="AI20" s="21">
        <v>493895</v>
      </c>
      <c r="AJ20" s="21">
        <f t="shared" si="6"/>
        <v>100</v>
      </c>
      <c r="AK20" s="17">
        <v>273960</v>
      </c>
      <c r="AL20" s="21">
        <v>188010</v>
      </c>
      <c r="AM20" s="21">
        <f t="shared" si="7"/>
        <v>68.62680683311433</v>
      </c>
      <c r="AN20" s="21">
        <v>188010</v>
      </c>
      <c r="AO20" s="21">
        <f t="shared" si="15"/>
        <v>100</v>
      </c>
      <c r="AP20" s="17">
        <v>236385</v>
      </c>
      <c r="AQ20" s="21">
        <v>231783</v>
      </c>
      <c r="AR20" s="16">
        <f t="shared" si="8"/>
        <v>98.053175962941808</v>
      </c>
      <c r="AS20" s="21">
        <v>231783</v>
      </c>
      <c r="AT20" s="16">
        <f t="shared" si="22"/>
        <v>100</v>
      </c>
      <c r="AU20" s="19">
        <f t="shared" si="23"/>
        <v>3141270.61</v>
      </c>
      <c r="AV20" s="16">
        <f t="shared" si="24"/>
        <v>2945137.5300000003</v>
      </c>
      <c r="AW20" s="16">
        <f t="shared" si="17"/>
        <v>93.756250118164772</v>
      </c>
      <c r="AX20" s="16">
        <f t="shared" si="25"/>
        <v>2882504.5</v>
      </c>
      <c r="AY20" s="16">
        <f t="shared" si="19"/>
        <v>97.873341079592976</v>
      </c>
    </row>
    <row r="21" spans="1:51" s="20" customFormat="1" ht="26.45" customHeight="1">
      <c r="A21" s="14" t="s">
        <v>33</v>
      </c>
      <c r="B21" s="15">
        <v>5000000</v>
      </c>
      <c r="C21" s="21">
        <v>4702607.46</v>
      </c>
      <c r="D21" s="21">
        <f t="shared" si="20"/>
        <v>94.052149200000002</v>
      </c>
      <c r="E21" s="21">
        <v>4702607.46</v>
      </c>
      <c r="F21" s="21">
        <f t="shared" si="21"/>
        <v>100</v>
      </c>
      <c r="G21" s="17">
        <v>649841</v>
      </c>
      <c r="H21" s="21">
        <v>662561.15</v>
      </c>
      <c r="I21" s="32">
        <f t="shared" si="0"/>
        <v>101.95742497010808</v>
      </c>
      <c r="J21" s="21">
        <v>475912.35000000003</v>
      </c>
      <c r="K21" s="16">
        <f t="shared" si="10"/>
        <v>71.8291964447357</v>
      </c>
      <c r="L21" s="18">
        <v>1219961.5</v>
      </c>
      <c r="M21" s="21">
        <v>518140</v>
      </c>
      <c r="N21" s="16">
        <f t="shared" si="1"/>
        <v>42.471832102898333</v>
      </c>
      <c r="O21" s="21">
        <v>503976</v>
      </c>
      <c r="P21" s="16">
        <f t="shared" si="11"/>
        <v>97.266375882965988</v>
      </c>
      <c r="Q21" s="17">
        <v>803556.4</v>
      </c>
      <c r="R21" s="21">
        <v>709342.4</v>
      </c>
      <c r="S21" s="16">
        <f t="shared" si="2"/>
        <v>88.275371834509684</v>
      </c>
      <c r="T21" s="21">
        <v>704057.4</v>
      </c>
      <c r="U21" s="16">
        <f t="shared" si="12"/>
        <v>99.254943733801895</v>
      </c>
      <c r="V21" s="18">
        <v>816896.62</v>
      </c>
      <c r="W21" s="21">
        <v>635040.6</v>
      </c>
      <c r="X21" s="16">
        <f t="shared" si="3"/>
        <v>77.738184300481009</v>
      </c>
      <c r="Y21" s="21">
        <v>635040.6</v>
      </c>
      <c r="Z21" s="16">
        <f t="shared" si="13"/>
        <v>100</v>
      </c>
      <c r="AA21" s="15">
        <v>2582031</v>
      </c>
      <c r="AB21" s="21">
        <v>2460385.8400000003</v>
      </c>
      <c r="AC21" s="16">
        <f t="shared" si="4"/>
        <v>95.288780034011992</v>
      </c>
      <c r="AD21" s="21">
        <v>2231658.2400000002</v>
      </c>
      <c r="AE21" s="16">
        <f t="shared" si="14"/>
        <v>90.703588181925156</v>
      </c>
      <c r="AF21" s="18">
        <v>350000</v>
      </c>
      <c r="AG21" s="21">
        <v>555661.91</v>
      </c>
      <c r="AH21" s="32">
        <f t="shared" si="5"/>
        <v>158.76054571428571</v>
      </c>
      <c r="AI21" s="21">
        <v>555661.91</v>
      </c>
      <c r="AJ21" s="21">
        <f t="shared" si="6"/>
        <v>100</v>
      </c>
      <c r="AK21" s="17">
        <v>500000</v>
      </c>
      <c r="AL21" s="21">
        <v>702490.60000000009</v>
      </c>
      <c r="AM21" s="32">
        <f t="shared" si="7"/>
        <v>140.49812000000003</v>
      </c>
      <c r="AN21" s="21">
        <v>678240.6</v>
      </c>
      <c r="AO21" s="21">
        <f t="shared" si="15"/>
        <v>96.547996514117045</v>
      </c>
      <c r="AP21" s="17">
        <v>933541</v>
      </c>
      <c r="AQ21" s="21">
        <v>757149</v>
      </c>
      <c r="AR21" s="16">
        <f t="shared" si="8"/>
        <v>81.105061266725301</v>
      </c>
      <c r="AS21" s="21">
        <v>757149</v>
      </c>
      <c r="AT21" s="16">
        <f t="shared" si="22"/>
        <v>100</v>
      </c>
      <c r="AU21" s="19">
        <f t="shared" si="23"/>
        <v>12855827.52</v>
      </c>
      <c r="AV21" s="16">
        <f t="shared" si="24"/>
        <v>11703378.960000001</v>
      </c>
      <c r="AW21" s="16">
        <f t="shared" si="17"/>
        <v>91.035594105419364</v>
      </c>
      <c r="AX21" s="16">
        <f t="shared" si="25"/>
        <v>11244303.560000001</v>
      </c>
      <c r="AY21" s="16">
        <f t="shared" si="19"/>
        <v>96.077411476044347</v>
      </c>
    </row>
    <row r="22" spans="1:51" s="20" customFormat="1" ht="26.45" customHeight="1">
      <c r="A22" s="14" t="s">
        <v>34</v>
      </c>
      <c r="B22" s="15">
        <v>8000000</v>
      </c>
      <c r="C22" s="21">
        <v>9227723.2599999998</v>
      </c>
      <c r="D22" s="32">
        <f t="shared" si="20"/>
        <v>115.34654075</v>
      </c>
      <c r="E22" s="21">
        <v>9227723.2599999998</v>
      </c>
      <c r="F22" s="21">
        <f t="shared" si="21"/>
        <v>100</v>
      </c>
      <c r="G22" s="17">
        <v>700000</v>
      </c>
      <c r="H22" s="21">
        <v>514272</v>
      </c>
      <c r="I22" s="16">
        <f t="shared" si="0"/>
        <v>73.46742857142857</v>
      </c>
      <c r="J22" s="21">
        <v>430282</v>
      </c>
      <c r="K22" s="16">
        <f t="shared" si="10"/>
        <v>83.66817559579367</v>
      </c>
      <c r="L22" s="18">
        <v>718504</v>
      </c>
      <c r="M22" s="21">
        <v>488148</v>
      </c>
      <c r="N22" s="16">
        <f t="shared" si="1"/>
        <v>67.939496509413999</v>
      </c>
      <c r="O22" s="21">
        <v>488148</v>
      </c>
      <c r="P22" s="16">
        <f t="shared" si="11"/>
        <v>100</v>
      </c>
      <c r="Q22" s="17">
        <v>625298</v>
      </c>
      <c r="R22" s="21">
        <v>653440</v>
      </c>
      <c r="S22" s="32">
        <f t="shared" si="2"/>
        <v>104.50057412625659</v>
      </c>
      <c r="T22" s="21">
        <v>579994</v>
      </c>
      <c r="U22" s="16">
        <f t="shared" si="12"/>
        <v>88.760100391772767</v>
      </c>
      <c r="V22" s="18">
        <v>1000000</v>
      </c>
      <c r="W22" s="21">
        <v>895889.5</v>
      </c>
      <c r="X22" s="16">
        <f t="shared" si="3"/>
        <v>89.588949999999997</v>
      </c>
      <c r="Y22" s="21">
        <v>895889.5</v>
      </c>
      <c r="Z22" s="16">
        <f t="shared" si="13"/>
        <v>100</v>
      </c>
      <c r="AA22" s="15">
        <v>3892653</v>
      </c>
      <c r="AB22" s="21">
        <v>3961285.17</v>
      </c>
      <c r="AC22" s="32">
        <f t="shared" si="4"/>
        <v>101.76312067887891</v>
      </c>
      <c r="AD22" s="21">
        <v>3961285.17</v>
      </c>
      <c r="AE22" s="16">
        <f t="shared" si="14"/>
        <v>100</v>
      </c>
      <c r="AF22" s="18">
        <v>0</v>
      </c>
      <c r="AG22" s="21">
        <v>0</v>
      </c>
      <c r="AH22" s="21" t="e">
        <f t="shared" si="5"/>
        <v>#DIV/0!</v>
      </c>
      <c r="AI22" s="21">
        <v>0</v>
      </c>
      <c r="AJ22" s="21" t="e">
        <f t="shared" si="6"/>
        <v>#DIV/0!</v>
      </c>
      <c r="AK22" s="17">
        <v>150000</v>
      </c>
      <c r="AL22" s="21">
        <v>93960</v>
      </c>
      <c r="AM22" s="21">
        <f t="shared" si="7"/>
        <v>62.64</v>
      </c>
      <c r="AN22" s="21">
        <v>93960</v>
      </c>
      <c r="AO22" s="21">
        <f t="shared" si="15"/>
        <v>100</v>
      </c>
      <c r="AP22" s="17">
        <v>30960</v>
      </c>
      <c r="AQ22" s="21">
        <v>26990</v>
      </c>
      <c r="AR22" s="16">
        <f t="shared" si="8"/>
        <v>87.177002583979331</v>
      </c>
      <c r="AS22" s="21">
        <v>26990</v>
      </c>
      <c r="AT22" s="16">
        <f t="shared" si="22"/>
        <v>100</v>
      </c>
      <c r="AU22" s="19">
        <f t="shared" si="23"/>
        <v>15117415</v>
      </c>
      <c r="AV22" s="16">
        <f t="shared" si="24"/>
        <v>15861707.93</v>
      </c>
      <c r="AW22" s="32">
        <f t="shared" si="17"/>
        <v>104.92341402283392</v>
      </c>
      <c r="AX22" s="16">
        <f t="shared" si="25"/>
        <v>15704271.93</v>
      </c>
      <c r="AY22" s="16">
        <f t="shared" si="19"/>
        <v>99.007446104197683</v>
      </c>
    </row>
    <row r="23" spans="1:51" s="20" customFormat="1" ht="26.45" customHeight="1">
      <c r="A23" s="14" t="s">
        <v>35</v>
      </c>
      <c r="B23" s="15">
        <v>1000000</v>
      </c>
      <c r="C23" s="21">
        <v>28465</v>
      </c>
      <c r="D23" s="21">
        <f t="shared" si="20"/>
        <v>2.8464999999999998</v>
      </c>
      <c r="E23" s="21">
        <v>28465</v>
      </c>
      <c r="F23" s="21">
        <f t="shared" si="21"/>
        <v>100</v>
      </c>
      <c r="G23" s="17">
        <v>95900</v>
      </c>
      <c r="H23" s="21">
        <v>95750</v>
      </c>
      <c r="I23" s="16">
        <f t="shared" si="0"/>
        <v>99.843587069864441</v>
      </c>
      <c r="J23" s="21">
        <v>0</v>
      </c>
      <c r="K23" s="16">
        <f t="shared" si="10"/>
        <v>0</v>
      </c>
      <c r="L23" s="18">
        <v>118210</v>
      </c>
      <c r="M23" s="21">
        <v>96850</v>
      </c>
      <c r="N23" s="16">
        <f t="shared" si="1"/>
        <v>81.930462735809158</v>
      </c>
      <c r="O23" s="21">
        <v>96850</v>
      </c>
      <c r="P23" s="16">
        <f t="shared" si="11"/>
        <v>100</v>
      </c>
      <c r="Q23" s="17">
        <v>94900</v>
      </c>
      <c r="R23" s="21">
        <v>188200</v>
      </c>
      <c r="S23" s="32">
        <f t="shared" si="2"/>
        <v>198.31401475237092</v>
      </c>
      <c r="T23" s="21">
        <v>154500</v>
      </c>
      <c r="U23" s="16">
        <f t="shared" si="12"/>
        <v>82.093517534537725</v>
      </c>
      <c r="V23" s="18">
        <v>384700</v>
      </c>
      <c r="W23" s="21">
        <v>157300</v>
      </c>
      <c r="X23" s="16">
        <f t="shared" si="3"/>
        <v>40.889004419027813</v>
      </c>
      <c r="Y23" s="21">
        <v>157300</v>
      </c>
      <c r="Z23" s="16">
        <f t="shared" si="13"/>
        <v>100</v>
      </c>
      <c r="AA23" s="15">
        <v>1098710</v>
      </c>
      <c r="AB23" s="21">
        <v>461654</v>
      </c>
      <c r="AC23" s="16">
        <f t="shared" si="4"/>
        <v>42.017820899054342</v>
      </c>
      <c r="AD23" s="21">
        <v>454754</v>
      </c>
      <c r="AE23" s="16">
        <f t="shared" si="14"/>
        <v>98.505374154669951</v>
      </c>
      <c r="AF23" s="18">
        <v>10000</v>
      </c>
      <c r="AG23" s="21">
        <v>24040</v>
      </c>
      <c r="AH23" s="32">
        <f t="shared" si="5"/>
        <v>240.4</v>
      </c>
      <c r="AI23" s="21">
        <v>24040</v>
      </c>
      <c r="AJ23" s="21">
        <f t="shared" si="6"/>
        <v>100</v>
      </c>
      <c r="AK23" s="17">
        <v>350000</v>
      </c>
      <c r="AL23" s="21">
        <v>140400</v>
      </c>
      <c r="AM23" s="21">
        <f t="shared" si="7"/>
        <v>40.114285714285714</v>
      </c>
      <c r="AN23" s="21">
        <v>140400</v>
      </c>
      <c r="AO23" s="21">
        <f t="shared" si="15"/>
        <v>100</v>
      </c>
      <c r="AP23" s="17">
        <v>52100</v>
      </c>
      <c r="AQ23" s="21">
        <v>52100</v>
      </c>
      <c r="AR23" s="16">
        <f t="shared" si="8"/>
        <v>100</v>
      </c>
      <c r="AS23" s="21">
        <v>52100</v>
      </c>
      <c r="AT23" s="16">
        <f t="shared" si="22"/>
        <v>100</v>
      </c>
      <c r="AU23" s="19">
        <f t="shared" si="23"/>
        <v>3204520</v>
      </c>
      <c r="AV23" s="16">
        <f t="shared" si="24"/>
        <v>1244759</v>
      </c>
      <c r="AW23" s="16">
        <f t="shared" si="17"/>
        <v>38.843851809319339</v>
      </c>
      <c r="AX23" s="16">
        <f t="shared" si="25"/>
        <v>1108409</v>
      </c>
      <c r="AY23" s="16">
        <f t="shared" si="19"/>
        <v>89.046072372242335</v>
      </c>
    </row>
    <row r="24" spans="1:51" s="20" customFormat="1" ht="26.45" customHeight="1">
      <c r="A24" s="14" t="s">
        <v>36</v>
      </c>
      <c r="B24" s="15">
        <v>0</v>
      </c>
      <c r="C24" s="21">
        <v>0</v>
      </c>
      <c r="D24" s="21" t="e">
        <f t="shared" si="20"/>
        <v>#DIV/0!</v>
      </c>
      <c r="E24" s="21">
        <v>0</v>
      </c>
      <c r="F24" s="21" t="e">
        <f t="shared" si="21"/>
        <v>#DIV/0!</v>
      </c>
      <c r="G24" s="17">
        <v>125000</v>
      </c>
      <c r="H24" s="21">
        <v>78212.7</v>
      </c>
      <c r="I24" s="16">
        <f t="shared" si="0"/>
        <v>62.570160000000001</v>
      </c>
      <c r="J24" s="21">
        <v>74262.7</v>
      </c>
      <c r="K24" s="16">
        <f t="shared" si="10"/>
        <v>94.949669299231459</v>
      </c>
      <c r="L24" s="18">
        <v>485541</v>
      </c>
      <c r="M24" s="21">
        <v>368356</v>
      </c>
      <c r="N24" s="16">
        <f t="shared" si="1"/>
        <v>75.865065977950366</v>
      </c>
      <c r="O24" s="21">
        <v>208046</v>
      </c>
      <c r="P24" s="16">
        <f t="shared" si="11"/>
        <v>56.479601255307365</v>
      </c>
      <c r="Q24" s="17">
        <v>36990</v>
      </c>
      <c r="R24" s="21">
        <v>67879</v>
      </c>
      <c r="S24" s="32">
        <f t="shared" si="2"/>
        <v>183.50635306839686</v>
      </c>
      <c r="T24" s="21">
        <v>67879</v>
      </c>
      <c r="U24" s="16">
        <f t="shared" si="12"/>
        <v>100</v>
      </c>
      <c r="V24" s="18">
        <v>120000</v>
      </c>
      <c r="W24" s="21">
        <v>146635.6</v>
      </c>
      <c r="X24" s="32">
        <f t="shared" si="3"/>
        <v>122.19633333333333</v>
      </c>
      <c r="Y24" s="21">
        <v>146635.6</v>
      </c>
      <c r="Z24" s="16">
        <f t="shared" si="13"/>
        <v>100</v>
      </c>
      <c r="AA24" s="15">
        <v>972295</v>
      </c>
      <c r="AB24" s="21">
        <v>1144657.3</v>
      </c>
      <c r="AC24" s="32">
        <f t="shared" si="4"/>
        <v>117.7273666942646</v>
      </c>
      <c r="AD24" s="21">
        <v>1144657.3</v>
      </c>
      <c r="AE24" s="16">
        <f t="shared" si="14"/>
        <v>100</v>
      </c>
      <c r="AF24" s="18">
        <v>100000</v>
      </c>
      <c r="AG24" s="21">
        <v>68908</v>
      </c>
      <c r="AH24" s="21">
        <f t="shared" si="5"/>
        <v>68.908000000000001</v>
      </c>
      <c r="AI24" s="21">
        <v>68908</v>
      </c>
      <c r="AJ24" s="21">
        <f t="shared" si="6"/>
        <v>100</v>
      </c>
      <c r="AK24" s="17">
        <v>40000</v>
      </c>
      <c r="AL24" s="21">
        <v>69062.100000000006</v>
      </c>
      <c r="AM24" s="32">
        <f t="shared" si="7"/>
        <v>172.65525000000002</v>
      </c>
      <c r="AN24" s="21">
        <v>69062.100000000006</v>
      </c>
      <c r="AO24" s="21">
        <f t="shared" si="15"/>
        <v>100</v>
      </c>
      <c r="AP24" s="17">
        <v>53160</v>
      </c>
      <c r="AQ24" s="21">
        <v>39828.75</v>
      </c>
      <c r="AR24" s="16">
        <f t="shared" si="8"/>
        <v>74.92240406320542</v>
      </c>
      <c r="AS24" s="21">
        <v>39828.75</v>
      </c>
      <c r="AT24" s="16">
        <f t="shared" si="22"/>
        <v>100</v>
      </c>
      <c r="AU24" s="19">
        <f t="shared" si="23"/>
        <v>1932986</v>
      </c>
      <c r="AV24" s="16">
        <f t="shared" si="24"/>
        <v>1983539.4500000002</v>
      </c>
      <c r="AW24" s="32">
        <f t="shared" si="17"/>
        <v>102.61530347348611</v>
      </c>
      <c r="AX24" s="16">
        <f t="shared" si="25"/>
        <v>1819279.4500000002</v>
      </c>
      <c r="AY24" s="16">
        <f t="shared" si="19"/>
        <v>91.718843807215436</v>
      </c>
    </row>
    <row r="25" spans="1:51" s="20" customFormat="1" ht="26.45" customHeight="1">
      <c r="A25" s="14" t="s">
        <v>37</v>
      </c>
      <c r="B25" s="15">
        <v>600000</v>
      </c>
      <c r="C25" s="21">
        <v>711659.6</v>
      </c>
      <c r="D25" s="32">
        <f t="shared" si="20"/>
        <v>118.60993333333333</v>
      </c>
      <c r="E25" s="21">
        <v>711659.60000000009</v>
      </c>
      <c r="F25" s="21">
        <f t="shared" si="21"/>
        <v>100.00000000000003</v>
      </c>
      <c r="G25" s="17">
        <v>83110</v>
      </c>
      <c r="H25" s="21">
        <v>650</v>
      </c>
      <c r="I25" s="16">
        <f t="shared" si="0"/>
        <v>0.78209601732643486</v>
      </c>
      <c r="J25" s="21">
        <v>650</v>
      </c>
      <c r="K25" s="16">
        <f t="shared" si="10"/>
        <v>100</v>
      </c>
      <c r="L25" s="18">
        <v>57110</v>
      </c>
      <c r="M25" s="21">
        <v>37265</v>
      </c>
      <c r="N25" s="16">
        <f t="shared" si="1"/>
        <v>65.251269479950977</v>
      </c>
      <c r="O25" s="21">
        <v>32665</v>
      </c>
      <c r="P25" s="16">
        <f t="shared" si="11"/>
        <v>87.655977458741447</v>
      </c>
      <c r="Q25" s="17">
        <v>1128928</v>
      </c>
      <c r="R25" s="21">
        <v>553883</v>
      </c>
      <c r="S25" s="21">
        <f t="shared" si="2"/>
        <v>49.062739164942315</v>
      </c>
      <c r="T25" s="21">
        <v>549583</v>
      </c>
      <c r="U25" s="16">
        <f t="shared" si="12"/>
        <v>99.223662759102552</v>
      </c>
      <c r="V25" s="18">
        <v>2000</v>
      </c>
      <c r="W25" s="21">
        <v>2650</v>
      </c>
      <c r="X25" s="32">
        <f t="shared" si="3"/>
        <v>132.5</v>
      </c>
      <c r="Y25" s="21">
        <v>2650</v>
      </c>
      <c r="Z25" s="16">
        <f t="shared" si="13"/>
        <v>100</v>
      </c>
      <c r="AA25" s="15">
        <v>2330</v>
      </c>
      <c r="AB25" s="21">
        <v>6360</v>
      </c>
      <c r="AC25" s="32">
        <f t="shared" si="4"/>
        <v>272.96137339055792</v>
      </c>
      <c r="AD25" s="21">
        <v>6360</v>
      </c>
      <c r="AE25" s="16">
        <f t="shared" si="14"/>
        <v>100</v>
      </c>
      <c r="AF25" s="18">
        <v>30000</v>
      </c>
      <c r="AG25" s="21">
        <v>25929</v>
      </c>
      <c r="AH25" s="21">
        <f t="shared" si="5"/>
        <v>86.43</v>
      </c>
      <c r="AI25" s="21">
        <v>25929</v>
      </c>
      <c r="AJ25" s="21">
        <f t="shared" si="6"/>
        <v>100</v>
      </c>
      <c r="AK25" s="17">
        <v>7300</v>
      </c>
      <c r="AL25" s="21">
        <v>30545</v>
      </c>
      <c r="AM25" s="32">
        <f t="shared" si="7"/>
        <v>418.42465753424659</v>
      </c>
      <c r="AN25" s="21">
        <v>30545</v>
      </c>
      <c r="AO25" s="21">
        <f t="shared" si="15"/>
        <v>100</v>
      </c>
      <c r="AP25" s="17">
        <v>53110</v>
      </c>
      <c r="AQ25" s="21">
        <v>36341</v>
      </c>
      <c r="AR25" s="16">
        <f t="shared" si="8"/>
        <v>68.425908491809452</v>
      </c>
      <c r="AS25" s="21">
        <v>36341</v>
      </c>
      <c r="AT25" s="16">
        <f t="shared" si="22"/>
        <v>100</v>
      </c>
      <c r="AU25" s="19">
        <f t="shared" si="23"/>
        <v>1963888</v>
      </c>
      <c r="AV25" s="16">
        <f t="shared" si="24"/>
        <v>1405282.6</v>
      </c>
      <c r="AW25" s="16">
        <f t="shared" si="17"/>
        <v>71.556147804762801</v>
      </c>
      <c r="AX25" s="16">
        <f t="shared" si="25"/>
        <v>1396382.6</v>
      </c>
      <c r="AY25" s="16">
        <f t="shared" si="19"/>
        <v>99.366675428842555</v>
      </c>
    </row>
    <row r="26" spans="1:51" s="20" customFormat="1" ht="26.45" customHeight="1">
      <c r="A26" s="14" t="s">
        <v>38</v>
      </c>
      <c r="B26" s="15">
        <v>0</v>
      </c>
      <c r="C26" s="21">
        <v>0</v>
      </c>
      <c r="D26" s="21" t="e">
        <f t="shared" si="20"/>
        <v>#DIV/0!</v>
      </c>
      <c r="E26" s="21">
        <v>0</v>
      </c>
      <c r="F26" s="21" t="e">
        <f t="shared" si="21"/>
        <v>#DIV/0!</v>
      </c>
      <c r="G26" s="17">
        <v>0</v>
      </c>
      <c r="H26" s="21">
        <v>0</v>
      </c>
      <c r="I26" s="16" t="e">
        <f t="shared" si="0"/>
        <v>#DIV/0!</v>
      </c>
      <c r="J26" s="21">
        <v>0</v>
      </c>
      <c r="K26" s="16" t="e">
        <f t="shared" si="10"/>
        <v>#DIV/0!</v>
      </c>
      <c r="L26" s="18">
        <v>503645</v>
      </c>
      <c r="M26" s="21">
        <v>561505.56000000006</v>
      </c>
      <c r="N26" s="32">
        <f t="shared" si="1"/>
        <v>111.48836184217059</v>
      </c>
      <c r="O26" s="21">
        <v>407179.56</v>
      </c>
      <c r="P26" s="16">
        <f t="shared" si="11"/>
        <v>72.515677315822117</v>
      </c>
      <c r="Q26" s="17">
        <v>0</v>
      </c>
      <c r="R26" s="21">
        <v>717388.5</v>
      </c>
      <c r="S26" s="21" t="e">
        <f t="shared" si="2"/>
        <v>#DIV/0!</v>
      </c>
      <c r="T26" s="21">
        <v>703799.5</v>
      </c>
      <c r="U26" s="16">
        <f t="shared" si="12"/>
        <v>98.105768352852053</v>
      </c>
      <c r="V26" s="18">
        <v>152520</v>
      </c>
      <c r="W26" s="21">
        <v>307805</v>
      </c>
      <c r="X26" s="32">
        <f t="shared" si="3"/>
        <v>201.81287699973774</v>
      </c>
      <c r="Y26" s="21">
        <v>307805</v>
      </c>
      <c r="Z26" s="16">
        <f t="shared" si="13"/>
        <v>100</v>
      </c>
      <c r="AA26" s="15">
        <v>0</v>
      </c>
      <c r="AB26" s="21">
        <v>0</v>
      </c>
      <c r="AC26" s="16" t="e">
        <f t="shared" si="4"/>
        <v>#DIV/0!</v>
      </c>
      <c r="AD26" s="21">
        <v>0</v>
      </c>
      <c r="AE26" s="16" t="e">
        <f t="shared" si="14"/>
        <v>#DIV/0!</v>
      </c>
      <c r="AF26" s="18">
        <v>0</v>
      </c>
      <c r="AG26" s="21">
        <v>0</v>
      </c>
      <c r="AH26" s="21" t="e">
        <f t="shared" si="5"/>
        <v>#DIV/0!</v>
      </c>
      <c r="AI26" s="21">
        <v>0</v>
      </c>
      <c r="AJ26" s="21" t="e">
        <f t="shared" si="6"/>
        <v>#DIV/0!</v>
      </c>
      <c r="AK26" s="17">
        <v>0</v>
      </c>
      <c r="AL26" s="21">
        <v>0</v>
      </c>
      <c r="AM26" s="21" t="e">
        <f t="shared" si="7"/>
        <v>#DIV/0!</v>
      </c>
      <c r="AN26" s="21">
        <v>0</v>
      </c>
      <c r="AO26" s="21" t="e">
        <f t="shared" si="15"/>
        <v>#DIV/0!</v>
      </c>
      <c r="AP26" s="17">
        <v>0</v>
      </c>
      <c r="AQ26" s="21">
        <v>0</v>
      </c>
      <c r="AR26" s="16" t="e">
        <f t="shared" si="8"/>
        <v>#DIV/0!</v>
      </c>
      <c r="AS26" s="21">
        <v>0</v>
      </c>
      <c r="AT26" s="16" t="e">
        <f t="shared" si="22"/>
        <v>#DIV/0!</v>
      </c>
      <c r="AU26" s="19">
        <f t="shared" si="23"/>
        <v>656165</v>
      </c>
      <c r="AV26" s="16">
        <f t="shared" si="24"/>
        <v>1586699.06</v>
      </c>
      <c r="AW26" s="32">
        <f t="shared" si="17"/>
        <v>241.814034579717</v>
      </c>
      <c r="AX26" s="16">
        <f t="shared" si="25"/>
        <v>1418784.06</v>
      </c>
      <c r="AY26" s="16">
        <f t="shared" si="19"/>
        <v>89.417337904013124</v>
      </c>
    </row>
    <row r="27" spans="1:51" s="13" customFormat="1" ht="26.45" customHeight="1">
      <c r="A27" s="27" t="s">
        <v>6</v>
      </c>
      <c r="B27" s="24">
        <f>SUM(B7+B14)</f>
        <v>226619886.84999999</v>
      </c>
      <c r="C27" s="31">
        <f>SUM(C7+C14)</f>
        <v>220520293.85999995</v>
      </c>
      <c r="D27" s="31">
        <f>C27*100/B27</f>
        <v>97.308447605907872</v>
      </c>
      <c r="E27" s="31">
        <f>SUM(E7+E14)</f>
        <v>217631311.26999998</v>
      </c>
      <c r="F27" s="31">
        <f>E27*100/C27</f>
        <v>98.689924387714598</v>
      </c>
      <c r="G27" s="24">
        <f>SUM(G7+G14)</f>
        <v>13885155.82</v>
      </c>
      <c r="H27" s="11">
        <f>SUM(H7+H14)</f>
        <v>12499179.990000002</v>
      </c>
      <c r="I27" s="11">
        <f t="shared" si="0"/>
        <v>90.018291130707681</v>
      </c>
      <c r="J27" s="11">
        <f>SUM(J7+J14)</f>
        <v>10099865.67</v>
      </c>
      <c r="K27" s="11">
        <f t="shared" si="10"/>
        <v>80.804226181880892</v>
      </c>
      <c r="L27" s="24">
        <f>SUM(L7+L14)</f>
        <v>18285090.030000001</v>
      </c>
      <c r="M27" s="11">
        <f>SUM(M7+M14)</f>
        <v>13621698.210000001</v>
      </c>
      <c r="N27" s="11">
        <f t="shared" si="1"/>
        <v>74.496205310726594</v>
      </c>
      <c r="O27" s="11">
        <f>SUM(O7+O14)</f>
        <v>9286130.1300000008</v>
      </c>
      <c r="P27" s="11">
        <f t="shared" si="11"/>
        <v>68.171603766576183</v>
      </c>
      <c r="Q27" s="24">
        <f>SUM(Q7+Q14)</f>
        <v>22294706.420000002</v>
      </c>
      <c r="R27" s="11">
        <f>SUM(R7+R14)</f>
        <v>22910717.289999999</v>
      </c>
      <c r="S27" s="34">
        <f t="shared" si="2"/>
        <v>102.76303647330109</v>
      </c>
      <c r="T27" s="11">
        <f>SUM(T7+T14)</f>
        <v>18998690.089999996</v>
      </c>
      <c r="U27" s="11">
        <f t="shared" si="12"/>
        <v>82.924903002895007</v>
      </c>
      <c r="V27" s="24">
        <f>SUM(V7+V14)</f>
        <v>28141375.189999998</v>
      </c>
      <c r="W27" s="11">
        <f>SUM(W7+W14)</f>
        <v>27635603.129999995</v>
      </c>
      <c r="X27" s="11">
        <f t="shared" si="3"/>
        <v>98.202745755723669</v>
      </c>
      <c r="Y27" s="11">
        <f>SUM(Y7+Y14)</f>
        <v>25351074.460000001</v>
      </c>
      <c r="Z27" s="11">
        <f t="shared" si="13"/>
        <v>91.733385881779398</v>
      </c>
      <c r="AA27" s="24">
        <f>SUM(AA7+AA14)</f>
        <v>101527606.95999999</v>
      </c>
      <c r="AB27" s="11">
        <f>SUM(AB7+AB14)</f>
        <v>90637395.679999992</v>
      </c>
      <c r="AC27" s="11">
        <f t="shared" si="4"/>
        <v>89.273645261539031</v>
      </c>
      <c r="AD27" s="11">
        <f>SUM(AD7+AD14)</f>
        <v>81436311.75</v>
      </c>
      <c r="AE27" s="11">
        <f t="shared" si="14"/>
        <v>89.848468327041417</v>
      </c>
      <c r="AF27" s="25">
        <f>SUM(AF7+AF14)</f>
        <v>18615257.48</v>
      </c>
      <c r="AG27" s="11">
        <f>SUM(AG7+AG14)</f>
        <v>19090929.219999999</v>
      </c>
      <c r="AH27" s="34">
        <f t="shared" si="5"/>
        <v>102.55527886472188</v>
      </c>
      <c r="AI27" s="11">
        <f>SUM(AI7+AI14)</f>
        <v>17150115.27</v>
      </c>
      <c r="AJ27" s="31">
        <f t="shared" si="6"/>
        <v>89.833842409479118</v>
      </c>
      <c r="AK27" s="24">
        <f>SUM(AK7+AK14)</f>
        <v>12026894.176666666</v>
      </c>
      <c r="AL27" s="11">
        <f>SUM(AL7+AL14)</f>
        <v>11191902.110000001</v>
      </c>
      <c r="AM27" s="31">
        <f t="shared" si="7"/>
        <v>93.05729264429192</v>
      </c>
      <c r="AN27" s="11">
        <f>SUM(AN7+AN14)</f>
        <v>10330603.139999999</v>
      </c>
      <c r="AO27" s="31">
        <f t="shared" si="15"/>
        <v>92.304266410350138</v>
      </c>
      <c r="AP27" s="24">
        <f>SUM(AP7+AP14)</f>
        <v>11414155.790000001</v>
      </c>
      <c r="AQ27" s="11">
        <f>SUM(AQ7+AQ14)</f>
        <v>10324819.220000001</v>
      </c>
      <c r="AR27" s="11">
        <f t="shared" si="8"/>
        <v>90.456266849324308</v>
      </c>
      <c r="AS27" s="11">
        <f>SUM(AS7+AS14)</f>
        <v>10222415.82</v>
      </c>
      <c r="AT27" s="11">
        <f t="shared" si="22"/>
        <v>99.008182150040582</v>
      </c>
      <c r="AU27" s="24">
        <f>SUM(AU7+AU14)</f>
        <v>452810128.7166667</v>
      </c>
      <c r="AV27" s="11">
        <f>SUM(AV7+AV14)</f>
        <v>428432538.70999998</v>
      </c>
      <c r="AW27" s="11">
        <f t="shared" si="17"/>
        <v>94.616377050629026</v>
      </c>
      <c r="AX27" s="11">
        <f>SUM(AX7+AX14)</f>
        <v>400506517.60000002</v>
      </c>
      <c r="AY27" s="11">
        <f t="shared" si="19"/>
        <v>93.481816018436746</v>
      </c>
    </row>
    <row r="29" spans="1:51">
      <c r="A29" s="2"/>
      <c r="B29" s="28" t="s">
        <v>27</v>
      </c>
    </row>
    <row r="30" spans="1:51">
      <c r="B30" s="35" t="s">
        <v>42</v>
      </c>
      <c r="H30" s="50"/>
      <c r="I30" s="50"/>
      <c r="M30" s="50"/>
      <c r="N30" s="50"/>
      <c r="R30" s="50"/>
      <c r="S30" s="50"/>
      <c r="W30" s="50"/>
      <c r="X30" s="50"/>
      <c r="AB30" s="50"/>
      <c r="AC30" s="50"/>
      <c r="AG30" s="50"/>
      <c r="AH30" s="50"/>
      <c r="AL30" s="50"/>
      <c r="AM30" s="50"/>
      <c r="AQ30" s="50"/>
      <c r="AR30" s="50"/>
      <c r="AV30" s="50"/>
      <c r="AW30" s="50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zoomScale="70" zoomScaleNormal="70" workbookViewId="0">
      <selection activeCell="B1" sqref="B1:D11"/>
    </sheetView>
  </sheetViews>
  <sheetFormatPr defaultColWidth="22.625" defaultRowHeight="14.25"/>
  <cols>
    <col min="4" max="4" width="21.75" bestFit="1" customWidth="1"/>
    <col min="6" max="6" width="13.5" bestFit="1" customWidth="1"/>
  </cols>
  <sheetData>
    <row r="1" spans="1:6" ht="24.75" thickBot="1">
      <c r="A1" s="37" t="s">
        <v>43</v>
      </c>
      <c r="B1" s="37" t="s">
        <v>0</v>
      </c>
      <c r="C1" s="37" t="s">
        <v>46</v>
      </c>
      <c r="D1" s="37" t="s">
        <v>44</v>
      </c>
      <c r="E1" s="37" t="s">
        <v>45</v>
      </c>
      <c r="F1" s="37" t="s">
        <v>45</v>
      </c>
    </row>
    <row r="2" spans="1:6" ht="23.25">
      <c r="A2" s="38" t="s">
        <v>16</v>
      </c>
      <c r="B2" s="39">
        <v>226619886.84999999</v>
      </c>
      <c r="C2" s="39">
        <v>220520293.86000001</v>
      </c>
      <c r="D2" s="40">
        <v>97.31</v>
      </c>
      <c r="E2" s="39">
        <v>217631311.27000001</v>
      </c>
      <c r="F2" s="40">
        <v>98.69</v>
      </c>
    </row>
    <row r="3" spans="1:6" ht="27">
      <c r="A3" s="41" t="s">
        <v>18</v>
      </c>
      <c r="B3" s="42">
        <v>13885155.82</v>
      </c>
      <c r="C3" s="42">
        <v>12499179.99</v>
      </c>
      <c r="D3" s="43">
        <v>90.02</v>
      </c>
      <c r="E3" s="42">
        <v>10099865.67</v>
      </c>
      <c r="F3" s="43">
        <v>80.8</v>
      </c>
    </row>
    <row r="4" spans="1:6" ht="27">
      <c r="A4" s="41" t="s">
        <v>19</v>
      </c>
      <c r="B4" s="42">
        <v>18285090.030000001</v>
      </c>
      <c r="C4" s="42">
        <v>13621698.210000001</v>
      </c>
      <c r="D4" s="43">
        <v>74.5</v>
      </c>
      <c r="E4" s="42">
        <v>9286130.1300000008</v>
      </c>
      <c r="F4" s="43">
        <v>68.17</v>
      </c>
    </row>
    <row r="5" spans="1:6" ht="27">
      <c r="A5" s="41" t="s">
        <v>20</v>
      </c>
      <c r="B5" s="42">
        <v>22294706.420000002</v>
      </c>
      <c r="C5" s="42">
        <v>22874890.489999998</v>
      </c>
      <c r="D5" s="44">
        <v>102.6</v>
      </c>
      <c r="E5" s="42">
        <v>18998690.09</v>
      </c>
      <c r="F5" s="43">
        <v>83.05</v>
      </c>
    </row>
    <row r="6" spans="1:6" ht="27">
      <c r="A6" s="41" t="s">
        <v>21</v>
      </c>
      <c r="B6" s="42">
        <v>28141375.190000001</v>
      </c>
      <c r="C6" s="42">
        <v>27635603.129999999</v>
      </c>
      <c r="D6" s="43">
        <v>98.2</v>
      </c>
      <c r="E6" s="42">
        <v>25351074.460000001</v>
      </c>
      <c r="F6" s="43">
        <v>91.73</v>
      </c>
    </row>
    <row r="7" spans="1:6" ht="27">
      <c r="A7" s="41" t="s">
        <v>22</v>
      </c>
      <c r="B7" s="42">
        <v>101527606.95999999</v>
      </c>
      <c r="C7" s="42">
        <v>90637395.680000007</v>
      </c>
      <c r="D7" s="43">
        <v>89.27</v>
      </c>
      <c r="E7" s="42">
        <v>81436311.75</v>
      </c>
      <c r="F7" s="43">
        <v>89.85</v>
      </c>
    </row>
    <row r="8" spans="1:6" ht="27">
      <c r="A8" s="41" t="s">
        <v>23</v>
      </c>
      <c r="B8" s="42">
        <v>18615257.48</v>
      </c>
      <c r="C8" s="42">
        <v>19090929.219999999</v>
      </c>
      <c r="D8" s="44">
        <v>102.56</v>
      </c>
      <c r="E8" s="42">
        <v>17150115.27</v>
      </c>
      <c r="F8" s="43">
        <v>89.83</v>
      </c>
    </row>
    <row r="9" spans="1:6" ht="27">
      <c r="A9" s="41" t="s">
        <v>24</v>
      </c>
      <c r="B9" s="42">
        <v>12026894.18</v>
      </c>
      <c r="C9" s="42">
        <v>11191902.109999999</v>
      </c>
      <c r="D9" s="43">
        <v>93.06</v>
      </c>
      <c r="E9" s="42">
        <v>10330603.140000001</v>
      </c>
      <c r="F9" s="43">
        <v>92.3</v>
      </c>
    </row>
    <row r="10" spans="1:6" ht="27">
      <c r="A10" s="41" t="s">
        <v>25</v>
      </c>
      <c r="B10" s="42">
        <v>11414155.789999999</v>
      </c>
      <c r="C10" s="42">
        <v>10324819.220000001</v>
      </c>
      <c r="D10" s="43">
        <v>90.46</v>
      </c>
      <c r="E10" s="42">
        <v>10222415.82</v>
      </c>
      <c r="F10" s="43">
        <v>99.01</v>
      </c>
    </row>
    <row r="11" spans="1:6" ht="27">
      <c r="A11" s="45" t="s">
        <v>47</v>
      </c>
      <c r="B11" s="46">
        <v>452810128.72000003</v>
      </c>
      <c r="C11" s="46">
        <v>428396711.91000003</v>
      </c>
      <c r="D11" s="47">
        <v>94.61</v>
      </c>
      <c r="E11" s="46">
        <v>400506517.60000002</v>
      </c>
      <c r="F11" s="47">
        <v>93.49</v>
      </c>
    </row>
    <row r="20" spans="4:5">
      <c r="D20" s="49">
        <f>C2</f>
        <v>220520293.86000001</v>
      </c>
      <c r="E20" s="49">
        <v>100</v>
      </c>
    </row>
    <row r="21" spans="4:5">
      <c r="D21" s="49">
        <f>E2</f>
        <v>217631311.27000001</v>
      </c>
      <c r="E21" s="48">
        <f>100/D20*D21</f>
        <v>98.689924387714584</v>
      </c>
    </row>
    <row r="22" spans="4:5">
      <c r="D22" s="48"/>
      <c r="E22" s="48" t="s">
        <v>48</v>
      </c>
    </row>
    <row r="23" spans="4:5">
      <c r="D23" s="48"/>
      <c r="E23" s="48"/>
    </row>
    <row r="24" spans="4:5">
      <c r="D24" s="48"/>
      <c r="E24" s="48"/>
    </row>
    <row r="25" spans="4:5">
      <c r="D25" s="48"/>
      <c r="E25" s="48"/>
    </row>
    <row r="26" spans="4:5">
      <c r="D26" s="48"/>
      <c r="E26" s="48"/>
    </row>
    <row r="27" spans="4:5">
      <c r="D27" s="48"/>
      <c r="E27" s="48"/>
    </row>
    <row r="28" spans="4:5">
      <c r="D28" s="48"/>
      <c r="E28" s="48"/>
    </row>
    <row r="29" spans="4:5">
      <c r="D29" s="48"/>
      <c r="E29" s="48"/>
    </row>
    <row r="30" spans="4:5">
      <c r="D30" s="48"/>
      <c r="E30" s="48"/>
    </row>
    <row r="31" spans="4:5">
      <c r="D31" s="48"/>
      <c r="E31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ต.ค.2561- 20 ม.ค 2564</vt:lpstr>
      <vt:lpstr>Sheet1</vt:lpstr>
      <vt:lpstr>'ต.ค.2561- 20 ม.ค 2564'!Print_Titles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2020-08-23T12:04:27Z</cp:lastPrinted>
  <dcterms:created xsi:type="dcterms:W3CDTF">2018-12-21T03:08:07Z</dcterms:created>
  <dcterms:modified xsi:type="dcterms:W3CDTF">2021-01-28T08:55:56Z</dcterms:modified>
</cp:coreProperties>
</file>