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คปสจ.63\คปสจ.เมษายน 63\"/>
    </mc:Choice>
  </mc:AlternateContent>
  <xr:revisionPtr revIDLastSave="0" documentId="13_ncr:1_{5BB8E9A3-BACA-47BE-A92C-AE8E88380F0A}" xr6:coauthVersionLast="45" xr6:coauthVersionMax="45" xr10:uidLastSave="{00000000-0000-0000-0000-000000000000}"/>
  <bookViews>
    <workbookView xWindow="-120" yWindow="-120" windowWidth="29040" windowHeight="15840" tabRatio="767" xr2:uid="{00000000-000D-0000-FFFF-FFFF00000000}"/>
  </bookViews>
  <sheets>
    <sheet name="รพร.สระแก้ว" sheetId="22" r:id="rId1"/>
    <sheet name="รพ.คลองหาด" sheetId="21" r:id="rId2"/>
    <sheet name="รพ.ตาพระยา" sheetId="20" r:id="rId3"/>
    <sheet name="รพ.วังน้ำเย็น" sheetId="19" r:id="rId4"/>
    <sheet name="รพ.วัฒนานคร" sheetId="18" r:id="rId5"/>
    <sheet name="รพ.อรัญประเทศ" sheetId="17" r:id="rId6"/>
    <sheet name="รพ.เขาฉกรรจ์" sheetId="16" r:id="rId7"/>
    <sheet name="รพ.วังสมบูรณ์" sheetId="15" r:id="rId8"/>
    <sheet name="รพ.โคกสูง" sheetId="23" r:id="rId9"/>
    <sheet name="แบบฟอร์ม" sheetId="14" r:id="rId10"/>
  </sheets>
  <definedNames>
    <definedName name="_xlnm.Print_Titles" localSheetId="9">แบบฟอร์ม!$A:$A</definedName>
    <definedName name="_xlnm.Print_Titles" localSheetId="6">รพ.เขาฉกรรจ์!$A:$A</definedName>
    <definedName name="_xlnm.Print_Titles" localSheetId="1">รพ.คลองหาด!$A:$A</definedName>
    <definedName name="_xlnm.Print_Titles" localSheetId="8">รพ.โคกสูง!$A:$A</definedName>
    <definedName name="_xlnm.Print_Titles" localSheetId="2">รพ.ตาพระยา!$A:$A</definedName>
    <definedName name="_xlnm.Print_Titles" localSheetId="3">รพ.วังน้ำเย็น!$A:$A</definedName>
    <definedName name="_xlnm.Print_Titles" localSheetId="7">รพ.วังสมบูรณ์!$A:$A</definedName>
    <definedName name="_xlnm.Print_Titles" localSheetId="4">รพ.วัฒนานคร!$A:$A</definedName>
    <definedName name="_xlnm.Print_Titles" localSheetId="5">รพ.อรัญประเทศ!$A:$A</definedName>
    <definedName name="_xlnm.Print_Titles" localSheetId="0">รพร.สระแก้ว!$A:$A</definedName>
    <definedName name="SAPBEXsysID" hidden="1">"BWP"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3" i="14" l="1"/>
  <c r="Y20" i="14"/>
  <c r="Y24" i="14"/>
  <c r="Y28" i="14"/>
  <c r="X28" i="14"/>
  <c r="X27" i="14"/>
  <c r="Y27" i="14" s="1"/>
  <c r="X26" i="14"/>
  <c r="Y26" i="14" s="1"/>
  <c r="X25" i="14"/>
  <c r="Y25" i="14" s="1"/>
  <c r="X24" i="14"/>
  <c r="X23" i="14"/>
  <c r="Y23" i="14" s="1"/>
  <c r="X22" i="14"/>
  <c r="Y22" i="14" s="1"/>
  <c r="X21" i="14"/>
  <c r="Y21" i="14" s="1"/>
  <c r="X20" i="14"/>
  <c r="X19" i="14"/>
  <c r="Y19" i="14" s="1"/>
  <c r="X18" i="14"/>
  <c r="Y18" i="14" s="1"/>
  <c r="X16" i="14"/>
  <c r="Y16" i="14" s="1"/>
  <c r="X15" i="14"/>
  <c r="Y15" i="14" s="1"/>
  <c r="X14" i="14"/>
  <c r="Y14" i="14" s="1"/>
  <c r="X13" i="14"/>
  <c r="X12" i="14"/>
  <c r="Y12" i="14" s="1"/>
  <c r="X11" i="14"/>
  <c r="Y11" i="14" s="1"/>
  <c r="X10" i="14"/>
  <c r="Y10" i="14" s="1"/>
  <c r="X17" i="14" l="1"/>
  <c r="X9" i="14"/>
  <c r="X28" i="23"/>
  <c r="Y28" i="23" s="1"/>
  <c r="X27" i="23"/>
  <c r="Y27" i="23" s="1"/>
  <c r="X26" i="23"/>
  <c r="Y26" i="23" s="1"/>
  <c r="X25" i="23"/>
  <c r="Y25" i="23" s="1"/>
  <c r="X24" i="23"/>
  <c r="Y24" i="23" s="1"/>
  <c r="X23" i="23"/>
  <c r="Y23" i="23" s="1"/>
  <c r="X22" i="23"/>
  <c r="Y22" i="23" s="1"/>
  <c r="X21" i="23"/>
  <c r="Y21" i="23" s="1"/>
  <c r="X20" i="23"/>
  <c r="Y20" i="23" s="1"/>
  <c r="X19" i="23"/>
  <c r="Y19" i="23" s="1"/>
  <c r="X18" i="23"/>
  <c r="X16" i="23"/>
  <c r="Y16" i="23" s="1"/>
  <c r="X15" i="23"/>
  <c r="Y15" i="23" s="1"/>
  <c r="X14" i="23"/>
  <c r="Y14" i="23" s="1"/>
  <c r="X13" i="23"/>
  <c r="Y13" i="23" s="1"/>
  <c r="X12" i="23"/>
  <c r="Y12" i="23" s="1"/>
  <c r="X11" i="23"/>
  <c r="Y11" i="23" s="1"/>
  <c r="X10" i="23"/>
  <c r="Y10" i="23" s="1"/>
  <c r="X28" i="15"/>
  <c r="Y28" i="15" s="1"/>
  <c r="X27" i="15"/>
  <c r="Y27" i="15" s="1"/>
  <c r="X26" i="15"/>
  <c r="Y26" i="15" s="1"/>
  <c r="X25" i="15"/>
  <c r="Y25" i="15" s="1"/>
  <c r="X24" i="15"/>
  <c r="Y24" i="15" s="1"/>
  <c r="X23" i="15"/>
  <c r="Y23" i="15" s="1"/>
  <c r="X22" i="15"/>
  <c r="Y22" i="15" s="1"/>
  <c r="X21" i="15"/>
  <c r="Y21" i="15" s="1"/>
  <c r="X20" i="15"/>
  <c r="Y20" i="15" s="1"/>
  <c r="X19" i="15"/>
  <c r="Y19" i="15" s="1"/>
  <c r="X18" i="15"/>
  <c r="X16" i="15"/>
  <c r="Y16" i="15" s="1"/>
  <c r="X15" i="15"/>
  <c r="Y15" i="15" s="1"/>
  <c r="X14" i="15"/>
  <c r="Y14" i="15" s="1"/>
  <c r="X13" i="15"/>
  <c r="Y13" i="15" s="1"/>
  <c r="X12" i="15"/>
  <c r="X11" i="15"/>
  <c r="Y11" i="15" s="1"/>
  <c r="X10" i="15"/>
  <c r="Y10" i="15" s="1"/>
  <c r="X28" i="16"/>
  <c r="Y28" i="16" s="1"/>
  <c r="X27" i="16"/>
  <c r="Y27" i="16" s="1"/>
  <c r="X26" i="16"/>
  <c r="Y26" i="16" s="1"/>
  <c r="X25" i="16"/>
  <c r="Y25" i="16" s="1"/>
  <c r="X24" i="16"/>
  <c r="Y24" i="16" s="1"/>
  <c r="X23" i="16"/>
  <c r="Y23" i="16" s="1"/>
  <c r="X22" i="16"/>
  <c r="Y22" i="16" s="1"/>
  <c r="X21" i="16"/>
  <c r="Y21" i="16" s="1"/>
  <c r="X20" i="16"/>
  <c r="Y20" i="16" s="1"/>
  <c r="X19" i="16"/>
  <c r="Y19" i="16" s="1"/>
  <c r="X18" i="16"/>
  <c r="X16" i="16"/>
  <c r="Y16" i="16" s="1"/>
  <c r="X15" i="16"/>
  <c r="Y15" i="16" s="1"/>
  <c r="X14" i="16"/>
  <c r="Y14" i="16" s="1"/>
  <c r="X13" i="16"/>
  <c r="Y13" i="16" s="1"/>
  <c r="X12" i="16"/>
  <c r="Y12" i="16" s="1"/>
  <c r="X11" i="16"/>
  <c r="Y11" i="16" s="1"/>
  <c r="X10" i="16"/>
  <c r="Y10" i="16" s="1"/>
  <c r="X28" i="17"/>
  <c r="Y28" i="17" s="1"/>
  <c r="X27" i="17"/>
  <c r="Y27" i="17" s="1"/>
  <c r="X26" i="17"/>
  <c r="Y26" i="17" s="1"/>
  <c r="X25" i="17"/>
  <c r="Y25" i="17" s="1"/>
  <c r="X24" i="17"/>
  <c r="Y24" i="17" s="1"/>
  <c r="X23" i="17"/>
  <c r="Y23" i="17" s="1"/>
  <c r="X22" i="17"/>
  <c r="Y22" i="17" s="1"/>
  <c r="X21" i="17"/>
  <c r="Y21" i="17" s="1"/>
  <c r="X20" i="17"/>
  <c r="Y20" i="17" s="1"/>
  <c r="X19" i="17"/>
  <c r="Y19" i="17" s="1"/>
  <c r="X18" i="17"/>
  <c r="X16" i="17"/>
  <c r="Y16" i="17" s="1"/>
  <c r="X15" i="17"/>
  <c r="Y15" i="17" s="1"/>
  <c r="X14" i="17"/>
  <c r="Y14" i="17" s="1"/>
  <c r="X13" i="17"/>
  <c r="Y13" i="17" s="1"/>
  <c r="X12" i="17"/>
  <c r="Y12" i="17" s="1"/>
  <c r="X11" i="17"/>
  <c r="Y11" i="17" s="1"/>
  <c r="X10" i="17"/>
  <c r="Y10" i="17" s="1"/>
  <c r="X28" i="18"/>
  <c r="Y28" i="18" s="1"/>
  <c r="X27" i="18"/>
  <c r="Y27" i="18" s="1"/>
  <c r="X26" i="18"/>
  <c r="Y26" i="18" s="1"/>
  <c r="X25" i="18"/>
  <c r="Y25" i="18" s="1"/>
  <c r="X24" i="18"/>
  <c r="Y24" i="18" s="1"/>
  <c r="X23" i="18"/>
  <c r="Y23" i="18" s="1"/>
  <c r="X22" i="18"/>
  <c r="Y22" i="18" s="1"/>
  <c r="X21" i="18"/>
  <c r="Y21" i="18" s="1"/>
  <c r="X20" i="18"/>
  <c r="Y20" i="18" s="1"/>
  <c r="X19" i="18"/>
  <c r="Y19" i="18" s="1"/>
  <c r="X18" i="18"/>
  <c r="X16" i="18"/>
  <c r="Y16" i="18" s="1"/>
  <c r="X15" i="18"/>
  <c r="Y15" i="18" s="1"/>
  <c r="X14" i="18"/>
  <c r="Y14" i="18" s="1"/>
  <c r="X13" i="18"/>
  <c r="Y13" i="18" s="1"/>
  <c r="X12" i="18"/>
  <c r="Y12" i="18" s="1"/>
  <c r="X11" i="18"/>
  <c r="Y11" i="18" s="1"/>
  <c r="X10" i="18"/>
  <c r="Y10" i="18" s="1"/>
  <c r="X28" i="19"/>
  <c r="Y28" i="19" s="1"/>
  <c r="X27" i="19"/>
  <c r="Y27" i="19" s="1"/>
  <c r="X26" i="19"/>
  <c r="Y26" i="19" s="1"/>
  <c r="X25" i="19"/>
  <c r="Y25" i="19" s="1"/>
  <c r="X24" i="19"/>
  <c r="Y24" i="19" s="1"/>
  <c r="X23" i="19"/>
  <c r="Y23" i="19" s="1"/>
  <c r="X22" i="19"/>
  <c r="Y22" i="19" s="1"/>
  <c r="X21" i="19"/>
  <c r="Y21" i="19" s="1"/>
  <c r="X20" i="19"/>
  <c r="Y20" i="19" s="1"/>
  <c r="X19" i="19"/>
  <c r="Y19" i="19" s="1"/>
  <c r="X18" i="19"/>
  <c r="X16" i="19"/>
  <c r="Y16" i="19" s="1"/>
  <c r="X15" i="19"/>
  <c r="Y15" i="19" s="1"/>
  <c r="X14" i="19"/>
  <c r="Y14" i="19" s="1"/>
  <c r="X13" i="19"/>
  <c r="Y13" i="19" s="1"/>
  <c r="X12" i="19"/>
  <c r="Y12" i="19" s="1"/>
  <c r="X11" i="19"/>
  <c r="Y11" i="19" s="1"/>
  <c r="X10" i="19"/>
  <c r="Y10" i="19" s="1"/>
  <c r="X28" i="20"/>
  <c r="Y28" i="20" s="1"/>
  <c r="X27" i="20"/>
  <c r="Y27" i="20" s="1"/>
  <c r="X26" i="20"/>
  <c r="Y26" i="20" s="1"/>
  <c r="X25" i="20"/>
  <c r="Y25" i="20" s="1"/>
  <c r="X24" i="20"/>
  <c r="Y24" i="20" s="1"/>
  <c r="X23" i="20"/>
  <c r="Y23" i="20" s="1"/>
  <c r="X22" i="20"/>
  <c r="Y22" i="20" s="1"/>
  <c r="X21" i="20"/>
  <c r="Y21" i="20" s="1"/>
  <c r="X20" i="20"/>
  <c r="Y20" i="20" s="1"/>
  <c r="X19" i="20"/>
  <c r="Y19" i="20" s="1"/>
  <c r="X18" i="20"/>
  <c r="X16" i="20"/>
  <c r="Y16" i="20" s="1"/>
  <c r="X15" i="20"/>
  <c r="Y15" i="20" s="1"/>
  <c r="X14" i="20"/>
  <c r="Y14" i="20" s="1"/>
  <c r="X13" i="20"/>
  <c r="Y13" i="20" s="1"/>
  <c r="X12" i="20"/>
  <c r="X11" i="20"/>
  <c r="Y11" i="20" s="1"/>
  <c r="X10" i="20"/>
  <c r="Y10" i="20" s="1"/>
  <c r="X28" i="21"/>
  <c r="Y28" i="21" s="1"/>
  <c r="X27" i="21"/>
  <c r="Y27" i="21" s="1"/>
  <c r="X26" i="21"/>
  <c r="Y26" i="21" s="1"/>
  <c r="X25" i="21"/>
  <c r="Y25" i="21" s="1"/>
  <c r="X24" i="21"/>
  <c r="Y24" i="21" s="1"/>
  <c r="X23" i="21"/>
  <c r="Y23" i="21" s="1"/>
  <c r="X22" i="21"/>
  <c r="Y22" i="21" s="1"/>
  <c r="X21" i="21"/>
  <c r="Y21" i="21" s="1"/>
  <c r="X20" i="21"/>
  <c r="Y20" i="21" s="1"/>
  <c r="X19" i="21"/>
  <c r="Y19" i="21" s="1"/>
  <c r="X18" i="21"/>
  <c r="X16" i="21"/>
  <c r="Y16" i="21" s="1"/>
  <c r="X15" i="21"/>
  <c r="Y15" i="21" s="1"/>
  <c r="X14" i="21"/>
  <c r="Y14" i="21" s="1"/>
  <c r="X13" i="21"/>
  <c r="Y13" i="21" s="1"/>
  <c r="X12" i="21"/>
  <c r="X11" i="21"/>
  <c r="Y11" i="21" s="1"/>
  <c r="X10" i="21"/>
  <c r="Y10" i="21" s="1"/>
  <c r="W9" i="22"/>
  <c r="V17" i="16"/>
  <c r="X29" i="14" l="1"/>
  <c r="X17" i="23"/>
  <c r="X17" i="17"/>
  <c r="X9" i="21"/>
  <c r="X9" i="20"/>
  <c r="Y12" i="21"/>
  <c r="X17" i="20"/>
  <c r="X17" i="15"/>
  <c r="X17" i="18"/>
  <c r="X17" i="21"/>
  <c r="X17" i="16"/>
  <c r="X17" i="19"/>
  <c r="X9" i="15"/>
  <c r="X9" i="23"/>
  <c r="Y18" i="23"/>
  <c r="Y12" i="15"/>
  <c r="Y18" i="15"/>
  <c r="Y18" i="16"/>
  <c r="X9" i="16"/>
  <c r="Y18" i="17"/>
  <c r="X9" i="17"/>
  <c r="Y18" i="18"/>
  <c r="X9" i="18"/>
  <c r="X9" i="19"/>
  <c r="Y18" i="19"/>
  <c r="Y18" i="20"/>
  <c r="Y12" i="20"/>
  <c r="Y18" i="21"/>
  <c r="N28" i="18" l="1"/>
  <c r="M28" i="18"/>
  <c r="E12" i="18"/>
  <c r="E10" i="18"/>
  <c r="M10" i="18"/>
  <c r="W17" i="19" l="1"/>
  <c r="AG11" i="20" l="1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9" i="20"/>
  <c r="AG10" i="20"/>
  <c r="V17" i="21" l="1"/>
  <c r="X10" i="22" l="1"/>
  <c r="X11" i="22"/>
  <c r="X12" i="22"/>
  <c r="X13" i="22"/>
  <c r="X14" i="22"/>
  <c r="X15" i="22"/>
  <c r="X16" i="22"/>
  <c r="X18" i="22"/>
  <c r="X19" i="22"/>
  <c r="X20" i="22"/>
  <c r="X21" i="22"/>
  <c r="X22" i="22"/>
  <c r="X23" i="22"/>
  <c r="X24" i="22"/>
  <c r="X25" i="22"/>
  <c r="X26" i="22"/>
  <c r="X27" i="22"/>
  <c r="X28" i="22"/>
  <c r="M18" i="22"/>
  <c r="Y18" i="22" l="1"/>
  <c r="X17" i="22"/>
  <c r="X9" i="22"/>
  <c r="Y10" i="22"/>
  <c r="V9" i="22"/>
  <c r="Y28" i="22" l="1"/>
  <c r="Y27" i="22"/>
  <c r="Y26" i="22"/>
  <c r="Y25" i="22"/>
  <c r="Y24" i="22"/>
  <c r="Y23" i="22"/>
  <c r="Y22" i="22"/>
  <c r="Y21" i="22"/>
  <c r="Y20" i="22"/>
  <c r="Y19" i="22"/>
  <c r="Y16" i="22"/>
  <c r="Y15" i="22"/>
  <c r="Y14" i="22"/>
  <c r="Y13" i="22"/>
  <c r="Y12" i="22"/>
  <c r="Y11" i="22"/>
  <c r="W17" i="22"/>
  <c r="V17" i="22"/>
  <c r="G17" i="22"/>
  <c r="G9" i="22"/>
  <c r="G29" i="22" l="1"/>
  <c r="N28" i="23" l="1"/>
  <c r="M28" i="23"/>
  <c r="O28" i="23" s="1"/>
  <c r="F28" i="23"/>
  <c r="D28" i="23"/>
  <c r="N27" i="23"/>
  <c r="M27" i="23"/>
  <c r="O27" i="23" s="1"/>
  <c r="F27" i="23"/>
  <c r="D27" i="23"/>
  <c r="N26" i="23"/>
  <c r="M26" i="23"/>
  <c r="F26" i="23"/>
  <c r="D26" i="23"/>
  <c r="N25" i="23"/>
  <c r="M25" i="23"/>
  <c r="F25" i="23"/>
  <c r="D25" i="23"/>
  <c r="N24" i="23"/>
  <c r="M24" i="23"/>
  <c r="F24" i="23"/>
  <c r="D24" i="23"/>
  <c r="N23" i="23"/>
  <c r="M23" i="23"/>
  <c r="O23" i="23" s="1"/>
  <c r="U23" i="23" s="1"/>
  <c r="F23" i="23"/>
  <c r="D23" i="23"/>
  <c r="N22" i="23"/>
  <c r="M22" i="23"/>
  <c r="O22" i="23" s="1"/>
  <c r="F22" i="23"/>
  <c r="D22" i="23"/>
  <c r="N21" i="23"/>
  <c r="M21" i="23"/>
  <c r="O21" i="23" s="1"/>
  <c r="F21" i="23"/>
  <c r="D21" i="23"/>
  <c r="N20" i="23"/>
  <c r="M20" i="23"/>
  <c r="F20" i="23"/>
  <c r="D20" i="23"/>
  <c r="N19" i="23"/>
  <c r="M19" i="23"/>
  <c r="F19" i="23"/>
  <c r="D19" i="23"/>
  <c r="N18" i="23"/>
  <c r="M18" i="23"/>
  <c r="O18" i="23" s="1"/>
  <c r="F18" i="23"/>
  <c r="D18" i="23"/>
  <c r="W17" i="23"/>
  <c r="V17" i="23"/>
  <c r="T17" i="23"/>
  <c r="Y17" i="23" s="1"/>
  <c r="L17" i="23"/>
  <c r="K17" i="23"/>
  <c r="J17" i="23"/>
  <c r="I17" i="23"/>
  <c r="H17" i="23"/>
  <c r="G17" i="23"/>
  <c r="E17" i="23"/>
  <c r="C17" i="23"/>
  <c r="B17" i="23"/>
  <c r="N16" i="23"/>
  <c r="M16" i="23"/>
  <c r="O16" i="23" s="1"/>
  <c r="F16" i="23"/>
  <c r="D16" i="23"/>
  <c r="N15" i="23"/>
  <c r="M15" i="23"/>
  <c r="O15" i="23" s="1"/>
  <c r="F15" i="23"/>
  <c r="D15" i="23"/>
  <c r="N14" i="23"/>
  <c r="M14" i="23"/>
  <c r="F14" i="23"/>
  <c r="D14" i="23"/>
  <c r="N13" i="23"/>
  <c r="M13" i="23"/>
  <c r="F13" i="23"/>
  <c r="D13" i="23"/>
  <c r="N12" i="23"/>
  <c r="M12" i="23"/>
  <c r="O12" i="23" s="1"/>
  <c r="F12" i="23"/>
  <c r="D12" i="23"/>
  <c r="N11" i="23"/>
  <c r="M11" i="23"/>
  <c r="O11" i="23" s="1"/>
  <c r="U11" i="23" s="1"/>
  <c r="F11" i="23"/>
  <c r="D11" i="23"/>
  <c r="N10" i="23"/>
  <c r="M10" i="23"/>
  <c r="F10" i="23"/>
  <c r="D10" i="23"/>
  <c r="W9" i="23"/>
  <c r="V9" i="23"/>
  <c r="T9" i="23"/>
  <c r="Y9" i="23" s="1"/>
  <c r="L9" i="23"/>
  <c r="K9" i="23"/>
  <c r="J9" i="23"/>
  <c r="J29" i="23" s="1"/>
  <c r="I9" i="23"/>
  <c r="I29" i="23" s="1"/>
  <c r="H9" i="23"/>
  <c r="H29" i="23" s="1"/>
  <c r="G9" i="23"/>
  <c r="E9" i="23"/>
  <c r="E29" i="23" s="1"/>
  <c r="C9" i="23"/>
  <c r="B9" i="23"/>
  <c r="N28" i="22"/>
  <c r="M28" i="22"/>
  <c r="F28" i="22"/>
  <c r="D28" i="22"/>
  <c r="N27" i="22"/>
  <c r="M27" i="22"/>
  <c r="F27" i="22"/>
  <c r="D27" i="22"/>
  <c r="N26" i="22"/>
  <c r="M26" i="22"/>
  <c r="F26" i="22"/>
  <c r="D26" i="22"/>
  <c r="N25" i="22"/>
  <c r="M25" i="22"/>
  <c r="F25" i="22"/>
  <c r="D25" i="22"/>
  <c r="N24" i="22"/>
  <c r="M24" i="22"/>
  <c r="F24" i="22"/>
  <c r="D24" i="22"/>
  <c r="N23" i="22"/>
  <c r="M23" i="22"/>
  <c r="F23" i="22"/>
  <c r="D23" i="22"/>
  <c r="N22" i="22"/>
  <c r="M22" i="22"/>
  <c r="F22" i="22"/>
  <c r="D22" i="22"/>
  <c r="N21" i="22"/>
  <c r="M21" i="22"/>
  <c r="F21" i="22"/>
  <c r="D21" i="22"/>
  <c r="N20" i="22"/>
  <c r="M20" i="22"/>
  <c r="F20" i="22"/>
  <c r="D20" i="22"/>
  <c r="N19" i="22"/>
  <c r="M19" i="22"/>
  <c r="F19" i="22"/>
  <c r="D19" i="22"/>
  <c r="N18" i="22"/>
  <c r="O18" i="22" s="1"/>
  <c r="F18" i="22"/>
  <c r="D18" i="22"/>
  <c r="T17" i="22"/>
  <c r="Y17" i="22" s="1"/>
  <c r="L17" i="22"/>
  <c r="K17" i="22"/>
  <c r="J17" i="22"/>
  <c r="I17" i="22"/>
  <c r="H17" i="22"/>
  <c r="E17" i="22"/>
  <c r="C17" i="22"/>
  <c r="B17" i="22"/>
  <c r="N16" i="22"/>
  <c r="M16" i="22"/>
  <c r="F16" i="22"/>
  <c r="D16" i="22"/>
  <c r="N15" i="22"/>
  <c r="M15" i="22"/>
  <c r="F15" i="22"/>
  <c r="D15" i="22"/>
  <c r="N14" i="22"/>
  <c r="M14" i="22"/>
  <c r="F14" i="22"/>
  <c r="D14" i="22"/>
  <c r="N13" i="22"/>
  <c r="M13" i="22"/>
  <c r="F13" i="22"/>
  <c r="D13" i="22"/>
  <c r="N12" i="22"/>
  <c r="M12" i="22"/>
  <c r="F12" i="22"/>
  <c r="D12" i="22"/>
  <c r="N11" i="22"/>
  <c r="M11" i="22"/>
  <c r="F11" i="22"/>
  <c r="D11" i="22"/>
  <c r="N10" i="22"/>
  <c r="M10" i="22"/>
  <c r="F10" i="22"/>
  <c r="D10" i="22"/>
  <c r="W29" i="22"/>
  <c r="V29" i="22"/>
  <c r="T9" i="22"/>
  <c r="Y9" i="22" s="1"/>
  <c r="L9" i="22"/>
  <c r="K9" i="22"/>
  <c r="J9" i="22"/>
  <c r="I9" i="22"/>
  <c r="M9" i="22" s="1"/>
  <c r="H9" i="22"/>
  <c r="E9" i="22"/>
  <c r="C9" i="22"/>
  <c r="B9" i="22"/>
  <c r="N28" i="21"/>
  <c r="M28" i="21"/>
  <c r="F28" i="21"/>
  <c r="D28" i="21"/>
  <c r="N27" i="21"/>
  <c r="M27" i="21"/>
  <c r="F27" i="21"/>
  <c r="D27" i="21"/>
  <c r="N26" i="21"/>
  <c r="M26" i="21"/>
  <c r="F26" i="21"/>
  <c r="D26" i="21"/>
  <c r="N25" i="21"/>
  <c r="M25" i="21"/>
  <c r="F25" i="21"/>
  <c r="D25" i="21"/>
  <c r="N24" i="21"/>
  <c r="M24" i="21"/>
  <c r="F24" i="21"/>
  <c r="D24" i="21"/>
  <c r="N23" i="21"/>
  <c r="M23" i="21"/>
  <c r="F23" i="21"/>
  <c r="D23" i="21"/>
  <c r="N22" i="21"/>
  <c r="M22" i="21"/>
  <c r="F22" i="21"/>
  <c r="D22" i="21"/>
  <c r="N21" i="21"/>
  <c r="M21" i="21"/>
  <c r="F21" i="21"/>
  <c r="D21" i="21"/>
  <c r="N20" i="21"/>
  <c r="M20" i="21"/>
  <c r="F20" i="21"/>
  <c r="D20" i="21"/>
  <c r="N19" i="21"/>
  <c r="M19" i="21"/>
  <c r="F19" i="21"/>
  <c r="D19" i="21"/>
  <c r="N18" i="21"/>
  <c r="M18" i="21"/>
  <c r="F18" i="21"/>
  <c r="D18" i="21"/>
  <c r="W17" i="21"/>
  <c r="T17" i="21"/>
  <c r="Y17" i="21" s="1"/>
  <c r="L17" i="21"/>
  <c r="K17" i="21"/>
  <c r="J17" i="21"/>
  <c r="I17" i="21"/>
  <c r="H17" i="21"/>
  <c r="G17" i="21"/>
  <c r="E17" i="21"/>
  <c r="C17" i="21"/>
  <c r="B17" i="21"/>
  <c r="N16" i="21"/>
  <c r="M16" i="21"/>
  <c r="O16" i="21" s="1"/>
  <c r="F16" i="21"/>
  <c r="D16" i="21"/>
  <c r="N15" i="21"/>
  <c r="M15" i="21"/>
  <c r="F15" i="21"/>
  <c r="D15" i="21"/>
  <c r="N14" i="21"/>
  <c r="M14" i="21"/>
  <c r="F14" i="21"/>
  <c r="D14" i="21"/>
  <c r="N13" i="21"/>
  <c r="M13" i="21"/>
  <c r="F13" i="21"/>
  <c r="D13" i="21"/>
  <c r="N12" i="21"/>
  <c r="M12" i="21"/>
  <c r="O12" i="21" s="1"/>
  <c r="U12" i="21" s="1"/>
  <c r="F12" i="21"/>
  <c r="D12" i="21"/>
  <c r="N11" i="21"/>
  <c r="M11" i="21"/>
  <c r="F11" i="21"/>
  <c r="D11" i="21"/>
  <c r="N10" i="21"/>
  <c r="M10" i="21"/>
  <c r="F10" i="21"/>
  <c r="D10" i="21"/>
  <c r="W9" i="21"/>
  <c r="V9" i="21"/>
  <c r="V29" i="21" s="1"/>
  <c r="T9" i="21"/>
  <c r="Y9" i="21" s="1"/>
  <c r="L9" i="21"/>
  <c r="K9" i="21"/>
  <c r="K29" i="21" s="1"/>
  <c r="J9" i="21"/>
  <c r="I9" i="21"/>
  <c r="H9" i="21"/>
  <c r="G9" i="21"/>
  <c r="E9" i="21"/>
  <c r="C9" i="21"/>
  <c r="B9" i="21"/>
  <c r="N28" i="20"/>
  <c r="M28" i="20"/>
  <c r="F28" i="20"/>
  <c r="D28" i="20"/>
  <c r="N27" i="20"/>
  <c r="M27" i="20"/>
  <c r="F27" i="20"/>
  <c r="D27" i="20"/>
  <c r="N26" i="20"/>
  <c r="M26" i="20"/>
  <c r="F26" i="20"/>
  <c r="D26" i="20"/>
  <c r="N25" i="20"/>
  <c r="M25" i="20"/>
  <c r="F25" i="20"/>
  <c r="D25" i="20"/>
  <c r="N24" i="20"/>
  <c r="M24" i="20"/>
  <c r="F24" i="20"/>
  <c r="D24" i="20"/>
  <c r="N23" i="20"/>
  <c r="M23" i="20"/>
  <c r="F23" i="20"/>
  <c r="D23" i="20"/>
  <c r="N22" i="20"/>
  <c r="M22" i="20"/>
  <c r="F22" i="20"/>
  <c r="D22" i="20"/>
  <c r="N21" i="20"/>
  <c r="M21" i="20"/>
  <c r="F21" i="20"/>
  <c r="D21" i="20"/>
  <c r="N20" i="20"/>
  <c r="M20" i="20"/>
  <c r="O20" i="20" s="1"/>
  <c r="U20" i="20" s="1"/>
  <c r="F20" i="20"/>
  <c r="D20" i="20"/>
  <c r="N19" i="20"/>
  <c r="M19" i="20"/>
  <c r="O19" i="20" s="1"/>
  <c r="F19" i="20"/>
  <c r="D19" i="20"/>
  <c r="N18" i="20"/>
  <c r="M18" i="20"/>
  <c r="F18" i="20"/>
  <c r="D18" i="20"/>
  <c r="W17" i="20"/>
  <c r="V17" i="20"/>
  <c r="T17" i="20"/>
  <c r="Y17" i="20" s="1"/>
  <c r="L17" i="20"/>
  <c r="K17" i="20"/>
  <c r="J17" i="20"/>
  <c r="I17" i="20"/>
  <c r="H17" i="20"/>
  <c r="G17" i="20"/>
  <c r="E17" i="20"/>
  <c r="C17" i="20"/>
  <c r="B17" i="20"/>
  <c r="N16" i="20"/>
  <c r="M16" i="20"/>
  <c r="F16" i="20"/>
  <c r="D16" i="20"/>
  <c r="N15" i="20"/>
  <c r="M15" i="20"/>
  <c r="F15" i="20"/>
  <c r="D15" i="20"/>
  <c r="N14" i="20"/>
  <c r="M14" i="20"/>
  <c r="F14" i="20"/>
  <c r="D14" i="20"/>
  <c r="N13" i="20"/>
  <c r="M13" i="20"/>
  <c r="F13" i="20"/>
  <c r="D13" i="20"/>
  <c r="N12" i="20"/>
  <c r="M12" i="20"/>
  <c r="F12" i="20"/>
  <c r="D12" i="20"/>
  <c r="N11" i="20"/>
  <c r="M11" i="20"/>
  <c r="F11" i="20"/>
  <c r="D11" i="20"/>
  <c r="N10" i="20"/>
  <c r="M10" i="20"/>
  <c r="F10" i="20"/>
  <c r="D10" i="20"/>
  <c r="W9" i="20"/>
  <c r="V9" i="20"/>
  <c r="V29" i="20" s="1"/>
  <c r="T9" i="20"/>
  <c r="Y9" i="20" s="1"/>
  <c r="L9" i="20"/>
  <c r="K9" i="20"/>
  <c r="J9" i="20"/>
  <c r="I9" i="20"/>
  <c r="H9" i="20"/>
  <c r="G9" i="20"/>
  <c r="E9" i="20"/>
  <c r="C9" i="20"/>
  <c r="C29" i="20" s="1"/>
  <c r="B9" i="20"/>
  <c r="N28" i="19"/>
  <c r="M28" i="19"/>
  <c r="F28" i="19"/>
  <c r="D28" i="19"/>
  <c r="N27" i="19"/>
  <c r="M27" i="19"/>
  <c r="F27" i="19"/>
  <c r="D27" i="19"/>
  <c r="N26" i="19"/>
  <c r="M26" i="19"/>
  <c r="F26" i="19"/>
  <c r="D26" i="19"/>
  <c r="N25" i="19"/>
  <c r="M25" i="19"/>
  <c r="F25" i="19"/>
  <c r="D25" i="19"/>
  <c r="N24" i="19"/>
  <c r="M24" i="19"/>
  <c r="F24" i="19"/>
  <c r="D24" i="19"/>
  <c r="N23" i="19"/>
  <c r="M23" i="19"/>
  <c r="F23" i="19"/>
  <c r="D23" i="19"/>
  <c r="N22" i="19"/>
  <c r="M22" i="19"/>
  <c r="F22" i="19"/>
  <c r="D22" i="19"/>
  <c r="N21" i="19"/>
  <c r="M21" i="19"/>
  <c r="F21" i="19"/>
  <c r="D21" i="19"/>
  <c r="N20" i="19"/>
  <c r="M20" i="19"/>
  <c r="F20" i="19"/>
  <c r="D20" i="19"/>
  <c r="N19" i="19"/>
  <c r="M19" i="19"/>
  <c r="F19" i="19"/>
  <c r="D19" i="19"/>
  <c r="N18" i="19"/>
  <c r="M18" i="19"/>
  <c r="F18" i="19"/>
  <c r="D18" i="19"/>
  <c r="V17" i="19"/>
  <c r="T17" i="19"/>
  <c r="Y17" i="19" s="1"/>
  <c r="L17" i="19"/>
  <c r="K17" i="19"/>
  <c r="J17" i="19"/>
  <c r="I17" i="19"/>
  <c r="H17" i="19"/>
  <c r="G17" i="19"/>
  <c r="E17" i="19"/>
  <c r="C17" i="19"/>
  <c r="B17" i="19"/>
  <c r="N16" i="19"/>
  <c r="M16" i="19"/>
  <c r="F16" i="19"/>
  <c r="D16" i="19"/>
  <c r="N15" i="19"/>
  <c r="M15" i="19"/>
  <c r="F15" i="19"/>
  <c r="D15" i="19"/>
  <c r="N14" i="19"/>
  <c r="M14" i="19"/>
  <c r="F14" i="19"/>
  <c r="D14" i="19"/>
  <c r="N13" i="19"/>
  <c r="M13" i="19"/>
  <c r="F13" i="19"/>
  <c r="D13" i="19"/>
  <c r="N12" i="19"/>
  <c r="M12" i="19"/>
  <c r="F12" i="19"/>
  <c r="D12" i="19"/>
  <c r="N11" i="19"/>
  <c r="M11" i="19"/>
  <c r="F11" i="19"/>
  <c r="D11" i="19"/>
  <c r="N10" i="19"/>
  <c r="M10" i="19"/>
  <c r="F10" i="19"/>
  <c r="D10" i="19"/>
  <c r="W9" i="19"/>
  <c r="W29" i="19" s="1"/>
  <c r="V9" i="19"/>
  <c r="T9" i="19"/>
  <c r="Y9" i="19" s="1"/>
  <c r="L9" i="19"/>
  <c r="K9" i="19"/>
  <c r="J9" i="19"/>
  <c r="I9" i="19"/>
  <c r="H9" i="19"/>
  <c r="G9" i="19"/>
  <c r="E9" i="19"/>
  <c r="C9" i="19"/>
  <c r="B9" i="19"/>
  <c r="F28" i="18"/>
  <c r="D28" i="18"/>
  <c r="N27" i="18"/>
  <c r="M27" i="18"/>
  <c r="F27" i="18"/>
  <c r="D27" i="18"/>
  <c r="N26" i="18"/>
  <c r="M26" i="18"/>
  <c r="F26" i="18"/>
  <c r="D26" i="18"/>
  <c r="N25" i="18"/>
  <c r="M25" i="18"/>
  <c r="F25" i="18"/>
  <c r="D25" i="18"/>
  <c r="N24" i="18"/>
  <c r="M24" i="18"/>
  <c r="F24" i="18"/>
  <c r="D24" i="18"/>
  <c r="N23" i="18"/>
  <c r="M23" i="18"/>
  <c r="F23" i="18"/>
  <c r="D23" i="18"/>
  <c r="N22" i="18"/>
  <c r="M22" i="18"/>
  <c r="F22" i="18"/>
  <c r="D22" i="18"/>
  <c r="N21" i="18"/>
  <c r="M21" i="18"/>
  <c r="F21" i="18"/>
  <c r="D21" i="18"/>
  <c r="N20" i="18"/>
  <c r="M20" i="18"/>
  <c r="F20" i="18"/>
  <c r="D20" i="18"/>
  <c r="N19" i="18"/>
  <c r="M19" i="18"/>
  <c r="F19" i="18"/>
  <c r="D19" i="18"/>
  <c r="N18" i="18"/>
  <c r="M18" i="18"/>
  <c r="F18" i="18"/>
  <c r="D18" i="18"/>
  <c r="W17" i="18"/>
  <c r="V17" i="18"/>
  <c r="T17" i="18"/>
  <c r="Y17" i="18" s="1"/>
  <c r="L17" i="18"/>
  <c r="K17" i="18"/>
  <c r="J17" i="18"/>
  <c r="I17" i="18"/>
  <c r="H17" i="18"/>
  <c r="G17" i="18"/>
  <c r="E17" i="18"/>
  <c r="C17" i="18"/>
  <c r="B17" i="18"/>
  <c r="N16" i="18"/>
  <c r="M16" i="18"/>
  <c r="F16" i="18"/>
  <c r="D16" i="18"/>
  <c r="N15" i="18"/>
  <c r="M15" i="18"/>
  <c r="F15" i="18"/>
  <c r="D15" i="18"/>
  <c r="N14" i="18"/>
  <c r="M14" i="18"/>
  <c r="F14" i="18"/>
  <c r="D14" i="18"/>
  <c r="N13" i="18"/>
  <c r="M13" i="18"/>
  <c r="F13" i="18"/>
  <c r="D13" i="18"/>
  <c r="N12" i="18"/>
  <c r="M12" i="18"/>
  <c r="F12" i="18"/>
  <c r="D12" i="18"/>
  <c r="N11" i="18"/>
  <c r="M11" i="18"/>
  <c r="F11" i="18"/>
  <c r="D11" i="18"/>
  <c r="N10" i="18"/>
  <c r="F10" i="18"/>
  <c r="D10" i="18"/>
  <c r="W9" i="18"/>
  <c r="V9" i="18"/>
  <c r="T9" i="18"/>
  <c r="Y9" i="18" s="1"/>
  <c r="L9" i="18"/>
  <c r="K9" i="18"/>
  <c r="J9" i="18"/>
  <c r="I9" i="18"/>
  <c r="H9" i="18"/>
  <c r="G9" i="18"/>
  <c r="E9" i="18"/>
  <c r="C9" i="18"/>
  <c r="B9" i="18"/>
  <c r="N28" i="17"/>
  <c r="M28" i="17"/>
  <c r="F28" i="17"/>
  <c r="D28" i="17"/>
  <c r="N27" i="17"/>
  <c r="M27" i="17"/>
  <c r="F27" i="17"/>
  <c r="D27" i="17"/>
  <c r="N26" i="17"/>
  <c r="M26" i="17"/>
  <c r="F26" i="17"/>
  <c r="D26" i="17"/>
  <c r="N25" i="17"/>
  <c r="M25" i="17"/>
  <c r="F25" i="17"/>
  <c r="D25" i="17"/>
  <c r="N24" i="17"/>
  <c r="M24" i="17"/>
  <c r="F24" i="17"/>
  <c r="D24" i="17"/>
  <c r="N23" i="17"/>
  <c r="M23" i="17"/>
  <c r="F23" i="17"/>
  <c r="D23" i="17"/>
  <c r="N22" i="17"/>
  <c r="M22" i="17"/>
  <c r="F22" i="17"/>
  <c r="D22" i="17"/>
  <c r="N21" i="17"/>
  <c r="M21" i="17"/>
  <c r="F21" i="17"/>
  <c r="D21" i="17"/>
  <c r="N20" i="17"/>
  <c r="M20" i="17"/>
  <c r="F20" i="17"/>
  <c r="D20" i="17"/>
  <c r="N19" i="17"/>
  <c r="M19" i="17"/>
  <c r="F19" i="17"/>
  <c r="D19" i="17"/>
  <c r="N18" i="17"/>
  <c r="M18" i="17"/>
  <c r="F18" i="17"/>
  <c r="D18" i="17"/>
  <c r="W17" i="17"/>
  <c r="V17" i="17"/>
  <c r="T17" i="17"/>
  <c r="Y17" i="17" s="1"/>
  <c r="L17" i="17"/>
  <c r="K17" i="17"/>
  <c r="J17" i="17"/>
  <c r="I17" i="17"/>
  <c r="H17" i="17"/>
  <c r="G17" i="17"/>
  <c r="E17" i="17"/>
  <c r="C17" i="17"/>
  <c r="B17" i="17"/>
  <c r="N16" i="17"/>
  <c r="M16" i="17"/>
  <c r="F16" i="17"/>
  <c r="D16" i="17"/>
  <c r="N15" i="17"/>
  <c r="M15" i="17"/>
  <c r="F15" i="17"/>
  <c r="D15" i="17"/>
  <c r="N14" i="17"/>
  <c r="M14" i="17"/>
  <c r="F14" i="17"/>
  <c r="D14" i="17"/>
  <c r="N13" i="17"/>
  <c r="M13" i="17"/>
  <c r="F13" i="17"/>
  <c r="D13" i="17"/>
  <c r="N12" i="17"/>
  <c r="M12" i="17"/>
  <c r="F12" i="17"/>
  <c r="D12" i="17"/>
  <c r="N11" i="17"/>
  <c r="M11" i="17"/>
  <c r="F11" i="17"/>
  <c r="D11" i="17"/>
  <c r="N10" i="17"/>
  <c r="M10" i="17"/>
  <c r="F10" i="17"/>
  <c r="D10" i="17"/>
  <c r="W9" i="17"/>
  <c r="V9" i="17"/>
  <c r="T9" i="17"/>
  <c r="L9" i="17"/>
  <c r="K9" i="17"/>
  <c r="J9" i="17"/>
  <c r="I9" i="17"/>
  <c r="H9" i="17"/>
  <c r="H29" i="17" s="1"/>
  <c r="G9" i="17"/>
  <c r="E9" i="17"/>
  <c r="C9" i="17"/>
  <c r="B9" i="17"/>
  <c r="N28" i="16"/>
  <c r="M28" i="16"/>
  <c r="F28" i="16"/>
  <c r="D28" i="16"/>
  <c r="N27" i="16"/>
  <c r="M27" i="16"/>
  <c r="F27" i="16"/>
  <c r="D27" i="16"/>
  <c r="N26" i="16"/>
  <c r="M26" i="16"/>
  <c r="O26" i="16" s="1"/>
  <c r="F26" i="16"/>
  <c r="D26" i="16"/>
  <c r="N25" i="16"/>
  <c r="M25" i="16"/>
  <c r="F25" i="16"/>
  <c r="D25" i="16"/>
  <c r="N24" i="16"/>
  <c r="M24" i="16"/>
  <c r="F24" i="16"/>
  <c r="D24" i="16"/>
  <c r="N23" i="16"/>
  <c r="M23" i="16"/>
  <c r="F23" i="16"/>
  <c r="D23" i="16"/>
  <c r="N22" i="16"/>
  <c r="M22" i="16"/>
  <c r="F22" i="16"/>
  <c r="D22" i="16"/>
  <c r="N21" i="16"/>
  <c r="M21" i="16"/>
  <c r="F21" i="16"/>
  <c r="D21" i="16"/>
  <c r="N20" i="16"/>
  <c r="M20" i="16"/>
  <c r="O20" i="16" s="1"/>
  <c r="F20" i="16"/>
  <c r="D20" i="16"/>
  <c r="N19" i="16"/>
  <c r="M19" i="16"/>
  <c r="F19" i="16"/>
  <c r="D19" i="16"/>
  <c r="N18" i="16"/>
  <c r="M18" i="16"/>
  <c r="F18" i="16"/>
  <c r="D18" i="16"/>
  <c r="W17" i="16"/>
  <c r="T17" i="16"/>
  <c r="Y17" i="16" s="1"/>
  <c r="L17" i="16"/>
  <c r="K17" i="16"/>
  <c r="J17" i="16"/>
  <c r="I17" i="16"/>
  <c r="H17" i="16"/>
  <c r="G17" i="16"/>
  <c r="E17" i="16"/>
  <c r="C17" i="16"/>
  <c r="B17" i="16"/>
  <c r="N16" i="16"/>
  <c r="M16" i="16"/>
  <c r="F16" i="16"/>
  <c r="D16" i="16"/>
  <c r="N15" i="16"/>
  <c r="M15" i="16"/>
  <c r="F15" i="16"/>
  <c r="D15" i="16"/>
  <c r="N14" i="16"/>
  <c r="M14" i="16"/>
  <c r="F14" i="16"/>
  <c r="D14" i="16"/>
  <c r="N13" i="16"/>
  <c r="M13" i="16"/>
  <c r="F13" i="16"/>
  <c r="D13" i="16"/>
  <c r="N12" i="16"/>
  <c r="M12" i="16"/>
  <c r="F12" i="16"/>
  <c r="D12" i="16"/>
  <c r="N11" i="16"/>
  <c r="M11" i="16"/>
  <c r="F11" i="16"/>
  <c r="D11" i="16"/>
  <c r="N10" i="16"/>
  <c r="M10" i="16"/>
  <c r="F10" i="16"/>
  <c r="D10" i="16"/>
  <c r="W9" i="16"/>
  <c r="V9" i="16"/>
  <c r="V29" i="16" s="1"/>
  <c r="T9" i="16"/>
  <c r="Y9" i="16" s="1"/>
  <c r="L9" i="16"/>
  <c r="K9" i="16"/>
  <c r="J9" i="16"/>
  <c r="J29" i="16" s="1"/>
  <c r="I9" i="16"/>
  <c r="H9" i="16"/>
  <c r="G9" i="16"/>
  <c r="E9" i="16"/>
  <c r="C9" i="16"/>
  <c r="B9" i="16"/>
  <c r="N28" i="15"/>
  <c r="M28" i="15"/>
  <c r="F28" i="15"/>
  <c r="D28" i="15"/>
  <c r="N27" i="15"/>
  <c r="M27" i="15"/>
  <c r="F27" i="15"/>
  <c r="D27" i="15"/>
  <c r="N26" i="15"/>
  <c r="M26" i="15"/>
  <c r="F26" i="15"/>
  <c r="D26" i="15"/>
  <c r="N25" i="15"/>
  <c r="M25" i="15"/>
  <c r="F25" i="15"/>
  <c r="D25" i="15"/>
  <c r="N24" i="15"/>
  <c r="M24" i="15"/>
  <c r="O24" i="15" s="1"/>
  <c r="F24" i="15"/>
  <c r="D24" i="15"/>
  <c r="N23" i="15"/>
  <c r="M23" i="15"/>
  <c r="F23" i="15"/>
  <c r="D23" i="15"/>
  <c r="N22" i="15"/>
  <c r="M22" i="15"/>
  <c r="F22" i="15"/>
  <c r="D22" i="15"/>
  <c r="N21" i="15"/>
  <c r="M21" i="15"/>
  <c r="O21" i="15" s="1"/>
  <c r="F21" i="15"/>
  <c r="D21" i="15"/>
  <c r="N20" i="15"/>
  <c r="M20" i="15"/>
  <c r="F20" i="15"/>
  <c r="D20" i="15"/>
  <c r="N19" i="15"/>
  <c r="M19" i="15"/>
  <c r="F19" i="15"/>
  <c r="D19" i="15"/>
  <c r="N18" i="15"/>
  <c r="M18" i="15"/>
  <c r="F18" i="15"/>
  <c r="D18" i="15"/>
  <c r="W17" i="15"/>
  <c r="V17" i="15"/>
  <c r="T17" i="15"/>
  <c r="Y17" i="15" s="1"/>
  <c r="L17" i="15"/>
  <c r="K17" i="15"/>
  <c r="J17" i="15"/>
  <c r="N17" i="15" s="1"/>
  <c r="I17" i="15"/>
  <c r="H17" i="15"/>
  <c r="G17" i="15"/>
  <c r="E17" i="15"/>
  <c r="C17" i="15"/>
  <c r="B17" i="15"/>
  <c r="N16" i="15"/>
  <c r="M16" i="15"/>
  <c r="F16" i="15"/>
  <c r="D16" i="15"/>
  <c r="N15" i="15"/>
  <c r="M15" i="15"/>
  <c r="F15" i="15"/>
  <c r="D15" i="15"/>
  <c r="N14" i="15"/>
  <c r="M14" i="15"/>
  <c r="O14" i="15" s="1"/>
  <c r="U14" i="15" s="1"/>
  <c r="F14" i="15"/>
  <c r="D14" i="15"/>
  <c r="N13" i="15"/>
  <c r="M13" i="15"/>
  <c r="F13" i="15"/>
  <c r="D13" i="15"/>
  <c r="N12" i="15"/>
  <c r="M12" i="15"/>
  <c r="F12" i="15"/>
  <c r="D12" i="15"/>
  <c r="N11" i="15"/>
  <c r="M11" i="15"/>
  <c r="O11" i="15" s="1"/>
  <c r="F11" i="15"/>
  <c r="D11" i="15"/>
  <c r="N10" i="15"/>
  <c r="M10" i="15"/>
  <c r="F10" i="15"/>
  <c r="D10" i="15"/>
  <c r="W9" i="15"/>
  <c r="V9" i="15"/>
  <c r="T9" i="15"/>
  <c r="L9" i="15"/>
  <c r="L29" i="15" s="1"/>
  <c r="K9" i="15"/>
  <c r="J9" i="15"/>
  <c r="J29" i="15" s="1"/>
  <c r="I9" i="15"/>
  <c r="H9" i="15"/>
  <c r="G9" i="15"/>
  <c r="E9" i="15"/>
  <c r="C9" i="15"/>
  <c r="B9" i="15"/>
  <c r="N10" i="14"/>
  <c r="M10" i="14"/>
  <c r="O10" i="14"/>
  <c r="P10" i="14" s="1"/>
  <c r="M11" i="14"/>
  <c r="M12" i="14"/>
  <c r="M13" i="14"/>
  <c r="M14" i="14"/>
  <c r="M15" i="14"/>
  <c r="M16" i="14"/>
  <c r="N28" i="14"/>
  <c r="M28" i="14"/>
  <c r="F28" i="14"/>
  <c r="D28" i="14"/>
  <c r="N27" i="14"/>
  <c r="M27" i="14"/>
  <c r="O27" i="14" s="1"/>
  <c r="F27" i="14"/>
  <c r="D27" i="14"/>
  <c r="N26" i="14"/>
  <c r="M26" i="14"/>
  <c r="F26" i="14"/>
  <c r="D26" i="14"/>
  <c r="N25" i="14"/>
  <c r="M25" i="14"/>
  <c r="O25" i="14" s="1"/>
  <c r="F25" i="14"/>
  <c r="D25" i="14"/>
  <c r="N24" i="14"/>
  <c r="M24" i="14"/>
  <c r="F24" i="14"/>
  <c r="D24" i="14"/>
  <c r="N23" i="14"/>
  <c r="M23" i="14"/>
  <c r="O23" i="14" s="1"/>
  <c r="F23" i="14"/>
  <c r="D23" i="14"/>
  <c r="N22" i="14"/>
  <c r="M22" i="14"/>
  <c r="O22" i="14" s="1"/>
  <c r="F22" i="14"/>
  <c r="D22" i="14"/>
  <c r="N21" i="14"/>
  <c r="M21" i="14"/>
  <c r="F21" i="14"/>
  <c r="D21" i="14"/>
  <c r="N20" i="14"/>
  <c r="M20" i="14"/>
  <c r="F20" i="14"/>
  <c r="D20" i="14"/>
  <c r="N19" i="14"/>
  <c r="M19" i="14"/>
  <c r="F19" i="14"/>
  <c r="D19" i="14"/>
  <c r="N18" i="14"/>
  <c r="M18" i="14"/>
  <c r="F18" i="14"/>
  <c r="D18" i="14"/>
  <c r="W17" i="14"/>
  <c r="V17" i="14"/>
  <c r="T17" i="14"/>
  <c r="Y17" i="14" s="1"/>
  <c r="L17" i="14"/>
  <c r="K17" i="14"/>
  <c r="J17" i="14"/>
  <c r="N17" i="14" s="1"/>
  <c r="I17" i="14"/>
  <c r="H17" i="14"/>
  <c r="G17" i="14"/>
  <c r="E17" i="14"/>
  <c r="C17" i="14"/>
  <c r="D17" i="14" s="1"/>
  <c r="B17" i="14"/>
  <c r="N16" i="14"/>
  <c r="O16" i="14" s="1"/>
  <c r="F16" i="14"/>
  <c r="D16" i="14"/>
  <c r="N15" i="14"/>
  <c r="O15" i="14" s="1"/>
  <c r="F15" i="14"/>
  <c r="D15" i="14"/>
  <c r="N14" i="14"/>
  <c r="F14" i="14"/>
  <c r="D14" i="14"/>
  <c r="N13" i="14"/>
  <c r="F13" i="14"/>
  <c r="D13" i="14"/>
  <c r="N12" i="14"/>
  <c r="F12" i="14"/>
  <c r="D12" i="14"/>
  <c r="N11" i="14"/>
  <c r="O11" i="14" s="1"/>
  <c r="F11" i="14"/>
  <c r="D11" i="14"/>
  <c r="F10" i="14"/>
  <c r="D10" i="14"/>
  <c r="W9" i="14"/>
  <c r="V9" i="14"/>
  <c r="T9" i="14"/>
  <c r="Y9" i="14" s="1"/>
  <c r="L9" i="14"/>
  <c r="L29" i="14" s="1"/>
  <c r="K9" i="14"/>
  <c r="J9" i="14"/>
  <c r="I9" i="14"/>
  <c r="H9" i="14"/>
  <c r="G9" i="14"/>
  <c r="E9" i="14"/>
  <c r="C9" i="14"/>
  <c r="B9" i="14"/>
  <c r="O20" i="14" l="1"/>
  <c r="O13" i="14"/>
  <c r="D9" i="20"/>
  <c r="M9" i="14"/>
  <c r="O14" i="14"/>
  <c r="O22" i="18"/>
  <c r="O20" i="21"/>
  <c r="N17" i="16"/>
  <c r="O17" i="16" s="1"/>
  <c r="P17" i="16" s="1"/>
  <c r="N17" i="17"/>
  <c r="M9" i="16"/>
  <c r="O20" i="17"/>
  <c r="U20" i="17" s="1"/>
  <c r="W29" i="17"/>
  <c r="O25" i="17"/>
  <c r="O27" i="18"/>
  <c r="O11" i="18"/>
  <c r="U11" i="18" s="1"/>
  <c r="W29" i="18"/>
  <c r="O23" i="18"/>
  <c r="U23" i="18" s="1"/>
  <c r="O15" i="21"/>
  <c r="U15" i="21" s="1"/>
  <c r="O24" i="14"/>
  <c r="I29" i="17"/>
  <c r="M29" i="17" s="1"/>
  <c r="O18" i="18"/>
  <c r="H29" i="14"/>
  <c r="K29" i="15"/>
  <c r="T29" i="17"/>
  <c r="Y9" i="17"/>
  <c r="J29" i="14"/>
  <c r="N29" i="14" s="1"/>
  <c r="M17" i="15"/>
  <c r="O17" i="15" s="1"/>
  <c r="O12" i="17"/>
  <c r="P12" i="17" s="1"/>
  <c r="O22" i="15"/>
  <c r="O28" i="15"/>
  <c r="O10" i="21"/>
  <c r="P10" i="21" s="1"/>
  <c r="T29" i="14"/>
  <c r="Y29" i="14" s="1"/>
  <c r="O12" i="14"/>
  <c r="O21" i="14"/>
  <c r="F9" i="17"/>
  <c r="D9" i="18"/>
  <c r="E29" i="17"/>
  <c r="V29" i="14"/>
  <c r="O19" i="14"/>
  <c r="O26" i="14"/>
  <c r="R26" i="14" s="1"/>
  <c r="S26" i="14" s="1"/>
  <c r="O10" i="15"/>
  <c r="O20" i="15"/>
  <c r="U20" i="15" s="1"/>
  <c r="O23" i="15"/>
  <c r="R23" i="15" s="1"/>
  <c r="S23" i="15" s="1"/>
  <c r="G29" i="18"/>
  <c r="F17" i="20"/>
  <c r="O18" i="20"/>
  <c r="O11" i="21"/>
  <c r="R11" i="21" s="1"/>
  <c r="S11" i="21" s="1"/>
  <c r="N17" i="19"/>
  <c r="E29" i="16"/>
  <c r="D17" i="16"/>
  <c r="O18" i="16"/>
  <c r="U18" i="16" s="1"/>
  <c r="O21" i="16"/>
  <c r="P21" i="16" s="1"/>
  <c r="D9" i="16"/>
  <c r="F9" i="16"/>
  <c r="L29" i="19"/>
  <c r="O26" i="19"/>
  <c r="U26" i="19" s="1"/>
  <c r="M17" i="20"/>
  <c r="O27" i="22"/>
  <c r="U27" i="22" s="1"/>
  <c r="O12" i="22"/>
  <c r="R12" i="22" s="1"/>
  <c r="S12" i="22" s="1"/>
  <c r="O15" i="22"/>
  <c r="R15" i="22" s="1"/>
  <c r="S15" i="22" s="1"/>
  <c r="O20" i="22"/>
  <c r="O26" i="22"/>
  <c r="U18" i="22"/>
  <c r="R18" i="22"/>
  <c r="S18" i="22" s="1"/>
  <c r="P18" i="22"/>
  <c r="O19" i="22"/>
  <c r="U19" i="22" s="1"/>
  <c r="O22" i="22"/>
  <c r="O25" i="22"/>
  <c r="O11" i="22"/>
  <c r="W29" i="23"/>
  <c r="K29" i="23"/>
  <c r="M29" i="23" s="1"/>
  <c r="L29" i="23"/>
  <c r="N29" i="23" s="1"/>
  <c r="M17" i="23"/>
  <c r="N17" i="23"/>
  <c r="D17" i="23"/>
  <c r="O26" i="23"/>
  <c r="P26" i="23" s="1"/>
  <c r="O19" i="23"/>
  <c r="U19" i="23" s="1"/>
  <c r="O13" i="23"/>
  <c r="U13" i="23" s="1"/>
  <c r="F9" i="23"/>
  <c r="T29" i="15"/>
  <c r="Y9" i="15"/>
  <c r="O12" i="15"/>
  <c r="O16" i="15"/>
  <c r="O13" i="15"/>
  <c r="U13" i="15" s="1"/>
  <c r="O25" i="15"/>
  <c r="H29" i="15"/>
  <c r="O26" i="15"/>
  <c r="P26" i="15" s="1"/>
  <c r="E29" i="15"/>
  <c r="W29" i="16"/>
  <c r="X29" i="16" s="1"/>
  <c r="O24" i="16"/>
  <c r="U24" i="16" s="1"/>
  <c r="O28" i="16"/>
  <c r="R28" i="16" s="1"/>
  <c r="S28" i="16" s="1"/>
  <c r="O11" i="16"/>
  <c r="R11" i="16" s="1"/>
  <c r="S11" i="16" s="1"/>
  <c r="O14" i="16"/>
  <c r="U14" i="16" s="1"/>
  <c r="T29" i="16"/>
  <c r="K29" i="16"/>
  <c r="L29" i="16"/>
  <c r="N29" i="16" s="1"/>
  <c r="M17" i="16"/>
  <c r="H29" i="16"/>
  <c r="O22" i="16"/>
  <c r="R22" i="16" s="1"/>
  <c r="S22" i="16" s="1"/>
  <c r="O25" i="16"/>
  <c r="U25" i="16" s="1"/>
  <c r="O23" i="16"/>
  <c r="U23" i="16" s="1"/>
  <c r="O13" i="16"/>
  <c r="R13" i="16" s="1"/>
  <c r="S13" i="16" s="1"/>
  <c r="O16" i="16"/>
  <c r="U16" i="16" s="1"/>
  <c r="O12" i="16"/>
  <c r="U12" i="16" s="1"/>
  <c r="O15" i="16"/>
  <c r="R15" i="16" s="1"/>
  <c r="S15" i="16" s="1"/>
  <c r="V29" i="17"/>
  <c r="O21" i="17"/>
  <c r="P21" i="17" s="1"/>
  <c r="L29" i="17"/>
  <c r="O24" i="17"/>
  <c r="O23" i="17"/>
  <c r="U23" i="17" s="1"/>
  <c r="O28" i="17"/>
  <c r="U28" i="17" s="1"/>
  <c r="J29" i="17"/>
  <c r="O26" i="17"/>
  <c r="P26" i="17" s="1"/>
  <c r="O27" i="17"/>
  <c r="U27" i="17" s="1"/>
  <c r="O11" i="17"/>
  <c r="U11" i="17" s="1"/>
  <c r="O16" i="17"/>
  <c r="P16" i="17" s="1"/>
  <c r="O14" i="17"/>
  <c r="U14" i="17" s="1"/>
  <c r="M17" i="17"/>
  <c r="O17" i="17" s="1"/>
  <c r="U17" i="17" s="1"/>
  <c r="K29" i="17"/>
  <c r="O13" i="17"/>
  <c r="U13" i="17" s="1"/>
  <c r="G29" i="17"/>
  <c r="O14" i="18"/>
  <c r="P14" i="18" s="1"/>
  <c r="O25" i="18"/>
  <c r="O28" i="18"/>
  <c r="P28" i="18" s="1"/>
  <c r="O19" i="18"/>
  <c r="U19" i="18" s="1"/>
  <c r="O26" i="18"/>
  <c r="U26" i="18" s="1"/>
  <c r="O13" i="18"/>
  <c r="J29" i="18"/>
  <c r="O21" i="18"/>
  <c r="P21" i="18" s="1"/>
  <c r="V29" i="18"/>
  <c r="X29" i="18" s="1"/>
  <c r="O20" i="18"/>
  <c r="P20" i="18" s="1"/>
  <c r="I29" i="18"/>
  <c r="M17" i="18"/>
  <c r="K29" i="18"/>
  <c r="O12" i="18"/>
  <c r="U12" i="18" s="1"/>
  <c r="O15" i="18"/>
  <c r="H29" i="18"/>
  <c r="H29" i="19"/>
  <c r="D17" i="18"/>
  <c r="O28" i="19"/>
  <c r="R28" i="19" s="1"/>
  <c r="S28" i="19" s="1"/>
  <c r="O27" i="19"/>
  <c r="R27" i="19" s="1"/>
  <c r="S27" i="19" s="1"/>
  <c r="O24" i="19"/>
  <c r="U24" i="19" s="1"/>
  <c r="O16" i="19"/>
  <c r="U16" i="19" s="1"/>
  <c r="O14" i="19"/>
  <c r="P14" i="19" s="1"/>
  <c r="I29" i="19"/>
  <c r="J29" i="19"/>
  <c r="M17" i="19"/>
  <c r="O22" i="19"/>
  <c r="U22" i="19" s="1"/>
  <c r="O20" i="19"/>
  <c r="R20" i="19" s="1"/>
  <c r="S20" i="19" s="1"/>
  <c r="O25" i="19"/>
  <c r="U25" i="19" s="1"/>
  <c r="O10" i="19"/>
  <c r="R10" i="19" s="1"/>
  <c r="S10" i="19" s="1"/>
  <c r="W29" i="20"/>
  <c r="X29" i="20" s="1"/>
  <c r="O26" i="21"/>
  <c r="P26" i="21" s="1"/>
  <c r="O21" i="21"/>
  <c r="U21" i="21" s="1"/>
  <c r="O27" i="21"/>
  <c r="U27" i="21" s="1"/>
  <c r="O22" i="21"/>
  <c r="P22" i="21" s="1"/>
  <c r="O28" i="21"/>
  <c r="U28" i="21" s="1"/>
  <c r="L29" i="20"/>
  <c r="O28" i="20"/>
  <c r="R28" i="20" s="1"/>
  <c r="S28" i="20" s="1"/>
  <c r="O21" i="20"/>
  <c r="O26" i="20"/>
  <c r="U26" i="20" s="1"/>
  <c r="J29" i="20"/>
  <c r="N17" i="20"/>
  <c r="O17" i="20" s="1"/>
  <c r="P17" i="20" s="1"/>
  <c r="O24" i="20"/>
  <c r="U24" i="20" s="1"/>
  <c r="O14" i="20"/>
  <c r="R14" i="20" s="1"/>
  <c r="S14" i="20" s="1"/>
  <c r="O12" i="20"/>
  <c r="R12" i="20" s="1"/>
  <c r="S12" i="20" s="1"/>
  <c r="O10" i="20"/>
  <c r="R10" i="20" s="1"/>
  <c r="S10" i="20" s="1"/>
  <c r="O16" i="20"/>
  <c r="U16" i="20" s="1"/>
  <c r="H29" i="20"/>
  <c r="M17" i="21"/>
  <c r="O18" i="21"/>
  <c r="U18" i="21" s="1"/>
  <c r="O24" i="21"/>
  <c r="U24" i="21" s="1"/>
  <c r="I29" i="21"/>
  <c r="M29" i="21" s="1"/>
  <c r="O13" i="21"/>
  <c r="R13" i="21" s="1"/>
  <c r="S13" i="21" s="1"/>
  <c r="X29" i="22"/>
  <c r="B29" i="22"/>
  <c r="O10" i="22"/>
  <c r="O13" i="22"/>
  <c r="O16" i="22"/>
  <c r="U26" i="22"/>
  <c r="D9" i="22"/>
  <c r="O14" i="22"/>
  <c r="U14" i="22" s="1"/>
  <c r="O24" i="22"/>
  <c r="R26" i="16"/>
  <c r="S26" i="16" s="1"/>
  <c r="U26" i="16"/>
  <c r="P26" i="16"/>
  <c r="U20" i="22"/>
  <c r="R20" i="16"/>
  <c r="S20" i="16" s="1"/>
  <c r="P20" i="16"/>
  <c r="U20" i="16"/>
  <c r="P16" i="21"/>
  <c r="R16" i="21"/>
  <c r="S16" i="21" s="1"/>
  <c r="O18" i="14"/>
  <c r="P14" i="15"/>
  <c r="O19" i="15"/>
  <c r="U19" i="15" s="1"/>
  <c r="I29" i="16"/>
  <c r="O24" i="18"/>
  <c r="U24" i="18" s="1"/>
  <c r="D9" i="19"/>
  <c r="O23" i="19"/>
  <c r="P23" i="19" s="1"/>
  <c r="I29" i="20"/>
  <c r="O13" i="20"/>
  <c r="U13" i="20" s="1"/>
  <c r="O15" i="20"/>
  <c r="U15" i="20" s="1"/>
  <c r="P20" i="20"/>
  <c r="O25" i="20"/>
  <c r="R25" i="20" s="1"/>
  <c r="S25" i="20" s="1"/>
  <c r="O27" i="20"/>
  <c r="P27" i="20" s="1"/>
  <c r="H29" i="21"/>
  <c r="O14" i="23"/>
  <c r="U14" i="23" s="1"/>
  <c r="O24" i="23"/>
  <c r="R24" i="23" s="1"/>
  <c r="S24" i="23" s="1"/>
  <c r="R14" i="15"/>
  <c r="S14" i="15" s="1"/>
  <c r="N17" i="21"/>
  <c r="G29" i="23"/>
  <c r="W29" i="14"/>
  <c r="O28" i="14"/>
  <c r="P28" i="14" s="1"/>
  <c r="V29" i="15"/>
  <c r="O10" i="18"/>
  <c r="P10" i="18" s="1"/>
  <c r="F17" i="18"/>
  <c r="O12" i="19"/>
  <c r="U12" i="19" s="1"/>
  <c r="O19" i="19"/>
  <c r="U19" i="19" s="1"/>
  <c r="O21" i="19"/>
  <c r="P21" i="19" s="1"/>
  <c r="K29" i="20"/>
  <c r="O11" i="20"/>
  <c r="U11" i="20" s="1"/>
  <c r="O23" i="20"/>
  <c r="U23" i="20" s="1"/>
  <c r="N9" i="21"/>
  <c r="M17" i="22"/>
  <c r="O21" i="22"/>
  <c r="O10" i="23"/>
  <c r="R10" i="23" s="1"/>
  <c r="S10" i="23" s="1"/>
  <c r="O10" i="17"/>
  <c r="R10" i="17" s="1"/>
  <c r="S10" i="17" s="1"/>
  <c r="O19" i="17"/>
  <c r="U19" i="17" s="1"/>
  <c r="L29" i="21"/>
  <c r="O19" i="21"/>
  <c r="U19" i="21" s="1"/>
  <c r="O20" i="23"/>
  <c r="P20" i="23" s="1"/>
  <c r="N9" i="14"/>
  <c r="C29" i="19"/>
  <c r="M9" i="21"/>
  <c r="N17" i="22"/>
  <c r="O15" i="15"/>
  <c r="U15" i="15" s="1"/>
  <c r="O18" i="15"/>
  <c r="R18" i="15" s="1"/>
  <c r="S18" i="15" s="1"/>
  <c r="O27" i="16"/>
  <c r="U27" i="16" s="1"/>
  <c r="B29" i="17"/>
  <c r="T29" i="21"/>
  <c r="O14" i="21"/>
  <c r="P14" i="21" s="1"/>
  <c r="J29" i="22"/>
  <c r="O25" i="23"/>
  <c r="U25" i="23" s="1"/>
  <c r="I29" i="15"/>
  <c r="M29" i="15" s="1"/>
  <c r="O19" i="16"/>
  <c r="U19" i="16" s="1"/>
  <c r="K29" i="19"/>
  <c r="K29" i="22"/>
  <c r="O13" i="19"/>
  <c r="P13" i="19" s="1"/>
  <c r="O15" i="19"/>
  <c r="P15" i="19" s="1"/>
  <c r="O18" i="19"/>
  <c r="U18" i="19" s="1"/>
  <c r="D17" i="21"/>
  <c r="O25" i="21"/>
  <c r="U25" i="21" s="1"/>
  <c r="L29" i="22"/>
  <c r="L29" i="18"/>
  <c r="O11" i="19"/>
  <c r="R11" i="19" s="1"/>
  <c r="S11" i="19" s="1"/>
  <c r="O22" i="20"/>
  <c r="R22" i="20" s="1"/>
  <c r="S22" i="20" s="1"/>
  <c r="D9" i="21"/>
  <c r="E29" i="21"/>
  <c r="T29" i="23"/>
  <c r="O27" i="15"/>
  <c r="P27" i="15" s="1"/>
  <c r="O10" i="16"/>
  <c r="R10" i="16" s="1"/>
  <c r="S10" i="16" s="1"/>
  <c r="O15" i="17"/>
  <c r="R15" i="17" s="1"/>
  <c r="S15" i="17" s="1"/>
  <c r="O18" i="17"/>
  <c r="U18" i="17" s="1"/>
  <c r="O22" i="17"/>
  <c r="U22" i="17" s="1"/>
  <c r="O16" i="18"/>
  <c r="P16" i="18" s="1"/>
  <c r="V29" i="19"/>
  <c r="X29" i="19" s="1"/>
  <c r="O23" i="21"/>
  <c r="U23" i="21" s="1"/>
  <c r="T29" i="22"/>
  <c r="F17" i="22"/>
  <c r="O23" i="22"/>
  <c r="U23" i="22" s="1"/>
  <c r="O28" i="22"/>
  <c r="V29" i="23"/>
  <c r="X29" i="23" s="1"/>
  <c r="I29" i="22"/>
  <c r="H29" i="22"/>
  <c r="G29" i="20"/>
  <c r="F17" i="23"/>
  <c r="B29" i="23"/>
  <c r="F17" i="15"/>
  <c r="D9" i="15"/>
  <c r="F9" i="15"/>
  <c r="B29" i="15"/>
  <c r="C29" i="15"/>
  <c r="C29" i="16"/>
  <c r="F29" i="16" s="1"/>
  <c r="F17" i="16"/>
  <c r="D17" i="17"/>
  <c r="F17" i="17"/>
  <c r="B29" i="18"/>
  <c r="F9" i="18"/>
  <c r="F17" i="19"/>
  <c r="B29" i="19"/>
  <c r="F9" i="19"/>
  <c r="D17" i="20"/>
  <c r="F9" i="20"/>
  <c r="B29" i="21"/>
  <c r="F9" i="21"/>
  <c r="D17" i="22"/>
  <c r="F9" i="22"/>
  <c r="U12" i="23"/>
  <c r="R12" i="23"/>
  <c r="S12" i="23" s="1"/>
  <c r="P12" i="23"/>
  <c r="U24" i="23"/>
  <c r="R22" i="23"/>
  <c r="S22" i="23" s="1"/>
  <c r="P22" i="23"/>
  <c r="U22" i="23"/>
  <c r="P15" i="23"/>
  <c r="U15" i="23"/>
  <c r="R15" i="23"/>
  <c r="S15" i="23" s="1"/>
  <c r="P27" i="23"/>
  <c r="U27" i="23"/>
  <c r="R27" i="23"/>
  <c r="S27" i="23" s="1"/>
  <c r="U18" i="23"/>
  <c r="R18" i="23"/>
  <c r="S18" i="23" s="1"/>
  <c r="P18" i="23"/>
  <c r="P13" i="23"/>
  <c r="R16" i="23"/>
  <c r="S16" i="23" s="1"/>
  <c r="P16" i="23"/>
  <c r="U16" i="23"/>
  <c r="P21" i="23"/>
  <c r="U21" i="23"/>
  <c r="R21" i="23"/>
  <c r="S21" i="23" s="1"/>
  <c r="R28" i="23"/>
  <c r="S28" i="23" s="1"/>
  <c r="P28" i="23"/>
  <c r="U28" i="23"/>
  <c r="R14" i="23"/>
  <c r="S14" i="23" s="1"/>
  <c r="C29" i="23"/>
  <c r="D29" i="23" s="1"/>
  <c r="M9" i="23"/>
  <c r="N9" i="23"/>
  <c r="D9" i="23"/>
  <c r="P11" i="23"/>
  <c r="P23" i="23"/>
  <c r="R11" i="23"/>
  <c r="S11" i="23" s="1"/>
  <c r="R23" i="23"/>
  <c r="S23" i="23" s="1"/>
  <c r="U11" i="22"/>
  <c r="U22" i="22"/>
  <c r="C29" i="22"/>
  <c r="N9" i="22"/>
  <c r="O9" i="22" s="1"/>
  <c r="E29" i="22"/>
  <c r="R14" i="21"/>
  <c r="S14" i="21" s="1"/>
  <c r="U20" i="21"/>
  <c r="R20" i="21"/>
  <c r="S20" i="21" s="1"/>
  <c r="P20" i="21"/>
  <c r="P11" i="21"/>
  <c r="U11" i="21"/>
  <c r="J29" i="21"/>
  <c r="W29" i="21"/>
  <c r="X29" i="21" s="1"/>
  <c r="P15" i="21"/>
  <c r="U10" i="21"/>
  <c r="R15" i="21"/>
  <c r="S15" i="21" s="1"/>
  <c r="U16" i="21"/>
  <c r="U22" i="21"/>
  <c r="C29" i="21"/>
  <c r="D29" i="21" s="1"/>
  <c r="P12" i="21"/>
  <c r="R12" i="21"/>
  <c r="S12" i="21" s="1"/>
  <c r="F17" i="21"/>
  <c r="G29" i="21"/>
  <c r="U18" i="20"/>
  <c r="R18" i="20"/>
  <c r="S18" i="20" s="1"/>
  <c r="P18" i="20"/>
  <c r="U19" i="20"/>
  <c r="R19" i="20"/>
  <c r="S19" i="20" s="1"/>
  <c r="P19" i="20"/>
  <c r="P21" i="20"/>
  <c r="U21" i="20"/>
  <c r="R21" i="20"/>
  <c r="S21" i="20" s="1"/>
  <c r="R16" i="20"/>
  <c r="S16" i="20" s="1"/>
  <c r="P16" i="20"/>
  <c r="U10" i="20"/>
  <c r="R20" i="20"/>
  <c r="S20" i="20" s="1"/>
  <c r="B29" i="20"/>
  <c r="D29" i="20" s="1"/>
  <c r="M9" i="20"/>
  <c r="N9" i="20"/>
  <c r="E29" i="20"/>
  <c r="F29" i="20" s="1"/>
  <c r="T29" i="20"/>
  <c r="R16" i="19"/>
  <c r="S16" i="19" s="1"/>
  <c r="P16" i="19"/>
  <c r="P28" i="19"/>
  <c r="M9" i="19"/>
  <c r="D17" i="19"/>
  <c r="N9" i="19"/>
  <c r="E29" i="19"/>
  <c r="G29" i="19"/>
  <c r="T29" i="19"/>
  <c r="P12" i="18"/>
  <c r="P15" i="18"/>
  <c r="U15" i="18"/>
  <c r="R15" i="18"/>
  <c r="S15" i="18" s="1"/>
  <c r="U18" i="18"/>
  <c r="R18" i="18"/>
  <c r="S18" i="18" s="1"/>
  <c r="P18" i="18"/>
  <c r="P27" i="18"/>
  <c r="R27" i="18"/>
  <c r="S27" i="18" s="1"/>
  <c r="U27" i="18"/>
  <c r="U13" i="18"/>
  <c r="R13" i="18"/>
  <c r="S13" i="18" s="1"/>
  <c r="P13" i="18"/>
  <c r="U25" i="18"/>
  <c r="R25" i="18"/>
  <c r="S25" i="18" s="1"/>
  <c r="P25" i="18"/>
  <c r="R22" i="18"/>
  <c r="S22" i="18" s="1"/>
  <c r="P22" i="18"/>
  <c r="U22" i="18"/>
  <c r="R10" i="18"/>
  <c r="S10" i="18" s="1"/>
  <c r="U10" i="18"/>
  <c r="U28" i="18"/>
  <c r="R28" i="18"/>
  <c r="S28" i="18" s="1"/>
  <c r="R16" i="18"/>
  <c r="S16" i="18" s="1"/>
  <c r="N17" i="18"/>
  <c r="P26" i="18"/>
  <c r="C29" i="18"/>
  <c r="M9" i="18"/>
  <c r="U20" i="18"/>
  <c r="N9" i="18"/>
  <c r="E29" i="18"/>
  <c r="P11" i="18"/>
  <c r="P23" i="18"/>
  <c r="T29" i="18"/>
  <c r="R11" i="18"/>
  <c r="S11" i="18" s="1"/>
  <c r="R23" i="18"/>
  <c r="S23" i="18" s="1"/>
  <c r="U12" i="17"/>
  <c r="R25" i="17"/>
  <c r="S25" i="17" s="1"/>
  <c r="P25" i="17"/>
  <c r="U25" i="17"/>
  <c r="P27" i="17"/>
  <c r="U21" i="17"/>
  <c r="R21" i="17"/>
  <c r="S21" i="17" s="1"/>
  <c r="R24" i="17"/>
  <c r="S24" i="17" s="1"/>
  <c r="U24" i="17"/>
  <c r="P24" i="17"/>
  <c r="R28" i="17"/>
  <c r="S28" i="17" s="1"/>
  <c r="P28" i="17"/>
  <c r="R18" i="17"/>
  <c r="S18" i="17" s="1"/>
  <c r="P18" i="17"/>
  <c r="C29" i="17"/>
  <c r="M9" i="17"/>
  <c r="N9" i="17"/>
  <c r="D9" i="17"/>
  <c r="P23" i="17"/>
  <c r="R23" i="17"/>
  <c r="S23" i="17" s="1"/>
  <c r="U11" i="16"/>
  <c r="B29" i="16"/>
  <c r="N9" i="16"/>
  <c r="O9" i="16" s="1"/>
  <c r="P18" i="16"/>
  <c r="R18" i="16"/>
  <c r="S18" i="16" s="1"/>
  <c r="R24" i="16"/>
  <c r="S24" i="16" s="1"/>
  <c r="G29" i="16"/>
  <c r="U25" i="15"/>
  <c r="P25" i="15"/>
  <c r="R25" i="15"/>
  <c r="S25" i="15" s="1"/>
  <c r="U23" i="15"/>
  <c r="U18" i="15"/>
  <c r="P21" i="15"/>
  <c r="U21" i="15"/>
  <c r="R21" i="15"/>
  <c r="S21" i="15" s="1"/>
  <c r="R22" i="15"/>
  <c r="S22" i="15" s="1"/>
  <c r="P22" i="15"/>
  <c r="U22" i="15"/>
  <c r="P28" i="15"/>
  <c r="R28" i="15"/>
  <c r="S28" i="15" s="1"/>
  <c r="U28" i="15"/>
  <c r="U11" i="15"/>
  <c r="R11" i="15"/>
  <c r="S11" i="15" s="1"/>
  <c r="P11" i="15"/>
  <c r="U12" i="15"/>
  <c r="R12" i="15"/>
  <c r="S12" i="15" s="1"/>
  <c r="P12" i="15"/>
  <c r="U24" i="15"/>
  <c r="R24" i="15"/>
  <c r="S24" i="15" s="1"/>
  <c r="P24" i="15"/>
  <c r="R16" i="15"/>
  <c r="S16" i="15" s="1"/>
  <c r="P16" i="15"/>
  <c r="U16" i="15"/>
  <c r="R10" i="15"/>
  <c r="S10" i="15" s="1"/>
  <c r="U10" i="15"/>
  <c r="P10" i="15"/>
  <c r="N29" i="15"/>
  <c r="P13" i="15"/>
  <c r="D17" i="15"/>
  <c r="N9" i="15"/>
  <c r="M9" i="15"/>
  <c r="G29" i="15"/>
  <c r="W29" i="15"/>
  <c r="I29" i="14"/>
  <c r="K29" i="14"/>
  <c r="F17" i="14"/>
  <c r="B29" i="14"/>
  <c r="F9" i="14"/>
  <c r="D9" i="14"/>
  <c r="P27" i="14"/>
  <c r="U27" i="14"/>
  <c r="R27" i="14"/>
  <c r="S27" i="14" s="1"/>
  <c r="R22" i="14"/>
  <c r="S22" i="14" s="1"/>
  <c r="P22" i="14"/>
  <c r="U22" i="14"/>
  <c r="U20" i="14"/>
  <c r="R20" i="14"/>
  <c r="S20" i="14" s="1"/>
  <c r="P20" i="14"/>
  <c r="U25" i="14"/>
  <c r="R25" i="14"/>
  <c r="S25" i="14" s="1"/>
  <c r="P25" i="14"/>
  <c r="U19" i="14"/>
  <c r="R19" i="14"/>
  <c r="S19" i="14" s="1"/>
  <c r="P19" i="14"/>
  <c r="U18" i="14"/>
  <c r="R18" i="14"/>
  <c r="S18" i="14" s="1"/>
  <c r="P18" i="14"/>
  <c r="U24" i="14"/>
  <c r="R24" i="14"/>
  <c r="S24" i="14" s="1"/>
  <c r="P24" i="14"/>
  <c r="U12" i="14"/>
  <c r="R12" i="14"/>
  <c r="S12" i="14" s="1"/>
  <c r="P12" i="14"/>
  <c r="U10" i="14"/>
  <c r="R10" i="14"/>
  <c r="S10" i="14" s="1"/>
  <c r="U23" i="14"/>
  <c r="R23" i="14"/>
  <c r="S23" i="14" s="1"/>
  <c r="P23" i="14"/>
  <c r="U11" i="14"/>
  <c r="R11" i="14"/>
  <c r="S11" i="14" s="1"/>
  <c r="P11" i="14"/>
  <c r="U14" i="14"/>
  <c r="R14" i="14"/>
  <c r="S14" i="14" s="1"/>
  <c r="P14" i="14"/>
  <c r="R28" i="14"/>
  <c r="S28" i="14" s="1"/>
  <c r="U28" i="14"/>
  <c r="R16" i="14"/>
  <c r="S16" i="14" s="1"/>
  <c r="P16" i="14"/>
  <c r="U16" i="14"/>
  <c r="P15" i="14"/>
  <c r="U15" i="14"/>
  <c r="R15" i="14"/>
  <c r="S15" i="14" s="1"/>
  <c r="U13" i="14"/>
  <c r="R13" i="14"/>
  <c r="S13" i="14" s="1"/>
  <c r="P13" i="14"/>
  <c r="P21" i="14"/>
  <c r="U21" i="14"/>
  <c r="R21" i="14"/>
  <c r="S21" i="14" s="1"/>
  <c r="M17" i="14"/>
  <c r="O17" i="14" s="1"/>
  <c r="P17" i="14" s="1"/>
  <c r="C29" i="14"/>
  <c r="E29" i="14"/>
  <c r="G29" i="14"/>
  <c r="P26" i="19" l="1"/>
  <c r="U27" i="15"/>
  <c r="F29" i="14"/>
  <c r="R13" i="15"/>
  <c r="S13" i="15" s="1"/>
  <c r="P18" i="15"/>
  <c r="P19" i="15"/>
  <c r="R27" i="15"/>
  <c r="S27" i="15" s="1"/>
  <c r="P11" i="16"/>
  <c r="R12" i="16"/>
  <c r="S12" i="16" s="1"/>
  <c r="P22" i="17"/>
  <c r="R24" i="19"/>
  <c r="S24" i="19" s="1"/>
  <c r="U27" i="19"/>
  <c r="P12" i="20"/>
  <c r="R21" i="21"/>
  <c r="S21" i="21" s="1"/>
  <c r="U13" i="21"/>
  <c r="P19" i="21"/>
  <c r="U15" i="22"/>
  <c r="O17" i="22"/>
  <c r="R10" i="21"/>
  <c r="S10" i="21" s="1"/>
  <c r="R20" i="17"/>
  <c r="S20" i="17" s="1"/>
  <c r="R26" i="19"/>
  <c r="S26" i="19" s="1"/>
  <c r="P20" i="17"/>
  <c r="R19" i="15"/>
  <c r="S19" i="15" s="1"/>
  <c r="P12" i="16"/>
  <c r="U14" i="18"/>
  <c r="R26" i="18"/>
  <c r="S26" i="18" s="1"/>
  <c r="P13" i="21"/>
  <c r="U14" i="21"/>
  <c r="O9" i="14"/>
  <c r="P9" i="14" s="1"/>
  <c r="M29" i="14"/>
  <c r="O29" i="14" s="1"/>
  <c r="R22" i="17"/>
  <c r="S22" i="17" s="1"/>
  <c r="R16" i="17"/>
  <c r="S16" i="17" s="1"/>
  <c r="R14" i="18"/>
  <c r="S14" i="18" s="1"/>
  <c r="P27" i="19"/>
  <c r="U12" i="20"/>
  <c r="M29" i="16"/>
  <c r="O29" i="16" s="1"/>
  <c r="R29" i="16" s="1"/>
  <c r="S29" i="16" s="1"/>
  <c r="O17" i="19"/>
  <c r="U17" i="19" s="1"/>
  <c r="R13" i="23"/>
  <c r="S13" i="23" s="1"/>
  <c r="R26" i="23"/>
  <c r="S26" i="23" s="1"/>
  <c r="U26" i="23"/>
  <c r="U10" i="23"/>
  <c r="P10" i="23"/>
  <c r="P19" i="23"/>
  <c r="P17" i="15"/>
  <c r="U17" i="15"/>
  <c r="R17" i="15"/>
  <c r="S17" i="15" s="1"/>
  <c r="P20" i="15"/>
  <c r="R20" i="15"/>
  <c r="S20" i="15" s="1"/>
  <c r="P23" i="15"/>
  <c r="P24" i="16"/>
  <c r="X29" i="17"/>
  <c r="Y29" i="17" s="1"/>
  <c r="P27" i="16"/>
  <c r="D29" i="16"/>
  <c r="U13" i="16"/>
  <c r="R14" i="17"/>
  <c r="S14" i="17" s="1"/>
  <c r="P14" i="17"/>
  <c r="D29" i="18"/>
  <c r="U21" i="18"/>
  <c r="N29" i="18"/>
  <c r="R20" i="18"/>
  <c r="S20" i="18" s="1"/>
  <c r="M29" i="19"/>
  <c r="P18" i="19"/>
  <c r="P24" i="19"/>
  <c r="Y29" i="20"/>
  <c r="U25" i="20"/>
  <c r="P21" i="21"/>
  <c r="R26" i="21"/>
  <c r="S26" i="21" s="1"/>
  <c r="R27" i="21"/>
  <c r="S27" i="21" s="1"/>
  <c r="P27" i="21"/>
  <c r="R18" i="21"/>
  <c r="S18" i="21" s="1"/>
  <c r="U26" i="21"/>
  <c r="Y29" i="21"/>
  <c r="P12" i="22"/>
  <c r="U12" i="22"/>
  <c r="P15" i="22"/>
  <c r="U21" i="16"/>
  <c r="R12" i="17"/>
  <c r="S12" i="17" s="1"/>
  <c r="R21" i="16"/>
  <c r="S21" i="16" s="1"/>
  <c r="D29" i="17"/>
  <c r="P26" i="14"/>
  <c r="U28" i="16"/>
  <c r="P19" i="17"/>
  <c r="D29" i="19"/>
  <c r="P26" i="20"/>
  <c r="P28" i="16"/>
  <c r="R26" i="20"/>
  <c r="S26" i="20" s="1"/>
  <c r="Y29" i="18"/>
  <c r="N29" i="17"/>
  <c r="O29" i="17" s="1"/>
  <c r="R27" i="22"/>
  <c r="S27" i="22" s="1"/>
  <c r="U26" i="14"/>
  <c r="R11" i="17"/>
  <c r="S11" i="17" s="1"/>
  <c r="U20" i="19"/>
  <c r="P27" i="22"/>
  <c r="P19" i="18"/>
  <c r="R22" i="21"/>
  <c r="S22" i="21" s="1"/>
  <c r="D29" i="14"/>
  <c r="R19" i="17"/>
  <c r="S19" i="17" s="1"/>
  <c r="P11" i="17"/>
  <c r="R19" i="18"/>
  <c r="S19" i="18" s="1"/>
  <c r="U26" i="17"/>
  <c r="R13" i="19"/>
  <c r="S13" i="19" s="1"/>
  <c r="N29" i="20"/>
  <c r="R23" i="19"/>
  <c r="S23" i="19" s="1"/>
  <c r="R18" i="19"/>
  <c r="S18" i="19" s="1"/>
  <c r="U14" i="19"/>
  <c r="U15" i="19"/>
  <c r="U28" i="19"/>
  <c r="N29" i="19"/>
  <c r="O29" i="19" s="1"/>
  <c r="P29" i="19" s="1"/>
  <c r="P14" i="16"/>
  <c r="Y29" i="16"/>
  <c r="U22" i="16"/>
  <c r="R14" i="16"/>
  <c r="S14" i="16" s="1"/>
  <c r="P22" i="16"/>
  <c r="Y29" i="19"/>
  <c r="P20" i="19"/>
  <c r="P22" i="19"/>
  <c r="R22" i="19"/>
  <c r="S22" i="19" s="1"/>
  <c r="R14" i="19"/>
  <c r="S14" i="19" s="1"/>
  <c r="F29" i="19"/>
  <c r="D29" i="22"/>
  <c r="U28" i="20"/>
  <c r="P28" i="20"/>
  <c r="P25" i="22"/>
  <c r="R25" i="22"/>
  <c r="S25" i="22" s="1"/>
  <c r="R22" i="22"/>
  <c r="S22" i="22" s="1"/>
  <c r="P22" i="22"/>
  <c r="P19" i="22"/>
  <c r="R19" i="22"/>
  <c r="S19" i="22" s="1"/>
  <c r="R28" i="22"/>
  <c r="S28" i="22" s="1"/>
  <c r="P28" i="22"/>
  <c r="P23" i="22"/>
  <c r="R23" i="22"/>
  <c r="S23" i="22" s="1"/>
  <c r="U25" i="22"/>
  <c r="P17" i="22"/>
  <c r="R17" i="22"/>
  <c r="S17" i="22" s="1"/>
  <c r="R21" i="22"/>
  <c r="S21" i="22" s="1"/>
  <c r="P21" i="22"/>
  <c r="U24" i="22"/>
  <c r="P24" i="22"/>
  <c r="R24" i="22"/>
  <c r="S24" i="22" s="1"/>
  <c r="P26" i="22"/>
  <c r="R26" i="22"/>
  <c r="S26" i="22" s="1"/>
  <c r="R20" i="22"/>
  <c r="S20" i="22" s="1"/>
  <c r="P20" i="22"/>
  <c r="P11" i="22"/>
  <c r="R11" i="22"/>
  <c r="S11" i="22" s="1"/>
  <c r="P16" i="22"/>
  <c r="R16" i="22"/>
  <c r="S16" i="22" s="1"/>
  <c r="N29" i="22"/>
  <c r="R14" i="22"/>
  <c r="S14" i="22" s="1"/>
  <c r="P14" i="22"/>
  <c r="P13" i="22"/>
  <c r="R13" i="22"/>
  <c r="S13" i="22" s="1"/>
  <c r="U13" i="22"/>
  <c r="P9" i="22"/>
  <c r="R9" i="22"/>
  <c r="S9" i="22" s="1"/>
  <c r="P10" i="22"/>
  <c r="R10" i="22"/>
  <c r="S10" i="22" s="1"/>
  <c r="U10" i="22"/>
  <c r="Y29" i="23"/>
  <c r="O29" i="23"/>
  <c r="U29" i="23" s="1"/>
  <c r="R29" i="23"/>
  <c r="S29" i="23" s="1"/>
  <c r="U20" i="23"/>
  <c r="O17" i="23"/>
  <c r="R19" i="23"/>
  <c r="S19" i="23" s="1"/>
  <c r="P24" i="23"/>
  <c r="O9" i="23"/>
  <c r="P9" i="23" s="1"/>
  <c r="P29" i="23"/>
  <c r="P25" i="23"/>
  <c r="R25" i="23"/>
  <c r="S25" i="23" s="1"/>
  <c r="R20" i="23"/>
  <c r="S20" i="23" s="1"/>
  <c r="P14" i="23"/>
  <c r="X29" i="15"/>
  <c r="Y29" i="15"/>
  <c r="R26" i="15"/>
  <c r="S26" i="15" s="1"/>
  <c r="U26" i="15"/>
  <c r="P15" i="15"/>
  <c r="R15" i="15"/>
  <c r="S15" i="15" s="1"/>
  <c r="Y29" i="22"/>
  <c r="P23" i="16"/>
  <c r="P25" i="16"/>
  <c r="R25" i="16"/>
  <c r="S25" i="16" s="1"/>
  <c r="P13" i="16"/>
  <c r="P19" i="16"/>
  <c r="R19" i="16"/>
  <c r="S19" i="16" s="1"/>
  <c r="R23" i="16"/>
  <c r="S23" i="16" s="1"/>
  <c r="U17" i="16"/>
  <c r="U15" i="16"/>
  <c r="P15" i="16"/>
  <c r="R16" i="16"/>
  <c r="S16" i="16" s="1"/>
  <c r="R27" i="16"/>
  <c r="S27" i="16" s="1"/>
  <c r="R17" i="16"/>
  <c r="S17" i="16" s="1"/>
  <c r="P16" i="16"/>
  <c r="U10" i="16"/>
  <c r="P10" i="16"/>
  <c r="P17" i="17"/>
  <c r="R17" i="17"/>
  <c r="S17" i="17" s="1"/>
  <c r="U10" i="17"/>
  <c r="U16" i="17"/>
  <c r="P13" i="17"/>
  <c r="R26" i="17"/>
  <c r="S26" i="17" s="1"/>
  <c r="R27" i="17"/>
  <c r="S27" i="17" s="1"/>
  <c r="R13" i="17"/>
  <c r="S13" i="17" s="1"/>
  <c r="U15" i="17"/>
  <c r="P15" i="17"/>
  <c r="P10" i="17"/>
  <c r="P24" i="18"/>
  <c r="R12" i="18"/>
  <c r="S12" i="18" s="1"/>
  <c r="U16" i="18"/>
  <c r="R21" i="18"/>
  <c r="S21" i="18" s="1"/>
  <c r="O17" i="18"/>
  <c r="R17" i="18" s="1"/>
  <c r="S17" i="18" s="1"/>
  <c r="R24" i="18"/>
  <c r="S24" i="18" s="1"/>
  <c r="M29" i="18"/>
  <c r="O29" i="18" s="1"/>
  <c r="R25" i="19"/>
  <c r="S25" i="19" s="1"/>
  <c r="P25" i="19"/>
  <c r="P12" i="19"/>
  <c r="R12" i="19"/>
  <c r="S12" i="19" s="1"/>
  <c r="P10" i="19"/>
  <c r="R15" i="19"/>
  <c r="S15" i="19" s="1"/>
  <c r="U10" i="19"/>
  <c r="U11" i="19"/>
  <c r="U13" i="19"/>
  <c r="R17" i="19"/>
  <c r="S17" i="19" s="1"/>
  <c r="R21" i="19"/>
  <c r="S21" i="19" s="1"/>
  <c r="P17" i="19"/>
  <c r="U23" i="19"/>
  <c r="P11" i="19"/>
  <c r="U21" i="19"/>
  <c r="R19" i="19"/>
  <c r="S19" i="19" s="1"/>
  <c r="P19" i="19"/>
  <c r="P24" i="21"/>
  <c r="P18" i="21"/>
  <c r="O17" i="21"/>
  <c r="P17" i="21" s="1"/>
  <c r="R28" i="21"/>
  <c r="S28" i="21" s="1"/>
  <c r="P28" i="21"/>
  <c r="R19" i="21"/>
  <c r="S19" i="21" s="1"/>
  <c r="R24" i="21"/>
  <c r="S24" i="21" s="1"/>
  <c r="P24" i="20"/>
  <c r="R24" i="20"/>
  <c r="S24" i="20" s="1"/>
  <c r="P10" i="20"/>
  <c r="P14" i="20"/>
  <c r="U14" i="20"/>
  <c r="U22" i="20"/>
  <c r="P22" i="20"/>
  <c r="P13" i="20"/>
  <c r="R13" i="20"/>
  <c r="S13" i="20" s="1"/>
  <c r="P23" i="20"/>
  <c r="R23" i="20"/>
  <c r="S23" i="20" s="1"/>
  <c r="R27" i="20"/>
  <c r="S27" i="20" s="1"/>
  <c r="U27" i="20"/>
  <c r="P25" i="20"/>
  <c r="U17" i="20"/>
  <c r="P11" i="20"/>
  <c r="R11" i="20"/>
  <c r="S11" i="20" s="1"/>
  <c r="R23" i="21"/>
  <c r="S23" i="21" s="1"/>
  <c r="P23" i="21"/>
  <c r="R25" i="21"/>
  <c r="S25" i="21" s="1"/>
  <c r="P25" i="21"/>
  <c r="U28" i="22"/>
  <c r="U21" i="22"/>
  <c r="U16" i="22"/>
  <c r="P15" i="20"/>
  <c r="O9" i="20"/>
  <c r="U9" i="20" s="1"/>
  <c r="O9" i="17"/>
  <c r="R9" i="17" s="1"/>
  <c r="S9" i="17" s="1"/>
  <c r="D29" i="15"/>
  <c r="M29" i="20"/>
  <c r="O29" i="20" s="1"/>
  <c r="P29" i="20" s="1"/>
  <c r="O9" i="15"/>
  <c r="R9" i="15" s="1"/>
  <c r="S9" i="15" s="1"/>
  <c r="F29" i="18"/>
  <c r="M29" i="22"/>
  <c r="O29" i="22" s="1"/>
  <c r="O9" i="21"/>
  <c r="N29" i="21"/>
  <c r="O29" i="21" s="1"/>
  <c r="U29" i="21" s="1"/>
  <c r="R15" i="20"/>
  <c r="S15" i="20" s="1"/>
  <c r="F29" i="15"/>
  <c r="U9" i="23"/>
  <c r="F29" i="23"/>
  <c r="U9" i="22"/>
  <c r="U17" i="22"/>
  <c r="F29" i="22"/>
  <c r="F29" i="21"/>
  <c r="U17" i="21"/>
  <c r="R17" i="21"/>
  <c r="S17" i="21" s="1"/>
  <c r="R17" i="20"/>
  <c r="S17" i="20" s="1"/>
  <c r="O9" i="19"/>
  <c r="O9" i="18"/>
  <c r="F29" i="17"/>
  <c r="U9" i="16"/>
  <c r="P9" i="16"/>
  <c r="R9" i="16"/>
  <c r="S9" i="16" s="1"/>
  <c r="O29" i="15"/>
  <c r="R29" i="15" s="1"/>
  <c r="S29" i="15" s="1"/>
  <c r="R17" i="14"/>
  <c r="S17" i="14" s="1"/>
  <c r="U17" i="14"/>
  <c r="P29" i="14"/>
  <c r="U29" i="14"/>
  <c r="R9" i="14"/>
  <c r="S9" i="14" s="1"/>
  <c r="R29" i="14"/>
  <c r="S29" i="14" s="1"/>
  <c r="U9" i="14"/>
  <c r="R9" i="23" l="1"/>
  <c r="S9" i="23" s="1"/>
  <c r="U17" i="18"/>
  <c r="U29" i="17"/>
  <c r="R29" i="17"/>
  <c r="S29" i="17" s="1"/>
  <c r="U29" i="22"/>
  <c r="P29" i="22"/>
  <c r="R29" i="22"/>
  <c r="S29" i="22" s="1"/>
  <c r="U17" i="23"/>
  <c r="R17" i="23"/>
  <c r="S17" i="23" s="1"/>
  <c r="P17" i="23"/>
  <c r="P9" i="15"/>
  <c r="U29" i="16"/>
  <c r="P29" i="16"/>
  <c r="P29" i="17"/>
  <c r="U9" i="17"/>
  <c r="P9" i="17"/>
  <c r="P17" i="18"/>
  <c r="R29" i="18"/>
  <c r="S29" i="18" s="1"/>
  <c r="P29" i="18"/>
  <c r="U29" i="18"/>
  <c r="R29" i="19"/>
  <c r="S29" i="19" s="1"/>
  <c r="R9" i="20"/>
  <c r="S9" i="20" s="1"/>
  <c r="P9" i="20"/>
  <c r="U29" i="20"/>
  <c r="R29" i="20"/>
  <c r="S29" i="20" s="1"/>
  <c r="R9" i="21"/>
  <c r="S9" i="21" s="1"/>
  <c r="U9" i="21"/>
  <c r="P9" i="21"/>
  <c r="R29" i="21"/>
  <c r="S29" i="21" s="1"/>
  <c r="U29" i="19"/>
  <c r="P29" i="21"/>
  <c r="U9" i="15"/>
  <c r="P9" i="19"/>
  <c r="R9" i="19"/>
  <c r="S9" i="19" s="1"/>
  <c r="U9" i="19"/>
  <c r="P9" i="18"/>
  <c r="U9" i="18"/>
  <c r="R9" i="18"/>
  <c r="S9" i="18" s="1"/>
  <c r="P29" i="15"/>
  <c r="U29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13929A56-7550-449E-9A22-CC4A8EF446E1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sharedStrings.xml><?xml version="1.0" encoding="utf-8"?>
<sst xmlns="http://schemas.openxmlformats.org/spreadsheetml/2006/main" count="892" uniqueCount="150">
  <si>
    <t>รายการ</t>
  </si>
  <si>
    <t>แผนเงินบำรุง</t>
  </si>
  <si>
    <t>ยอดอนุมัติซื้อ (บาท)</t>
  </si>
  <si>
    <t>แหล่งเงินที่ใช้</t>
  </si>
  <si>
    <t>มูลค่าคงคลัง</t>
  </si>
  <si>
    <t xml:space="preserve">ก่อหนี้ผูกพัน </t>
  </si>
  <si>
    <t>ปี 2562</t>
  </si>
  <si>
    <t>จำนวน</t>
  </si>
  <si>
    <t>จำนวน (บาท)</t>
  </si>
  <si>
    <t>(1)</t>
  </si>
  <si>
    <t>(2)</t>
  </si>
  <si>
    <t>(3)</t>
  </si>
  <si>
    <t>(5)</t>
  </si>
  <si>
    <t>(6)</t>
  </si>
  <si>
    <t>1.หมวดค่าวัสดุ</t>
  </si>
  <si>
    <t xml:space="preserve">  1.1 ค่ายา</t>
  </si>
  <si>
    <t xml:space="preserve">  1.2 ค่าวัสดุเภสัชกรรม</t>
  </si>
  <si>
    <t xml:space="preserve">  1.3 ค่าวัสดุการแพทย์  </t>
  </si>
  <si>
    <t xml:space="preserve">  1.4 ค่าวัสดุวิทยาศาสตร์การแพทย์ (Lab)</t>
  </si>
  <si>
    <t xml:space="preserve">  1.5 ค่าวัสดุเอ๊กซเรย์ (X-Ray)</t>
  </si>
  <si>
    <t xml:space="preserve">  1.6 ค่าวัสดุทันตกรรม</t>
  </si>
  <si>
    <t xml:space="preserve">  1.7 ค่าวัสดุน้ำมันเชื้อเพลิง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</si>
  <si>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</si>
  <si>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</si>
  <si>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</si>
  <si>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</si>
  <si>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</si>
  <si>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</si>
  <si>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</si>
  <si>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</si>
  <si>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</si>
  <si>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</si>
  <si>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</si>
  <si>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รวม</t>
  </si>
  <si>
    <t>นอกแผน</t>
  </si>
  <si>
    <t>ในแผน</t>
  </si>
  <si>
    <t>(9)</t>
  </si>
  <si>
    <t>…………………………………………………</t>
  </si>
  <si>
    <t>ลงชื่อผู้รายงาน</t>
  </si>
  <si>
    <t>รายงานการกำกับติดตามแผนเงินบำรุงของโรงพยาบาล ปีงบประมาณ 2563</t>
  </si>
  <si>
    <t>ประจำเดือน.................................................</t>
  </si>
  <si>
    <t>ปี 2563</t>
  </si>
  <si>
    <t xml:space="preserve"> ณ กันยายน 2562</t>
  </si>
  <si>
    <t>(4)</t>
  </si>
  <si>
    <t>ร้อยละ</t>
  </si>
  <si>
    <t xml:space="preserve">จำนวน </t>
  </si>
  <si>
    <t>รวมยอดอนุมัติซื้อ (บาท)</t>
  </si>
  <si>
    <t>รวมทั้งสิ้น</t>
  </si>
  <si>
    <t>วงเงินคงเหลือ (บาท)</t>
  </si>
  <si>
    <t>ณ 30 กันยายน 2562</t>
  </si>
  <si>
    <t>จ่ายชำระหนี้</t>
  </si>
  <si>
    <t>เดือน.............................</t>
  </si>
  <si>
    <t>(7)</t>
  </si>
  <si>
    <t>(8)=(6)+(7)</t>
  </si>
  <si>
    <t>ณ 1 ต.ค.62 ถึง ................</t>
  </si>
  <si>
    <t>แผนเงินบำรุงโรงพยาบาล 2563</t>
  </si>
  <si>
    <t>แผนเงินบำรุงโรงพยาบาล 2562</t>
  </si>
  <si>
    <t>(10)=(4)-(8)</t>
  </si>
  <si>
    <t>คำนิยาม</t>
  </si>
  <si>
    <t xml:space="preserve">2.1 คอลัมน์ G  คือ แผนเงินบำรุงของโรงพยาบาลปีงบประมาณ 2563 </t>
  </si>
  <si>
    <t>2.2 คอลัมน์ H หมายถึง มูลค่าคงคลัง ณ 30 กันยายน 2562 ให้บันทึกในครั้งแรกครั้งเดียว</t>
  </si>
  <si>
    <t xml:space="preserve">2.3 คอลัมน์ I , J ยอดอนุมัติซื้อ สะสมยกมา ข้อมูลพันยอด 1 ต.ค. 62-ปัจจุบัน </t>
  </si>
  <si>
    <t>2.4 คอลัมน์ K , L ยอดอนุมัติซื้อของแต่ละเดือน</t>
  </si>
  <si>
    <t>2.5 คอลัมน์ Q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</si>
  <si>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2.6 คอลัมน์ R หมายถึง ส่วนต่างของ แผนเงินบำรุง กับอนุมัติซื้อ</t>
  </si>
  <si>
    <t>(11)</t>
  </si>
  <si>
    <t>(12)</t>
  </si>
  <si>
    <t>สะสมยกมา (ตค.62 - กย.63)</t>
  </si>
  <si>
    <t xml:space="preserve">2. แผนเงินบำรุงโรงพยาบาล 2563 หมายถึง ข้อมูลการก่อหนี้และชำระหนี้ของแผนเงินบำรุงปี 2563  (1 ต.ค. 2562-30 ก.ย. 2563) </t>
  </si>
  <si>
    <t xml:space="preserve">1. แผนเงินบำรุงโรงพยาบาล 2562  หมายถึง ข้อมูลในการก่อหนี้และชำระหนี้ ของแผนเงินบำรุงปี 2562 (1 ต.ค. 2561-30 ก.ย. 2562) </t>
  </si>
  <si>
    <t xml:space="preserve"> -ในแผน หมายถึง มีรายการซื้อที่อยู่ในแผนเงินบำรุง</t>
  </si>
  <si>
    <t xml:space="preserve"> -นอกแผน หมายถึง ไม่ได้มีรายการซื้อยู่ในแผนเงินบำรุง</t>
  </si>
  <si>
    <t>2.7 คอลัมน์ T หมายถึง การก่อหนี้ผูกพันของปีงบประมาณ 2563 (พันยอด 1 ตค.62- ถึงปัจจุบัน เท่านั้น)</t>
  </si>
  <si>
    <t>2.11.ครุภัณฑ์ต่ำกว่าเกณฑ์</t>
  </si>
  <si>
    <t>ณ 1 ต.ค.61 ถึง ................</t>
  </si>
  <si>
    <t>โรงพยาบาลสมเด็จพระยุพราชสระแก้ว</t>
  </si>
  <si>
    <t xml:space="preserve"> * ยอดอนุมัติซื้อ ยอดการก่อหนี้ผูกพัน ขอให้นำมาจากงานพัสดุ  ส่วนยอดจ่ายชำระหนี้ ขอให้นำมาจากงานการเงินและบัญชี </t>
  </si>
  <si>
    <t xml:space="preserve">ยอดยกมา </t>
  </si>
  <si>
    <t>เดือน..........</t>
  </si>
  <si>
    <t>รวมทั้งสิ้น (1 ตค.62-ปัจจุบัน)</t>
  </si>
  <si>
    <t xml:space="preserve">2.9 คอลัมน์ W หมายถึง การจ่ายชำระหนี้ของแต่ละเดือน </t>
  </si>
  <si>
    <t xml:space="preserve">2.8 คอลัมน์ V หมายถึง การจ่ายชำระหนี้ของปีงบประมาณ 2563   (ยอดยกมา 1 ตค.62) </t>
  </si>
  <si>
    <t>โรงพยาบาล.............................................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</si>
  <si>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</si>
  <si>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</si>
  <si>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</si>
  <si>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</si>
  <si>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</si>
  <si>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</si>
  <si>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</si>
  <si>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</si>
  <si>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2.10 ตัดรายงานทุกวันที่ 20 ของเดือน และส่งรายงานให้ทาง กลุ่มงานประกันสุขภาพ ไม่เกินวันที่ 25 ของเดือน ได้ที่ kittima_chomson@hotmail.com</t>
  </si>
  <si>
    <t>ณ 1 ต.ค.61 ถึง มี.ค.63</t>
  </si>
  <si>
    <t>สะสมยกมา (ตค.62 - ก.พ.63)</t>
  </si>
  <si>
    <t>เดือน มี.ค.2563</t>
  </si>
  <si>
    <t>ณ 1 ต.ค.62 ถึง 31 มี.ค.63</t>
  </si>
  <si>
    <t>เดือน เม.ย.63</t>
  </si>
  <si>
    <t>ประจำเดือน เมษายน  2563</t>
  </si>
  <si>
    <t>ประจำเดือน เมษายน  2563 (21 มีนาคม - 20  เมษายน 2563)</t>
  </si>
  <si>
    <t>สะสมยกมา (ตค.62 - 20 มี.ค.63)</t>
  </si>
  <si>
    <t>ภายใน 20 เม.ย. 63</t>
  </si>
  <si>
    <t xml:space="preserve">ยอดสะสมยกมา </t>
  </si>
  <si>
    <t>เดือน มี.ค.63</t>
  </si>
  <si>
    <t>จ่ายของพี่ 2562</t>
  </si>
  <si>
    <t>ต.ค.62</t>
  </si>
  <si>
    <t>พ.ย.62</t>
  </si>
  <si>
    <t>ธ.ค.62</t>
  </si>
  <si>
    <t>ม.ค.63</t>
  </si>
  <si>
    <t>ก.พ.63</t>
  </si>
  <si>
    <t>มี.ค.63</t>
  </si>
  <si>
    <t>สะสมยกมา (ตค.62 - มี.ค.63)</t>
  </si>
  <si>
    <t>เดือน มีนาคม 2563</t>
  </si>
  <si>
    <t>ณ 1 ต.ค.62 ถึง มี.ค.63</t>
  </si>
  <si>
    <t xml:space="preserve">เดือนเมษายน 2563 </t>
  </si>
  <si>
    <t>ณ 1 ต.ค.62 ถึง 20 เม.ย.63</t>
  </si>
  <si>
    <t>สะสมยกมา (ตค.62 - 20 มี.ค63)</t>
  </si>
  <si>
    <t>เดือน เม.ย.63 (21 มีค - 20 เมย 63)</t>
  </si>
  <si>
    <t>ณ 1 ต.ค.61 ถึง เม.ย.63</t>
  </si>
  <si>
    <t>ยอดสะสมยกมา  (ตค - 20  มีค 63)</t>
  </si>
  <si>
    <t>เดือน เม.ย.63 (21 มีค  63 - 20 เมย 63)</t>
  </si>
  <si>
    <t>หมายเหตุ</t>
  </si>
  <si>
    <t xml:space="preserve"> - มีการซื้อกล่องรับสัญญาทีวี ซึ่งเกินแผนที่ตั้งไว้ 250 บาท  และจัดทำสื่อประชาสัมพันธ์โควิด-19 จำนวน 20,240 บาท</t>
  </si>
  <si>
    <t xml:space="preserve"> -  ได้ซื้อเครื่องวัดอุณหภูมิ เพื่อใช้ในโรคโควิด-19 ซึ่งเป็นครุภัณฑ์ต่ำกว่าเกณฑ์ </t>
  </si>
  <si>
    <t>ณ 1 ต.ค.61 ถึง 30 ก.ย.62</t>
  </si>
  <si>
    <t>สะสมยกมา (ตค.62 - กพ.63)</t>
  </si>
  <si>
    <t>เดือนมีนาคม 2563</t>
  </si>
  <si>
    <t>เงินบำรุง รพ.</t>
  </si>
  <si>
    <t>เดือนมีนาคม63</t>
  </si>
  <si>
    <t>เดือน มีนาคม 63</t>
  </si>
  <si>
    <t>ณ 1 ต.ค.61 ถึง 30 กย.62</t>
  </si>
  <si>
    <t>ณ 1 ต.ค.62 ถึง ธ.ค.62</t>
  </si>
  <si>
    <t>ณ 1 ต.ค.61 ถึง 30 ก.ย. 62</t>
  </si>
  <si>
    <t>เดือน เมษายน 2563</t>
  </si>
  <si>
    <t>เเดือน เมษายน 2563</t>
  </si>
  <si>
    <t>ณ 1 ต.ค.62 ถึง 20 มี.ค.63</t>
  </si>
  <si>
    <t>เดือน เมษายน 63</t>
  </si>
  <si>
    <t>ยอดสะสมยกมา  (1 ต.ค.62-มี.ค.63</t>
  </si>
  <si>
    <t>ณ 1 ต.ค.62 ถึง 20 เมย.63</t>
  </si>
  <si>
    <t xml:space="preserve"> - คอลัมม์ E เป็นการจ่ายหนี้ของปีงบประมาณ 2562  ซึ่งผู้รับผิดชอบยังแยกข้อมูลการจ่ายหนี้ปี 2562 ได้ยังไม่ครบถ้วน จะดำเนินการแก้ไขให้สมบูรณ์ ในเดือน พ.ค.2563</t>
  </si>
  <si>
    <t xml:space="preserve"> - คอลัมม์ T เป็นข้อมูลที่ยังสมถูกต้อง ผู้รับผิดชอบจะแก้ไขให้สมบูรณ์ ในเดือน พ.ค.63</t>
  </si>
  <si>
    <t xml:space="preserve"> - มีการซื้อวัสดุก่อสร้างสำหรับปรับปรุงอาคารเกินแผนในเดือน ม.ค.63 มา 4,777.70 บาท</t>
  </si>
  <si>
    <t xml:space="preserve"> - วัสดุเครื่องแต่งกาย เกินแผนเนื่องจากรองรับการระบาดโรคโควิด-19</t>
  </si>
  <si>
    <t>ณ 1 ต.ค.61 ถึง 30 กย 2562</t>
  </si>
  <si>
    <t xml:space="preserve"> - วัสดุเครื่องแต่งกาย เกินแผน เนื่องจากรองรับการแพร่ระบาดโรคโควิด-19</t>
  </si>
  <si>
    <t xml:space="preserve"> - ค่าวัสดุเอ๊กซเรย์ (X-Ray) มีการซื้อนอกแผน รอปรับแผนกลางปี</t>
  </si>
  <si>
    <t xml:space="preserve"> - วัสดุงานบ้านงานครัว มีการซื้อเกินแผน รอปรับแผนกลางปี</t>
  </si>
  <si>
    <t xml:space="preserve"> - จ่ายชำระหนี้ปีงบประมาร 2563 คอลัมม์ X มีการซื้อนอกแผนหรือเป็นรายการที่อยู่ในแผนแต่เป็นครุภัณฑ์ที่ต่ำกว่าเกณฑ์ (10,000 บาท) ซึ่งทางบัญชีต้องมาลงอยู่ในหมวดนี้ </t>
  </si>
  <si>
    <t xml:space="preserve"> - ครุภัณฑ์ที่เกินแผน มีการซื้อนอกแผนแต่เป็นรายการที่อยู่ในแผนแต่เป็นครุภัณฑ์ที่ต่ำกว่าเกณฑ์ (10,000 บาท) ซึ่งทางบัญชีต้องมาลงอยู่ในหมวดนี้ </t>
  </si>
  <si>
    <t xml:space="preserve"> - วัสดุบริโภค เกินแผนจากการซื้อค่าอาหารเหลวของผู้ป่วย</t>
  </si>
  <si>
    <t xml:space="preserve"> - ครุภัณฑ์ต่ำกว่าเกณฑ์ เป็นการซื้อในแผน แต่รายการที่ซื้อเป็นครุภัณฑ์ต่ำกว่าเกณฑ์ (10,000 บาท) ซึ่งทางบัญชีต้องมาลงอยู่ในหมวดนี้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</si>
</sst>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D00041E]0.#"/>
    <numFmt numFmtId="165" formatCode="_(* #,##0.00_);_(* \(#,##0.00\);_(* &quot;-&quot;??_);_(@_)"/>
    <numFmt numFmtId="166" formatCode="0.000"/>
    <numFmt numFmtId="167" formatCode="_-* #,##0.000_-;\-* #,##0.000_-;_-* &quot;-&quot;??_-;_-@_-"/>
  </numFmts>
  <fonts count="65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sz val="11"/>
      <color indexed="81"/>
      <name val="Tahom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Tahoma"/>
      <family val="2"/>
      <charset val="222"/>
    </font>
    <font>
      <b/>
      <sz val="11"/>
      <color rgb="FFFF0000"/>
      <name val="Calibri"/>
      <family val="2"/>
      <scheme val="minor"/>
    </font>
    <font>
      <sz val="11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4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4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4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4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4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4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4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4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4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4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4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4" fontId="8" fillId="3" borderId="0" applyNumberFormat="0" applyBorder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164" fontId="10" fillId="20" borderId="11" applyNumberFormat="0" applyAlignment="0" applyProtection="0"/>
    <xf numFmtId="0" fontId="11" fillId="21" borderId="12" applyNumberFormat="0" applyAlignment="0" applyProtection="0"/>
    <xf numFmtId="0" fontId="11" fillId="21" borderId="12" applyNumberFormat="0" applyAlignment="0" applyProtection="0"/>
    <xf numFmtId="164" fontId="12" fillId="21" borderId="12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4" fontId="21" fillId="4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4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64" fontId="27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164" fontId="29" fillId="7" borderId="11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1" fillId="0" borderId="16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4" fontId="33" fillId="22" borderId="0" applyNumberFormat="0" applyBorder="0" applyAlignment="0" applyProtection="0"/>
    <xf numFmtId="0" fontId="34" fillId="0" borderId="0"/>
    <xf numFmtId="0" fontId="3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4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4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7" applyNumberFormat="0" applyFont="0" applyAlignment="0" applyProtection="0"/>
    <xf numFmtId="0" fontId="13" fillId="23" borderId="17" applyNumberFormat="0" applyFont="0" applyAlignment="0" applyProtection="0"/>
    <xf numFmtId="164" fontId="3" fillId="23" borderId="17" applyNumberFormat="0" applyFont="0" applyAlignment="0" applyProtection="0"/>
    <xf numFmtId="0" fontId="39" fillId="20" borderId="18" applyNumberFormat="0" applyAlignment="0" applyProtection="0"/>
    <xf numFmtId="0" fontId="39" fillId="20" borderId="18" applyNumberFormat="0" applyAlignment="0" applyProtection="0"/>
    <xf numFmtId="164" fontId="40" fillId="20" borderId="18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</cellStyleXfs>
  <cellXfs count="255">
    <xf numFmtId="0" fontId="0" fillId="0" borderId="0" xfId="0"/>
    <xf numFmtId="4" fontId="52" fillId="0" borderId="3" xfId="1" applyNumberFormat="1" applyFont="1" applyBorder="1" applyAlignment="1">
      <alignment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0" applyNumberFormat="1" applyFont="1" applyFill="1" applyBorder="1" applyAlignment="1" applyProtection="1">
      <alignment horizontal="left" vertical="center"/>
      <protection locked="0"/>
    </xf>
    <xf numFmtId="4" fontId="52" fillId="0" borderId="3" xfId="1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5" fillId="0" borderId="3" xfId="0" applyNumberFormat="1" applyFont="1" applyFill="1" applyBorder="1" applyAlignment="1" applyProtection="1">
      <alignment horizontal="left" vertical="center"/>
      <protection locked="0"/>
    </xf>
    <xf numFmtId="4" fontId="51" fillId="0" borderId="3" xfId="1" applyNumberFormat="1" applyFont="1" applyBorder="1" applyAlignment="1">
      <alignment vertical="center"/>
    </xf>
    <xf numFmtId="4" fontId="51" fillId="0" borderId="3" xfId="1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indent="1"/>
      <protection locked="0"/>
    </xf>
    <xf numFmtId="4" fontId="51" fillId="0" borderId="3" xfId="0" applyNumberFormat="1" applyFont="1" applyBorder="1" applyAlignment="1">
      <alignment horizontal="right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1" xfId="0" applyNumberFormat="1" applyFont="1" applyBorder="1" applyAlignment="1">
      <alignment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6" xfId="0" applyNumberFormat="1" applyFont="1" applyBorder="1" applyAlignment="1">
      <alignment horizontal="center" vertical="center" shrinkToFit="1"/>
    </xf>
    <xf numFmtId="4" fontId="52" fillId="0" borderId="10" xfId="0" applyNumberFormat="1" applyFont="1" applyBorder="1" applyAlignment="1">
      <alignment horizontal="center" vertical="center" shrinkToFit="1"/>
    </xf>
    <xf numFmtId="4" fontId="52" fillId="0" borderId="6" xfId="1" applyNumberFormat="1" applyFont="1" applyBorder="1" applyAlignment="1">
      <alignment horizontal="center" vertical="center" shrinkToFit="1"/>
    </xf>
    <xf numFmtId="4" fontId="52" fillId="0" borderId="0" xfId="0" applyNumberFormat="1" applyFont="1" applyBorder="1" applyAlignment="1">
      <alignment horizontal="center" vertical="center" shrinkToFit="1"/>
    </xf>
    <xf numFmtId="4" fontId="52" fillId="0" borderId="6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6" xfId="1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10" xfId="1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7" fillId="0" borderId="0" xfId="0" applyNumberFormat="1" applyFont="1" applyBorder="1" applyAlignment="1">
      <alignment vertical="center"/>
    </xf>
    <xf numFmtId="4" fontId="58" fillId="0" borderId="3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/>
    </xf>
    <xf numFmtId="4" fontId="58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indent="1"/>
    </xf>
    <xf numFmtId="4" fontId="52" fillId="0" borderId="3" xfId="0" applyNumberFormat="1" applyFont="1" applyBorder="1" applyAlignment="1">
      <alignment horizontal="right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3" fontId="52" fillId="0" borderId="0" xfId="0" applyNumberFormat="1" applyFont="1" applyBorder="1" applyAlignment="1">
      <alignment vertical="center"/>
    </xf>
    <xf numFmtId="49" fontId="52" fillId="0" borderId="0" xfId="0" applyNumberFormat="1" applyFont="1" applyBorder="1" applyAlignment="1">
      <alignment horizontal="center" vertical="center"/>
    </xf>
    <xf numFmtId="4" fontId="57" fillId="0" borderId="3" xfId="1" applyNumberFormat="1" applyFont="1" applyBorder="1" applyAlignment="1">
      <alignment vertical="center"/>
    </xf>
    <xf numFmtId="167" fontId="52" fillId="0" borderId="3" xfId="1" applyNumberFormat="1" applyFont="1" applyBorder="1" applyAlignment="1">
      <alignment vertical="center"/>
    </xf>
    <xf numFmtId="4" fontId="60" fillId="0" borderId="0" xfId="0" applyNumberFormat="1" applyFont="1" applyBorder="1" applyAlignment="1">
      <alignment vertical="center"/>
    </xf>
    <xf numFmtId="4" fontId="60" fillId="0" borderId="1" xfId="0" applyNumberFormat="1" applyFont="1" applyBorder="1" applyAlignment="1">
      <alignment vertical="center"/>
    </xf>
    <xf numFmtId="4" fontId="52" fillId="0" borderId="3" xfId="1" applyNumberFormat="1" applyFont="1" applyFill="1" applyBorder="1" applyAlignment="1">
      <alignment vertical="center"/>
    </xf>
    <xf numFmtId="4" fontId="52" fillId="0" borderId="0" xfId="0" applyNumberFormat="1" applyFont="1" applyFill="1" applyBorder="1" applyAlignment="1">
      <alignment vertical="center"/>
    </xf>
    <xf numFmtId="4" fontId="51" fillId="0" borderId="3" xfId="1" applyNumberFormat="1" applyFont="1" applyFill="1" applyBorder="1" applyAlignment="1">
      <alignment vertical="center"/>
    </xf>
    <xf numFmtId="4" fontId="54" fillId="0" borderId="3" xfId="0" applyNumberFormat="1" applyFont="1" applyFill="1" applyBorder="1" applyAlignment="1">
      <alignment horizontal="right" vertical="center" wrapText="1"/>
    </xf>
    <xf numFmtId="4" fontId="52" fillId="0" borderId="3" xfId="1" applyNumberFormat="1" applyFont="1" applyFill="1" applyBorder="1" applyAlignment="1">
      <alignment horizontal="center" vertical="center"/>
    </xf>
    <xf numFmtId="4" fontId="51" fillId="0" borderId="3" xfId="0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>
      <alignment vertical="center"/>
    </xf>
    <xf numFmtId="4" fontId="54" fillId="0" borderId="4" xfId="0" applyNumberFormat="1" applyFont="1" applyBorder="1" applyAlignment="1">
      <alignment horizontal="center" vertical="center"/>
    </xf>
    <xf numFmtId="4" fontId="54" fillId="0" borderId="5" xfId="0" applyNumberFormat="1" applyFont="1" applyBorder="1" applyAlignment="1">
      <alignment horizontal="center" vertical="center"/>
    </xf>
    <xf numFmtId="4" fontId="55" fillId="0" borderId="3" xfId="0" applyNumberFormat="1" applyFont="1" applyBorder="1" applyAlignment="1">
      <alignment horizontal="right" vertical="center"/>
    </xf>
    <xf numFmtId="4" fontId="55" fillId="0" borderId="3" xfId="1" applyNumberFormat="1" applyFont="1" applyBorder="1" applyAlignment="1">
      <alignment vertical="center"/>
    </xf>
    <xf numFmtId="4" fontId="54" fillId="0" borderId="3" xfId="1" applyNumberFormat="1" applyFont="1" applyBorder="1" applyAlignment="1">
      <alignment vertical="center"/>
    </xf>
    <xf numFmtId="4" fontId="52" fillId="0" borderId="3" xfId="0" applyNumberFormat="1" applyFont="1" applyFill="1" applyBorder="1" applyAlignment="1">
      <alignment horizontal="right" vertical="center"/>
    </xf>
    <xf numFmtId="43" fontId="54" fillId="0" borderId="3" xfId="1" applyFont="1" applyFill="1" applyBorder="1" applyAlignment="1">
      <alignment vertical="center"/>
    </xf>
    <xf numFmtId="4" fontId="55" fillId="0" borderId="3" xfId="1" applyNumberFormat="1" applyFont="1" applyFill="1" applyBorder="1" applyAlignment="1">
      <alignment vertical="center"/>
    </xf>
    <xf numFmtId="4" fontId="58" fillId="0" borderId="3" xfId="0" applyNumberFormat="1" applyFont="1" applyFill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2" fillId="0" borderId="0" xfId="0" applyNumberFormat="1" applyFont="1" applyBorder="1" applyAlignment="1">
      <alignment horizontal="center" vertical="center"/>
    </xf>
    <xf numFmtId="4" fontId="54" fillId="0" borderId="3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1" applyNumberFormat="1" applyFont="1" applyFill="1" applyBorder="1" applyAlignment="1">
      <alignment vertical="center"/>
    </xf>
    <xf numFmtId="4" fontId="62" fillId="0" borderId="0" xfId="0" applyNumberFormat="1" applyFont="1" applyBorder="1" applyAlignment="1">
      <alignment vertical="center"/>
    </xf>
    <xf numFmtId="4" fontId="62" fillId="0" borderId="1" xfId="0" applyNumberFormat="1" applyFont="1" applyBorder="1" applyAlignment="1">
      <alignment vertical="center"/>
    </xf>
    <xf numFmtId="4" fontId="53" fillId="0" borderId="2" xfId="0" applyNumberFormat="1" applyFont="1" applyBorder="1" applyAlignment="1">
      <alignment horizontal="center" vertical="center"/>
    </xf>
    <xf numFmtId="4" fontId="53" fillId="0" borderId="4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" fontId="53" fillId="0" borderId="6" xfId="0" applyNumberFormat="1" applyFont="1" applyBorder="1" applyAlignment="1">
      <alignment horizontal="center" vertical="center" shrinkToFit="1"/>
    </xf>
    <xf numFmtId="4" fontId="53" fillId="0" borderId="10" xfId="0" applyNumberFormat="1" applyFont="1" applyBorder="1" applyAlignment="1">
      <alignment horizontal="center" vertical="center" shrinkToFit="1"/>
    </xf>
    <xf numFmtId="4" fontId="53" fillId="0" borderId="6" xfId="1" applyNumberFormat="1" applyFont="1" applyBorder="1" applyAlignment="1">
      <alignment horizontal="center" vertical="center" shrinkToFit="1"/>
    </xf>
    <xf numFmtId="4" fontId="53" fillId="0" borderId="3" xfId="0" applyNumberFormat="1" applyFont="1" applyBorder="1" applyAlignment="1">
      <alignment horizontal="center" vertical="center" shrinkToFit="1"/>
    </xf>
    <xf numFmtId="4" fontId="53" fillId="0" borderId="0" xfId="0" applyNumberFormat="1" applyFont="1" applyBorder="1" applyAlignment="1">
      <alignment horizontal="center" vertical="center" shrinkToFit="1"/>
    </xf>
    <xf numFmtId="4" fontId="53" fillId="0" borderId="6" xfId="0" applyNumberFormat="1" applyFont="1" applyBorder="1" applyAlignment="1">
      <alignment horizontal="center" vertical="center"/>
    </xf>
    <xf numFmtId="4" fontId="53" fillId="0" borderId="5" xfId="0" applyNumberFormat="1" applyFont="1" applyBorder="1" applyAlignment="1">
      <alignment horizontal="center" vertical="center"/>
    </xf>
    <xf numFmtId="4" fontId="53" fillId="0" borderId="9" xfId="0" applyNumberFormat="1" applyFont="1" applyBorder="1" applyAlignment="1">
      <alignment horizontal="center" vertical="center"/>
    </xf>
    <xf numFmtId="4" fontId="53" fillId="0" borderId="3" xfId="0" applyNumberFormat="1" applyFont="1" applyBorder="1" applyAlignment="1">
      <alignment horizontal="center" vertical="center"/>
    </xf>
    <xf numFmtId="4" fontId="53" fillId="0" borderId="6" xfId="1" applyNumberFormat="1" applyFont="1" applyBorder="1" applyAlignment="1">
      <alignment horizontal="center" vertical="center"/>
    </xf>
    <xf numFmtId="4" fontId="53" fillId="0" borderId="10" xfId="1" applyNumberFormat="1" applyFont="1" applyBorder="1" applyAlignment="1">
      <alignment horizontal="center" vertical="center"/>
    </xf>
    <xf numFmtId="4" fontId="62" fillId="0" borderId="3" xfId="0" applyNumberFormat="1" applyFont="1" applyBorder="1" applyAlignment="1">
      <alignment horizontal="left" vertical="center"/>
    </xf>
    <xf numFmtId="4" fontId="62" fillId="0" borderId="3" xfId="0" applyNumberFormat="1" applyFont="1" applyBorder="1" applyAlignment="1">
      <alignment horizontal="right" vertical="center"/>
    </xf>
    <xf numFmtId="4" fontId="62" fillId="0" borderId="3" xfId="1" applyNumberFormat="1" applyFont="1" applyBorder="1" applyAlignment="1">
      <alignment vertical="center"/>
    </xf>
    <xf numFmtId="4" fontId="62" fillId="0" borderId="3" xfId="0" applyNumberFormat="1" applyFont="1" applyBorder="1" applyAlignment="1">
      <alignment horizontal="center" vertical="center"/>
    </xf>
    <xf numFmtId="4" fontId="62" fillId="0" borderId="3" xfId="0" applyNumberFormat="1" applyFont="1" applyFill="1" applyBorder="1" applyAlignment="1">
      <alignment vertical="center"/>
    </xf>
    <xf numFmtId="4" fontId="62" fillId="0" borderId="3" xfId="1" applyNumberFormat="1" applyFont="1" applyFill="1" applyBorder="1" applyAlignment="1">
      <alignment vertical="center"/>
    </xf>
    <xf numFmtId="4" fontId="62" fillId="0" borderId="0" xfId="0" applyNumberFormat="1" applyFont="1" applyBorder="1" applyAlignment="1">
      <alignment horizontal="center" vertical="center"/>
    </xf>
    <xf numFmtId="4" fontId="53" fillId="0" borderId="3" xfId="0" applyNumberFormat="1" applyFont="1" applyFill="1" applyBorder="1" applyAlignment="1" applyProtection="1">
      <alignment horizontal="left" vertical="center"/>
      <protection locked="0"/>
    </xf>
    <xf numFmtId="4" fontId="53" fillId="0" borderId="3" xfId="1" applyNumberFormat="1" applyFont="1" applyBorder="1" applyAlignment="1">
      <alignment vertical="center"/>
    </xf>
    <xf numFmtId="43" fontId="53" fillId="0" borderId="3" xfId="1" applyFont="1" applyBorder="1" applyAlignment="1">
      <alignment vertical="center"/>
    </xf>
    <xf numFmtId="4" fontId="53" fillId="0" borderId="3" xfId="1" applyNumberFormat="1" applyFont="1" applyBorder="1" applyAlignment="1">
      <alignment horizontal="center" vertical="center"/>
    </xf>
    <xf numFmtId="4" fontId="53" fillId="0" borderId="3" xfId="0" applyNumberFormat="1" applyFont="1" applyFill="1" applyBorder="1" applyAlignment="1">
      <alignment vertical="center"/>
    </xf>
    <xf numFmtId="4" fontId="53" fillId="0" borderId="3" xfId="1" applyNumberFormat="1" applyFont="1" applyFill="1" applyBorder="1" applyAlignment="1">
      <alignment vertical="center"/>
    </xf>
    <xf numFmtId="4" fontId="53" fillId="0" borderId="0" xfId="0" applyNumberFormat="1" applyFont="1" applyBorder="1" applyAlignment="1">
      <alignment vertical="center"/>
    </xf>
    <xf numFmtId="4" fontId="53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3" fillId="0" borderId="3" xfId="0" applyNumberFormat="1" applyFont="1" applyBorder="1" applyAlignment="1">
      <alignment horizontal="right" vertical="center" wrapText="1"/>
    </xf>
    <xf numFmtId="4" fontId="62" fillId="0" borderId="3" xfId="0" applyNumberFormat="1" applyFont="1" applyFill="1" applyBorder="1" applyAlignment="1" applyProtection="1">
      <alignment horizontal="left" vertical="center"/>
      <protection locked="0"/>
    </xf>
    <xf numFmtId="4" fontId="62" fillId="0" borderId="3" xfId="1" applyNumberFormat="1" applyFont="1" applyBorder="1" applyAlignment="1">
      <alignment horizontal="center" vertical="center"/>
    </xf>
    <xf numFmtId="4" fontId="53" fillId="0" borderId="3" xfId="0" applyNumberFormat="1" applyFont="1" applyFill="1" applyBorder="1" applyAlignment="1" applyProtection="1">
      <alignment horizontal="left" vertical="center" indent="1"/>
      <protection locked="0"/>
    </xf>
    <xf numFmtId="4" fontId="53" fillId="0" borderId="0" xfId="1" applyNumberFormat="1" applyFont="1" applyBorder="1" applyAlignment="1">
      <alignment vertical="center"/>
    </xf>
    <xf numFmtId="4" fontId="53" fillId="0" borderId="3" xfId="1" applyNumberFormat="1" applyFont="1" applyFill="1" applyBorder="1" applyAlignment="1">
      <alignment horizontal="center" vertical="center"/>
    </xf>
    <xf numFmtId="4" fontId="57" fillId="0" borderId="3" xfId="1" applyNumberFormat="1" applyFont="1" applyFill="1" applyBorder="1" applyAlignment="1">
      <alignment vertical="center"/>
    </xf>
    <xf numFmtId="4" fontId="55" fillId="0" borderId="0" xfId="0" applyNumberFormat="1" applyFont="1" applyBorder="1" applyAlignment="1">
      <alignment vertical="center"/>
    </xf>
    <xf numFmtId="4" fontId="55" fillId="0" borderId="1" xfId="0" applyNumberFormat="1" applyFont="1" applyBorder="1" applyAlignment="1">
      <alignment vertical="center"/>
    </xf>
    <xf numFmtId="4" fontId="54" fillId="0" borderId="2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/>
    </xf>
    <xf numFmtId="4" fontId="54" fillId="0" borderId="6" xfId="0" applyNumberFormat="1" applyFont="1" applyBorder="1" applyAlignment="1">
      <alignment horizontal="center" vertical="center" shrinkToFit="1"/>
    </xf>
    <xf numFmtId="4" fontId="54" fillId="0" borderId="10" xfId="0" applyNumberFormat="1" applyFont="1" applyBorder="1" applyAlignment="1">
      <alignment horizontal="center" vertical="center" shrinkToFit="1"/>
    </xf>
    <xf numFmtId="4" fontId="54" fillId="0" borderId="6" xfId="1" applyNumberFormat="1" applyFont="1" applyBorder="1" applyAlignment="1">
      <alignment horizontal="center" vertical="center" shrinkToFit="1"/>
    </xf>
    <xf numFmtId="4" fontId="54" fillId="0" borderId="3" xfId="0" applyNumberFormat="1" applyFont="1" applyBorder="1" applyAlignment="1">
      <alignment horizontal="center" vertical="center" shrinkToFit="1"/>
    </xf>
    <xf numFmtId="4" fontId="54" fillId="0" borderId="0" xfId="0" applyNumberFormat="1" applyFont="1" applyBorder="1" applyAlignment="1">
      <alignment horizontal="center" vertical="center" shrinkToFit="1"/>
    </xf>
    <xf numFmtId="4" fontId="54" fillId="0" borderId="6" xfId="0" applyNumberFormat="1" applyFont="1" applyBorder="1" applyAlignment="1">
      <alignment horizontal="center" vertical="center"/>
    </xf>
    <xf numFmtId="4" fontId="54" fillId="0" borderId="9" xfId="0" applyNumberFormat="1" applyFont="1" applyBorder="1" applyAlignment="1">
      <alignment horizontal="center" vertical="center"/>
    </xf>
    <xf numFmtId="4" fontId="54" fillId="0" borderId="6" xfId="1" applyNumberFormat="1" applyFont="1" applyBorder="1" applyAlignment="1">
      <alignment horizontal="center" vertical="center"/>
    </xf>
    <xf numFmtId="4" fontId="54" fillId="0" borderId="6" xfId="1" applyNumberFormat="1" applyFont="1" applyFill="1" applyBorder="1" applyAlignment="1">
      <alignment horizontal="center" vertical="center"/>
    </xf>
    <xf numFmtId="4" fontId="54" fillId="0" borderId="10" xfId="1" applyNumberFormat="1" applyFont="1" applyBorder="1" applyAlignment="1">
      <alignment horizontal="center" vertical="center"/>
    </xf>
    <xf numFmtId="4" fontId="55" fillId="0" borderId="3" xfId="0" applyNumberFormat="1" applyFont="1" applyBorder="1" applyAlignment="1">
      <alignment horizontal="left" vertical="center"/>
    </xf>
    <xf numFmtId="4" fontId="55" fillId="0" borderId="3" xfId="0" applyNumberFormat="1" applyFont="1" applyBorder="1" applyAlignment="1">
      <alignment horizontal="center" vertical="center"/>
    </xf>
    <xf numFmtId="4" fontId="55" fillId="0" borderId="3" xfId="0" applyNumberFormat="1" applyFont="1" applyFill="1" applyBorder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4" fillId="0" borderId="3" xfId="1" applyNumberFormat="1" applyFont="1" applyBorder="1" applyAlignment="1">
      <alignment horizontal="center" vertical="center"/>
    </xf>
    <xf numFmtId="4" fontId="54" fillId="0" borderId="3" xfId="0" applyNumberFormat="1" applyFont="1" applyFill="1" applyBorder="1" applyAlignment="1">
      <alignment vertical="center"/>
    </xf>
    <xf numFmtId="4" fontId="54" fillId="0" borderId="0" xfId="0" applyNumberFormat="1" applyFont="1" applyBorder="1" applyAlignment="1">
      <alignment vertical="center"/>
    </xf>
    <xf numFmtId="4" fontId="55" fillId="0" borderId="3" xfId="1" applyNumberFormat="1" applyFont="1" applyBorder="1" applyAlignment="1">
      <alignment horizontal="center" vertical="center"/>
    </xf>
    <xf numFmtId="4" fontId="54" fillId="0" borderId="0" xfId="1" applyNumberFormat="1" applyFont="1" applyBorder="1" applyAlignment="1">
      <alignment vertical="center"/>
    </xf>
    <xf numFmtId="4" fontId="51" fillId="0" borderId="1" xfId="0" applyNumberFormat="1" applyFont="1" applyFill="1" applyBorder="1" applyAlignment="1">
      <alignment horizontal="center" vertical="center"/>
    </xf>
    <xf numFmtId="43" fontId="52" fillId="0" borderId="0" xfId="0" applyNumberFormat="1" applyFont="1" applyFill="1" applyAlignment="1">
      <alignment vertical="center"/>
    </xf>
    <xf numFmtId="4" fontId="55" fillId="0" borderId="0" xfId="0" applyNumberFormat="1" applyFont="1" applyFill="1" applyBorder="1" applyAlignment="1">
      <alignment vertical="center"/>
    </xf>
    <xf numFmtId="4" fontId="55" fillId="0" borderId="1" xfId="0" applyNumberFormat="1" applyFont="1" applyFill="1" applyBorder="1" applyAlignment="1">
      <alignment vertical="center"/>
    </xf>
    <xf numFmtId="4" fontId="54" fillId="0" borderId="2" xfId="0" applyNumberFormat="1" applyFont="1" applyFill="1" applyBorder="1" applyAlignment="1">
      <alignment horizontal="center" vertical="center"/>
    </xf>
    <xf numFmtId="4" fontId="54" fillId="0" borderId="4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4" fontId="54" fillId="0" borderId="6" xfId="0" applyNumberFormat="1" applyFont="1" applyFill="1" applyBorder="1" applyAlignment="1">
      <alignment horizontal="center" vertical="center" shrinkToFit="1"/>
    </xf>
    <xf numFmtId="4" fontId="54" fillId="0" borderId="10" xfId="0" applyNumberFormat="1" applyFont="1" applyFill="1" applyBorder="1" applyAlignment="1">
      <alignment horizontal="center" vertical="center" shrinkToFit="1"/>
    </xf>
    <xf numFmtId="4" fontId="54" fillId="0" borderId="6" xfId="1" applyNumberFormat="1" applyFont="1" applyFill="1" applyBorder="1" applyAlignment="1">
      <alignment horizontal="center" vertical="center" shrinkToFit="1"/>
    </xf>
    <xf numFmtId="4" fontId="54" fillId="0" borderId="3" xfId="0" applyNumberFormat="1" applyFont="1" applyFill="1" applyBorder="1" applyAlignment="1">
      <alignment horizontal="center" vertical="center" shrinkToFit="1"/>
    </xf>
    <xf numFmtId="4" fontId="54" fillId="0" borderId="0" xfId="0" applyNumberFormat="1" applyFont="1" applyFill="1" applyBorder="1" applyAlignment="1">
      <alignment horizontal="center" vertical="center" shrinkToFit="1"/>
    </xf>
    <xf numFmtId="4" fontId="54" fillId="0" borderId="6" xfId="0" applyNumberFormat="1" applyFont="1" applyFill="1" applyBorder="1" applyAlignment="1">
      <alignment horizontal="center" vertical="center"/>
    </xf>
    <xf numFmtId="4" fontId="54" fillId="0" borderId="9" xfId="0" applyNumberFormat="1" applyFont="1" applyFill="1" applyBorder="1" applyAlignment="1">
      <alignment horizontal="center" vertical="center"/>
    </xf>
    <xf numFmtId="4" fontId="54" fillId="0" borderId="3" xfId="0" applyNumberFormat="1" applyFont="1" applyFill="1" applyBorder="1" applyAlignment="1">
      <alignment horizontal="center" vertical="center"/>
    </xf>
    <xf numFmtId="4" fontId="54" fillId="0" borderId="10" xfId="1" applyNumberFormat="1" applyFont="1" applyFill="1" applyBorder="1" applyAlignment="1">
      <alignment horizontal="center" vertical="center"/>
    </xf>
    <xf numFmtId="4" fontId="55" fillId="0" borderId="3" xfId="0" applyNumberFormat="1" applyFont="1" applyFill="1" applyBorder="1" applyAlignment="1">
      <alignment horizontal="left" vertical="center"/>
    </xf>
    <xf numFmtId="4" fontId="55" fillId="0" borderId="3" xfId="0" applyNumberFormat="1" applyFont="1" applyFill="1" applyBorder="1" applyAlignment="1">
      <alignment horizontal="right" vertical="center"/>
    </xf>
    <xf numFmtId="4" fontId="55" fillId="0" borderId="3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center" vertical="center"/>
    </xf>
    <xf numFmtId="4" fontId="54" fillId="0" borderId="3" xfId="1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vertical="center"/>
    </xf>
    <xf numFmtId="4" fontId="55" fillId="0" borderId="3" xfId="1" applyNumberFormat="1" applyFont="1" applyFill="1" applyBorder="1" applyAlignment="1">
      <alignment horizontal="center" vertical="center"/>
    </xf>
    <xf numFmtId="4" fontId="54" fillId="0" borderId="0" xfId="1" applyNumberFormat="1" applyFont="1" applyFill="1" applyBorder="1" applyAlignment="1">
      <alignment vertical="center"/>
    </xf>
    <xf numFmtId="4" fontId="64" fillId="0" borderId="0" xfId="0" applyNumberFormat="1" applyFont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21" xfId="0" applyNumberFormat="1" applyFont="1" applyBorder="1" applyAlignment="1">
      <alignment horizontal="center" vertical="center"/>
    </xf>
    <xf numFmtId="4" fontId="53" fillId="0" borderId="2" xfId="1" applyNumberFormat="1" applyFont="1" applyFill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7" xfId="0" applyNumberFormat="1" applyFont="1" applyBorder="1" applyAlignment="1">
      <alignment horizontal="center" vertical="center" shrinkToFit="1"/>
    </xf>
    <xf numFmtId="4" fontId="52" fillId="0" borderId="1" xfId="0" applyNumberFormat="1" applyFont="1" applyBorder="1" applyAlignment="1">
      <alignment horizontal="center" vertical="center" shrinkToFit="1"/>
    </xf>
    <xf numFmtId="4" fontId="52" fillId="0" borderId="8" xfId="0" applyNumberFormat="1" applyFont="1" applyBorder="1" applyAlignment="1">
      <alignment horizontal="center" vertical="center" shrinkToFit="1"/>
    </xf>
    <xf numFmtId="4" fontId="52" fillId="0" borderId="22" xfId="0" applyNumberFormat="1" applyFont="1" applyBorder="1" applyAlignment="1">
      <alignment horizontal="center" vertical="center" shrinkToFit="1"/>
    </xf>
    <xf numFmtId="4" fontId="52" fillId="0" borderId="5" xfId="0" applyNumberFormat="1" applyFont="1" applyBorder="1" applyAlignment="1">
      <alignment horizontal="center" vertical="center" shrinkToFit="1"/>
    </xf>
    <xf numFmtId="4" fontId="52" fillId="0" borderId="9" xfId="0" applyNumberFormat="1" applyFont="1" applyBorder="1" applyAlignment="1">
      <alignment horizontal="center" vertical="center"/>
    </xf>
    <xf numFmtId="4" fontId="52" fillId="0" borderId="20" xfId="0" applyNumberFormat="1" applyFont="1" applyBorder="1" applyAlignment="1">
      <alignment horizontal="center" vertical="center"/>
    </xf>
    <xf numFmtId="4" fontId="52" fillId="0" borderId="3" xfId="0" applyNumberFormat="1" applyFont="1" applyBorder="1" applyAlignment="1">
      <alignment horizontal="center" vertical="center" shrinkToFit="1"/>
    </xf>
    <xf numFmtId="4" fontId="53" fillId="0" borderId="3" xfId="0" applyNumberFormat="1" applyFont="1" applyBorder="1" applyAlignment="1">
      <alignment horizontal="center" vertical="center"/>
    </xf>
    <xf numFmtId="4" fontId="62" fillId="0" borderId="3" xfId="0" applyNumberFormat="1" applyFont="1" applyBorder="1" applyAlignment="1">
      <alignment horizontal="center" vertical="center"/>
    </xf>
    <xf numFmtId="4" fontId="62" fillId="0" borderId="2" xfId="0" applyNumberFormat="1" applyFont="1" applyBorder="1" applyAlignment="1">
      <alignment horizontal="center" vertical="center"/>
    </xf>
    <xf numFmtId="4" fontId="53" fillId="0" borderId="2" xfId="0" applyNumberFormat="1" applyFont="1" applyBorder="1" applyAlignment="1">
      <alignment horizontal="center" vertical="center"/>
    </xf>
    <xf numFmtId="4" fontId="53" fillId="0" borderId="4" xfId="0" applyNumberFormat="1" applyFont="1" applyBorder="1" applyAlignment="1">
      <alignment horizontal="center" vertical="center"/>
    </xf>
    <xf numFmtId="4" fontId="53" fillId="0" borderId="5" xfId="0" applyNumberFormat="1" applyFont="1" applyBorder="1" applyAlignment="1">
      <alignment horizontal="center" vertical="center"/>
    </xf>
    <xf numFmtId="4" fontId="53" fillId="0" borderId="22" xfId="0" applyNumberFormat="1" applyFont="1" applyBorder="1" applyAlignment="1">
      <alignment horizontal="center" vertical="center"/>
    </xf>
    <xf numFmtId="4" fontId="53" fillId="0" borderId="23" xfId="0" applyNumberFormat="1" applyFont="1" applyBorder="1" applyAlignment="1">
      <alignment horizontal="center" vertical="center"/>
    </xf>
    <xf numFmtId="4" fontId="53" fillId="0" borderId="21" xfId="0" applyNumberFormat="1" applyFont="1" applyBorder="1" applyAlignment="1">
      <alignment horizontal="center" vertical="center"/>
    </xf>
    <xf numFmtId="4" fontId="53" fillId="0" borderId="7" xfId="0" applyNumberFormat="1" applyFont="1" applyBorder="1" applyAlignment="1">
      <alignment horizontal="center" vertical="center" shrinkToFit="1"/>
    </xf>
    <xf numFmtId="4" fontId="53" fillId="0" borderId="1" xfId="0" applyNumberFormat="1" applyFont="1" applyBorder="1" applyAlignment="1">
      <alignment horizontal="center" vertical="center" shrinkToFit="1"/>
    </xf>
    <xf numFmtId="4" fontId="53" fillId="0" borderId="8" xfId="0" applyNumberFormat="1" applyFont="1" applyBorder="1" applyAlignment="1">
      <alignment horizontal="center" vertical="center" shrinkToFit="1"/>
    </xf>
    <xf numFmtId="4" fontId="53" fillId="0" borderId="22" xfId="0" applyNumberFormat="1" applyFont="1" applyBorder="1" applyAlignment="1">
      <alignment horizontal="center" vertical="center" shrinkToFit="1"/>
    </xf>
    <xf numFmtId="4" fontId="53" fillId="0" borderId="5" xfId="0" applyNumberFormat="1" applyFont="1" applyBorder="1" applyAlignment="1">
      <alignment horizontal="center" vertical="center" shrinkToFit="1"/>
    </xf>
    <xf numFmtId="4" fontId="53" fillId="0" borderId="9" xfId="0" applyNumberFormat="1" applyFont="1" applyBorder="1" applyAlignment="1">
      <alignment horizontal="center" vertical="center"/>
    </xf>
    <xf numFmtId="4" fontId="53" fillId="0" borderId="20" xfId="0" applyNumberFormat="1" applyFont="1" applyBorder="1" applyAlignment="1">
      <alignment horizontal="center" vertical="center"/>
    </xf>
    <xf numFmtId="4" fontId="53" fillId="0" borderId="3" xfId="0" applyNumberFormat="1" applyFont="1" applyBorder="1" applyAlignment="1">
      <alignment horizontal="center" vertical="center" shrinkToFit="1"/>
    </xf>
    <xf numFmtId="4" fontId="54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5" fillId="0" borderId="3" xfId="0" applyNumberFormat="1" applyFont="1" applyBorder="1" applyAlignment="1">
      <alignment horizontal="center" vertical="center"/>
    </xf>
    <xf numFmtId="4" fontId="55" fillId="0" borderId="2" xfId="0" applyNumberFormat="1" applyFont="1" applyBorder="1" applyAlignment="1">
      <alignment horizontal="center" vertical="center"/>
    </xf>
    <xf numFmtId="4" fontId="54" fillId="0" borderId="2" xfId="0" applyNumberFormat="1" applyFont="1" applyBorder="1" applyAlignment="1">
      <alignment horizontal="center" vertical="center"/>
    </xf>
    <xf numFmtId="4" fontId="54" fillId="0" borderId="4" xfId="0" applyNumberFormat="1" applyFont="1" applyBorder="1" applyAlignment="1">
      <alignment horizontal="center" vertical="center"/>
    </xf>
    <xf numFmtId="4" fontId="54" fillId="0" borderId="5" xfId="0" applyNumberFormat="1" applyFont="1" applyBorder="1" applyAlignment="1">
      <alignment horizontal="center" vertical="center"/>
    </xf>
    <xf numFmtId="4" fontId="54" fillId="0" borderId="22" xfId="0" applyNumberFormat="1" applyFont="1" applyBorder="1" applyAlignment="1">
      <alignment horizontal="center" vertical="center"/>
    </xf>
    <xf numFmtId="4" fontId="54" fillId="0" borderId="23" xfId="0" applyNumberFormat="1" applyFont="1" applyBorder="1" applyAlignment="1">
      <alignment horizontal="center" vertical="center"/>
    </xf>
    <xf numFmtId="4" fontId="54" fillId="0" borderId="21" xfId="0" applyNumberFormat="1" applyFont="1" applyBorder="1" applyAlignment="1">
      <alignment horizontal="center" vertical="center"/>
    </xf>
    <xf numFmtId="4" fontId="54" fillId="0" borderId="2" xfId="1" applyNumberFormat="1" applyFont="1" applyFill="1" applyBorder="1" applyAlignment="1">
      <alignment horizontal="center" vertical="center"/>
    </xf>
    <xf numFmtId="4" fontId="54" fillId="0" borderId="6" xfId="1" applyNumberFormat="1" applyFont="1" applyFill="1" applyBorder="1" applyAlignment="1">
      <alignment horizontal="center" vertical="center"/>
    </xf>
    <xf numFmtId="4" fontId="54" fillId="0" borderId="7" xfId="0" applyNumberFormat="1" applyFont="1" applyBorder="1" applyAlignment="1">
      <alignment horizontal="center" vertical="center" shrinkToFit="1"/>
    </xf>
    <xf numFmtId="4" fontId="54" fillId="0" borderId="1" xfId="0" applyNumberFormat="1" applyFont="1" applyBorder="1" applyAlignment="1">
      <alignment horizontal="center" vertical="center" shrinkToFit="1"/>
    </xf>
    <xf numFmtId="4" fontId="54" fillId="0" borderId="8" xfId="0" applyNumberFormat="1" applyFont="1" applyBorder="1" applyAlignment="1">
      <alignment horizontal="center" vertical="center" shrinkToFit="1"/>
    </xf>
    <xf numFmtId="4" fontId="54" fillId="0" borderId="22" xfId="0" applyNumberFormat="1" applyFont="1" applyBorder="1" applyAlignment="1">
      <alignment horizontal="center" vertical="center" shrinkToFit="1"/>
    </xf>
    <xf numFmtId="4" fontId="54" fillId="0" borderId="5" xfId="0" applyNumberFormat="1" applyFont="1" applyBorder="1" applyAlignment="1">
      <alignment horizontal="center" vertical="center" shrinkToFit="1"/>
    </xf>
    <xf numFmtId="4" fontId="54" fillId="0" borderId="9" xfId="0" applyNumberFormat="1" applyFont="1" applyBorder="1" applyAlignment="1">
      <alignment horizontal="center" vertical="center"/>
    </xf>
    <xf numFmtId="4" fontId="54" fillId="0" borderId="20" xfId="0" applyNumberFormat="1" applyFont="1" applyBorder="1" applyAlignment="1">
      <alignment horizontal="center" vertical="center"/>
    </xf>
    <xf numFmtId="4" fontId="54" fillId="0" borderId="3" xfId="0" applyNumberFormat="1" applyFont="1" applyBorder="1" applyAlignment="1">
      <alignment horizontal="center" vertical="center" shrinkToFit="1"/>
    </xf>
    <xf numFmtId="4" fontId="61" fillId="0" borderId="7" xfId="0" applyNumberFormat="1" applyFont="1" applyBorder="1" applyAlignment="1">
      <alignment horizontal="center" vertical="center" shrinkToFit="1"/>
    </xf>
    <xf numFmtId="4" fontId="61" fillId="0" borderId="8" xfId="0" applyNumberFormat="1" applyFont="1" applyBorder="1" applyAlignment="1">
      <alignment horizontal="center" vertical="center" shrinkToFit="1"/>
    </xf>
    <xf numFmtId="4" fontId="54" fillId="0" borderId="3" xfId="0" applyNumberFormat="1" applyFont="1" applyFill="1" applyBorder="1" applyAlignment="1">
      <alignment horizontal="center" vertical="center"/>
    </xf>
    <xf numFmtId="4" fontId="55" fillId="0" borderId="3" xfId="0" applyNumberFormat="1" applyFont="1" applyFill="1" applyBorder="1" applyAlignment="1">
      <alignment horizontal="center" vertical="center"/>
    </xf>
    <xf numFmtId="4" fontId="55" fillId="0" borderId="2" xfId="0" applyNumberFormat="1" applyFont="1" applyFill="1" applyBorder="1" applyAlignment="1">
      <alignment horizontal="center" vertical="center"/>
    </xf>
    <xf numFmtId="4" fontId="54" fillId="0" borderId="4" xfId="0" applyNumberFormat="1" applyFont="1" applyFill="1" applyBorder="1" applyAlignment="1">
      <alignment horizontal="center" vertical="center"/>
    </xf>
    <xf numFmtId="4" fontId="54" fillId="0" borderId="22" xfId="0" applyNumberFormat="1" applyFont="1" applyFill="1" applyBorder="1" applyAlignment="1">
      <alignment horizontal="center" vertical="center"/>
    </xf>
    <xf numFmtId="4" fontId="54" fillId="0" borderId="5" xfId="0" applyNumberFormat="1" applyFont="1" applyFill="1" applyBorder="1" applyAlignment="1">
      <alignment horizontal="center" vertical="center"/>
    </xf>
    <xf numFmtId="4" fontId="54" fillId="0" borderId="23" xfId="0" applyNumberFormat="1" applyFont="1" applyFill="1" applyBorder="1" applyAlignment="1">
      <alignment horizontal="center" vertical="center"/>
    </xf>
    <xf numFmtId="4" fontId="54" fillId="0" borderId="21" xfId="0" applyNumberFormat="1" applyFont="1" applyFill="1" applyBorder="1" applyAlignment="1">
      <alignment horizontal="center" vertical="center"/>
    </xf>
    <xf numFmtId="4" fontId="54" fillId="0" borderId="2" xfId="0" applyNumberFormat="1" applyFont="1" applyFill="1" applyBorder="1" applyAlignment="1">
      <alignment horizontal="center" vertical="center"/>
    </xf>
    <xf numFmtId="4" fontId="54" fillId="0" borderId="3" xfId="0" applyNumberFormat="1" applyFont="1" applyFill="1" applyBorder="1" applyAlignment="1">
      <alignment horizontal="center" vertical="center" shrinkToFit="1"/>
    </xf>
    <xf numFmtId="4" fontId="54" fillId="0" borderId="7" xfId="0" applyNumberFormat="1" applyFont="1" applyFill="1" applyBorder="1" applyAlignment="1">
      <alignment horizontal="center" vertical="center" shrinkToFit="1"/>
    </xf>
    <xf numFmtId="4" fontId="54" fillId="0" borderId="8" xfId="0" applyNumberFormat="1" applyFont="1" applyFill="1" applyBorder="1" applyAlignment="1">
      <alignment horizontal="center" vertical="center" shrinkToFit="1"/>
    </xf>
    <xf numFmtId="4" fontId="54" fillId="0" borderId="22" xfId="0" applyNumberFormat="1" applyFont="1" applyFill="1" applyBorder="1" applyAlignment="1">
      <alignment horizontal="center" vertical="center" shrinkToFit="1"/>
    </xf>
    <xf numFmtId="4" fontId="54" fillId="0" borderId="5" xfId="0" applyNumberFormat="1" applyFont="1" applyFill="1" applyBorder="1" applyAlignment="1">
      <alignment horizontal="center" vertical="center" shrinkToFit="1"/>
    </xf>
    <xf numFmtId="4" fontId="54" fillId="0" borderId="9" xfId="0" applyNumberFormat="1" applyFont="1" applyFill="1" applyBorder="1" applyAlignment="1">
      <alignment horizontal="center" vertical="center"/>
    </xf>
    <xf numFmtId="4" fontId="54" fillId="0" borderId="1" xfId="0" applyNumberFormat="1" applyFont="1" applyFill="1" applyBorder="1" applyAlignment="1">
      <alignment horizontal="center" vertical="center" shrinkToFit="1"/>
    </xf>
    <xf numFmtId="4" fontId="54" fillId="0" borderId="20" xfId="0" applyNumberFormat="1" applyFont="1" applyFill="1" applyBorder="1" applyAlignment="1">
      <alignment horizontal="center" vertical="center"/>
    </xf>
    <xf numFmtId="4" fontId="54" fillId="0" borderId="0" xfId="1" applyNumberFormat="1" applyFont="1" applyFill="1" applyBorder="1" applyAlignment="1">
      <alignment horizontal="left" vertical="center"/>
    </xf>
    <xf numFmtId="4" fontId="54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Border="1" applyAlignment="1">
      <alignment horizontal="left" vertical="center"/>
    </xf>
    <xf numFmtId="4" fontId="52" fillId="0" borderId="0" xfId="1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left" vertical="center" wrapText="1" indent="1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0" xfId="0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left" vertical="center" indent="3"/>
    </xf>
  </cellXfs>
  <cellStyles count="299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ลักษณะ 1" xfId="298" xr:uid="{00000000-0005-0000-0000-00002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CD06-D1E6-4389-AAFA-ACF2D79B1942}">
  <dimension ref="A1:Y35"/>
  <sheetViews>
    <sheetView tabSelected="1" zoomScaleNormal="100" workbookViewId="0">
      <pane xSplit="1" ySplit="8" topLeftCell="O9" activePane="bottomRight" state="frozen"/>
      <selection pane="topRight" activeCell="B1" sqref="B1"/>
      <selection pane="bottomLeft" activeCell="A9" sqref="A9"/>
      <selection pane="bottomRight" activeCell="AE31" sqref="AE31"/>
    </sheetView>
  </sheetViews>
  <sheetFormatPr defaultColWidth="9" defaultRowHeight="17.45" customHeight="1"/>
  <cols>
    <col min="1" max="1" width="28.625" style="6" bestFit="1" customWidth="1"/>
    <col min="2" max="2" width="17.25" style="6" customWidth="1"/>
    <col min="3" max="3" width="18.5" style="29" customWidth="1"/>
    <col min="4" max="4" width="9.125" style="29" bestFit="1" customWidth="1"/>
    <col min="5" max="5" width="17.5" style="6" bestFit="1" customWidth="1"/>
    <col min="6" max="6" width="9.125" style="6" bestFit="1" customWidth="1"/>
    <col min="7" max="7" width="18.875" style="6" customWidth="1"/>
    <col min="8" max="9" width="16" style="6" bestFit="1" customWidth="1"/>
    <col min="10" max="10" width="12.875" style="6" bestFit="1" customWidth="1"/>
    <col min="11" max="11" width="16" style="6" bestFit="1" customWidth="1"/>
    <col min="12" max="12" width="11.5" style="6" bestFit="1" customWidth="1"/>
    <col min="13" max="13" width="17.5" style="6" bestFit="1" customWidth="1"/>
    <col min="14" max="14" width="12.875" style="6" bestFit="1" customWidth="1"/>
    <col min="15" max="15" width="17.5" style="6" bestFit="1" customWidth="1"/>
    <col min="16" max="16" width="7.625" style="29" bestFit="1" customWidth="1"/>
    <col min="17" max="17" width="11.5" style="82" bestFit="1" customWidth="1"/>
    <col min="18" max="18" width="17.5" style="6" bestFit="1" customWidth="1"/>
    <col min="19" max="19" width="7.625" style="29" bestFit="1" customWidth="1"/>
    <col min="20" max="20" width="17.5" style="29" bestFit="1" customWidth="1"/>
    <col min="21" max="21" width="8.25" style="29" bestFit="1" customWidth="1"/>
    <col min="22" max="22" width="19.625" style="6" customWidth="1"/>
    <col min="23" max="24" width="16" style="6" bestFit="1" customWidth="1"/>
    <col min="25" max="25" width="9" style="6" bestFit="1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75</v>
      </c>
    </row>
    <row r="3" spans="1:25" s="11" customFormat="1" ht="17.45" customHeight="1">
      <c r="A3" s="16" t="s">
        <v>97</v>
      </c>
      <c r="B3" s="16"/>
      <c r="C3" s="16"/>
      <c r="D3" s="16"/>
      <c r="E3" s="16"/>
      <c r="F3" s="16"/>
    </row>
    <row r="4" spans="1:25" s="11" customFormat="1" ht="15">
      <c r="A4" s="172" t="s">
        <v>0</v>
      </c>
      <c r="B4" s="173" t="s">
        <v>56</v>
      </c>
      <c r="C4" s="173"/>
      <c r="D4" s="173"/>
      <c r="E4" s="173"/>
      <c r="F4" s="173"/>
      <c r="G4" s="173"/>
      <c r="H4" s="173"/>
      <c r="I4" s="174"/>
      <c r="J4" s="174"/>
      <c r="K4" s="174"/>
      <c r="L4" s="174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82" customFormat="1" ht="29.25" customHeight="1">
      <c r="A5" s="172"/>
      <c r="B5" s="76" t="s">
        <v>1</v>
      </c>
      <c r="C5" s="175" t="s">
        <v>5</v>
      </c>
      <c r="D5" s="176"/>
      <c r="E5" s="176" t="s">
        <v>50</v>
      </c>
      <c r="F5" s="177"/>
      <c r="G5" s="76" t="s">
        <v>1</v>
      </c>
      <c r="H5" s="77" t="s">
        <v>4</v>
      </c>
      <c r="I5" s="176" t="s">
        <v>2</v>
      </c>
      <c r="J5" s="178"/>
      <c r="K5" s="176" t="s">
        <v>2</v>
      </c>
      <c r="L5" s="177"/>
      <c r="M5" s="179" t="s">
        <v>46</v>
      </c>
      <c r="N5" s="179"/>
      <c r="O5" s="179"/>
      <c r="P5" s="180"/>
      <c r="Q5" s="181" t="s">
        <v>3</v>
      </c>
      <c r="R5" s="172" t="s">
        <v>48</v>
      </c>
      <c r="S5" s="172"/>
      <c r="T5" s="175" t="s">
        <v>5</v>
      </c>
      <c r="U5" s="176"/>
      <c r="V5" s="172" t="s">
        <v>50</v>
      </c>
      <c r="W5" s="172"/>
      <c r="X5" s="172"/>
      <c r="Y5" s="172"/>
    </row>
    <row r="6" spans="1:25" s="22" customFormat="1" ht="17.45" customHeight="1">
      <c r="A6" s="172"/>
      <c r="B6" s="19" t="s">
        <v>6</v>
      </c>
      <c r="C6" s="183" t="s">
        <v>49</v>
      </c>
      <c r="D6" s="184"/>
      <c r="E6" s="183" t="s">
        <v>112</v>
      </c>
      <c r="F6" s="185"/>
      <c r="G6" s="19" t="s">
        <v>41</v>
      </c>
      <c r="H6" s="20" t="s">
        <v>42</v>
      </c>
      <c r="I6" s="183" t="s">
        <v>93</v>
      </c>
      <c r="J6" s="184"/>
      <c r="K6" s="183" t="s">
        <v>94</v>
      </c>
      <c r="L6" s="185"/>
      <c r="M6" s="186" t="s">
        <v>45</v>
      </c>
      <c r="N6" s="187"/>
      <c r="O6" s="175" t="s">
        <v>47</v>
      </c>
      <c r="P6" s="21" t="s">
        <v>44</v>
      </c>
      <c r="Q6" s="182"/>
      <c r="R6" s="19" t="s">
        <v>45</v>
      </c>
      <c r="S6" s="21" t="s">
        <v>44</v>
      </c>
      <c r="T6" s="183" t="s">
        <v>95</v>
      </c>
      <c r="U6" s="184"/>
      <c r="V6" s="81" t="s">
        <v>136</v>
      </c>
      <c r="W6" s="81" t="s">
        <v>96</v>
      </c>
      <c r="X6" s="190" t="s">
        <v>79</v>
      </c>
      <c r="Y6" s="190"/>
    </row>
    <row r="7" spans="1:25" s="82" customFormat="1" ht="17.45" customHeight="1">
      <c r="A7" s="172"/>
      <c r="B7" s="23"/>
      <c r="C7" s="77" t="s">
        <v>8</v>
      </c>
      <c r="D7" s="76" t="s">
        <v>44</v>
      </c>
      <c r="E7" s="77" t="s">
        <v>8</v>
      </c>
      <c r="F7" s="78" t="s">
        <v>44</v>
      </c>
      <c r="G7" s="19"/>
      <c r="H7" s="23"/>
      <c r="I7" s="80" t="s">
        <v>35</v>
      </c>
      <c r="J7" s="80" t="s">
        <v>34</v>
      </c>
      <c r="K7" s="80" t="s">
        <v>35</v>
      </c>
      <c r="L7" s="80" t="s">
        <v>34</v>
      </c>
      <c r="M7" s="74" t="s">
        <v>35</v>
      </c>
      <c r="N7" s="74" t="s">
        <v>34</v>
      </c>
      <c r="O7" s="188"/>
      <c r="P7" s="26"/>
      <c r="Q7" s="79" t="s">
        <v>34</v>
      </c>
      <c r="R7" s="23"/>
      <c r="S7" s="28"/>
      <c r="T7" s="77" t="s">
        <v>8</v>
      </c>
      <c r="U7" s="76" t="s">
        <v>44</v>
      </c>
      <c r="V7" s="74" t="s">
        <v>8</v>
      </c>
      <c r="W7" s="74" t="s">
        <v>8</v>
      </c>
      <c r="X7" s="74" t="s">
        <v>7</v>
      </c>
      <c r="Y7" s="74" t="s">
        <v>44</v>
      </c>
    </row>
    <row r="8" spans="1:25" s="82" customFormat="1" ht="17.45" customHeight="1">
      <c r="A8" s="172"/>
      <c r="B8" s="74" t="s">
        <v>9</v>
      </c>
      <c r="C8" s="172" t="s">
        <v>10</v>
      </c>
      <c r="D8" s="172"/>
      <c r="E8" s="172" t="s">
        <v>11</v>
      </c>
      <c r="F8" s="172"/>
      <c r="G8" s="74" t="s">
        <v>43</v>
      </c>
      <c r="H8" s="74" t="s">
        <v>12</v>
      </c>
      <c r="I8" s="189" t="s">
        <v>13</v>
      </c>
      <c r="J8" s="180"/>
      <c r="K8" s="189" t="s">
        <v>52</v>
      </c>
      <c r="L8" s="180"/>
      <c r="M8" s="189" t="s">
        <v>53</v>
      </c>
      <c r="N8" s="179"/>
      <c r="O8" s="179"/>
      <c r="P8" s="180"/>
      <c r="Q8" s="74" t="s">
        <v>36</v>
      </c>
      <c r="R8" s="189" t="s">
        <v>57</v>
      </c>
      <c r="S8" s="180"/>
      <c r="T8" s="172" t="s">
        <v>65</v>
      </c>
      <c r="U8" s="172"/>
      <c r="V8" s="189" t="s">
        <v>66</v>
      </c>
      <c r="W8" s="179"/>
      <c r="X8" s="179"/>
      <c r="Y8" s="180"/>
    </row>
    <row r="9" spans="1:25" s="84" customFormat="1" ht="17.45" customHeight="1">
      <c r="A9" s="38" t="s">
        <v>14</v>
      </c>
      <c r="B9" s="13">
        <f>SUM(B10:B16)</f>
        <v>196840873.09999999</v>
      </c>
      <c r="C9" s="13">
        <f>SUM(C10:C16)</f>
        <v>194187325.29999998</v>
      </c>
      <c r="D9" s="9">
        <f t="shared" ref="D9:D29" si="0">C9*100/B9</f>
        <v>98.651932518785401</v>
      </c>
      <c r="E9" s="13">
        <f>SUM(E10:E16)</f>
        <v>65116800.870000012</v>
      </c>
      <c r="F9" s="9">
        <f>E9*100/C9</f>
        <v>33.532982015896799</v>
      </c>
      <c r="G9" s="13">
        <f t="shared" ref="G9" si="1">SUM(G10:G16)</f>
        <v>207699886.84999999</v>
      </c>
      <c r="H9" s="13">
        <f t="shared" ref="H9:L9" si="2">SUM(H10:H16)</f>
        <v>33881102.499999993</v>
      </c>
      <c r="I9" s="13">
        <f t="shared" si="2"/>
        <v>90667854.190000013</v>
      </c>
      <c r="J9" s="13">
        <f t="shared" si="2"/>
        <v>0</v>
      </c>
      <c r="K9" s="13">
        <f t="shared" si="2"/>
        <v>16767708.83</v>
      </c>
      <c r="L9" s="13">
        <f t="shared" si="2"/>
        <v>46550</v>
      </c>
      <c r="M9" s="9">
        <f>I9+K9</f>
        <v>107435563.02000001</v>
      </c>
      <c r="N9" s="9">
        <f>J9+L9</f>
        <v>46550</v>
      </c>
      <c r="O9" s="9">
        <f>M9+N9</f>
        <v>107482113.02000001</v>
      </c>
      <c r="P9" s="9">
        <f>O9*100/G9</f>
        <v>51.748758581473453</v>
      </c>
      <c r="Q9" s="75"/>
      <c r="R9" s="9">
        <f>G9-O9</f>
        <v>100217773.82999998</v>
      </c>
      <c r="S9" s="9">
        <f>R9*100/G9</f>
        <v>48.251241418526554</v>
      </c>
      <c r="T9" s="13">
        <f>SUM(T10:T16)</f>
        <v>107482113.02</v>
      </c>
      <c r="U9" s="9">
        <f>T9*100/O9</f>
        <v>99.999999999999986</v>
      </c>
      <c r="V9" s="13">
        <f>SUM(V10:V16)</f>
        <v>26485476.779999997</v>
      </c>
      <c r="W9" s="13">
        <f>SUM(W10:W16)</f>
        <v>25231972.960000008</v>
      </c>
      <c r="X9" s="13">
        <f>SUM(X10:X16)</f>
        <v>51717449.739999995</v>
      </c>
      <c r="Y9" s="9">
        <f>X9*100/T9</f>
        <v>48.117261827906695</v>
      </c>
    </row>
    <row r="10" spans="1:25" ht="17.45" customHeight="1">
      <c r="A10" s="4" t="s">
        <v>15</v>
      </c>
      <c r="B10" s="1">
        <v>123000000</v>
      </c>
      <c r="C10" s="1">
        <v>105441518.73999999</v>
      </c>
      <c r="D10" s="1">
        <f t="shared" si="0"/>
        <v>85.724811983739841</v>
      </c>
      <c r="E10" s="85">
        <v>38830690.450000003</v>
      </c>
      <c r="F10" s="1">
        <f>E10*100/C10</f>
        <v>36.826755640488798</v>
      </c>
      <c r="G10" s="58">
        <v>118000000</v>
      </c>
      <c r="H10" s="1">
        <v>24428890.329999998</v>
      </c>
      <c r="I10" s="1">
        <v>51730453</v>
      </c>
      <c r="J10" s="1">
        <v>0</v>
      </c>
      <c r="K10" s="1">
        <v>9505009.8399999999</v>
      </c>
      <c r="L10" s="1">
        <v>0</v>
      </c>
      <c r="M10" s="1">
        <f>I10+K10</f>
        <v>61235462.840000004</v>
      </c>
      <c r="N10" s="1">
        <f>J10+L10</f>
        <v>0</v>
      </c>
      <c r="O10" s="1">
        <f>M10+N10</f>
        <v>61235462.840000004</v>
      </c>
      <c r="P10" s="1">
        <f>O10*100/G10</f>
        <v>51.894460033898305</v>
      </c>
      <c r="Q10" s="5"/>
      <c r="R10" s="1">
        <f t="shared" ref="R10:R28" si="3">G10-O10</f>
        <v>56764537.159999996</v>
      </c>
      <c r="S10" s="1">
        <f t="shared" ref="S10:S29" si="4">R10*100/G10</f>
        <v>48.105539966101695</v>
      </c>
      <c r="T10" s="1">
        <v>61235462.840000004</v>
      </c>
      <c r="U10" s="1">
        <f t="shared" ref="U10:U29" si="5">T10*100/O10</f>
        <v>100</v>
      </c>
      <c r="V10" s="1">
        <v>15823078.009999998</v>
      </c>
      <c r="W10" s="1">
        <v>14307226.240000006</v>
      </c>
      <c r="X10" s="40">
        <f t="shared" ref="X10:X28" si="6">V10+W10</f>
        <v>30130304.250000004</v>
      </c>
      <c r="Y10" s="1">
        <f>X10*100/T10</f>
        <v>49.204011617788247</v>
      </c>
    </row>
    <row r="11" spans="1:25" ht="17.45" customHeight="1">
      <c r="A11" s="4" t="s">
        <v>16</v>
      </c>
      <c r="B11" s="1">
        <v>45965963.82</v>
      </c>
      <c r="C11" s="1">
        <v>60193558.829999998</v>
      </c>
      <c r="D11" s="1">
        <f t="shared" si="0"/>
        <v>130.95245661706218</v>
      </c>
      <c r="E11" s="85">
        <v>963400.76</v>
      </c>
      <c r="F11" s="1">
        <f t="shared" ref="F11:F29" si="7">E11*100/C11</f>
        <v>1.6005047362639881</v>
      </c>
      <c r="G11" s="58">
        <v>9000000</v>
      </c>
      <c r="H11" s="1">
        <v>481070.38</v>
      </c>
      <c r="I11" s="1">
        <v>3101952.71</v>
      </c>
      <c r="J11" s="1">
        <v>0</v>
      </c>
      <c r="K11" s="1">
        <v>558795.94999999995</v>
      </c>
      <c r="L11" s="1">
        <v>0</v>
      </c>
      <c r="M11" s="1">
        <f t="shared" ref="M11:N29" si="8">I11+K11</f>
        <v>3660748.66</v>
      </c>
      <c r="N11" s="1">
        <f t="shared" si="8"/>
        <v>0</v>
      </c>
      <c r="O11" s="1">
        <f t="shared" ref="O11:O28" si="9">M11+N11</f>
        <v>3660748.66</v>
      </c>
      <c r="P11" s="1">
        <f t="shared" ref="P11:P16" si="10">O11*100/G11</f>
        <v>40.674985111111113</v>
      </c>
      <c r="Q11" s="5"/>
      <c r="R11" s="1">
        <f t="shared" si="3"/>
        <v>5339251.34</v>
      </c>
      <c r="S11" s="1">
        <f t="shared" si="4"/>
        <v>59.325014888888887</v>
      </c>
      <c r="T11" s="1">
        <v>3660748.66</v>
      </c>
      <c r="U11" s="1">
        <f t="shared" si="5"/>
        <v>100</v>
      </c>
      <c r="V11" s="1">
        <v>46020</v>
      </c>
      <c r="W11" s="1">
        <v>294178.8</v>
      </c>
      <c r="X11" s="40">
        <f t="shared" si="6"/>
        <v>340198.8</v>
      </c>
      <c r="Y11" s="1">
        <f t="shared" ref="Y11:Y29" si="11">X11*100/T11</f>
        <v>9.2931482490797386</v>
      </c>
    </row>
    <row r="12" spans="1:25" ht="17.45" customHeight="1">
      <c r="A12" s="4" t="s">
        <v>17</v>
      </c>
      <c r="B12" s="1">
        <v>0</v>
      </c>
      <c r="C12" s="1">
        <v>0</v>
      </c>
      <c r="D12" s="1" t="e">
        <f t="shared" si="0"/>
        <v>#DIV/0!</v>
      </c>
      <c r="E12" s="85">
        <v>17045432.750000004</v>
      </c>
      <c r="F12" s="1" t="e">
        <f t="shared" si="7"/>
        <v>#DIV/0!</v>
      </c>
      <c r="G12" s="58">
        <v>48000000</v>
      </c>
      <c r="H12" s="1">
        <v>7220352.6299999999</v>
      </c>
      <c r="I12" s="1">
        <v>23272435.270000003</v>
      </c>
      <c r="J12" s="1">
        <v>0</v>
      </c>
      <c r="K12" s="1">
        <v>3825921.37</v>
      </c>
      <c r="L12" s="1">
        <v>0</v>
      </c>
      <c r="M12" s="1">
        <f t="shared" si="8"/>
        <v>27098356.640000004</v>
      </c>
      <c r="N12" s="1">
        <f t="shared" si="8"/>
        <v>0</v>
      </c>
      <c r="O12" s="1">
        <f t="shared" si="9"/>
        <v>27098356.640000004</v>
      </c>
      <c r="P12" s="1">
        <f t="shared" si="10"/>
        <v>56.45490966666668</v>
      </c>
      <c r="Q12" s="5"/>
      <c r="R12" s="1">
        <f t="shared" si="3"/>
        <v>20901643.359999996</v>
      </c>
      <c r="S12" s="1">
        <f t="shared" si="4"/>
        <v>43.54509033333332</v>
      </c>
      <c r="T12" s="1">
        <v>27098356.640000004</v>
      </c>
      <c r="U12" s="1">
        <f t="shared" si="5"/>
        <v>100</v>
      </c>
      <c r="V12" s="1">
        <v>8849439.6099999994</v>
      </c>
      <c r="W12" s="1">
        <v>7225463.0899999999</v>
      </c>
      <c r="X12" s="40">
        <f t="shared" si="6"/>
        <v>16074902.699999999</v>
      </c>
      <c r="Y12" s="1">
        <f t="shared" si="11"/>
        <v>59.320581367918692</v>
      </c>
    </row>
    <row r="13" spans="1:25" ht="30">
      <c r="A13" s="7" t="s">
        <v>18</v>
      </c>
      <c r="B13" s="1">
        <v>24424032.030000001</v>
      </c>
      <c r="C13" s="1">
        <v>24987873.460000001</v>
      </c>
      <c r="D13" s="1">
        <f t="shared" si="0"/>
        <v>102.30855179565533</v>
      </c>
      <c r="E13" s="85">
        <v>7405146.2599999998</v>
      </c>
      <c r="F13" s="1">
        <f t="shared" si="7"/>
        <v>29.634959821026722</v>
      </c>
      <c r="G13" s="58">
        <v>28000000</v>
      </c>
      <c r="H13" s="1">
        <v>1524435.26</v>
      </c>
      <c r="I13" s="1">
        <v>10604214.780000001</v>
      </c>
      <c r="J13" s="1">
        <v>0</v>
      </c>
      <c r="K13" s="1">
        <v>2266571.7200000002</v>
      </c>
      <c r="L13" s="1">
        <v>0</v>
      </c>
      <c r="M13" s="1">
        <f t="shared" si="8"/>
        <v>12870786.500000002</v>
      </c>
      <c r="N13" s="1">
        <f t="shared" si="8"/>
        <v>0</v>
      </c>
      <c r="O13" s="1">
        <f t="shared" si="9"/>
        <v>12870786.500000002</v>
      </c>
      <c r="P13" s="1">
        <f t="shared" si="10"/>
        <v>45.967094642857148</v>
      </c>
      <c r="Q13" s="5"/>
      <c r="R13" s="1">
        <f t="shared" si="3"/>
        <v>15129213.499999998</v>
      </c>
      <c r="S13" s="1">
        <f t="shared" si="4"/>
        <v>54.032905357142852</v>
      </c>
      <c r="T13" s="1">
        <v>12870786.500000002</v>
      </c>
      <c r="U13" s="1">
        <f t="shared" si="5"/>
        <v>100</v>
      </c>
      <c r="V13" s="1">
        <v>877002.63</v>
      </c>
      <c r="W13" s="1">
        <v>3034741.3</v>
      </c>
      <c r="X13" s="40">
        <f t="shared" si="6"/>
        <v>3911743.9299999997</v>
      </c>
      <c r="Y13" s="1">
        <f t="shared" si="11"/>
        <v>30.392423415616438</v>
      </c>
    </row>
    <row r="14" spans="1:25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85">
        <v>0</v>
      </c>
      <c r="F14" s="1" t="e">
        <f t="shared" si="7"/>
        <v>#DIV/0!</v>
      </c>
      <c r="G14" s="58">
        <v>0</v>
      </c>
      <c r="H14" s="1">
        <v>0</v>
      </c>
      <c r="I14" s="1">
        <v>0</v>
      </c>
      <c r="J14" s="1">
        <v>0</v>
      </c>
      <c r="K14" s="1">
        <v>0</v>
      </c>
      <c r="L14" s="1">
        <v>46550</v>
      </c>
      <c r="M14" s="1">
        <f t="shared" si="8"/>
        <v>0</v>
      </c>
      <c r="N14" s="1">
        <f t="shared" si="8"/>
        <v>46550</v>
      </c>
      <c r="O14" s="1">
        <f t="shared" si="9"/>
        <v>46550</v>
      </c>
      <c r="P14" s="69" t="e">
        <f t="shared" si="10"/>
        <v>#DIV/0!</v>
      </c>
      <c r="Q14" s="5"/>
      <c r="R14" s="1">
        <f t="shared" si="3"/>
        <v>-46550</v>
      </c>
      <c r="S14" s="1" t="e">
        <f t="shared" si="4"/>
        <v>#DIV/0!</v>
      </c>
      <c r="T14" s="58">
        <v>46550</v>
      </c>
      <c r="U14" s="58">
        <f t="shared" si="5"/>
        <v>100</v>
      </c>
      <c r="V14" s="58">
        <v>0</v>
      </c>
      <c r="W14" s="58">
        <v>46550</v>
      </c>
      <c r="X14" s="70">
        <f t="shared" si="6"/>
        <v>46550</v>
      </c>
      <c r="Y14" s="58">
        <f t="shared" si="11"/>
        <v>100</v>
      </c>
    </row>
    <row r="15" spans="1:25" ht="17.45" customHeight="1">
      <c r="A15" s="4" t="s">
        <v>20</v>
      </c>
      <c r="B15" s="1">
        <v>1950877.25</v>
      </c>
      <c r="C15" s="1">
        <v>2146342.67</v>
      </c>
      <c r="D15" s="1">
        <f t="shared" si="0"/>
        <v>110.01936026472194</v>
      </c>
      <c r="E15" s="85">
        <v>546908.45000000007</v>
      </c>
      <c r="F15" s="1">
        <f t="shared" si="7"/>
        <v>25.480947550653696</v>
      </c>
      <c r="G15" s="58">
        <v>2199886.85</v>
      </c>
      <c r="H15" s="1">
        <v>226353.9</v>
      </c>
      <c r="I15" s="1">
        <v>899814.42999999993</v>
      </c>
      <c r="J15" s="1">
        <v>0</v>
      </c>
      <c r="K15" s="1">
        <v>445429.95</v>
      </c>
      <c r="L15" s="1">
        <v>0</v>
      </c>
      <c r="M15" s="1">
        <f t="shared" si="8"/>
        <v>1345244.38</v>
      </c>
      <c r="N15" s="1">
        <f t="shared" si="8"/>
        <v>0</v>
      </c>
      <c r="O15" s="1">
        <f t="shared" si="9"/>
        <v>1345244.38</v>
      </c>
      <c r="P15" s="1">
        <f t="shared" si="10"/>
        <v>61.150616905592209</v>
      </c>
      <c r="Q15" s="5"/>
      <c r="R15" s="1">
        <f t="shared" si="3"/>
        <v>854642.4700000002</v>
      </c>
      <c r="S15" s="1">
        <f t="shared" si="4"/>
        <v>38.849383094407791</v>
      </c>
      <c r="T15" s="1">
        <v>1345244.38</v>
      </c>
      <c r="U15" s="1">
        <f t="shared" si="5"/>
        <v>100.00000000000001</v>
      </c>
      <c r="V15" s="1">
        <v>98991.12</v>
      </c>
      <c r="W15" s="1">
        <v>88233.53</v>
      </c>
      <c r="X15" s="40">
        <f t="shared" si="6"/>
        <v>187224.65</v>
      </c>
      <c r="Y15" s="1">
        <f t="shared" si="11"/>
        <v>13.917519581089053</v>
      </c>
    </row>
    <row r="16" spans="1:25" ht="17.45" customHeight="1">
      <c r="A16" s="4" t="s">
        <v>21</v>
      </c>
      <c r="B16" s="1">
        <v>1500000</v>
      </c>
      <c r="C16" s="1">
        <v>1418031.5999999999</v>
      </c>
      <c r="D16" s="1">
        <f t="shared" si="0"/>
        <v>94.535439999999994</v>
      </c>
      <c r="E16" s="85">
        <v>325222.2</v>
      </c>
      <c r="F16" s="1">
        <f t="shared" si="7"/>
        <v>22.934763936149238</v>
      </c>
      <c r="G16" s="58">
        <v>2500000</v>
      </c>
      <c r="H16" s="1">
        <v>0</v>
      </c>
      <c r="I16" s="1">
        <v>1058984</v>
      </c>
      <c r="J16" s="1">
        <v>0</v>
      </c>
      <c r="K16" s="1">
        <v>165980</v>
      </c>
      <c r="L16" s="1">
        <v>0</v>
      </c>
      <c r="M16" s="1">
        <f t="shared" si="8"/>
        <v>1224964</v>
      </c>
      <c r="N16" s="1">
        <f t="shared" si="8"/>
        <v>0</v>
      </c>
      <c r="O16" s="1">
        <f t="shared" si="9"/>
        <v>1224964</v>
      </c>
      <c r="P16" s="1">
        <f t="shared" si="10"/>
        <v>48.998559999999998</v>
      </c>
      <c r="Q16" s="5"/>
      <c r="R16" s="1">
        <f t="shared" si="3"/>
        <v>1275036</v>
      </c>
      <c r="S16" s="1">
        <f t="shared" si="4"/>
        <v>51.001440000000002</v>
      </c>
      <c r="T16" s="1">
        <v>1224964</v>
      </c>
      <c r="U16" s="1">
        <f t="shared" si="5"/>
        <v>100</v>
      </c>
      <c r="V16" s="1">
        <v>790945.41</v>
      </c>
      <c r="W16" s="1">
        <v>235580</v>
      </c>
      <c r="X16" s="40">
        <f t="shared" si="6"/>
        <v>1026525.41</v>
      </c>
      <c r="Y16" s="1">
        <f t="shared" si="11"/>
        <v>83.800455360320797</v>
      </c>
    </row>
    <row r="17" spans="1:25" s="11" customFormat="1" ht="17.45" customHeight="1">
      <c r="A17" s="8" t="s">
        <v>22</v>
      </c>
      <c r="B17" s="9">
        <f>SUM(B18:B28)</f>
        <v>18127100.379999999</v>
      </c>
      <c r="C17" s="9">
        <f>SUM(C18:C28)</f>
        <v>17301785.199999999</v>
      </c>
      <c r="D17" s="9">
        <f t="shared" si="0"/>
        <v>95.447064545907267</v>
      </c>
      <c r="E17" s="72">
        <f>SUM(E18:E28)</f>
        <v>2181444.52</v>
      </c>
      <c r="F17" s="9">
        <f>E17*100/C17</f>
        <v>12.608204845821344</v>
      </c>
      <c r="G17" s="60">
        <f>SUM(G18:G28)</f>
        <v>18920000</v>
      </c>
      <c r="H17" s="9">
        <f>SUM(H18:H28)</f>
        <v>1296383.5399999998</v>
      </c>
      <c r="I17" s="9">
        <f t="shared" ref="I17:L17" si="12">SUM(I18:I28)</f>
        <v>8176627.1600000001</v>
      </c>
      <c r="J17" s="9">
        <f t="shared" si="12"/>
        <v>233060.19</v>
      </c>
      <c r="K17" s="9">
        <f t="shared" si="12"/>
        <v>1786591.6400000001</v>
      </c>
      <c r="L17" s="9">
        <f t="shared" si="12"/>
        <v>0</v>
      </c>
      <c r="M17" s="9">
        <f t="shared" si="8"/>
        <v>9963218.8000000007</v>
      </c>
      <c r="N17" s="9">
        <f t="shared" si="8"/>
        <v>233060.19</v>
      </c>
      <c r="O17" s="9">
        <f t="shared" si="9"/>
        <v>10196278.99</v>
      </c>
      <c r="P17" s="9">
        <f>O17*100/G17</f>
        <v>53.891538002114167</v>
      </c>
      <c r="Q17" s="10"/>
      <c r="R17" s="9">
        <f>G17-O17</f>
        <v>8723721.0099999998</v>
      </c>
      <c r="S17" s="9">
        <f t="shared" si="4"/>
        <v>46.108461997885833</v>
      </c>
      <c r="T17" s="9">
        <f t="shared" ref="T17" si="13">SUM(T18:T28)</f>
        <v>10196278.99</v>
      </c>
      <c r="U17" s="9">
        <f t="shared" si="5"/>
        <v>100</v>
      </c>
      <c r="V17" s="9">
        <f>SUM(V18:V28)</f>
        <v>6232902.419999999</v>
      </c>
      <c r="W17" s="9">
        <f>SUM(W18:W28)</f>
        <v>2702273.5500000003</v>
      </c>
      <c r="X17" s="9">
        <f>SUM(X18:X28)</f>
        <v>8935175.9699999988</v>
      </c>
      <c r="Y17" s="9">
        <f t="shared" si="11"/>
        <v>87.631732897493009</v>
      </c>
    </row>
    <row r="18" spans="1:25" ht="17.45" customHeight="1">
      <c r="A18" s="12" t="s">
        <v>23</v>
      </c>
      <c r="B18" s="1">
        <v>3002901.87</v>
      </c>
      <c r="C18" s="1">
        <v>2299540.5999999996</v>
      </c>
      <c r="D18" s="1">
        <f t="shared" si="0"/>
        <v>76.577280895296113</v>
      </c>
      <c r="E18" s="85">
        <v>344360.34</v>
      </c>
      <c r="F18" s="1">
        <f t="shared" si="7"/>
        <v>14.975179825048537</v>
      </c>
      <c r="G18" s="58">
        <v>3000000</v>
      </c>
      <c r="H18" s="1">
        <v>504440.37</v>
      </c>
      <c r="I18" s="1">
        <v>1088044.3999999999</v>
      </c>
      <c r="J18" s="1">
        <v>0</v>
      </c>
      <c r="K18" s="1">
        <v>260427</v>
      </c>
      <c r="L18" s="1">
        <v>0</v>
      </c>
      <c r="M18" s="1">
        <f>I18+K18</f>
        <v>1348471.4</v>
      </c>
      <c r="N18" s="1">
        <f t="shared" si="8"/>
        <v>0</v>
      </c>
      <c r="O18" s="1">
        <f t="shared" si="9"/>
        <v>1348471.4</v>
      </c>
      <c r="P18" s="1">
        <f>O18*100/G18</f>
        <v>44.949046666666668</v>
      </c>
      <c r="Q18" s="5"/>
      <c r="R18" s="1">
        <f t="shared" si="3"/>
        <v>1651528.6</v>
      </c>
      <c r="S18" s="1">
        <f t="shared" si="4"/>
        <v>55.050953333333332</v>
      </c>
      <c r="T18" s="1">
        <v>1348471.4</v>
      </c>
      <c r="U18" s="1">
        <f t="shared" si="5"/>
        <v>100</v>
      </c>
      <c r="V18" s="1">
        <v>687210.84000000008</v>
      </c>
      <c r="W18" s="1">
        <v>266511.90000000002</v>
      </c>
      <c r="X18" s="40">
        <f t="shared" si="6"/>
        <v>953722.74000000011</v>
      </c>
      <c r="Y18" s="1">
        <f>X18*100/T18</f>
        <v>70.726211916693245</v>
      </c>
    </row>
    <row r="19" spans="1:25" ht="17.45" customHeight="1">
      <c r="A19" s="12" t="s">
        <v>24</v>
      </c>
      <c r="B19" s="1">
        <v>200000</v>
      </c>
      <c r="C19" s="1">
        <v>137367</v>
      </c>
      <c r="D19" s="1">
        <f t="shared" si="0"/>
        <v>68.683499999999995</v>
      </c>
      <c r="E19" s="85">
        <v>0</v>
      </c>
      <c r="F19" s="1">
        <f t="shared" si="7"/>
        <v>0</v>
      </c>
      <c r="G19" s="58">
        <v>200000</v>
      </c>
      <c r="H19" s="1">
        <v>680</v>
      </c>
      <c r="I19" s="1">
        <v>73239.989999999991</v>
      </c>
      <c r="J19" s="1">
        <v>0</v>
      </c>
      <c r="K19" s="1">
        <v>22691.99</v>
      </c>
      <c r="L19" s="1">
        <v>0</v>
      </c>
      <c r="M19" s="1">
        <f t="shared" si="8"/>
        <v>95931.98</v>
      </c>
      <c r="N19" s="1">
        <f t="shared" si="8"/>
        <v>0</v>
      </c>
      <c r="O19" s="1">
        <f t="shared" si="9"/>
        <v>95931.98</v>
      </c>
      <c r="P19" s="1">
        <f t="shared" ref="P19:P28" si="14">O19*100/G19</f>
        <v>47.965989999999998</v>
      </c>
      <c r="Q19" s="5"/>
      <c r="R19" s="1">
        <f t="shared" si="3"/>
        <v>104068.02</v>
      </c>
      <c r="S19" s="1">
        <f t="shared" si="4"/>
        <v>52.034010000000002</v>
      </c>
      <c r="T19" s="1">
        <v>95931.98</v>
      </c>
      <c r="U19" s="1">
        <f t="shared" si="5"/>
        <v>100</v>
      </c>
      <c r="V19" s="1">
        <v>71933.540000000008</v>
      </c>
      <c r="W19" s="1">
        <v>1379</v>
      </c>
      <c r="X19" s="40">
        <f t="shared" si="6"/>
        <v>73312.540000000008</v>
      </c>
      <c r="Y19" s="1">
        <f t="shared" si="11"/>
        <v>76.421376896421833</v>
      </c>
    </row>
    <row r="20" spans="1:25" ht="17.45" customHeight="1">
      <c r="A20" s="12" t="s">
        <v>25</v>
      </c>
      <c r="B20" s="1">
        <v>350000</v>
      </c>
      <c r="C20" s="1">
        <v>282073.59999999998</v>
      </c>
      <c r="D20" s="1">
        <f t="shared" si="0"/>
        <v>80.592457142857128</v>
      </c>
      <c r="E20" s="85">
        <v>1059.3</v>
      </c>
      <c r="F20" s="1">
        <f t="shared" si="7"/>
        <v>0.37554028452148663</v>
      </c>
      <c r="G20" s="58">
        <v>300000</v>
      </c>
      <c r="H20" s="1">
        <v>18093</v>
      </c>
      <c r="I20" s="1">
        <v>224812.01</v>
      </c>
      <c r="J20" s="1">
        <v>0</v>
      </c>
      <c r="K20" s="1">
        <v>49218</v>
      </c>
      <c r="L20" s="1">
        <v>0</v>
      </c>
      <c r="M20" s="1">
        <f t="shared" si="8"/>
        <v>274030.01</v>
      </c>
      <c r="N20" s="1">
        <f t="shared" si="8"/>
        <v>0</v>
      </c>
      <c r="O20" s="1">
        <f t="shared" si="9"/>
        <v>274030.01</v>
      </c>
      <c r="P20" s="1">
        <f t="shared" si="14"/>
        <v>91.343336666666673</v>
      </c>
      <c r="Q20" s="5"/>
      <c r="R20" s="1">
        <f t="shared" si="3"/>
        <v>25969.989999999991</v>
      </c>
      <c r="S20" s="1">
        <f t="shared" si="4"/>
        <v>8.6566633333333307</v>
      </c>
      <c r="T20" s="1">
        <v>274030.01</v>
      </c>
      <c r="U20" s="1">
        <f t="shared" si="5"/>
        <v>100</v>
      </c>
      <c r="V20" s="1">
        <v>67790.409999999989</v>
      </c>
      <c r="W20" s="1">
        <v>165064</v>
      </c>
      <c r="X20" s="40">
        <f t="shared" si="6"/>
        <v>232854.40999999997</v>
      </c>
      <c r="Y20" s="1">
        <f t="shared" si="11"/>
        <v>84.974054484032592</v>
      </c>
    </row>
    <row r="21" spans="1:25" ht="17.45" customHeight="1">
      <c r="A21" s="12" t="s">
        <v>26</v>
      </c>
      <c r="B21" s="1">
        <v>20000</v>
      </c>
      <c r="C21" s="1">
        <v>3120</v>
      </c>
      <c r="D21" s="1">
        <f t="shared" si="0"/>
        <v>15.6</v>
      </c>
      <c r="E21" s="85">
        <v>2197.8000000000002</v>
      </c>
      <c r="F21" s="1">
        <f t="shared" si="7"/>
        <v>70.442307692307708</v>
      </c>
      <c r="G21" s="58">
        <v>20000</v>
      </c>
      <c r="H21" s="1">
        <v>0</v>
      </c>
      <c r="I21" s="1">
        <v>500</v>
      </c>
      <c r="J21" s="1">
        <v>0</v>
      </c>
      <c r="K21" s="1">
        <v>14310</v>
      </c>
      <c r="L21" s="1">
        <v>0</v>
      </c>
      <c r="M21" s="1">
        <f t="shared" si="8"/>
        <v>14810</v>
      </c>
      <c r="N21" s="1">
        <f t="shared" si="8"/>
        <v>0</v>
      </c>
      <c r="O21" s="1">
        <f t="shared" si="9"/>
        <v>14810</v>
      </c>
      <c r="P21" s="1">
        <f t="shared" si="14"/>
        <v>74.05</v>
      </c>
      <c r="Q21" s="5"/>
      <c r="R21" s="1">
        <f t="shared" si="3"/>
        <v>5190</v>
      </c>
      <c r="S21" s="1">
        <f t="shared" si="4"/>
        <v>25.95</v>
      </c>
      <c r="T21" s="58">
        <v>14810</v>
      </c>
      <c r="U21" s="58">
        <f t="shared" si="5"/>
        <v>100</v>
      </c>
      <c r="V21" s="58">
        <v>14333.95</v>
      </c>
      <c r="W21" s="58">
        <v>0</v>
      </c>
      <c r="X21" s="70">
        <f t="shared" si="6"/>
        <v>14333.95</v>
      </c>
      <c r="Y21" s="58">
        <f t="shared" si="11"/>
        <v>96.785617825793381</v>
      </c>
    </row>
    <row r="22" spans="1:25" ht="17.45" customHeight="1">
      <c r="A22" s="12" t="s">
        <v>27</v>
      </c>
      <c r="B22" s="1">
        <v>1000000</v>
      </c>
      <c r="C22" s="1">
        <v>599506.25</v>
      </c>
      <c r="D22" s="1">
        <f t="shared" si="0"/>
        <v>59.950625000000002</v>
      </c>
      <c r="E22" s="85">
        <v>82090.37</v>
      </c>
      <c r="F22" s="1">
        <f t="shared" si="7"/>
        <v>13.692996528393158</v>
      </c>
      <c r="G22" s="58">
        <v>800000</v>
      </c>
      <c r="H22" s="1">
        <v>101821</v>
      </c>
      <c r="I22" s="1">
        <v>190055</v>
      </c>
      <c r="J22" s="1">
        <v>0</v>
      </c>
      <c r="K22" s="1">
        <v>59570</v>
      </c>
      <c r="L22" s="1">
        <v>0</v>
      </c>
      <c r="M22" s="1">
        <f t="shared" si="8"/>
        <v>249625</v>
      </c>
      <c r="N22" s="1">
        <f t="shared" si="8"/>
        <v>0</v>
      </c>
      <c r="O22" s="1">
        <f t="shared" si="9"/>
        <v>249625</v>
      </c>
      <c r="P22" s="1">
        <f t="shared" si="14"/>
        <v>31.203125</v>
      </c>
      <c r="Q22" s="5"/>
      <c r="R22" s="1">
        <f t="shared" si="3"/>
        <v>550375</v>
      </c>
      <c r="S22" s="1">
        <f t="shared" si="4"/>
        <v>68.796875</v>
      </c>
      <c r="T22" s="1">
        <v>249625</v>
      </c>
      <c r="U22" s="1">
        <f t="shared" si="5"/>
        <v>100</v>
      </c>
      <c r="V22" s="1">
        <v>146161.12</v>
      </c>
      <c r="W22" s="1">
        <v>45465</v>
      </c>
      <c r="X22" s="40">
        <f t="shared" si="6"/>
        <v>191626.12</v>
      </c>
      <c r="Y22" s="1">
        <f t="shared" si="11"/>
        <v>76.765596394591881</v>
      </c>
    </row>
    <row r="23" spans="1:25" ht="17.45" customHeight="1">
      <c r="A23" s="12" t="s">
        <v>28</v>
      </c>
      <c r="B23" s="1">
        <v>3503321.26</v>
      </c>
      <c r="C23" s="1">
        <v>4482268.75</v>
      </c>
      <c r="D23" s="1">
        <f t="shared" si="0"/>
        <v>127.94341190393713</v>
      </c>
      <c r="E23" s="85">
        <v>514939.55999999994</v>
      </c>
      <c r="F23" s="1">
        <f t="shared" si="7"/>
        <v>11.488368697213881</v>
      </c>
      <c r="G23" s="58">
        <v>5000000</v>
      </c>
      <c r="H23" s="1">
        <v>613428.97</v>
      </c>
      <c r="I23" s="1">
        <v>1753768.3000000003</v>
      </c>
      <c r="J23" s="1">
        <v>0</v>
      </c>
      <c r="K23" s="1">
        <v>533790</v>
      </c>
      <c r="L23" s="1">
        <v>0</v>
      </c>
      <c r="M23" s="1">
        <f t="shared" si="8"/>
        <v>2287558.3000000003</v>
      </c>
      <c r="N23" s="1">
        <f t="shared" si="8"/>
        <v>0</v>
      </c>
      <c r="O23" s="1">
        <f>M23+N23</f>
        <v>2287558.3000000003</v>
      </c>
      <c r="P23" s="1">
        <f t="shared" si="14"/>
        <v>45.751166000000005</v>
      </c>
      <c r="Q23" s="5"/>
      <c r="R23" s="1">
        <f t="shared" si="3"/>
        <v>2712441.6999999997</v>
      </c>
      <c r="S23" s="1">
        <f t="shared" si="4"/>
        <v>54.248834000000002</v>
      </c>
      <c r="T23" s="1">
        <v>2287558.3000000003</v>
      </c>
      <c r="U23" s="1">
        <f t="shared" si="5"/>
        <v>100</v>
      </c>
      <c r="V23" s="1">
        <v>1531432.6099999999</v>
      </c>
      <c r="W23" s="1">
        <v>557320.19999999995</v>
      </c>
      <c r="X23" s="40">
        <f t="shared" si="6"/>
        <v>2088752.8099999998</v>
      </c>
      <c r="Y23" s="1">
        <f t="shared" si="11"/>
        <v>91.309271112347147</v>
      </c>
    </row>
    <row r="24" spans="1:25" ht="17.45" customHeight="1">
      <c r="A24" s="12" t="s">
        <v>29</v>
      </c>
      <c r="B24" s="1">
        <v>7000000</v>
      </c>
      <c r="C24" s="1">
        <v>7898370.4999999991</v>
      </c>
      <c r="D24" s="1">
        <f t="shared" si="0"/>
        <v>112.83386428571427</v>
      </c>
      <c r="E24" s="85">
        <v>1194395.4700000002</v>
      </c>
      <c r="F24" s="1">
        <f t="shared" si="7"/>
        <v>15.122049161912578</v>
      </c>
      <c r="G24" s="58">
        <v>8000000</v>
      </c>
      <c r="H24" s="1">
        <v>0</v>
      </c>
      <c r="I24" s="1">
        <v>4605565.96</v>
      </c>
      <c r="J24" s="1">
        <v>0</v>
      </c>
      <c r="K24" s="1">
        <v>800269.65</v>
      </c>
      <c r="L24" s="1">
        <v>0</v>
      </c>
      <c r="M24" s="1">
        <f t="shared" si="8"/>
        <v>5405835.6100000003</v>
      </c>
      <c r="N24" s="1">
        <f t="shared" si="8"/>
        <v>0</v>
      </c>
      <c r="O24" s="1">
        <f t="shared" si="9"/>
        <v>5405835.6100000003</v>
      </c>
      <c r="P24" s="1">
        <f t="shared" si="14"/>
        <v>67.572945125000004</v>
      </c>
      <c r="Q24" s="5"/>
      <c r="R24" s="1">
        <f t="shared" si="3"/>
        <v>2594164.3899999997</v>
      </c>
      <c r="S24" s="1">
        <f t="shared" si="4"/>
        <v>32.427054874999996</v>
      </c>
      <c r="T24" s="1">
        <v>5405835.6100000003</v>
      </c>
      <c r="U24" s="1">
        <f t="shared" si="5"/>
        <v>100</v>
      </c>
      <c r="V24" s="1">
        <v>2898521.8199999994</v>
      </c>
      <c r="W24" s="1">
        <v>1085141.5</v>
      </c>
      <c r="X24" s="40">
        <f t="shared" si="6"/>
        <v>3983663.3199999994</v>
      </c>
      <c r="Y24" s="1">
        <f t="shared" si="11"/>
        <v>73.691906439604054</v>
      </c>
    </row>
    <row r="25" spans="1:25" ht="17.45" customHeight="1">
      <c r="A25" s="12" t="s">
        <v>30</v>
      </c>
      <c r="B25" s="1">
        <v>1000000</v>
      </c>
      <c r="C25" s="1">
        <v>1005683</v>
      </c>
      <c r="D25" s="1">
        <f t="shared" si="0"/>
        <v>100.56829999999999</v>
      </c>
      <c r="E25" s="85">
        <v>9213.08</v>
      </c>
      <c r="F25" s="1">
        <f t="shared" si="7"/>
        <v>0.91610179350749688</v>
      </c>
      <c r="G25" s="58">
        <v>1000000</v>
      </c>
      <c r="H25" s="1">
        <v>57920.2</v>
      </c>
      <c r="I25" s="1">
        <v>0</v>
      </c>
      <c r="J25" s="1">
        <v>0</v>
      </c>
      <c r="K25" s="1">
        <v>0</v>
      </c>
      <c r="L25" s="1">
        <v>0</v>
      </c>
      <c r="M25" s="1">
        <f t="shared" si="8"/>
        <v>0</v>
      </c>
      <c r="N25" s="1">
        <f t="shared" si="8"/>
        <v>0</v>
      </c>
      <c r="O25" s="1">
        <f t="shared" si="9"/>
        <v>0</v>
      </c>
      <c r="P25" s="1">
        <f t="shared" si="14"/>
        <v>0</v>
      </c>
      <c r="Q25" s="5"/>
      <c r="R25" s="1">
        <f t="shared" si="3"/>
        <v>1000000</v>
      </c>
      <c r="S25" s="1">
        <f t="shared" si="4"/>
        <v>100</v>
      </c>
      <c r="T25" s="1">
        <v>0</v>
      </c>
      <c r="U25" s="1" t="e">
        <f t="shared" si="5"/>
        <v>#DIV/0!</v>
      </c>
      <c r="V25" s="1">
        <v>469604.64</v>
      </c>
      <c r="W25" s="1">
        <v>456052</v>
      </c>
      <c r="X25" s="40">
        <f t="shared" si="6"/>
        <v>925656.64</v>
      </c>
      <c r="Y25" s="1" t="e">
        <f t="shared" si="11"/>
        <v>#DIV/0!</v>
      </c>
    </row>
    <row r="26" spans="1:25" ht="17.45" customHeight="1">
      <c r="A26" s="12" t="s">
        <v>31</v>
      </c>
      <c r="B26" s="1">
        <v>0</v>
      </c>
      <c r="C26" s="1">
        <v>0</v>
      </c>
      <c r="D26" s="1" t="e">
        <f t="shared" si="0"/>
        <v>#DIV/0!</v>
      </c>
      <c r="E26" s="85">
        <v>0</v>
      </c>
      <c r="F26" s="1" t="e">
        <f t="shared" si="7"/>
        <v>#DIV/0!</v>
      </c>
      <c r="G26" s="58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 t="shared" si="8"/>
        <v>0</v>
      </c>
      <c r="N26" s="1">
        <f t="shared" si="8"/>
        <v>0</v>
      </c>
      <c r="O26" s="1">
        <f t="shared" si="9"/>
        <v>0</v>
      </c>
      <c r="P26" s="1" t="e">
        <f t="shared" si="14"/>
        <v>#DIV/0!</v>
      </c>
      <c r="Q26" s="5"/>
      <c r="R26" s="1">
        <f t="shared" si="3"/>
        <v>0</v>
      </c>
      <c r="S26" s="1" t="e">
        <f t="shared" si="4"/>
        <v>#DIV/0!</v>
      </c>
      <c r="T26" s="1">
        <v>0</v>
      </c>
      <c r="U26" s="1" t="e">
        <f t="shared" si="5"/>
        <v>#DIV/0!</v>
      </c>
      <c r="V26" s="1">
        <v>0</v>
      </c>
      <c r="W26" s="1">
        <v>0</v>
      </c>
      <c r="X26" s="40">
        <f t="shared" si="6"/>
        <v>0</v>
      </c>
      <c r="Y26" s="1" t="e">
        <f t="shared" si="11"/>
        <v>#DIV/0!</v>
      </c>
    </row>
    <row r="27" spans="1:25" ht="17.45" customHeight="1">
      <c r="A27" s="12" t="s">
        <v>32</v>
      </c>
      <c r="B27" s="1">
        <v>1600000</v>
      </c>
      <c r="C27" s="1">
        <v>593855.5</v>
      </c>
      <c r="D27" s="1">
        <f t="shared" si="0"/>
        <v>37.11596875</v>
      </c>
      <c r="E27" s="85">
        <v>33188.6</v>
      </c>
      <c r="F27" s="1">
        <f t="shared" si="7"/>
        <v>5.5886659296748116</v>
      </c>
      <c r="G27" s="58">
        <v>600000</v>
      </c>
      <c r="H27" s="1">
        <v>0</v>
      </c>
      <c r="I27" s="1">
        <v>240641.5</v>
      </c>
      <c r="J27" s="1">
        <v>0</v>
      </c>
      <c r="K27" s="1">
        <v>46315</v>
      </c>
      <c r="L27" s="1">
        <v>0</v>
      </c>
      <c r="M27" s="1">
        <f t="shared" si="8"/>
        <v>286956.5</v>
      </c>
      <c r="N27" s="1">
        <f t="shared" si="8"/>
        <v>0</v>
      </c>
      <c r="O27" s="1">
        <f t="shared" si="9"/>
        <v>286956.5</v>
      </c>
      <c r="P27" s="1">
        <f t="shared" si="14"/>
        <v>47.826083333333337</v>
      </c>
      <c r="Q27" s="5"/>
      <c r="R27" s="1">
        <f t="shared" si="3"/>
        <v>313043.5</v>
      </c>
      <c r="S27" s="1">
        <f t="shared" si="4"/>
        <v>52.173916666666663</v>
      </c>
      <c r="T27" s="1">
        <v>286956.5</v>
      </c>
      <c r="U27" s="1">
        <f>T27*100/O27</f>
        <v>100</v>
      </c>
      <c r="V27" s="1">
        <v>165423.29999999999</v>
      </c>
      <c r="W27" s="1">
        <v>72769.95</v>
      </c>
      <c r="X27" s="40">
        <f t="shared" si="6"/>
        <v>238193.25</v>
      </c>
      <c r="Y27" s="1">
        <f t="shared" si="11"/>
        <v>83.006744924753406</v>
      </c>
    </row>
    <row r="28" spans="1:25" ht="17.45" customHeight="1">
      <c r="A28" s="12" t="s">
        <v>73</v>
      </c>
      <c r="B28" s="1">
        <v>450877.25</v>
      </c>
      <c r="C28" s="1">
        <v>0</v>
      </c>
      <c r="D28" s="1">
        <f t="shared" si="0"/>
        <v>0</v>
      </c>
      <c r="E28" s="85">
        <v>0</v>
      </c>
      <c r="F28" s="1" t="e">
        <f t="shared" si="7"/>
        <v>#DIV/0!</v>
      </c>
      <c r="G28" s="58">
        <v>0</v>
      </c>
      <c r="H28" s="1">
        <v>0</v>
      </c>
      <c r="I28" s="1">
        <v>0</v>
      </c>
      <c r="J28" s="1">
        <v>233060.19</v>
      </c>
      <c r="K28" s="1">
        <v>0</v>
      </c>
      <c r="L28" s="1">
        <v>0</v>
      </c>
      <c r="M28" s="1">
        <f t="shared" si="8"/>
        <v>0</v>
      </c>
      <c r="N28" s="1">
        <f t="shared" si="8"/>
        <v>233060.19</v>
      </c>
      <c r="O28" s="1">
        <f t="shared" si="9"/>
        <v>233060.19</v>
      </c>
      <c r="P28" s="69" t="e">
        <f t="shared" si="14"/>
        <v>#DIV/0!</v>
      </c>
      <c r="Q28" s="5"/>
      <c r="R28" s="1">
        <f t="shared" si="3"/>
        <v>-233060.19</v>
      </c>
      <c r="S28" s="1" t="e">
        <f t="shared" si="4"/>
        <v>#DIV/0!</v>
      </c>
      <c r="T28" s="58">
        <v>233060.19</v>
      </c>
      <c r="U28" s="1">
        <f t="shared" si="5"/>
        <v>100</v>
      </c>
      <c r="V28" s="58">
        <v>180490.19</v>
      </c>
      <c r="W28" s="58">
        <v>52570</v>
      </c>
      <c r="X28" s="70">
        <f t="shared" si="6"/>
        <v>233060.19</v>
      </c>
      <c r="Y28" s="58">
        <f t="shared" si="11"/>
        <v>100</v>
      </c>
    </row>
    <row r="29" spans="1:25" s="11" customFormat="1" ht="17.45" customHeight="1">
      <c r="A29" s="75" t="s">
        <v>33</v>
      </c>
      <c r="B29" s="9">
        <f>B9+B17</f>
        <v>214967973.47999999</v>
      </c>
      <c r="C29" s="9">
        <f>C9+C17</f>
        <v>211489110.49999997</v>
      </c>
      <c r="D29" s="9">
        <f t="shared" si="0"/>
        <v>98.381683129964614</v>
      </c>
      <c r="E29" s="9">
        <f>E9+E17</f>
        <v>67298245.390000015</v>
      </c>
      <c r="F29" s="9">
        <f t="shared" si="7"/>
        <v>31.821139741376911</v>
      </c>
      <c r="G29" s="60">
        <f>G9+G17</f>
        <v>226619886.84999999</v>
      </c>
      <c r="H29" s="9">
        <f>H9+H17</f>
        <v>35177486.039999992</v>
      </c>
      <c r="I29" s="9">
        <f t="shared" ref="I29:L29" si="15">I9+I17</f>
        <v>98844481.350000009</v>
      </c>
      <c r="J29" s="9">
        <f t="shared" si="15"/>
        <v>233060.19</v>
      </c>
      <c r="K29" s="9">
        <f t="shared" si="15"/>
        <v>18554300.469999999</v>
      </c>
      <c r="L29" s="9">
        <f t="shared" si="15"/>
        <v>46550</v>
      </c>
      <c r="M29" s="9">
        <f t="shared" si="8"/>
        <v>117398781.82000001</v>
      </c>
      <c r="N29" s="9">
        <f t="shared" si="8"/>
        <v>279610.19</v>
      </c>
      <c r="O29" s="9">
        <f>M29+N29</f>
        <v>117678392.01000001</v>
      </c>
      <c r="P29" s="9">
        <f>O29*100/G29</f>
        <v>51.927654561001297</v>
      </c>
      <c r="Q29" s="10"/>
      <c r="R29" s="9">
        <f>G29-O29</f>
        <v>108941494.83999999</v>
      </c>
      <c r="S29" s="9">
        <f t="shared" si="4"/>
        <v>48.072345438998695</v>
      </c>
      <c r="T29" s="9">
        <f>T9+T17</f>
        <v>117678392.00999999</v>
      </c>
      <c r="U29" s="9">
        <f t="shared" si="5"/>
        <v>100</v>
      </c>
      <c r="V29" s="9">
        <f>V9+V17</f>
        <v>32718379.199999996</v>
      </c>
      <c r="W29" s="9">
        <f>W9+W17</f>
        <v>27934246.510000009</v>
      </c>
      <c r="X29" s="13">
        <f t="shared" ref="X29" si="16">V29+W29</f>
        <v>60652625.710000008</v>
      </c>
      <c r="Y29" s="9">
        <f t="shared" si="11"/>
        <v>51.541004830220587</v>
      </c>
    </row>
    <row r="32" spans="1:25" ht="17.45" customHeight="1">
      <c r="B32" s="6" t="s">
        <v>120</v>
      </c>
    </row>
    <row r="33" spans="2:2" ht="17.45" customHeight="1">
      <c r="B33" s="6" t="s">
        <v>138</v>
      </c>
    </row>
    <row r="34" spans="2:2" ht="17.45" customHeight="1">
      <c r="B34" s="6" t="s">
        <v>139</v>
      </c>
    </row>
    <row r="35" spans="2:2" ht="17.45" customHeight="1">
      <c r="B35" s="6" t="s">
        <v>147</v>
      </c>
    </row>
  </sheetData>
  <mergeCells count="28">
    <mergeCell ref="C8:D8"/>
    <mergeCell ref="E8:F8"/>
    <mergeCell ref="I8:J8"/>
    <mergeCell ref="K8:L8"/>
    <mergeCell ref="M8:P8"/>
    <mergeCell ref="O6:O7"/>
    <mergeCell ref="T6:U6"/>
    <mergeCell ref="I6:J6"/>
    <mergeCell ref="V8:Y8"/>
    <mergeCell ref="R8:S8"/>
    <mergeCell ref="T8:U8"/>
    <mergeCell ref="X6:Y6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</mergeCells>
  <pageMargins left="0.19685039370078741" right="0.19685039370078741" top="0.31496062992125984" bottom="0.31496062992125984" header="0.31496062992125984" footer="0.1574803149606299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87A3-2CF9-4F85-93FD-D2B174EFE85D}">
  <dimension ref="A1:Y48"/>
  <sheetViews>
    <sheetView topLeftCell="A4" zoomScale="80" zoomScaleNormal="80" workbookViewId="0">
      <selection activeCell="H23" sqref="H23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15" customWidth="1"/>
    <col min="18" max="18" width="16.875" style="6" bestFit="1" customWidth="1"/>
    <col min="19" max="19" width="11.25" style="29" customWidth="1"/>
    <col min="20" max="20" width="13.625" style="29" customWidth="1"/>
    <col min="21" max="21" width="9.125" style="29" bestFit="1" customWidth="1"/>
    <col min="22" max="22" width="17.125" style="6" customWidth="1"/>
    <col min="23" max="24" width="17.25" style="6" customWidth="1"/>
    <col min="25" max="25" width="15.375" style="6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82</v>
      </c>
    </row>
    <row r="3" spans="1:25" s="11" customFormat="1" ht="17.45" customHeight="1">
      <c r="A3" s="16" t="s">
        <v>40</v>
      </c>
      <c r="B3" s="16"/>
      <c r="C3" s="16"/>
      <c r="D3" s="16"/>
      <c r="E3" s="16"/>
      <c r="F3" s="16"/>
    </row>
    <row r="4" spans="1:25" s="11" customFormat="1" ht="17.45" customHeight="1">
      <c r="A4" s="172" t="s">
        <v>0</v>
      </c>
      <c r="B4" s="173" t="s">
        <v>56</v>
      </c>
      <c r="C4" s="173"/>
      <c r="D4" s="173"/>
      <c r="E4" s="173"/>
      <c r="F4" s="173"/>
      <c r="G4" s="173" t="s">
        <v>55</v>
      </c>
      <c r="H4" s="173"/>
      <c r="I4" s="174"/>
      <c r="J4" s="174"/>
      <c r="K4" s="174"/>
      <c r="L4" s="174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5" customFormat="1" ht="17.45" customHeight="1">
      <c r="A5" s="172"/>
      <c r="B5" s="17" t="s">
        <v>1</v>
      </c>
      <c r="C5" s="175" t="s">
        <v>5</v>
      </c>
      <c r="D5" s="176"/>
      <c r="E5" s="176" t="s">
        <v>50</v>
      </c>
      <c r="F5" s="177"/>
      <c r="G5" s="17" t="s">
        <v>1</v>
      </c>
      <c r="H5" s="18" t="s">
        <v>4</v>
      </c>
      <c r="I5" s="176" t="s">
        <v>2</v>
      </c>
      <c r="J5" s="178"/>
      <c r="K5" s="176" t="s">
        <v>2</v>
      </c>
      <c r="L5" s="177"/>
      <c r="M5" s="179" t="s">
        <v>46</v>
      </c>
      <c r="N5" s="179"/>
      <c r="O5" s="179"/>
      <c r="P5" s="180"/>
      <c r="Q5" s="181" t="s">
        <v>3</v>
      </c>
      <c r="R5" s="172" t="s">
        <v>48</v>
      </c>
      <c r="S5" s="172"/>
      <c r="T5" s="175" t="s">
        <v>5</v>
      </c>
      <c r="U5" s="176"/>
      <c r="V5" s="172" t="s">
        <v>50</v>
      </c>
      <c r="W5" s="172"/>
      <c r="X5" s="172"/>
      <c r="Y5" s="172"/>
    </row>
    <row r="6" spans="1:25" s="22" customFormat="1" ht="17.45" customHeight="1">
      <c r="A6" s="172"/>
      <c r="B6" s="19" t="s">
        <v>6</v>
      </c>
      <c r="C6" s="183" t="s">
        <v>49</v>
      </c>
      <c r="D6" s="184"/>
      <c r="E6" s="183" t="s">
        <v>74</v>
      </c>
      <c r="F6" s="185"/>
      <c r="G6" s="19" t="s">
        <v>41</v>
      </c>
      <c r="H6" s="20" t="s">
        <v>42</v>
      </c>
      <c r="I6" s="183" t="s">
        <v>67</v>
      </c>
      <c r="J6" s="184"/>
      <c r="K6" s="183" t="s">
        <v>51</v>
      </c>
      <c r="L6" s="185"/>
      <c r="M6" s="186" t="s">
        <v>45</v>
      </c>
      <c r="N6" s="187"/>
      <c r="O6" s="175" t="s">
        <v>47</v>
      </c>
      <c r="P6" s="21" t="s">
        <v>44</v>
      </c>
      <c r="Q6" s="182"/>
      <c r="R6" s="19" t="s">
        <v>45</v>
      </c>
      <c r="S6" s="21" t="s">
        <v>44</v>
      </c>
      <c r="T6" s="183" t="s">
        <v>54</v>
      </c>
      <c r="U6" s="184"/>
      <c r="V6" s="37" t="s">
        <v>77</v>
      </c>
      <c r="W6" s="37" t="s">
        <v>78</v>
      </c>
      <c r="X6" s="190" t="s">
        <v>79</v>
      </c>
      <c r="Y6" s="190"/>
    </row>
    <row r="7" spans="1:25" s="15" customFormat="1" ht="17.45" customHeight="1">
      <c r="A7" s="172"/>
      <c r="B7" s="23"/>
      <c r="C7" s="18" t="s">
        <v>8</v>
      </c>
      <c r="D7" s="17" t="s">
        <v>44</v>
      </c>
      <c r="E7" s="18" t="s">
        <v>8</v>
      </c>
      <c r="F7" s="24" t="s">
        <v>44</v>
      </c>
      <c r="G7" s="23"/>
      <c r="H7" s="23"/>
      <c r="I7" s="25" t="s">
        <v>35</v>
      </c>
      <c r="J7" s="25" t="s">
        <v>34</v>
      </c>
      <c r="K7" s="25" t="s">
        <v>35</v>
      </c>
      <c r="L7" s="25" t="s">
        <v>34</v>
      </c>
      <c r="M7" s="14" t="s">
        <v>35</v>
      </c>
      <c r="N7" s="14" t="s">
        <v>34</v>
      </c>
      <c r="O7" s="188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</row>
    <row r="8" spans="1:25" s="15" customFormat="1" ht="17.45" customHeight="1">
      <c r="A8" s="172"/>
      <c r="B8" s="14" t="s">
        <v>9</v>
      </c>
      <c r="C8" s="172" t="s">
        <v>10</v>
      </c>
      <c r="D8" s="172"/>
      <c r="E8" s="172" t="s">
        <v>11</v>
      </c>
      <c r="F8" s="172"/>
      <c r="G8" s="14" t="s">
        <v>43</v>
      </c>
      <c r="H8" s="14" t="s">
        <v>12</v>
      </c>
      <c r="I8" s="189" t="s">
        <v>13</v>
      </c>
      <c r="J8" s="180"/>
      <c r="K8" s="189" t="s">
        <v>52</v>
      </c>
      <c r="L8" s="180"/>
      <c r="M8" s="189" t="s">
        <v>53</v>
      </c>
      <c r="N8" s="179"/>
      <c r="O8" s="179"/>
      <c r="P8" s="180"/>
      <c r="Q8" s="14" t="s">
        <v>36</v>
      </c>
      <c r="R8" s="189" t="s">
        <v>57</v>
      </c>
      <c r="S8" s="180"/>
      <c r="T8" s="172" t="s">
        <v>65</v>
      </c>
      <c r="U8" s="172"/>
      <c r="V8" s="189" t="s">
        <v>66</v>
      </c>
      <c r="W8" s="179"/>
      <c r="X8" s="179"/>
      <c r="Y8" s="180"/>
    </row>
    <row r="9" spans="1:25" s="3" customFormat="1" ht="17.45" customHeight="1">
      <c r="A9" s="38" t="s">
        <v>14</v>
      </c>
      <c r="B9" s="13">
        <f>SUM(B10:B16)</f>
        <v>0</v>
      </c>
      <c r="C9" s="13">
        <f>SUM(C10:C16)</f>
        <v>0</v>
      </c>
      <c r="D9" s="9" t="e">
        <f t="shared" ref="D9:D29" si="0">C9*100/B9</f>
        <v>#DIV/0!</v>
      </c>
      <c r="E9" s="13">
        <f>SUM(E10:E16)</f>
        <v>0</v>
      </c>
      <c r="F9" s="9" t="e">
        <f>E9*100/C9</f>
        <v>#DIV/0!</v>
      </c>
      <c r="G9" s="13">
        <f t="shared" ref="G9:L9" si="1">SUM(G10:G16)</f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9">
        <f>I9+K9</f>
        <v>0</v>
      </c>
      <c r="N9" s="9">
        <f>J9+L9</f>
        <v>0</v>
      </c>
      <c r="O9" s="9">
        <f>M9+N9</f>
        <v>0</v>
      </c>
      <c r="P9" s="9" t="e">
        <f>O9*100/G9</f>
        <v>#DIV/0!</v>
      </c>
      <c r="Q9" s="2"/>
      <c r="R9" s="9">
        <f>G9-O9</f>
        <v>0</v>
      </c>
      <c r="S9" s="9" t="e">
        <f>R9*100/G9</f>
        <v>#DIV/0!</v>
      </c>
      <c r="T9" s="13">
        <f>SUM(T10:T16)</f>
        <v>0</v>
      </c>
      <c r="U9" s="9" t="e">
        <f>T9*100/O9</f>
        <v>#DIV/0!</v>
      </c>
      <c r="V9" s="13">
        <f>SUM(V10:V16)</f>
        <v>0</v>
      </c>
      <c r="W9" s="13">
        <f>SUM(W10:W16)</f>
        <v>0</v>
      </c>
      <c r="X9" s="13">
        <f>SUM(X10:X16)</f>
        <v>0</v>
      </c>
      <c r="Y9" s="9" t="e">
        <f>X9*100/T9</f>
        <v>#DIV/0!</v>
      </c>
    </row>
    <row r="10" spans="1:25" ht="17.45" customHeight="1">
      <c r="A10" s="4" t="s">
        <v>15</v>
      </c>
      <c r="B10" s="1"/>
      <c r="C10" s="1"/>
      <c r="D10" s="1" t="e">
        <f t="shared" si="0"/>
        <v>#DIV/0!</v>
      </c>
      <c r="E10" s="1"/>
      <c r="F10" s="1" t="e">
        <f>E10*100/C10</f>
        <v>#DIV/0!</v>
      </c>
      <c r="G10" s="1"/>
      <c r="H10" s="1"/>
      <c r="I10" s="1"/>
      <c r="J10" s="1"/>
      <c r="K10" s="1"/>
      <c r="L10" s="1"/>
      <c r="M10" s="1">
        <f>I10+K10</f>
        <v>0</v>
      </c>
      <c r="N10" s="1">
        <f>J10+L10</f>
        <v>0</v>
      </c>
      <c r="O10" s="1">
        <f>M10+N10</f>
        <v>0</v>
      </c>
      <c r="P10" s="1" t="e">
        <f>O10*100/G10</f>
        <v>#DIV/0!</v>
      </c>
      <c r="Q10" s="5"/>
      <c r="R10" s="1">
        <f t="shared" ref="R10:R29" si="2">G10-O10</f>
        <v>0</v>
      </c>
      <c r="S10" s="1" t="e">
        <f t="shared" ref="S10:S29" si="3">R10*100/G10</f>
        <v>#DIV/0!</v>
      </c>
      <c r="T10" s="1"/>
      <c r="U10" s="1" t="e">
        <f t="shared" ref="U10:U29" si="4">T10*100/O10</f>
        <v>#DIV/0!</v>
      </c>
      <c r="V10" s="1"/>
      <c r="W10" s="1"/>
      <c r="X10" s="1">
        <f>V10+W10</f>
        <v>0</v>
      </c>
      <c r="Y10" s="1" t="e">
        <f t="shared" ref="Y10:Y29" si="5">X10*100/T10</f>
        <v>#DIV/0!</v>
      </c>
    </row>
    <row r="11" spans="1:25" ht="17.45" customHeight="1">
      <c r="A11" s="4" t="s">
        <v>16</v>
      </c>
      <c r="B11" s="1"/>
      <c r="C11" s="1"/>
      <c r="D11" s="1" t="e">
        <f t="shared" si="0"/>
        <v>#DIV/0!</v>
      </c>
      <c r="E11" s="1"/>
      <c r="F11" s="1" t="e">
        <f t="shared" ref="F11:F29" si="6">E11*100/C11</f>
        <v>#DIV/0!</v>
      </c>
      <c r="G11" s="1"/>
      <c r="H11" s="1"/>
      <c r="I11" s="1"/>
      <c r="J11" s="1"/>
      <c r="K11" s="1"/>
      <c r="L11" s="1"/>
      <c r="M11" s="1">
        <f t="shared" ref="M11:N29" si="7">I11+K11</f>
        <v>0</v>
      </c>
      <c r="N11" s="1">
        <f t="shared" si="7"/>
        <v>0</v>
      </c>
      <c r="O11" s="1">
        <f t="shared" ref="O11:O28" si="8">M11+N11</f>
        <v>0</v>
      </c>
      <c r="P11" s="1" t="e">
        <f t="shared" ref="P11:P29" si="9">O11*100/G11</f>
        <v>#DIV/0!</v>
      </c>
      <c r="Q11" s="5"/>
      <c r="R11" s="1">
        <f t="shared" si="2"/>
        <v>0</v>
      </c>
      <c r="S11" s="1" t="e">
        <f t="shared" si="3"/>
        <v>#DIV/0!</v>
      </c>
      <c r="T11" s="1"/>
      <c r="U11" s="1" t="e">
        <f t="shared" si="4"/>
        <v>#DIV/0!</v>
      </c>
      <c r="V11" s="1"/>
      <c r="W11" s="1"/>
      <c r="X11" s="1">
        <f t="shared" ref="X11:X16" si="10">V11+W11</f>
        <v>0</v>
      </c>
      <c r="Y11" s="1" t="e">
        <f t="shared" si="5"/>
        <v>#DIV/0!</v>
      </c>
    </row>
    <row r="12" spans="1:25" ht="17.45" customHeight="1">
      <c r="A12" s="4" t="s">
        <v>17</v>
      </c>
      <c r="B12" s="1"/>
      <c r="C12" s="1"/>
      <c r="D12" s="1" t="e">
        <f t="shared" si="0"/>
        <v>#DIV/0!</v>
      </c>
      <c r="E12" s="1"/>
      <c r="F12" s="1" t="e">
        <f t="shared" si="6"/>
        <v>#DIV/0!</v>
      </c>
      <c r="H12" s="1"/>
      <c r="I12" s="1"/>
      <c r="J12" s="1"/>
      <c r="K12" s="1"/>
      <c r="L12" s="1"/>
      <c r="M12" s="1">
        <f t="shared" si="7"/>
        <v>0</v>
      </c>
      <c r="N12" s="1">
        <f t="shared" si="7"/>
        <v>0</v>
      </c>
      <c r="O12" s="1">
        <f t="shared" si="8"/>
        <v>0</v>
      </c>
      <c r="P12" s="1" t="e">
        <f t="shared" si="9"/>
        <v>#DIV/0!</v>
      </c>
      <c r="Q12" s="5"/>
      <c r="R12" s="1">
        <f t="shared" si="2"/>
        <v>0</v>
      </c>
      <c r="S12" s="1" t="e">
        <f t="shared" si="3"/>
        <v>#DIV/0!</v>
      </c>
      <c r="T12" s="1"/>
      <c r="U12" s="1" t="e">
        <f t="shared" si="4"/>
        <v>#DIV/0!</v>
      </c>
      <c r="V12" s="1"/>
      <c r="W12" s="1"/>
      <c r="X12" s="1">
        <f t="shared" si="10"/>
        <v>0</v>
      </c>
      <c r="Y12" s="1" t="e">
        <f t="shared" si="5"/>
        <v>#DIV/0!</v>
      </c>
    </row>
    <row r="13" spans="1:25" ht="30">
      <c r="A13" s="7" t="s">
        <v>18</v>
      </c>
      <c r="B13" s="1"/>
      <c r="C13" s="1"/>
      <c r="D13" s="1" t="e">
        <f t="shared" si="0"/>
        <v>#DIV/0!</v>
      </c>
      <c r="E13" s="1"/>
      <c r="F13" s="1" t="e">
        <f t="shared" si="6"/>
        <v>#DIV/0!</v>
      </c>
      <c r="G13" s="1"/>
      <c r="H13" s="1"/>
      <c r="I13" s="1"/>
      <c r="J13" s="1"/>
      <c r="K13" s="1"/>
      <c r="L13" s="1"/>
      <c r="M13" s="1">
        <f t="shared" si="7"/>
        <v>0</v>
      </c>
      <c r="N13" s="1">
        <f t="shared" si="7"/>
        <v>0</v>
      </c>
      <c r="O13" s="1">
        <f t="shared" si="8"/>
        <v>0</v>
      </c>
      <c r="P13" s="1" t="e">
        <f t="shared" si="9"/>
        <v>#DIV/0!</v>
      </c>
      <c r="Q13" s="5"/>
      <c r="R13" s="1">
        <f t="shared" si="2"/>
        <v>0</v>
      </c>
      <c r="S13" s="1" t="e">
        <f t="shared" si="3"/>
        <v>#DIV/0!</v>
      </c>
      <c r="T13" s="1"/>
      <c r="U13" s="1" t="e">
        <f t="shared" si="4"/>
        <v>#DIV/0!</v>
      </c>
      <c r="V13" s="1"/>
      <c r="W13" s="1"/>
      <c r="X13" s="1">
        <f t="shared" si="10"/>
        <v>0</v>
      </c>
      <c r="Y13" s="1" t="e">
        <f t="shared" si="5"/>
        <v>#DIV/0!</v>
      </c>
    </row>
    <row r="14" spans="1:25" ht="17.45" customHeight="1">
      <c r="A14" s="4" t="s">
        <v>19</v>
      </c>
      <c r="B14" s="1"/>
      <c r="C14" s="1"/>
      <c r="D14" s="1" t="e">
        <f t="shared" si="0"/>
        <v>#DIV/0!</v>
      </c>
      <c r="E14" s="1"/>
      <c r="F14" s="1" t="e">
        <f t="shared" si="6"/>
        <v>#DIV/0!</v>
      </c>
      <c r="G14" s="1"/>
      <c r="H14" s="1"/>
      <c r="I14" s="1"/>
      <c r="J14" s="1"/>
      <c r="K14" s="1"/>
      <c r="L14" s="1"/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2"/>
        <v>0</v>
      </c>
      <c r="S14" s="1" t="e">
        <f t="shared" si="3"/>
        <v>#DIV/0!</v>
      </c>
      <c r="T14" s="1"/>
      <c r="U14" s="1" t="e">
        <f t="shared" si="4"/>
        <v>#DIV/0!</v>
      </c>
      <c r="V14" s="1"/>
      <c r="W14" s="1"/>
      <c r="X14" s="1">
        <f t="shared" si="10"/>
        <v>0</v>
      </c>
      <c r="Y14" s="1" t="e">
        <f t="shared" si="5"/>
        <v>#DIV/0!</v>
      </c>
    </row>
    <row r="15" spans="1:25" ht="17.45" customHeight="1">
      <c r="A15" s="4" t="s">
        <v>20</v>
      </c>
      <c r="B15" s="1"/>
      <c r="C15" s="1"/>
      <c r="D15" s="1" t="e">
        <f t="shared" si="0"/>
        <v>#DIV/0!</v>
      </c>
      <c r="E15" s="1"/>
      <c r="F15" s="1" t="e">
        <f t="shared" si="6"/>
        <v>#DIV/0!</v>
      </c>
      <c r="G15" s="1"/>
      <c r="H15" s="1"/>
      <c r="I15" s="1"/>
      <c r="J15" s="1"/>
      <c r="K15" s="1"/>
      <c r="L15" s="1"/>
      <c r="M15" s="1">
        <f t="shared" si="7"/>
        <v>0</v>
      </c>
      <c r="N15" s="1">
        <f t="shared" si="7"/>
        <v>0</v>
      </c>
      <c r="O15" s="1">
        <f t="shared" si="8"/>
        <v>0</v>
      </c>
      <c r="P15" s="1" t="e">
        <f t="shared" si="9"/>
        <v>#DIV/0!</v>
      </c>
      <c r="Q15" s="5"/>
      <c r="R15" s="1">
        <f t="shared" si="2"/>
        <v>0</v>
      </c>
      <c r="S15" s="1" t="e">
        <f t="shared" si="3"/>
        <v>#DIV/0!</v>
      </c>
      <c r="T15" s="1"/>
      <c r="U15" s="1" t="e">
        <f t="shared" si="4"/>
        <v>#DIV/0!</v>
      </c>
      <c r="V15" s="1"/>
      <c r="W15" s="1"/>
      <c r="X15" s="1">
        <f t="shared" si="10"/>
        <v>0</v>
      </c>
      <c r="Y15" s="1" t="e">
        <f t="shared" si="5"/>
        <v>#DIV/0!</v>
      </c>
    </row>
    <row r="16" spans="1:25" ht="17.45" customHeight="1">
      <c r="A16" s="4" t="s">
        <v>21</v>
      </c>
      <c r="B16" s="1"/>
      <c r="C16" s="1"/>
      <c r="D16" s="1" t="e">
        <f t="shared" si="0"/>
        <v>#DIV/0!</v>
      </c>
      <c r="E16" s="1"/>
      <c r="F16" s="1" t="e">
        <f t="shared" si="6"/>
        <v>#DIV/0!</v>
      </c>
      <c r="G16" s="33"/>
      <c r="H16" s="1"/>
      <c r="I16" s="1"/>
      <c r="J16" s="1"/>
      <c r="K16" s="1"/>
      <c r="L16" s="1"/>
      <c r="M16" s="1">
        <f t="shared" si="7"/>
        <v>0</v>
      </c>
      <c r="N16" s="1">
        <f t="shared" si="7"/>
        <v>0</v>
      </c>
      <c r="O16" s="1">
        <f t="shared" si="8"/>
        <v>0</v>
      </c>
      <c r="P16" s="1" t="e">
        <f t="shared" si="9"/>
        <v>#DIV/0!</v>
      </c>
      <c r="Q16" s="5"/>
      <c r="R16" s="1">
        <f t="shared" si="2"/>
        <v>0</v>
      </c>
      <c r="S16" s="1" t="e">
        <f t="shared" si="3"/>
        <v>#DIV/0!</v>
      </c>
      <c r="T16" s="1"/>
      <c r="U16" s="1" t="e">
        <f t="shared" si="4"/>
        <v>#DIV/0!</v>
      </c>
      <c r="V16" s="1"/>
      <c r="W16" s="1"/>
      <c r="X16" s="1">
        <f t="shared" si="10"/>
        <v>0</v>
      </c>
      <c r="Y16" s="1" t="e">
        <f t="shared" si="5"/>
        <v>#DIV/0!</v>
      </c>
    </row>
    <row r="17" spans="1:25" s="11" customFormat="1" ht="17.45" customHeight="1">
      <c r="A17" s="8" t="s">
        <v>22</v>
      </c>
      <c r="B17" s="9">
        <f>SUM(B18:B28)</f>
        <v>0</v>
      </c>
      <c r="C17" s="9">
        <f>SUM(C18:C28)</f>
        <v>0</v>
      </c>
      <c r="D17" s="9" t="e">
        <f t="shared" si="0"/>
        <v>#DIV/0!</v>
      </c>
      <c r="E17" s="9">
        <f>SUM(E18:E28)</f>
        <v>0</v>
      </c>
      <c r="F17" s="9" t="e">
        <f>E17*100/C17</f>
        <v>#DIV/0!</v>
      </c>
      <c r="G17" s="9">
        <f>SUM(G18:G28)</f>
        <v>0</v>
      </c>
      <c r="H17" s="9">
        <f>SUM(H18:H28)</f>
        <v>0</v>
      </c>
      <c r="I17" s="9">
        <f t="shared" ref="I17:L17" si="11">SUM(I18:I28)</f>
        <v>0</v>
      </c>
      <c r="J17" s="9">
        <f t="shared" si="11"/>
        <v>0</v>
      </c>
      <c r="K17" s="9">
        <f t="shared" si="11"/>
        <v>0</v>
      </c>
      <c r="L17" s="9">
        <f t="shared" si="11"/>
        <v>0</v>
      </c>
      <c r="M17" s="9">
        <f t="shared" si="7"/>
        <v>0</v>
      </c>
      <c r="N17" s="9">
        <f t="shared" si="7"/>
        <v>0</v>
      </c>
      <c r="O17" s="9">
        <f t="shared" si="8"/>
        <v>0</v>
      </c>
      <c r="P17" s="9" t="e">
        <f t="shared" si="9"/>
        <v>#DIV/0!</v>
      </c>
      <c r="Q17" s="10"/>
      <c r="R17" s="9">
        <f t="shared" si="2"/>
        <v>0</v>
      </c>
      <c r="S17" s="9" t="e">
        <f t="shared" si="3"/>
        <v>#DIV/0!</v>
      </c>
      <c r="T17" s="9">
        <f t="shared" ref="T17" si="12">SUM(T18:T28)</f>
        <v>0</v>
      </c>
      <c r="U17" s="9" t="e">
        <f t="shared" si="4"/>
        <v>#DIV/0!</v>
      </c>
      <c r="V17" s="9">
        <f t="shared" ref="V17:X17" si="13">SUM(V18:V28)</f>
        <v>0</v>
      </c>
      <c r="W17" s="9">
        <f t="shared" si="13"/>
        <v>0</v>
      </c>
      <c r="X17" s="9">
        <f t="shared" si="13"/>
        <v>0</v>
      </c>
      <c r="Y17" s="9" t="e">
        <f t="shared" si="5"/>
        <v>#DIV/0!</v>
      </c>
    </row>
    <row r="18" spans="1:25" ht="17.45" customHeight="1">
      <c r="A18" s="12" t="s">
        <v>23</v>
      </c>
      <c r="B18" s="1"/>
      <c r="C18" s="1"/>
      <c r="D18" s="1" t="e">
        <f t="shared" si="0"/>
        <v>#DIV/0!</v>
      </c>
      <c r="E18" s="1"/>
      <c r="F18" s="1" t="e">
        <f t="shared" si="6"/>
        <v>#DIV/0!</v>
      </c>
      <c r="G18" s="33"/>
      <c r="H18" s="1"/>
      <c r="I18" s="1"/>
      <c r="J18" s="1"/>
      <c r="K18" s="1"/>
      <c r="L18" s="1"/>
      <c r="M18" s="1">
        <f t="shared" si="7"/>
        <v>0</v>
      </c>
      <c r="N18" s="1">
        <f t="shared" si="7"/>
        <v>0</v>
      </c>
      <c r="O18" s="1">
        <f t="shared" si="8"/>
        <v>0</v>
      </c>
      <c r="P18" s="1" t="e">
        <f t="shared" si="9"/>
        <v>#DIV/0!</v>
      </c>
      <c r="Q18" s="5"/>
      <c r="R18" s="1">
        <f t="shared" si="2"/>
        <v>0</v>
      </c>
      <c r="S18" s="1" t="e">
        <f t="shared" si="3"/>
        <v>#DIV/0!</v>
      </c>
      <c r="T18" s="1"/>
      <c r="U18" s="1" t="e">
        <f t="shared" si="4"/>
        <v>#DIV/0!</v>
      </c>
      <c r="V18" s="1"/>
      <c r="W18" s="1"/>
      <c r="X18" s="1">
        <f t="shared" ref="X18:X28" si="14">V18+W18</f>
        <v>0</v>
      </c>
      <c r="Y18" s="1" t="e">
        <f t="shared" si="5"/>
        <v>#DIV/0!</v>
      </c>
    </row>
    <row r="19" spans="1:25" ht="17.45" customHeight="1">
      <c r="A19" s="12" t="s">
        <v>24</v>
      </c>
      <c r="B19" s="1"/>
      <c r="C19" s="1"/>
      <c r="D19" s="1" t="e">
        <f t="shared" si="0"/>
        <v>#DIV/0!</v>
      </c>
      <c r="E19" s="1"/>
      <c r="F19" s="1" t="e">
        <f t="shared" si="6"/>
        <v>#DIV/0!</v>
      </c>
      <c r="G19" s="33"/>
      <c r="H19" s="1"/>
      <c r="I19" s="1"/>
      <c r="J19" s="1"/>
      <c r="K19" s="1"/>
      <c r="L19" s="1"/>
      <c r="M19" s="1">
        <f t="shared" si="7"/>
        <v>0</v>
      </c>
      <c r="N19" s="1">
        <f t="shared" si="7"/>
        <v>0</v>
      </c>
      <c r="O19" s="1">
        <f t="shared" si="8"/>
        <v>0</v>
      </c>
      <c r="P19" s="1" t="e">
        <f t="shared" si="9"/>
        <v>#DIV/0!</v>
      </c>
      <c r="Q19" s="5"/>
      <c r="R19" s="1">
        <f t="shared" si="2"/>
        <v>0</v>
      </c>
      <c r="S19" s="1" t="e">
        <f t="shared" si="3"/>
        <v>#DIV/0!</v>
      </c>
      <c r="T19" s="1"/>
      <c r="U19" s="1" t="e">
        <f t="shared" si="4"/>
        <v>#DIV/0!</v>
      </c>
      <c r="V19" s="1"/>
      <c r="W19" s="1"/>
      <c r="X19" s="1">
        <f t="shared" si="14"/>
        <v>0</v>
      </c>
      <c r="Y19" s="1" t="e">
        <f t="shared" si="5"/>
        <v>#DIV/0!</v>
      </c>
    </row>
    <row r="20" spans="1:25" ht="17.45" customHeight="1">
      <c r="A20" s="12" t="s">
        <v>25</v>
      </c>
      <c r="B20" s="1"/>
      <c r="C20" s="1"/>
      <c r="D20" s="1" t="e">
        <f t="shared" si="0"/>
        <v>#DIV/0!</v>
      </c>
      <c r="E20" s="1"/>
      <c r="F20" s="1" t="e">
        <f t="shared" si="6"/>
        <v>#DIV/0!</v>
      </c>
      <c r="G20" s="33"/>
      <c r="H20" s="1"/>
      <c r="I20" s="1"/>
      <c r="J20" s="1"/>
      <c r="K20" s="1"/>
      <c r="L20" s="1"/>
      <c r="M20" s="1">
        <f t="shared" si="7"/>
        <v>0</v>
      </c>
      <c r="N20" s="1">
        <f t="shared" si="7"/>
        <v>0</v>
      </c>
      <c r="O20" s="1">
        <f t="shared" si="8"/>
        <v>0</v>
      </c>
      <c r="P20" s="1" t="e">
        <f t="shared" si="9"/>
        <v>#DIV/0!</v>
      </c>
      <c r="Q20" s="5"/>
      <c r="R20" s="1">
        <f t="shared" si="2"/>
        <v>0</v>
      </c>
      <c r="S20" s="1" t="e">
        <f t="shared" si="3"/>
        <v>#DIV/0!</v>
      </c>
      <c r="T20" s="1"/>
      <c r="U20" s="1" t="e">
        <f t="shared" si="4"/>
        <v>#DIV/0!</v>
      </c>
      <c r="V20" s="1"/>
      <c r="W20" s="1"/>
      <c r="X20" s="1">
        <f t="shared" si="14"/>
        <v>0</v>
      </c>
      <c r="Y20" s="1" t="e">
        <f t="shared" si="5"/>
        <v>#DIV/0!</v>
      </c>
    </row>
    <row r="21" spans="1:25" ht="17.45" customHeight="1">
      <c r="A21" s="12" t="s">
        <v>26</v>
      </c>
      <c r="B21" s="1"/>
      <c r="C21" s="1"/>
      <c r="D21" s="1" t="e">
        <f t="shared" si="0"/>
        <v>#DIV/0!</v>
      </c>
      <c r="E21" s="1"/>
      <c r="F21" s="1" t="e">
        <f t="shared" si="6"/>
        <v>#DIV/0!</v>
      </c>
      <c r="G21" s="33"/>
      <c r="H21" s="1"/>
      <c r="I21" s="1"/>
      <c r="J21" s="1"/>
      <c r="K21" s="1"/>
      <c r="L21" s="1"/>
      <c r="M21" s="1">
        <f t="shared" si="7"/>
        <v>0</v>
      </c>
      <c r="N21" s="1">
        <f t="shared" si="7"/>
        <v>0</v>
      </c>
      <c r="O21" s="1">
        <f t="shared" si="8"/>
        <v>0</v>
      </c>
      <c r="P21" s="1" t="e">
        <f t="shared" si="9"/>
        <v>#DIV/0!</v>
      </c>
      <c r="Q21" s="5"/>
      <c r="R21" s="1">
        <f t="shared" si="2"/>
        <v>0</v>
      </c>
      <c r="S21" s="1" t="e">
        <f t="shared" si="3"/>
        <v>#DIV/0!</v>
      </c>
      <c r="T21" s="1"/>
      <c r="U21" s="1" t="e">
        <f t="shared" si="4"/>
        <v>#DIV/0!</v>
      </c>
      <c r="V21" s="1"/>
      <c r="W21" s="1"/>
      <c r="X21" s="1">
        <f t="shared" si="14"/>
        <v>0</v>
      </c>
      <c r="Y21" s="1" t="e">
        <f t="shared" si="5"/>
        <v>#DIV/0!</v>
      </c>
    </row>
    <row r="22" spans="1:25" ht="17.45" customHeight="1">
      <c r="A22" s="12" t="s">
        <v>27</v>
      </c>
      <c r="B22" s="1"/>
      <c r="C22" s="1"/>
      <c r="D22" s="1" t="e">
        <f t="shared" si="0"/>
        <v>#DIV/0!</v>
      </c>
      <c r="E22" s="1"/>
      <c r="F22" s="1" t="e">
        <f t="shared" si="6"/>
        <v>#DIV/0!</v>
      </c>
      <c r="G22" s="33"/>
      <c r="H22" s="1"/>
      <c r="I22" s="1"/>
      <c r="J22" s="1"/>
      <c r="K22" s="1"/>
      <c r="L22" s="1"/>
      <c r="M22" s="1">
        <f t="shared" si="7"/>
        <v>0</v>
      </c>
      <c r="N22" s="1">
        <f t="shared" si="7"/>
        <v>0</v>
      </c>
      <c r="O22" s="1">
        <f t="shared" si="8"/>
        <v>0</v>
      </c>
      <c r="P22" s="1" t="e">
        <f t="shared" si="9"/>
        <v>#DIV/0!</v>
      </c>
      <c r="Q22" s="5"/>
      <c r="R22" s="1">
        <f t="shared" si="2"/>
        <v>0</v>
      </c>
      <c r="S22" s="1" t="e">
        <f t="shared" si="3"/>
        <v>#DIV/0!</v>
      </c>
      <c r="T22" s="1"/>
      <c r="U22" s="1" t="e">
        <f t="shared" si="4"/>
        <v>#DIV/0!</v>
      </c>
      <c r="V22" s="1"/>
      <c r="W22" s="1"/>
      <c r="X22" s="1">
        <f t="shared" si="14"/>
        <v>0</v>
      </c>
      <c r="Y22" s="1" t="e">
        <f t="shared" si="5"/>
        <v>#DIV/0!</v>
      </c>
    </row>
    <row r="23" spans="1:25" ht="17.45" customHeight="1">
      <c r="A23" s="12" t="s">
        <v>28</v>
      </c>
      <c r="B23" s="1"/>
      <c r="C23" s="1"/>
      <c r="D23" s="1" t="e">
        <f t="shared" si="0"/>
        <v>#DIV/0!</v>
      </c>
      <c r="E23" s="1"/>
      <c r="F23" s="1" t="e">
        <f t="shared" si="6"/>
        <v>#DIV/0!</v>
      </c>
      <c r="G23" s="33"/>
      <c r="H23" s="1"/>
      <c r="I23" s="1"/>
      <c r="J23" s="1"/>
      <c r="K23" s="1"/>
      <c r="L23" s="1"/>
      <c r="M23" s="1">
        <f t="shared" si="7"/>
        <v>0</v>
      </c>
      <c r="N23" s="1">
        <f t="shared" si="7"/>
        <v>0</v>
      </c>
      <c r="O23" s="1">
        <f>M23+N23</f>
        <v>0</v>
      </c>
      <c r="P23" s="1" t="e">
        <f t="shared" si="9"/>
        <v>#DIV/0!</v>
      </c>
      <c r="Q23" s="5"/>
      <c r="R23" s="1">
        <f t="shared" si="2"/>
        <v>0</v>
      </c>
      <c r="S23" s="1" t="e">
        <f t="shared" si="3"/>
        <v>#DIV/0!</v>
      </c>
      <c r="T23" s="1"/>
      <c r="U23" s="1" t="e">
        <f t="shared" si="4"/>
        <v>#DIV/0!</v>
      </c>
      <c r="V23" s="1"/>
      <c r="W23" s="1"/>
      <c r="X23" s="1">
        <f t="shared" si="14"/>
        <v>0</v>
      </c>
      <c r="Y23" s="1" t="e">
        <f t="shared" si="5"/>
        <v>#DIV/0!</v>
      </c>
    </row>
    <row r="24" spans="1:25" ht="17.45" customHeight="1">
      <c r="A24" s="12" t="s">
        <v>29</v>
      </c>
      <c r="B24" s="1"/>
      <c r="C24" s="1"/>
      <c r="D24" s="1" t="e">
        <f t="shared" si="0"/>
        <v>#DIV/0!</v>
      </c>
      <c r="E24" s="1"/>
      <c r="F24" s="1" t="e">
        <f t="shared" si="6"/>
        <v>#DIV/0!</v>
      </c>
      <c r="G24" s="33"/>
      <c r="H24" s="1"/>
      <c r="I24" s="1"/>
      <c r="J24" s="1"/>
      <c r="K24" s="1"/>
      <c r="L24" s="1"/>
      <c r="M24" s="1">
        <f t="shared" si="7"/>
        <v>0</v>
      </c>
      <c r="N24" s="1">
        <f t="shared" si="7"/>
        <v>0</v>
      </c>
      <c r="O24" s="1">
        <f t="shared" si="8"/>
        <v>0</v>
      </c>
      <c r="P24" s="1" t="e">
        <f t="shared" si="9"/>
        <v>#DIV/0!</v>
      </c>
      <c r="Q24" s="5"/>
      <c r="R24" s="1">
        <f t="shared" si="2"/>
        <v>0</v>
      </c>
      <c r="S24" s="1" t="e">
        <f t="shared" si="3"/>
        <v>#DIV/0!</v>
      </c>
      <c r="T24" s="1"/>
      <c r="U24" s="1" t="e">
        <f t="shared" si="4"/>
        <v>#DIV/0!</v>
      </c>
      <c r="V24" s="1"/>
      <c r="W24" s="1"/>
      <c r="X24" s="1">
        <f t="shared" si="14"/>
        <v>0</v>
      </c>
      <c r="Y24" s="1" t="e">
        <f t="shared" si="5"/>
        <v>#DIV/0!</v>
      </c>
    </row>
    <row r="25" spans="1:25" ht="17.45" customHeight="1">
      <c r="A25" s="12" t="s">
        <v>30</v>
      </c>
      <c r="B25" s="1"/>
      <c r="C25" s="1"/>
      <c r="D25" s="1" t="e">
        <f t="shared" si="0"/>
        <v>#DIV/0!</v>
      </c>
      <c r="E25" s="1"/>
      <c r="F25" s="1" t="e">
        <f t="shared" si="6"/>
        <v>#DIV/0!</v>
      </c>
      <c r="G25" s="33"/>
      <c r="H25" s="1"/>
      <c r="I25" s="1"/>
      <c r="J25" s="1"/>
      <c r="K25" s="1"/>
      <c r="L25" s="1"/>
      <c r="M25" s="1">
        <f t="shared" si="7"/>
        <v>0</v>
      </c>
      <c r="N25" s="1">
        <f t="shared" si="7"/>
        <v>0</v>
      </c>
      <c r="O25" s="1">
        <f t="shared" si="8"/>
        <v>0</v>
      </c>
      <c r="P25" s="1" t="e">
        <f t="shared" si="9"/>
        <v>#DIV/0!</v>
      </c>
      <c r="Q25" s="5"/>
      <c r="R25" s="1">
        <f t="shared" si="2"/>
        <v>0</v>
      </c>
      <c r="S25" s="1" t="e">
        <f t="shared" si="3"/>
        <v>#DIV/0!</v>
      </c>
      <c r="T25" s="1"/>
      <c r="U25" s="1" t="e">
        <f t="shared" si="4"/>
        <v>#DIV/0!</v>
      </c>
      <c r="V25" s="1"/>
      <c r="W25" s="1"/>
      <c r="X25" s="1">
        <f t="shared" si="14"/>
        <v>0</v>
      </c>
      <c r="Y25" s="1" t="e">
        <f t="shared" si="5"/>
        <v>#DIV/0!</v>
      </c>
    </row>
    <row r="26" spans="1:25" ht="17.45" customHeight="1">
      <c r="A26" s="12" t="s">
        <v>31</v>
      </c>
      <c r="B26" s="1"/>
      <c r="C26" s="1"/>
      <c r="D26" s="1" t="e">
        <f t="shared" si="0"/>
        <v>#DIV/0!</v>
      </c>
      <c r="E26" s="1"/>
      <c r="F26" s="1" t="e">
        <f t="shared" si="6"/>
        <v>#DIV/0!</v>
      </c>
      <c r="G26" s="33"/>
      <c r="H26" s="1"/>
      <c r="I26" s="1"/>
      <c r="J26" s="1"/>
      <c r="K26" s="1"/>
      <c r="L26" s="1"/>
      <c r="M26" s="1">
        <f t="shared" si="7"/>
        <v>0</v>
      </c>
      <c r="N26" s="1">
        <f t="shared" si="7"/>
        <v>0</v>
      </c>
      <c r="O26" s="1">
        <f t="shared" si="8"/>
        <v>0</v>
      </c>
      <c r="P26" s="1" t="e">
        <f t="shared" si="9"/>
        <v>#DIV/0!</v>
      </c>
      <c r="Q26" s="5"/>
      <c r="R26" s="1">
        <f t="shared" si="2"/>
        <v>0</v>
      </c>
      <c r="S26" s="1" t="e">
        <f t="shared" si="3"/>
        <v>#DIV/0!</v>
      </c>
      <c r="T26" s="1"/>
      <c r="U26" s="1" t="e">
        <f t="shared" si="4"/>
        <v>#DIV/0!</v>
      </c>
      <c r="V26" s="1"/>
      <c r="W26" s="1"/>
      <c r="X26" s="1">
        <f t="shared" si="14"/>
        <v>0</v>
      </c>
      <c r="Y26" s="1" t="e">
        <f t="shared" si="5"/>
        <v>#DIV/0!</v>
      </c>
    </row>
    <row r="27" spans="1:25" ht="17.45" customHeight="1">
      <c r="A27" s="12" t="s">
        <v>32</v>
      </c>
      <c r="B27" s="1"/>
      <c r="C27" s="1"/>
      <c r="D27" s="1" t="e">
        <f t="shared" si="0"/>
        <v>#DIV/0!</v>
      </c>
      <c r="E27" s="1"/>
      <c r="F27" s="1" t="e">
        <f t="shared" si="6"/>
        <v>#DIV/0!</v>
      </c>
      <c r="G27" s="33"/>
      <c r="H27" s="1"/>
      <c r="I27" s="1"/>
      <c r="J27" s="1"/>
      <c r="K27" s="1"/>
      <c r="L27" s="1"/>
      <c r="M27" s="1">
        <f t="shared" si="7"/>
        <v>0</v>
      </c>
      <c r="N27" s="1">
        <f t="shared" si="7"/>
        <v>0</v>
      </c>
      <c r="O27" s="1">
        <f t="shared" si="8"/>
        <v>0</v>
      </c>
      <c r="P27" s="1" t="e">
        <f t="shared" si="9"/>
        <v>#DIV/0!</v>
      </c>
      <c r="Q27" s="5"/>
      <c r="R27" s="1">
        <f t="shared" si="2"/>
        <v>0</v>
      </c>
      <c r="S27" s="1" t="e">
        <f t="shared" si="3"/>
        <v>#DIV/0!</v>
      </c>
      <c r="T27" s="1"/>
      <c r="U27" s="1" t="e">
        <f t="shared" si="4"/>
        <v>#DIV/0!</v>
      </c>
      <c r="V27" s="1"/>
      <c r="W27" s="1"/>
      <c r="X27" s="1">
        <f t="shared" si="14"/>
        <v>0</v>
      </c>
      <c r="Y27" s="1" t="e">
        <f t="shared" si="5"/>
        <v>#DIV/0!</v>
      </c>
    </row>
    <row r="28" spans="1:25" ht="17.45" customHeight="1">
      <c r="A28" s="12" t="s">
        <v>73</v>
      </c>
      <c r="B28" s="1"/>
      <c r="C28" s="1"/>
      <c r="D28" s="1" t="e">
        <f t="shared" si="0"/>
        <v>#DIV/0!</v>
      </c>
      <c r="E28" s="1"/>
      <c r="F28" s="1" t="e">
        <f t="shared" si="6"/>
        <v>#DIV/0!</v>
      </c>
      <c r="G28" s="1"/>
      <c r="H28" s="1"/>
      <c r="I28" s="1"/>
      <c r="J28" s="1"/>
      <c r="K28" s="1"/>
      <c r="L28" s="1"/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2"/>
        <v>0</v>
      </c>
      <c r="S28" s="1" t="e">
        <f t="shared" si="3"/>
        <v>#DIV/0!</v>
      </c>
      <c r="T28" s="1"/>
      <c r="U28" s="1" t="e">
        <f t="shared" si="4"/>
        <v>#DIV/0!</v>
      </c>
      <c r="V28" s="1"/>
      <c r="W28" s="1"/>
      <c r="X28" s="1">
        <f t="shared" si="14"/>
        <v>0</v>
      </c>
      <c r="Y28" s="1" t="e">
        <f t="shared" si="5"/>
        <v>#DIV/0!</v>
      </c>
    </row>
    <row r="29" spans="1:25" s="11" customFormat="1" ht="17.45" customHeight="1">
      <c r="A29" s="2" t="s">
        <v>33</v>
      </c>
      <c r="B29" s="9">
        <f>B9+B17</f>
        <v>0</v>
      </c>
      <c r="C29" s="9">
        <f>C9+C17</f>
        <v>0</v>
      </c>
      <c r="D29" s="9" t="e">
        <f t="shared" si="0"/>
        <v>#DIV/0!</v>
      </c>
      <c r="E29" s="9">
        <f>E9+E17</f>
        <v>0</v>
      </c>
      <c r="F29" s="9" t="e">
        <f t="shared" si="6"/>
        <v>#DIV/0!</v>
      </c>
      <c r="G29" s="9">
        <f>G9+G17</f>
        <v>0</v>
      </c>
      <c r="H29" s="9">
        <f>H9+H17</f>
        <v>0</v>
      </c>
      <c r="I29" s="9">
        <f t="shared" ref="I29:L29" si="15">I9+I17</f>
        <v>0</v>
      </c>
      <c r="J29" s="9">
        <f t="shared" si="15"/>
        <v>0</v>
      </c>
      <c r="K29" s="9">
        <f t="shared" si="15"/>
        <v>0</v>
      </c>
      <c r="L29" s="9">
        <f t="shared" si="15"/>
        <v>0</v>
      </c>
      <c r="M29" s="9">
        <f t="shared" si="7"/>
        <v>0</v>
      </c>
      <c r="N29" s="9">
        <f t="shared" si="7"/>
        <v>0</v>
      </c>
      <c r="O29" s="9">
        <f>M29+N29</f>
        <v>0</v>
      </c>
      <c r="P29" s="9" t="e">
        <f t="shared" si="9"/>
        <v>#DIV/0!</v>
      </c>
      <c r="Q29" s="10"/>
      <c r="R29" s="9">
        <f t="shared" si="2"/>
        <v>0</v>
      </c>
      <c r="S29" s="9" t="e">
        <f t="shared" si="3"/>
        <v>#DIV/0!</v>
      </c>
      <c r="T29" s="9">
        <f>T9+T17</f>
        <v>0</v>
      </c>
      <c r="U29" s="9" t="e">
        <f t="shared" si="4"/>
        <v>#DIV/0!</v>
      </c>
      <c r="V29" s="9">
        <f>V9+V17</f>
        <v>0</v>
      </c>
      <c r="W29" s="9">
        <f>W9+W17</f>
        <v>0</v>
      </c>
      <c r="X29" s="9">
        <f>X9+X17</f>
        <v>0</v>
      </c>
      <c r="Y29" s="9" t="e">
        <f t="shared" si="5"/>
        <v>#DIV/0!</v>
      </c>
    </row>
    <row r="32" spans="1:25" ht="17.45" customHeight="1">
      <c r="C32" s="250"/>
      <c r="D32" s="250"/>
      <c r="R32" s="209" t="s">
        <v>37</v>
      </c>
      <c r="S32" s="209"/>
      <c r="T32" s="250" t="s">
        <v>38</v>
      </c>
      <c r="U32" s="250"/>
    </row>
    <row r="33" spans="2:25" ht="17.45" customHeight="1">
      <c r="B33" s="30" t="s">
        <v>58</v>
      </c>
      <c r="R33" s="209" t="s">
        <v>37</v>
      </c>
      <c r="S33" s="209"/>
    </row>
    <row r="34" spans="2:25" ht="17.45" customHeight="1">
      <c r="B34" s="253" t="s">
        <v>69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</row>
    <row r="35" spans="2:25" ht="17.45" customHeight="1">
      <c r="B35" s="253" t="s">
        <v>68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34"/>
      <c r="X35" s="34"/>
    </row>
    <row r="36" spans="2:25" ht="17.45" customHeight="1">
      <c r="B36" s="252" t="s">
        <v>59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34"/>
      <c r="X36" s="34"/>
    </row>
    <row r="37" spans="2:25" ht="21.2" customHeight="1">
      <c r="B37" s="251" t="s">
        <v>60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34"/>
      <c r="X37" s="34"/>
    </row>
    <row r="38" spans="2:25" ht="17.45" customHeight="1">
      <c r="B38" s="252" t="s">
        <v>61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34"/>
      <c r="X38" s="34"/>
      <c r="Y38" s="35"/>
    </row>
    <row r="39" spans="2:25" ht="17.45" customHeight="1">
      <c r="B39" s="254" t="s">
        <v>70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34"/>
      <c r="X39" s="34"/>
      <c r="Y39" s="35"/>
    </row>
    <row r="40" spans="2:25" ht="17.45" customHeight="1">
      <c r="B40" s="254" t="s">
        <v>71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34"/>
      <c r="X40" s="34"/>
      <c r="Y40" s="35"/>
    </row>
    <row r="41" spans="2:25" ht="17.45" customHeight="1">
      <c r="B41" s="252" t="s">
        <v>62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34"/>
      <c r="X41" s="34"/>
      <c r="Y41" s="35"/>
    </row>
    <row r="42" spans="2:25" ht="17.45" customHeight="1">
      <c r="B42" s="251" t="s">
        <v>63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34"/>
      <c r="X42" s="34"/>
      <c r="Y42" s="35"/>
    </row>
    <row r="43" spans="2:25" ht="17.45" customHeight="1">
      <c r="B43" s="252" t="s">
        <v>64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34"/>
      <c r="X43" s="34"/>
      <c r="Y43" s="35"/>
    </row>
    <row r="44" spans="2:25" ht="17.45" customHeight="1">
      <c r="B44" s="252" t="s">
        <v>72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34"/>
      <c r="X44" s="34"/>
      <c r="Y44" s="36"/>
    </row>
    <row r="45" spans="2:25" ht="17.45" customHeight="1">
      <c r="B45" s="252" t="s">
        <v>81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34"/>
      <c r="X45" s="34"/>
      <c r="Y45" s="35"/>
    </row>
    <row r="46" spans="2:25" ht="17.45" customHeight="1">
      <c r="B46" s="252" t="s">
        <v>80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</row>
    <row r="47" spans="2:25" ht="17.45" customHeight="1">
      <c r="B47" s="39" t="s">
        <v>91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5" s="32" customFormat="1" ht="17.45" customHeight="1">
      <c r="B48" s="249" t="s">
        <v>76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</row>
  </sheetData>
  <mergeCells count="46">
    <mergeCell ref="B38:V38"/>
    <mergeCell ref="B46:V46"/>
    <mergeCell ref="B40:V40"/>
    <mergeCell ref="B41:V41"/>
    <mergeCell ref="B42:V42"/>
    <mergeCell ref="B43:V43"/>
    <mergeCell ref="B44:V44"/>
    <mergeCell ref="B45:V45"/>
    <mergeCell ref="B39:V39"/>
    <mergeCell ref="V8:Y8"/>
    <mergeCell ref="C32:D32"/>
    <mergeCell ref="R32:S32"/>
    <mergeCell ref="T32:U32"/>
    <mergeCell ref="B37:V37"/>
    <mergeCell ref="B34:V34"/>
    <mergeCell ref="B35:V35"/>
    <mergeCell ref="B36:V36"/>
    <mergeCell ref="R33:S33"/>
    <mergeCell ref="C8:D8"/>
    <mergeCell ref="E8:F8"/>
    <mergeCell ref="I8:J8"/>
    <mergeCell ref="K8:L8"/>
    <mergeCell ref="M8:P8"/>
    <mergeCell ref="R8:S8"/>
    <mergeCell ref="T8:U8"/>
    <mergeCell ref="K6:L6"/>
    <mergeCell ref="M6:N6"/>
    <mergeCell ref="O6:O7"/>
    <mergeCell ref="T6:U6"/>
    <mergeCell ref="I6:J6"/>
    <mergeCell ref="X6:Y6"/>
    <mergeCell ref="B48:V4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5086-F053-4029-B37E-184D09BBA367}">
  <dimension ref="A1:Y33"/>
  <sheetViews>
    <sheetView zoomScale="60" zoomScaleNormal="60" workbookViewId="0">
      <pane xSplit="6" ySplit="8" topLeftCell="L9" activePane="bottomRight" state="frozen"/>
      <selection pane="topRight" activeCell="G1" sqref="G1"/>
      <selection pane="bottomLeft" activeCell="A9" sqref="A9"/>
      <selection pane="bottomRight" activeCell="A49" sqref="A49"/>
    </sheetView>
  </sheetViews>
  <sheetFormatPr defaultColWidth="9" defaultRowHeight="17.45" customHeight="1"/>
  <cols>
    <col min="1" max="1" width="28.625" style="115" bestFit="1" customWidth="1"/>
    <col min="2" max="2" width="16.875" style="115" customWidth="1"/>
    <col min="3" max="3" width="16.375" style="121" customWidth="1"/>
    <col min="4" max="4" width="9.125" style="121" bestFit="1" customWidth="1"/>
    <col min="5" max="5" width="15.625" style="115" customWidth="1"/>
    <col min="6" max="6" width="9.125" style="115" bestFit="1" customWidth="1"/>
    <col min="7" max="7" width="16.875" style="115" bestFit="1" customWidth="1"/>
    <col min="8" max="8" width="15.5" style="115" bestFit="1" customWidth="1"/>
    <col min="9" max="10" width="12.625" style="115" customWidth="1"/>
    <col min="11" max="11" width="14.375" style="115" customWidth="1"/>
    <col min="12" max="12" width="13.25" style="115" customWidth="1"/>
    <col min="13" max="13" width="14.375" style="115" customWidth="1"/>
    <col min="14" max="14" width="12.375" style="115" customWidth="1"/>
    <col min="15" max="15" width="14.375" style="115" customWidth="1"/>
    <col min="16" max="16" width="12.25" style="121" customWidth="1"/>
    <col min="17" max="17" width="14.625" style="90" customWidth="1"/>
    <col min="18" max="18" width="16.875" style="115" customWidth="1"/>
    <col min="19" max="19" width="11.25" style="121" customWidth="1"/>
    <col min="20" max="20" width="14.75" style="121" bestFit="1" customWidth="1"/>
    <col min="21" max="21" width="9.125" style="121" customWidth="1"/>
    <col min="22" max="22" width="17.125" style="115" customWidth="1"/>
    <col min="23" max="24" width="17.25" style="115" customWidth="1"/>
    <col min="25" max="25" width="15.375" style="115" customWidth="1"/>
    <col min="26" max="16384" width="9" style="115"/>
  </cols>
  <sheetData>
    <row r="1" spans="1:25" s="86" customFormat="1" ht="17.45" customHeight="1">
      <c r="A1" s="86" t="s">
        <v>39</v>
      </c>
    </row>
    <row r="2" spans="1:25" s="86" customFormat="1" ht="17.45" customHeight="1">
      <c r="A2" s="86" t="s">
        <v>83</v>
      </c>
    </row>
    <row r="3" spans="1:25" s="86" customFormat="1" ht="17.45" customHeight="1">
      <c r="A3" s="87" t="s">
        <v>98</v>
      </c>
      <c r="B3" s="87"/>
      <c r="C3" s="87"/>
      <c r="D3" s="87"/>
      <c r="E3" s="87"/>
      <c r="F3" s="87"/>
    </row>
    <row r="4" spans="1:25" s="86" customFormat="1" ht="17.45" customHeight="1">
      <c r="A4" s="191" t="s">
        <v>0</v>
      </c>
      <c r="B4" s="192" t="s">
        <v>56</v>
      </c>
      <c r="C4" s="192"/>
      <c r="D4" s="192"/>
      <c r="E4" s="192"/>
      <c r="F4" s="192"/>
      <c r="G4" s="192" t="s">
        <v>55</v>
      </c>
      <c r="H4" s="192"/>
      <c r="I4" s="193"/>
      <c r="J4" s="193"/>
      <c r="K4" s="193"/>
      <c r="L4" s="193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s="90" customFormat="1" ht="17.45" customHeight="1">
      <c r="A5" s="191"/>
      <c r="B5" s="88" t="s">
        <v>1</v>
      </c>
      <c r="C5" s="194" t="s">
        <v>5</v>
      </c>
      <c r="D5" s="195"/>
      <c r="E5" s="195" t="s">
        <v>50</v>
      </c>
      <c r="F5" s="196"/>
      <c r="G5" s="88" t="s">
        <v>1</v>
      </c>
      <c r="H5" s="89" t="s">
        <v>4</v>
      </c>
      <c r="I5" s="195" t="s">
        <v>2</v>
      </c>
      <c r="J5" s="197"/>
      <c r="K5" s="195" t="s">
        <v>2</v>
      </c>
      <c r="L5" s="196"/>
      <c r="M5" s="198" t="s">
        <v>46</v>
      </c>
      <c r="N5" s="198"/>
      <c r="O5" s="198"/>
      <c r="P5" s="199"/>
      <c r="Q5" s="181" t="s">
        <v>3</v>
      </c>
      <c r="R5" s="191" t="s">
        <v>48</v>
      </c>
      <c r="S5" s="191"/>
      <c r="T5" s="194" t="s">
        <v>5</v>
      </c>
      <c r="U5" s="195"/>
      <c r="V5" s="191" t="s">
        <v>50</v>
      </c>
      <c r="W5" s="191"/>
      <c r="X5" s="191"/>
      <c r="Y5" s="191"/>
    </row>
    <row r="6" spans="1:25" s="95" customFormat="1" ht="17.45" customHeight="1">
      <c r="A6" s="191"/>
      <c r="B6" s="91" t="s">
        <v>6</v>
      </c>
      <c r="C6" s="200" t="s">
        <v>49</v>
      </c>
      <c r="D6" s="201"/>
      <c r="E6" s="200" t="s">
        <v>123</v>
      </c>
      <c r="F6" s="202"/>
      <c r="G6" s="91" t="s">
        <v>41</v>
      </c>
      <c r="H6" s="92" t="s">
        <v>42</v>
      </c>
      <c r="I6" s="200" t="s">
        <v>99</v>
      </c>
      <c r="J6" s="201"/>
      <c r="K6" s="200" t="s">
        <v>100</v>
      </c>
      <c r="L6" s="202"/>
      <c r="M6" s="203" t="s">
        <v>45</v>
      </c>
      <c r="N6" s="204"/>
      <c r="O6" s="194" t="s">
        <v>47</v>
      </c>
      <c r="P6" s="93" t="s">
        <v>44</v>
      </c>
      <c r="Q6" s="182"/>
      <c r="R6" s="91" t="s">
        <v>45</v>
      </c>
      <c r="S6" s="93" t="s">
        <v>44</v>
      </c>
      <c r="T6" s="200" t="s">
        <v>137</v>
      </c>
      <c r="U6" s="201"/>
      <c r="V6" s="94" t="s">
        <v>101</v>
      </c>
      <c r="W6" s="94" t="s">
        <v>102</v>
      </c>
      <c r="X6" s="207" t="s">
        <v>79</v>
      </c>
      <c r="Y6" s="207"/>
    </row>
    <row r="7" spans="1:25" s="90" customFormat="1" ht="17.45" customHeight="1">
      <c r="A7" s="191"/>
      <c r="B7" s="96"/>
      <c r="C7" s="89" t="s">
        <v>8</v>
      </c>
      <c r="D7" s="88" t="s">
        <v>44</v>
      </c>
      <c r="E7" s="89" t="s">
        <v>8</v>
      </c>
      <c r="F7" s="97" t="s">
        <v>44</v>
      </c>
      <c r="G7" s="96"/>
      <c r="H7" s="96"/>
      <c r="I7" s="98" t="s">
        <v>35</v>
      </c>
      <c r="J7" s="98" t="s">
        <v>34</v>
      </c>
      <c r="K7" s="98" t="s">
        <v>35</v>
      </c>
      <c r="L7" s="98" t="s">
        <v>34</v>
      </c>
      <c r="M7" s="99" t="s">
        <v>35</v>
      </c>
      <c r="N7" s="99" t="s">
        <v>34</v>
      </c>
      <c r="O7" s="205"/>
      <c r="P7" s="100"/>
      <c r="Q7" s="79" t="s">
        <v>34</v>
      </c>
      <c r="R7" s="96"/>
      <c r="S7" s="101"/>
      <c r="T7" s="89" t="s">
        <v>8</v>
      </c>
      <c r="U7" s="88" t="s">
        <v>44</v>
      </c>
      <c r="V7" s="99" t="s">
        <v>8</v>
      </c>
      <c r="W7" s="99" t="s">
        <v>8</v>
      </c>
      <c r="X7" s="99" t="s">
        <v>7</v>
      </c>
      <c r="Y7" s="99" t="s">
        <v>44</v>
      </c>
    </row>
    <row r="8" spans="1:25" s="90" customFormat="1" ht="17.45" customHeight="1">
      <c r="A8" s="191"/>
      <c r="B8" s="99" t="s">
        <v>9</v>
      </c>
      <c r="C8" s="191" t="s">
        <v>10</v>
      </c>
      <c r="D8" s="191"/>
      <c r="E8" s="191" t="s">
        <v>11</v>
      </c>
      <c r="F8" s="191"/>
      <c r="G8" s="99" t="s">
        <v>43</v>
      </c>
      <c r="H8" s="99" t="s">
        <v>12</v>
      </c>
      <c r="I8" s="206" t="s">
        <v>13</v>
      </c>
      <c r="J8" s="199"/>
      <c r="K8" s="206" t="s">
        <v>52</v>
      </c>
      <c r="L8" s="199"/>
      <c r="M8" s="206" t="s">
        <v>53</v>
      </c>
      <c r="N8" s="198"/>
      <c r="O8" s="198"/>
      <c r="P8" s="199"/>
      <c r="Q8" s="99" t="s">
        <v>36</v>
      </c>
      <c r="R8" s="206" t="s">
        <v>57</v>
      </c>
      <c r="S8" s="199"/>
      <c r="T8" s="191" t="s">
        <v>65</v>
      </c>
      <c r="U8" s="191"/>
      <c r="V8" s="206" t="s">
        <v>66</v>
      </c>
      <c r="W8" s="198"/>
      <c r="X8" s="198"/>
      <c r="Y8" s="199"/>
    </row>
    <row r="9" spans="1:25" s="108" customFormat="1" ht="17.45" customHeight="1">
      <c r="A9" s="102" t="s">
        <v>14</v>
      </c>
      <c r="B9" s="103">
        <f>SUM(B10:B16)</f>
        <v>12787518.800000001</v>
      </c>
      <c r="C9" s="103">
        <f>SUM(C10:C16)</f>
        <v>11764399.360000001</v>
      </c>
      <c r="D9" s="104">
        <f t="shared" ref="D9:D29" si="0">C9*100/B9</f>
        <v>91.999077725696097</v>
      </c>
      <c r="E9" s="103">
        <f>SUM(E10:E16)</f>
        <v>1162349.3700000001</v>
      </c>
      <c r="F9" s="104">
        <f>E9*100/C9</f>
        <v>9.8802270683881304</v>
      </c>
      <c r="G9" s="103">
        <f t="shared" ref="G9:L9" si="1">SUM(G10:G16)</f>
        <v>12465776.539999999</v>
      </c>
      <c r="H9" s="103">
        <f t="shared" si="1"/>
        <v>1241662.4200000002</v>
      </c>
      <c r="I9" s="103">
        <f t="shared" si="1"/>
        <v>4465630.18</v>
      </c>
      <c r="J9" s="103">
        <f t="shared" si="1"/>
        <v>0</v>
      </c>
      <c r="K9" s="103">
        <f t="shared" si="1"/>
        <v>1432573.5</v>
      </c>
      <c r="L9" s="103">
        <f t="shared" si="1"/>
        <v>0</v>
      </c>
      <c r="M9" s="104">
        <f>I9+K9</f>
        <v>5898203.6799999997</v>
      </c>
      <c r="N9" s="104">
        <f>J9+L9</f>
        <v>0</v>
      </c>
      <c r="O9" s="104">
        <f>M9+N9</f>
        <v>5898203.6799999997</v>
      </c>
      <c r="P9" s="104">
        <f>O9*100/G9</f>
        <v>47.315172553221466</v>
      </c>
      <c r="Q9" s="105"/>
      <c r="R9" s="104">
        <f>G9-O9</f>
        <v>6567572.8599999994</v>
      </c>
      <c r="S9" s="104">
        <f>R9*100/G9</f>
        <v>52.684827446778542</v>
      </c>
      <c r="T9" s="103">
        <f>SUM(T10:T16)</f>
        <v>5564071.0600000005</v>
      </c>
      <c r="U9" s="104">
        <f>T9*100/O9</f>
        <v>94.335010485768777</v>
      </c>
      <c r="V9" s="103">
        <f>SUM(V10:V16)</f>
        <v>1061837.02</v>
      </c>
      <c r="W9" s="103">
        <f>SUM(W10:W16)</f>
        <v>1521261.36</v>
      </c>
      <c r="X9" s="106">
        <f>SUM(X10:X16)</f>
        <v>2583098.3800000004</v>
      </c>
      <c r="Y9" s="107">
        <f>X9*100/T9</f>
        <v>46.424611622411597</v>
      </c>
    </row>
    <row r="10" spans="1:25" ht="17.45" customHeight="1">
      <c r="A10" s="109" t="s">
        <v>15</v>
      </c>
      <c r="B10" s="110">
        <v>6506544</v>
      </c>
      <c r="C10" s="110">
        <v>6399167.7100000009</v>
      </c>
      <c r="D10" s="110">
        <f t="shared" si="0"/>
        <v>98.349718529529667</v>
      </c>
      <c r="E10" s="111">
        <v>828848.14</v>
      </c>
      <c r="F10" s="110">
        <f>E10*100/C10</f>
        <v>12.952436591164133</v>
      </c>
      <c r="G10" s="110">
        <v>6034125</v>
      </c>
      <c r="H10" s="110">
        <v>616498.5</v>
      </c>
      <c r="I10" s="110">
        <v>2595638.34</v>
      </c>
      <c r="J10" s="110">
        <v>0</v>
      </c>
      <c r="K10" s="110">
        <v>623611.57999999996</v>
      </c>
      <c r="L10" s="110">
        <v>0</v>
      </c>
      <c r="M10" s="110">
        <f>I10+K10</f>
        <v>3219249.92</v>
      </c>
      <c r="N10" s="110">
        <f>J10+L10</f>
        <v>0</v>
      </c>
      <c r="O10" s="110">
        <f>M10+N10</f>
        <v>3219249.92</v>
      </c>
      <c r="P10" s="110">
        <f>O10*100/G10</f>
        <v>53.350733039173036</v>
      </c>
      <c r="Q10" s="112"/>
      <c r="R10" s="110">
        <f t="shared" ref="R10:R29" si="2">G10-O10</f>
        <v>2814875.08</v>
      </c>
      <c r="S10" s="110">
        <f t="shared" ref="S10:S29" si="3">R10*100/G10</f>
        <v>46.649266960826964</v>
      </c>
      <c r="T10" s="110">
        <v>3219249.92</v>
      </c>
      <c r="U10" s="110">
        <f t="shared" ref="U10:U29" si="4">T10*100/O10</f>
        <v>100</v>
      </c>
      <c r="V10" s="110">
        <v>504069.72</v>
      </c>
      <c r="W10" s="110">
        <v>1006741.56</v>
      </c>
      <c r="X10" s="113">
        <f t="shared" ref="X10:X29" si="5">V10+W10</f>
        <v>1510811.28</v>
      </c>
      <c r="Y10" s="114">
        <f>X10*100/T10</f>
        <v>46.930537160656357</v>
      </c>
    </row>
    <row r="11" spans="1:25" ht="17.45" customHeight="1">
      <c r="A11" s="109" t="s">
        <v>16</v>
      </c>
      <c r="B11" s="110">
        <v>0</v>
      </c>
      <c r="C11" s="110">
        <v>0</v>
      </c>
      <c r="D11" s="110" t="e">
        <f t="shared" si="0"/>
        <v>#DIV/0!</v>
      </c>
      <c r="E11" s="110">
        <v>0</v>
      </c>
      <c r="F11" s="110" t="e">
        <f t="shared" ref="F11:F29" si="6">E11*100/C11</f>
        <v>#DIV/0!</v>
      </c>
      <c r="G11" s="110">
        <v>81710</v>
      </c>
      <c r="H11" s="110">
        <v>270000</v>
      </c>
      <c r="I11" s="110">
        <v>0</v>
      </c>
      <c r="J11" s="110">
        <v>0</v>
      </c>
      <c r="K11" s="110">
        <v>0</v>
      </c>
      <c r="L11" s="110">
        <v>0</v>
      </c>
      <c r="M11" s="110">
        <f t="shared" ref="M11:N29" si="7">I11+K11</f>
        <v>0</v>
      </c>
      <c r="N11" s="110">
        <f t="shared" si="7"/>
        <v>0</v>
      </c>
      <c r="O11" s="110">
        <f t="shared" ref="O11:O28" si="8">M11+N11</f>
        <v>0</v>
      </c>
      <c r="P11" s="110">
        <f t="shared" ref="P11:P29" si="9">O11*100/G11</f>
        <v>0</v>
      </c>
      <c r="Q11" s="112"/>
      <c r="R11" s="110">
        <f t="shared" si="2"/>
        <v>81710</v>
      </c>
      <c r="S11" s="110">
        <f t="shared" si="3"/>
        <v>100</v>
      </c>
      <c r="T11" s="110">
        <v>0</v>
      </c>
      <c r="U11" s="110" t="e">
        <f t="shared" si="4"/>
        <v>#DIV/0!</v>
      </c>
      <c r="V11" s="110">
        <v>0</v>
      </c>
      <c r="W11" s="110">
        <v>0</v>
      </c>
      <c r="X11" s="113">
        <f t="shared" si="5"/>
        <v>0</v>
      </c>
      <c r="Y11" s="114" t="e">
        <f t="shared" ref="Y11:Y29" si="10">X11*100/T11</f>
        <v>#DIV/0!</v>
      </c>
    </row>
    <row r="12" spans="1:25" ht="17.45" customHeight="1">
      <c r="A12" s="109" t="s">
        <v>17</v>
      </c>
      <c r="B12" s="110">
        <v>2317019.7999999998</v>
      </c>
      <c r="C12" s="110">
        <v>2022828.5</v>
      </c>
      <c r="D12" s="110">
        <f t="shared" si="0"/>
        <v>87.30303038411671</v>
      </c>
      <c r="E12" s="111">
        <v>209907.43</v>
      </c>
      <c r="F12" s="110">
        <f t="shared" si="6"/>
        <v>10.376926664816123</v>
      </c>
      <c r="G12" s="115">
        <v>2586475.54</v>
      </c>
      <c r="H12" s="110">
        <v>272577.64</v>
      </c>
      <c r="I12" s="110">
        <v>799042.8</v>
      </c>
      <c r="J12" s="110">
        <v>0</v>
      </c>
      <c r="K12" s="110">
        <v>448671.49</v>
      </c>
      <c r="L12" s="110">
        <v>0</v>
      </c>
      <c r="M12" s="110">
        <f t="shared" si="7"/>
        <v>1247714.29</v>
      </c>
      <c r="N12" s="110">
        <f t="shared" si="7"/>
        <v>0</v>
      </c>
      <c r="O12" s="110">
        <f t="shared" si="8"/>
        <v>1247714.29</v>
      </c>
      <c r="P12" s="110">
        <f t="shared" si="9"/>
        <v>48.239941600220973</v>
      </c>
      <c r="Q12" s="112"/>
      <c r="R12" s="110">
        <f t="shared" si="2"/>
        <v>1338761.25</v>
      </c>
      <c r="S12" s="110">
        <f t="shared" si="3"/>
        <v>51.760058399779027</v>
      </c>
      <c r="T12" s="110">
        <v>1247714.29</v>
      </c>
      <c r="U12" s="110">
        <f t="shared" si="4"/>
        <v>100</v>
      </c>
      <c r="V12" s="110">
        <v>312836.5</v>
      </c>
      <c r="W12" s="110">
        <v>294099.24</v>
      </c>
      <c r="X12" s="113">
        <f t="shared" si="5"/>
        <v>606935.74</v>
      </c>
      <c r="Y12" s="114">
        <f t="shared" si="10"/>
        <v>48.643807710176979</v>
      </c>
    </row>
    <row r="13" spans="1:25" ht="30">
      <c r="A13" s="116" t="s">
        <v>18</v>
      </c>
      <c r="B13" s="110">
        <v>3036340</v>
      </c>
      <c r="C13" s="110">
        <v>2922240.02</v>
      </c>
      <c r="D13" s="110">
        <f t="shared" si="0"/>
        <v>96.242186975108183</v>
      </c>
      <c r="E13" s="111">
        <v>61151.8</v>
      </c>
      <c r="F13" s="110">
        <f t="shared" si="6"/>
        <v>2.0926344031110764</v>
      </c>
      <c r="G13" s="110">
        <v>2851340</v>
      </c>
      <c r="H13" s="110">
        <v>82586.28</v>
      </c>
      <c r="I13" s="110">
        <v>967044.74</v>
      </c>
      <c r="J13" s="110">
        <v>0</v>
      </c>
      <c r="K13" s="110">
        <v>292262.62</v>
      </c>
      <c r="L13" s="110">
        <v>0</v>
      </c>
      <c r="M13" s="110">
        <f t="shared" si="7"/>
        <v>1259307.3599999999</v>
      </c>
      <c r="N13" s="110">
        <f t="shared" si="7"/>
        <v>0</v>
      </c>
      <c r="O13" s="110">
        <f t="shared" si="8"/>
        <v>1259307.3599999999</v>
      </c>
      <c r="P13" s="110">
        <f t="shared" si="9"/>
        <v>44.165457644475929</v>
      </c>
      <c r="Q13" s="112"/>
      <c r="R13" s="110">
        <f t="shared" si="2"/>
        <v>1592032.6400000001</v>
      </c>
      <c r="S13" s="110">
        <f t="shared" si="3"/>
        <v>55.834542355524071</v>
      </c>
      <c r="T13" s="110">
        <v>967044.74</v>
      </c>
      <c r="U13" s="110">
        <f t="shared" si="4"/>
        <v>76.791796087017246</v>
      </c>
      <c r="V13" s="110">
        <v>63464.6</v>
      </c>
      <c r="W13" s="110">
        <v>160380.56</v>
      </c>
      <c r="X13" s="113">
        <f t="shared" si="5"/>
        <v>223845.16</v>
      </c>
      <c r="Y13" s="114">
        <f t="shared" si="10"/>
        <v>23.147342696884945</v>
      </c>
    </row>
    <row r="14" spans="1:25" ht="17.45" customHeight="1">
      <c r="A14" s="109" t="s">
        <v>19</v>
      </c>
      <c r="B14" s="110">
        <v>0</v>
      </c>
      <c r="C14" s="110">
        <v>0</v>
      </c>
      <c r="D14" s="110" t="e">
        <f t="shared" si="0"/>
        <v>#DIV/0!</v>
      </c>
      <c r="E14" s="110">
        <v>0</v>
      </c>
      <c r="F14" s="110" t="e">
        <f t="shared" si="6"/>
        <v>#DIV/0!</v>
      </c>
      <c r="G14" s="110">
        <v>11450</v>
      </c>
      <c r="H14" s="110">
        <v>0</v>
      </c>
      <c r="I14" s="110">
        <v>0</v>
      </c>
      <c r="J14" s="110">
        <v>0</v>
      </c>
      <c r="K14" s="110">
        <v>450</v>
      </c>
      <c r="L14" s="110">
        <v>0</v>
      </c>
      <c r="M14" s="110">
        <f t="shared" si="7"/>
        <v>450</v>
      </c>
      <c r="N14" s="110">
        <f t="shared" si="7"/>
        <v>0</v>
      </c>
      <c r="O14" s="110">
        <f t="shared" si="8"/>
        <v>450</v>
      </c>
      <c r="P14" s="110">
        <f t="shared" si="9"/>
        <v>3.9301310043668121</v>
      </c>
      <c r="Q14" s="112"/>
      <c r="R14" s="110">
        <f t="shared" si="2"/>
        <v>11000</v>
      </c>
      <c r="S14" s="110">
        <f t="shared" si="3"/>
        <v>96.069868995633186</v>
      </c>
      <c r="T14" s="110">
        <v>0</v>
      </c>
      <c r="U14" s="110">
        <f t="shared" si="4"/>
        <v>0</v>
      </c>
      <c r="V14" s="110">
        <v>0</v>
      </c>
      <c r="W14" s="110">
        <v>0</v>
      </c>
      <c r="X14" s="113">
        <f t="shared" si="5"/>
        <v>0</v>
      </c>
      <c r="Y14" s="114" t="e">
        <f t="shared" si="10"/>
        <v>#DIV/0!</v>
      </c>
    </row>
    <row r="15" spans="1:25" ht="17.45" customHeight="1">
      <c r="A15" s="109" t="s">
        <v>20</v>
      </c>
      <c r="B15" s="110">
        <v>427615</v>
      </c>
      <c r="C15" s="110">
        <v>281721.13</v>
      </c>
      <c r="D15" s="110">
        <f t="shared" si="0"/>
        <v>65.881956900482905</v>
      </c>
      <c r="E15" s="111">
        <v>18482</v>
      </c>
      <c r="F15" s="110">
        <f t="shared" si="6"/>
        <v>6.5603882818445314</v>
      </c>
      <c r="G15" s="110">
        <v>380676</v>
      </c>
      <c r="H15" s="110">
        <v>0</v>
      </c>
      <c r="I15" s="110">
        <v>103904.3</v>
      </c>
      <c r="J15" s="110">
        <v>0</v>
      </c>
      <c r="K15" s="110">
        <v>26157.81</v>
      </c>
      <c r="L15" s="110">
        <v>0</v>
      </c>
      <c r="M15" s="110">
        <f t="shared" si="7"/>
        <v>130062.11</v>
      </c>
      <c r="N15" s="110">
        <f t="shared" si="7"/>
        <v>0</v>
      </c>
      <c r="O15" s="110">
        <f t="shared" si="8"/>
        <v>130062.11</v>
      </c>
      <c r="P15" s="110">
        <f t="shared" si="9"/>
        <v>34.166091374292051</v>
      </c>
      <c r="Q15" s="112"/>
      <c r="R15" s="110">
        <f t="shared" si="2"/>
        <v>250613.89</v>
      </c>
      <c r="S15" s="110">
        <f t="shared" si="3"/>
        <v>65.833908625707949</v>
      </c>
      <c r="T15" s="110">
        <v>130062.11</v>
      </c>
      <c r="U15" s="110">
        <f t="shared" si="4"/>
        <v>100</v>
      </c>
      <c r="V15" s="110">
        <v>40356.199999999997</v>
      </c>
      <c r="W15" s="110">
        <v>13950</v>
      </c>
      <c r="X15" s="113">
        <f t="shared" si="5"/>
        <v>54306.2</v>
      </c>
      <c r="Y15" s="114">
        <f t="shared" si="10"/>
        <v>41.754051199077118</v>
      </c>
    </row>
    <row r="16" spans="1:25" ht="17.45" customHeight="1">
      <c r="A16" s="109" t="s">
        <v>21</v>
      </c>
      <c r="B16" s="110">
        <v>500000</v>
      </c>
      <c r="C16" s="110">
        <v>138442</v>
      </c>
      <c r="D16" s="110">
        <f t="shared" si="0"/>
        <v>27.688400000000001</v>
      </c>
      <c r="E16" s="111">
        <v>43960</v>
      </c>
      <c r="F16" s="110">
        <f t="shared" si="6"/>
        <v>31.753369642160617</v>
      </c>
      <c r="G16" s="117">
        <v>520000</v>
      </c>
      <c r="H16" s="110">
        <v>0</v>
      </c>
      <c r="I16" s="110">
        <v>0</v>
      </c>
      <c r="J16" s="110">
        <v>0</v>
      </c>
      <c r="K16" s="110">
        <v>41420</v>
      </c>
      <c r="L16" s="110">
        <v>0</v>
      </c>
      <c r="M16" s="110">
        <f t="shared" si="7"/>
        <v>41420</v>
      </c>
      <c r="N16" s="110">
        <f t="shared" si="7"/>
        <v>0</v>
      </c>
      <c r="O16" s="110">
        <f t="shared" si="8"/>
        <v>41420</v>
      </c>
      <c r="P16" s="110">
        <f t="shared" si="9"/>
        <v>7.9653846153846155</v>
      </c>
      <c r="Q16" s="112"/>
      <c r="R16" s="110">
        <f t="shared" si="2"/>
        <v>478580</v>
      </c>
      <c r="S16" s="110">
        <f t="shared" si="3"/>
        <v>92.034615384615378</v>
      </c>
      <c r="T16" s="110">
        <v>0</v>
      </c>
      <c r="U16" s="110">
        <f t="shared" si="4"/>
        <v>0</v>
      </c>
      <c r="V16" s="110">
        <v>141110</v>
      </c>
      <c r="W16" s="110">
        <v>46090</v>
      </c>
      <c r="X16" s="113">
        <f t="shared" si="5"/>
        <v>187200</v>
      </c>
      <c r="Y16" s="114" t="e">
        <f t="shared" si="10"/>
        <v>#DIV/0!</v>
      </c>
    </row>
    <row r="17" spans="1:25" s="86" customFormat="1" ht="17.45" customHeight="1">
      <c r="A17" s="118" t="s">
        <v>22</v>
      </c>
      <c r="B17" s="104">
        <f>SUM(B18:B28)</f>
        <v>1828120</v>
      </c>
      <c r="C17" s="104">
        <f>SUM(C18:C28)</f>
        <v>379083.85</v>
      </c>
      <c r="D17" s="104">
        <f t="shared" si="0"/>
        <v>20.736267312867863</v>
      </c>
      <c r="E17" s="104">
        <f>SUM(E18:E28)</f>
        <v>112914</v>
      </c>
      <c r="F17" s="104">
        <f>E17*100/C17</f>
        <v>29.786022274491515</v>
      </c>
      <c r="G17" s="104">
        <f>SUM(G18:G28)</f>
        <v>1721077</v>
      </c>
      <c r="H17" s="104">
        <f>SUM(H18:H28)</f>
        <v>531815</v>
      </c>
      <c r="I17" s="104">
        <f t="shared" ref="I17:L17" si="11">SUM(I18:I28)</f>
        <v>741270.9800000001</v>
      </c>
      <c r="J17" s="104">
        <f t="shared" si="11"/>
        <v>0</v>
      </c>
      <c r="K17" s="104">
        <f t="shared" si="11"/>
        <v>48852.799999999974</v>
      </c>
      <c r="L17" s="104">
        <f t="shared" si="11"/>
        <v>51714.800000000025</v>
      </c>
      <c r="M17" s="104">
        <f t="shared" si="7"/>
        <v>790123.78</v>
      </c>
      <c r="N17" s="104">
        <f t="shared" si="7"/>
        <v>51714.800000000025</v>
      </c>
      <c r="O17" s="104">
        <f t="shared" si="8"/>
        <v>841838.58000000007</v>
      </c>
      <c r="P17" s="104">
        <f t="shared" si="9"/>
        <v>48.91347568993136</v>
      </c>
      <c r="Q17" s="119"/>
      <c r="R17" s="104">
        <f t="shared" si="2"/>
        <v>879238.41999999993</v>
      </c>
      <c r="S17" s="104">
        <f t="shared" si="3"/>
        <v>51.08652431006864</v>
      </c>
      <c r="T17" s="104">
        <f t="shared" ref="T17" si="12">SUM(T18:T28)</f>
        <v>831074.38000000012</v>
      </c>
      <c r="U17" s="104">
        <f t="shared" si="4"/>
        <v>98.721346317960396</v>
      </c>
      <c r="V17" s="104">
        <f t="shared" ref="V17:W17" si="13">SUM(V18:V28)</f>
        <v>365552.3</v>
      </c>
      <c r="W17" s="104">
        <f t="shared" si="13"/>
        <v>121234.25</v>
      </c>
      <c r="X17" s="107">
        <f>SUM(X18:X28)</f>
        <v>486786.55</v>
      </c>
      <c r="Y17" s="107">
        <f t="shared" si="10"/>
        <v>58.573162849755988</v>
      </c>
    </row>
    <row r="18" spans="1:25" ht="17.45" customHeight="1">
      <c r="A18" s="120" t="s">
        <v>23</v>
      </c>
      <c r="B18" s="110">
        <v>266231</v>
      </c>
      <c r="C18" s="110">
        <v>34828</v>
      </c>
      <c r="D18" s="110">
        <f t="shared" si="0"/>
        <v>13.081872509211925</v>
      </c>
      <c r="E18" s="111">
        <v>33940</v>
      </c>
      <c r="F18" s="110">
        <f t="shared" si="6"/>
        <v>97.450327322843691</v>
      </c>
      <c r="G18" s="117">
        <v>408572</v>
      </c>
      <c r="H18" s="110">
        <v>169264</v>
      </c>
      <c r="I18" s="110">
        <v>101025</v>
      </c>
      <c r="J18" s="110">
        <v>0</v>
      </c>
      <c r="K18" s="110">
        <v>28855</v>
      </c>
      <c r="L18" s="110">
        <v>0</v>
      </c>
      <c r="M18" s="110">
        <f t="shared" si="7"/>
        <v>129880</v>
      </c>
      <c r="N18" s="110">
        <f t="shared" si="7"/>
        <v>0</v>
      </c>
      <c r="O18" s="110">
        <f t="shared" si="8"/>
        <v>129880</v>
      </c>
      <c r="P18" s="110">
        <f t="shared" si="9"/>
        <v>31.788766728997583</v>
      </c>
      <c r="Q18" s="112"/>
      <c r="R18" s="110">
        <f t="shared" si="2"/>
        <v>278692</v>
      </c>
      <c r="S18" s="110">
        <f t="shared" si="3"/>
        <v>68.211233271002413</v>
      </c>
      <c r="T18" s="110">
        <v>129880</v>
      </c>
      <c r="U18" s="110">
        <f t="shared" si="4"/>
        <v>100</v>
      </c>
      <c r="V18" s="110">
        <v>30358</v>
      </c>
      <c r="W18" s="110">
        <v>24080</v>
      </c>
      <c r="X18" s="113">
        <f t="shared" si="5"/>
        <v>54438</v>
      </c>
      <c r="Y18" s="114">
        <f>X18*100/T18</f>
        <v>41.914074530335697</v>
      </c>
    </row>
    <row r="19" spans="1:25" ht="17.45" customHeight="1">
      <c r="A19" s="120" t="s">
        <v>24</v>
      </c>
      <c r="B19" s="110">
        <v>50000</v>
      </c>
      <c r="C19" s="110">
        <v>0</v>
      </c>
      <c r="D19" s="110">
        <f t="shared" si="0"/>
        <v>0</v>
      </c>
      <c r="E19" s="110">
        <v>0</v>
      </c>
      <c r="F19" s="110" t="e">
        <f t="shared" si="6"/>
        <v>#DIV/0!</v>
      </c>
      <c r="G19" s="117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f t="shared" si="7"/>
        <v>0</v>
      </c>
      <c r="N19" s="110">
        <f t="shared" si="7"/>
        <v>0</v>
      </c>
      <c r="O19" s="110">
        <f t="shared" si="8"/>
        <v>0</v>
      </c>
      <c r="P19" s="110" t="e">
        <f t="shared" si="9"/>
        <v>#DIV/0!</v>
      </c>
      <c r="Q19" s="112"/>
      <c r="R19" s="110">
        <f t="shared" si="2"/>
        <v>0</v>
      </c>
      <c r="S19" s="110" t="e">
        <f t="shared" si="3"/>
        <v>#DIV/0!</v>
      </c>
      <c r="T19" s="110">
        <v>0</v>
      </c>
      <c r="U19" s="110" t="e">
        <f t="shared" si="4"/>
        <v>#DIV/0!</v>
      </c>
      <c r="V19" s="110">
        <v>0</v>
      </c>
      <c r="W19" s="110">
        <v>0</v>
      </c>
      <c r="X19" s="113">
        <f t="shared" si="5"/>
        <v>0</v>
      </c>
      <c r="Y19" s="114" t="e">
        <f t="shared" si="10"/>
        <v>#DIV/0!</v>
      </c>
    </row>
    <row r="20" spans="1:25" ht="17.45" customHeight="1">
      <c r="A20" s="120" t="s">
        <v>25</v>
      </c>
      <c r="B20" s="110">
        <v>48200</v>
      </c>
      <c r="C20" s="110">
        <v>14585.1</v>
      </c>
      <c r="D20" s="110">
        <f t="shared" si="0"/>
        <v>30.259543568464732</v>
      </c>
      <c r="E20" s="111">
        <v>3750</v>
      </c>
      <c r="F20" s="110">
        <f t="shared" si="6"/>
        <v>25.711170989571549</v>
      </c>
      <c r="G20" s="117">
        <v>70000</v>
      </c>
      <c r="H20" s="110">
        <v>8705</v>
      </c>
      <c r="I20" s="110">
        <v>20085.75</v>
      </c>
      <c r="J20" s="110">
        <v>0</v>
      </c>
      <c r="K20" s="110">
        <v>0</v>
      </c>
      <c r="L20" s="110">
        <v>0</v>
      </c>
      <c r="M20" s="110">
        <f t="shared" si="7"/>
        <v>20085.75</v>
      </c>
      <c r="N20" s="110">
        <f t="shared" si="7"/>
        <v>0</v>
      </c>
      <c r="O20" s="110">
        <f t="shared" si="8"/>
        <v>20085.75</v>
      </c>
      <c r="P20" s="110">
        <f t="shared" si="9"/>
        <v>28.693928571428572</v>
      </c>
      <c r="Q20" s="112"/>
      <c r="R20" s="110">
        <f t="shared" si="2"/>
        <v>49914.25</v>
      </c>
      <c r="S20" s="110">
        <f t="shared" si="3"/>
        <v>71.306071428571428</v>
      </c>
      <c r="T20" s="110">
        <v>20085.75</v>
      </c>
      <c r="U20" s="110">
        <f t="shared" si="4"/>
        <v>100</v>
      </c>
      <c r="V20" s="110">
        <v>4911.3</v>
      </c>
      <c r="W20" s="110">
        <v>15174.45</v>
      </c>
      <c r="X20" s="113">
        <f t="shared" si="5"/>
        <v>20085.75</v>
      </c>
      <c r="Y20" s="114">
        <f t="shared" si="10"/>
        <v>100</v>
      </c>
    </row>
    <row r="21" spans="1:25" ht="17.45" customHeight="1">
      <c r="A21" s="120" t="s">
        <v>26</v>
      </c>
      <c r="B21" s="110">
        <v>20000</v>
      </c>
      <c r="C21" s="110">
        <v>0</v>
      </c>
      <c r="D21" s="110">
        <f t="shared" si="0"/>
        <v>0</v>
      </c>
      <c r="E21" s="110">
        <v>0</v>
      </c>
      <c r="F21" s="110" t="e">
        <f t="shared" si="6"/>
        <v>#DIV/0!</v>
      </c>
      <c r="G21" s="117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f t="shared" si="7"/>
        <v>0</v>
      </c>
      <c r="N21" s="110">
        <f t="shared" si="7"/>
        <v>0</v>
      </c>
      <c r="O21" s="110">
        <f t="shared" si="8"/>
        <v>0</v>
      </c>
      <c r="P21" s="110" t="e">
        <f t="shared" si="9"/>
        <v>#DIV/0!</v>
      </c>
      <c r="Q21" s="112"/>
      <c r="R21" s="110">
        <f t="shared" si="2"/>
        <v>0</v>
      </c>
      <c r="S21" s="110" t="e">
        <f t="shared" si="3"/>
        <v>#DIV/0!</v>
      </c>
      <c r="T21" s="110">
        <v>0</v>
      </c>
      <c r="U21" s="110" t="e">
        <f t="shared" si="4"/>
        <v>#DIV/0!</v>
      </c>
      <c r="V21" s="110">
        <v>0</v>
      </c>
      <c r="W21" s="110">
        <v>0</v>
      </c>
      <c r="X21" s="113">
        <f t="shared" si="5"/>
        <v>0</v>
      </c>
      <c r="Y21" s="114" t="e">
        <f t="shared" si="10"/>
        <v>#DIV/0!</v>
      </c>
    </row>
    <row r="22" spans="1:25" ht="17.45" customHeight="1">
      <c r="A22" s="120" t="s">
        <v>27</v>
      </c>
      <c r="B22" s="110">
        <v>152870</v>
      </c>
      <c r="C22" s="110">
        <v>0</v>
      </c>
      <c r="D22" s="110">
        <f t="shared" si="0"/>
        <v>0</v>
      </c>
      <c r="E22" s="110">
        <v>0</v>
      </c>
      <c r="F22" s="110" t="e">
        <f t="shared" si="6"/>
        <v>#DIV/0!</v>
      </c>
      <c r="G22" s="117">
        <v>88654</v>
      </c>
      <c r="H22" s="110">
        <v>92778</v>
      </c>
      <c r="I22" s="110">
        <v>18169.53</v>
      </c>
      <c r="J22" s="110">
        <v>0</v>
      </c>
      <c r="K22" s="110">
        <v>0</v>
      </c>
      <c r="L22" s="110">
        <v>0</v>
      </c>
      <c r="M22" s="110">
        <f t="shared" si="7"/>
        <v>18169.53</v>
      </c>
      <c r="N22" s="110">
        <f t="shared" si="7"/>
        <v>0</v>
      </c>
      <c r="O22" s="110">
        <f t="shared" si="8"/>
        <v>18169.53</v>
      </c>
      <c r="P22" s="110">
        <f t="shared" si="9"/>
        <v>20.494878967672072</v>
      </c>
      <c r="Q22" s="112"/>
      <c r="R22" s="110">
        <f t="shared" si="2"/>
        <v>70484.47</v>
      </c>
      <c r="S22" s="110">
        <f t="shared" si="3"/>
        <v>79.505121032327921</v>
      </c>
      <c r="T22" s="110">
        <v>18169.53</v>
      </c>
      <c r="U22" s="110">
        <f t="shared" si="4"/>
        <v>100</v>
      </c>
      <c r="V22" s="110">
        <v>18169.5</v>
      </c>
      <c r="W22" s="110">
        <v>0</v>
      </c>
      <c r="X22" s="113">
        <f t="shared" si="5"/>
        <v>18169.5</v>
      </c>
      <c r="Y22" s="114">
        <f t="shared" si="10"/>
        <v>99.999834888409339</v>
      </c>
    </row>
    <row r="23" spans="1:25" ht="17.45" customHeight="1">
      <c r="A23" s="120" t="s">
        <v>28</v>
      </c>
      <c r="B23" s="110">
        <v>443119</v>
      </c>
      <c r="C23" s="110">
        <v>64450</v>
      </c>
      <c r="D23" s="110">
        <f t="shared" si="0"/>
        <v>14.544625710023718</v>
      </c>
      <c r="E23" s="111">
        <v>7494</v>
      </c>
      <c r="F23" s="110">
        <f t="shared" si="6"/>
        <v>11.627618308766486</v>
      </c>
      <c r="G23" s="117">
        <v>349841</v>
      </c>
      <c r="H23" s="110">
        <v>174648</v>
      </c>
      <c r="I23" s="110">
        <v>340607.4</v>
      </c>
      <c r="J23" s="110">
        <v>0</v>
      </c>
      <c r="K23" s="114">
        <v>9233.5999999999767</v>
      </c>
      <c r="L23" s="114">
        <v>51714.800000000025</v>
      </c>
      <c r="M23" s="114">
        <f t="shared" si="7"/>
        <v>349841</v>
      </c>
      <c r="N23" s="114">
        <f t="shared" si="7"/>
        <v>51714.800000000025</v>
      </c>
      <c r="O23" s="114">
        <f>M23+N23</f>
        <v>401555.80000000005</v>
      </c>
      <c r="P23" s="123">
        <f t="shared" si="9"/>
        <v>114.78237256353603</v>
      </c>
      <c r="Q23" s="122"/>
      <c r="R23" s="110">
        <f t="shared" si="2"/>
        <v>-51714.800000000047</v>
      </c>
      <c r="S23" s="110">
        <f t="shared" si="3"/>
        <v>-14.78237256353602</v>
      </c>
      <c r="T23" s="110">
        <v>401555.80000000005</v>
      </c>
      <c r="U23" s="110">
        <f t="shared" si="4"/>
        <v>100</v>
      </c>
      <c r="V23" s="110">
        <v>31865</v>
      </c>
      <c r="W23" s="110">
        <v>48768</v>
      </c>
      <c r="X23" s="113">
        <f t="shared" si="5"/>
        <v>80633</v>
      </c>
      <c r="Y23" s="114">
        <f t="shared" si="10"/>
        <v>20.080148263329775</v>
      </c>
    </row>
    <row r="24" spans="1:25" ht="17.45" customHeight="1">
      <c r="A24" s="120" t="s">
        <v>29</v>
      </c>
      <c r="B24" s="110">
        <v>500000</v>
      </c>
      <c r="C24" s="110">
        <v>106310</v>
      </c>
      <c r="D24" s="110">
        <f t="shared" si="0"/>
        <v>21.262</v>
      </c>
      <c r="E24" s="111">
        <v>7608</v>
      </c>
      <c r="F24" s="110">
        <f t="shared" si="6"/>
        <v>7.1564293105070078</v>
      </c>
      <c r="G24" s="117">
        <v>500000</v>
      </c>
      <c r="H24" s="110">
        <v>0</v>
      </c>
      <c r="I24" s="110">
        <v>237051</v>
      </c>
      <c r="J24" s="110">
        <v>0</v>
      </c>
      <c r="K24" s="110">
        <v>0</v>
      </c>
      <c r="L24" s="110">
        <v>0</v>
      </c>
      <c r="M24" s="110">
        <f t="shared" si="7"/>
        <v>237051</v>
      </c>
      <c r="N24" s="110">
        <f t="shared" si="7"/>
        <v>0</v>
      </c>
      <c r="O24" s="110">
        <f t="shared" si="8"/>
        <v>237051</v>
      </c>
      <c r="P24" s="110">
        <f t="shared" si="9"/>
        <v>47.410200000000003</v>
      </c>
      <c r="Q24" s="112"/>
      <c r="R24" s="110">
        <f t="shared" si="2"/>
        <v>262949</v>
      </c>
      <c r="S24" s="110">
        <f t="shared" si="3"/>
        <v>52.589799999999997</v>
      </c>
      <c r="T24" s="110">
        <v>237051</v>
      </c>
      <c r="U24" s="110">
        <f t="shared" si="4"/>
        <v>100</v>
      </c>
      <c r="V24" s="110">
        <v>135808</v>
      </c>
      <c r="W24" s="110">
        <v>23820</v>
      </c>
      <c r="X24" s="113">
        <f t="shared" si="5"/>
        <v>159628</v>
      </c>
      <c r="Y24" s="114">
        <f t="shared" si="10"/>
        <v>67.339095806387661</v>
      </c>
    </row>
    <row r="25" spans="1:25" ht="17.45" customHeight="1">
      <c r="A25" s="120" t="s">
        <v>30</v>
      </c>
      <c r="B25" s="110">
        <v>129500</v>
      </c>
      <c r="C25" s="110">
        <v>129500</v>
      </c>
      <c r="D25" s="110">
        <f t="shared" si="0"/>
        <v>100</v>
      </c>
      <c r="E25" s="111">
        <v>45150</v>
      </c>
      <c r="F25" s="110">
        <f t="shared" si="6"/>
        <v>34.864864864864863</v>
      </c>
      <c r="G25" s="117">
        <v>95900</v>
      </c>
      <c r="H25" s="110">
        <v>69650</v>
      </c>
      <c r="I25" s="110">
        <v>0</v>
      </c>
      <c r="J25" s="110">
        <v>0</v>
      </c>
      <c r="K25" s="110">
        <v>0</v>
      </c>
      <c r="L25" s="110">
        <v>0</v>
      </c>
      <c r="M25" s="110">
        <f t="shared" si="7"/>
        <v>0</v>
      </c>
      <c r="N25" s="110">
        <f t="shared" si="7"/>
        <v>0</v>
      </c>
      <c r="O25" s="110">
        <f t="shared" si="8"/>
        <v>0</v>
      </c>
      <c r="P25" s="110">
        <f t="shared" si="9"/>
        <v>0</v>
      </c>
      <c r="Q25" s="112"/>
      <c r="R25" s="110">
        <f t="shared" si="2"/>
        <v>95900</v>
      </c>
      <c r="S25" s="110">
        <f t="shared" si="3"/>
        <v>100</v>
      </c>
      <c r="T25" s="110">
        <v>0</v>
      </c>
      <c r="U25" s="110" t="e">
        <f t="shared" si="4"/>
        <v>#DIV/0!</v>
      </c>
      <c r="V25" s="110">
        <v>129500</v>
      </c>
      <c r="W25" s="110">
        <v>0</v>
      </c>
      <c r="X25" s="113">
        <f t="shared" si="5"/>
        <v>129500</v>
      </c>
      <c r="Y25" s="114" t="e">
        <f t="shared" si="10"/>
        <v>#DIV/0!</v>
      </c>
    </row>
    <row r="26" spans="1:25" ht="17.45" customHeight="1">
      <c r="A26" s="120" t="s">
        <v>31</v>
      </c>
      <c r="B26" s="110">
        <v>212200</v>
      </c>
      <c r="C26" s="110">
        <v>29410.75</v>
      </c>
      <c r="D26" s="110">
        <f t="shared" si="0"/>
        <v>13.859919886899151</v>
      </c>
      <c r="E26" s="111">
        <v>14972</v>
      </c>
      <c r="F26" s="110">
        <f t="shared" si="6"/>
        <v>50.90655627619153</v>
      </c>
      <c r="G26" s="117">
        <v>125000</v>
      </c>
      <c r="H26" s="110">
        <v>16770</v>
      </c>
      <c r="I26" s="110">
        <v>23682.3</v>
      </c>
      <c r="J26" s="110">
        <v>0</v>
      </c>
      <c r="K26" s="110">
        <v>10764.2</v>
      </c>
      <c r="L26" s="110">
        <v>0</v>
      </c>
      <c r="M26" s="110">
        <f t="shared" si="7"/>
        <v>34446.5</v>
      </c>
      <c r="N26" s="110">
        <f t="shared" si="7"/>
        <v>0</v>
      </c>
      <c r="O26" s="110">
        <f t="shared" si="8"/>
        <v>34446.5</v>
      </c>
      <c r="P26" s="110">
        <f t="shared" si="9"/>
        <v>27.557200000000002</v>
      </c>
      <c r="Q26" s="112"/>
      <c r="R26" s="110">
        <f t="shared" si="2"/>
        <v>90553.5</v>
      </c>
      <c r="S26" s="110">
        <f t="shared" si="3"/>
        <v>72.442800000000005</v>
      </c>
      <c r="T26" s="110">
        <v>23682.3</v>
      </c>
      <c r="U26" s="110">
        <f t="shared" si="4"/>
        <v>68.750961636160426</v>
      </c>
      <c r="V26" s="110">
        <v>14290.5</v>
      </c>
      <c r="W26" s="110">
        <v>9391.7999999999993</v>
      </c>
      <c r="X26" s="113">
        <f t="shared" si="5"/>
        <v>23682.3</v>
      </c>
      <c r="Y26" s="114">
        <f t="shared" si="10"/>
        <v>100</v>
      </c>
    </row>
    <row r="27" spans="1:25" ht="17.45" customHeight="1">
      <c r="A27" s="120" t="s">
        <v>32</v>
      </c>
      <c r="B27" s="110">
        <v>6000</v>
      </c>
      <c r="C27" s="110">
        <v>0</v>
      </c>
      <c r="D27" s="110">
        <f t="shared" si="0"/>
        <v>0</v>
      </c>
      <c r="E27" s="110">
        <v>0</v>
      </c>
      <c r="F27" s="110" t="e">
        <f t="shared" si="6"/>
        <v>#DIV/0!</v>
      </c>
      <c r="G27" s="117">
        <v>83110</v>
      </c>
      <c r="H27" s="110">
        <v>0</v>
      </c>
      <c r="I27" s="110">
        <v>650</v>
      </c>
      <c r="J27" s="110">
        <v>0</v>
      </c>
      <c r="K27" s="110">
        <v>0</v>
      </c>
      <c r="L27" s="110">
        <v>0</v>
      </c>
      <c r="M27" s="110">
        <f t="shared" si="7"/>
        <v>650</v>
      </c>
      <c r="N27" s="110">
        <f t="shared" si="7"/>
        <v>0</v>
      </c>
      <c r="O27" s="110">
        <f t="shared" si="8"/>
        <v>650</v>
      </c>
      <c r="P27" s="110">
        <f t="shared" si="9"/>
        <v>0.78209601732643486</v>
      </c>
      <c r="Q27" s="112"/>
      <c r="R27" s="110">
        <f t="shared" si="2"/>
        <v>82460</v>
      </c>
      <c r="S27" s="110">
        <f t="shared" si="3"/>
        <v>99.217903982673562</v>
      </c>
      <c r="T27" s="110">
        <v>650</v>
      </c>
      <c r="U27" s="110">
        <f t="shared" si="4"/>
        <v>100</v>
      </c>
      <c r="V27" s="114">
        <v>650</v>
      </c>
      <c r="W27" s="114">
        <v>0</v>
      </c>
      <c r="X27" s="113">
        <f t="shared" si="5"/>
        <v>650</v>
      </c>
      <c r="Y27" s="114">
        <f t="shared" si="10"/>
        <v>100</v>
      </c>
    </row>
    <row r="28" spans="1:25" ht="17.45" customHeight="1">
      <c r="A28" s="120" t="s">
        <v>73</v>
      </c>
      <c r="B28" s="110">
        <v>0</v>
      </c>
      <c r="C28" s="110">
        <v>0</v>
      </c>
      <c r="D28" s="110" t="e">
        <f t="shared" si="0"/>
        <v>#DIV/0!</v>
      </c>
      <c r="E28" s="110">
        <v>0</v>
      </c>
      <c r="F28" s="110" t="e">
        <f t="shared" si="6"/>
        <v>#DIV/0!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f t="shared" si="7"/>
        <v>0</v>
      </c>
      <c r="N28" s="110">
        <f t="shared" si="7"/>
        <v>0</v>
      </c>
      <c r="O28" s="110">
        <f t="shared" si="8"/>
        <v>0</v>
      </c>
      <c r="P28" s="110" t="e">
        <f t="shared" si="9"/>
        <v>#DIV/0!</v>
      </c>
      <c r="Q28" s="112"/>
      <c r="R28" s="110">
        <f t="shared" si="2"/>
        <v>0</v>
      </c>
      <c r="S28" s="110" t="e">
        <f t="shared" si="3"/>
        <v>#DIV/0!</v>
      </c>
      <c r="T28" s="110">
        <v>0</v>
      </c>
      <c r="U28" s="110" t="e">
        <f t="shared" si="4"/>
        <v>#DIV/0!</v>
      </c>
      <c r="V28" s="110">
        <v>0</v>
      </c>
      <c r="W28" s="110">
        <v>0</v>
      </c>
      <c r="X28" s="113">
        <f t="shared" si="5"/>
        <v>0</v>
      </c>
      <c r="Y28" s="114" t="e">
        <f t="shared" si="10"/>
        <v>#DIV/0!</v>
      </c>
    </row>
    <row r="29" spans="1:25" s="86" customFormat="1" ht="17.45" customHeight="1">
      <c r="A29" s="105" t="s">
        <v>33</v>
      </c>
      <c r="B29" s="104">
        <f>B9+B17</f>
        <v>14615638.800000001</v>
      </c>
      <c r="C29" s="104">
        <f>C9+C17</f>
        <v>12143483.210000001</v>
      </c>
      <c r="D29" s="104">
        <f t="shared" si="0"/>
        <v>83.085545395388394</v>
      </c>
      <c r="E29" s="104">
        <f>E9+E17</f>
        <v>1275263.3700000001</v>
      </c>
      <c r="F29" s="104">
        <f t="shared" si="6"/>
        <v>10.501627481560128</v>
      </c>
      <c r="G29" s="104">
        <f>G9+G17</f>
        <v>14186853.539999999</v>
      </c>
      <c r="H29" s="104">
        <f>H9+H17</f>
        <v>1773477.4200000002</v>
      </c>
      <c r="I29" s="104">
        <f t="shared" ref="I29:L29" si="14">I9+I17</f>
        <v>5206901.16</v>
      </c>
      <c r="J29" s="104">
        <f t="shared" si="14"/>
        <v>0</v>
      </c>
      <c r="K29" s="104">
        <f t="shared" si="14"/>
        <v>1481426.3</v>
      </c>
      <c r="L29" s="104">
        <f t="shared" si="14"/>
        <v>51714.800000000025</v>
      </c>
      <c r="M29" s="104">
        <f t="shared" si="7"/>
        <v>6688327.46</v>
      </c>
      <c r="N29" s="104">
        <f t="shared" si="7"/>
        <v>51714.800000000025</v>
      </c>
      <c r="O29" s="104">
        <f>M29+N29</f>
        <v>6740042.2599999998</v>
      </c>
      <c r="P29" s="104">
        <f t="shared" si="9"/>
        <v>47.50907057013292</v>
      </c>
      <c r="Q29" s="119"/>
      <c r="R29" s="104">
        <f t="shared" si="2"/>
        <v>7446811.2799999993</v>
      </c>
      <c r="S29" s="104">
        <f t="shared" si="3"/>
        <v>52.49092942986708</v>
      </c>
      <c r="T29" s="104">
        <f>T9+T17</f>
        <v>6395145.4400000004</v>
      </c>
      <c r="U29" s="104">
        <f t="shared" si="4"/>
        <v>94.882868583082157</v>
      </c>
      <c r="V29" s="104">
        <f>V9+V17</f>
        <v>1427389.32</v>
      </c>
      <c r="W29" s="104">
        <f>W9+W17</f>
        <v>1642495.61</v>
      </c>
      <c r="X29" s="106">
        <f t="shared" si="5"/>
        <v>3069884.93</v>
      </c>
      <c r="Y29" s="107">
        <f t="shared" si="10"/>
        <v>48.003363782763316</v>
      </c>
    </row>
    <row r="32" spans="1:25" ht="17.45" customHeight="1">
      <c r="B32" s="82" t="s">
        <v>120</v>
      </c>
    </row>
    <row r="33" spans="2:2" ht="17.45" customHeight="1">
      <c r="B33" s="115" t="s">
        <v>145</v>
      </c>
    </row>
  </sheetData>
  <mergeCells count="28">
    <mergeCell ref="C8:D8"/>
    <mergeCell ref="E8:F8"/>
    <mergeCell ref="I8:J8"/>
    <mergeCell ref="K8:L8"/>
    <mergeCell ref="M8:P8"/>
    <mergeCell ref="O6:O7"/>
    <mergeCell ref="T6:U6"/>
    <mergeCell ref="I6:J6"/>
    <mergeCell ref="V8:Y8"/>
    <mergeCell ref="R8:S8"/>
    <mergeCell ref="T8:U8"/>
    <mergeCell ref="X6:Y6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</mergeCells>
  <pageMargins left="0.19685039370078741" right="0.19685039370078741" top="0.31496062992125984" bottom="0.31496062992125984" header="0.31496062992125984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9A6E-165A-4F97-AA96-85542104A50D}">
  <dimension ref="A1:AK33"/>
  <sheetViews>
    <sheetView zoomScale="80" zoomScaleNormal="8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H34" sqref="H34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32" customWidth="1"/>
    <col min="6" max="6" width="9.125" style="6" bestFit="1" customWidth="1"/>
    <col min="7" max="7" width="16.875" style="6" bestFit="1" customWidth="1"/>
    <col min="8" max="8" width="15.5" style="6" bestFit="1" customWidth="1"/>
    <col min="9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15" customWidth="1"/>
    <col min="18" max="18" width="16.875" style="6" bestFit="1" customWidth="1"/>
    <col min="19" max="19" width="11.25" style="29" customWidth="1"/>
    <col min="20" max="20" width="13.625" style="29" customWidth="1"/>
    <col min="21" max="21" width="9.125" style="29" bestFit="1" customWidth="1"/>
    <col min="22" max="22" width="17.125" style="6" customWidth="1"/>
    <col min="23" max="24" width="17.25" style="6" customWidth="1"/>
    <col min="25" max="25" width="15.375" style="6" customWidth="1"/>
    <col min="26" max="26" width="9" style="6"/>
    <col min="27" max="27" width="11" style="6" hidden="1" customWidth="1"/>
    <col min="28" max="28" width="12.75" style="6" hidden="1" customWidth="1"/>
    <col min="29" max="31" width="9.875" style="6" hidden="1" customWidth="1"/>
    <col min="32" max="32" width="0" style="6" hidden="1" customWidth="1"/>
    <col min="33" max="33" width="12.75" style="6" hidden="1" customWidth="1"/>
    <col min="34" max="35" width="0" style="6" hidden="1" customWidth="1"/>
    <col min="36" max="16384" width="9" style="6"/>
  </cols>
  <sheetData>
    <row r="1" spans="1:37" s="11" customFormat="1" ht="17.45" customHeight="1">
      <c r="A1" s="11" t="s">
        <v>39</v>
      </c>
      <c r="E1" s="56"/>
    </row>
    <row r="2" spans="1:37" s="11" customFormat="1" ht="17.45" customHeight="1">
      <c r="A2" s="11" t="s">
        <v>84</v>
      </c>
      <c r="E2" s="56"/>
    </row>
    <row r="3" spans="1:37" s="11" customFormat="1" ht="17.45" customHeight="1">
      <c r="A3" s="16" t="s">
        <v>97</v>
      </c>
      <c r="B3" s="16"/>
      <c r="C3" s="16"/>
      <c r="D3" s="16"/>
      <c r="E3" s="57"/>
      <c r="F3" s="16"/>
    </row>
    <row r="4" spans="1:37" s="11" customFormat="1" ht="17.45" customHeight="1">
      <c r="A4" s="172" t="s">
        <v>0</v>
      </c>
      <c r="B4" s="173" t="s">
        <v>56</v>
      </c>
      <c r="C4" s="173"/>
      <c r="D4" s="173"/>
      <c r="E4" s="173"/>
      <c r="F4" s="173"/>
      <c r="G4" s="173" t="s">
        <v>55</v>
      </c>
      <c r="H4" s="173"/>
      <c r="I4" s="174"/>
      <c r="J4" s="174"/>
      <c r="K4" s="174"/>
      <c r="L4" s="174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37" s="15" customFormat="1" ht="17.45" customHeight="1">
      <c r="A5" s="172"/>
      <c r="B5" s="17" t="s">
        <v>1</v>
      </c>
      <c r="C5" s="175" t="s">
        <v>5</v>
      </c>
      <c r="D5" s="176"/>
      <c r="E5" s="176" t="s">
        <v>50</v>
      </c>
      <c r="F5" s="177"/>
      <c r="G5" s="17" t="s">
        <v>1</v>
      </c>
      <c r="H5" s="18" t="s">
        <v>4</v>
      </c>
      <c r="I5" s="176" t="s">
        <v>2</v>
      </c>
      <c r="J5" s="178"/>
      <c r="K5" s="176" t="s">
        <v>2</v>
      </c>
      <c r="L5" s="177"/>
      <c r="M5" s="179" t="s">
        <v>46</v>
      </c>
      <c r="N5" s="179"/>
      <c r="O5" s="179"/>
      <c r="P5" s="180"/>
      <c r="Q5" s="181" t="s">
        <v>3</v>
      </c>
      <c r="R5" s="172" t="s">
        <v>48</v>
      </c>
      <c r="S5" s="172"/>
      <c r="T5" s="175" t="s">
        <v>5</v>
      </c>
      <c r="U5" s="176"/>
      <c r="V5" s="172" t="s">
        <v>50</v>
      </c>
      <c r="W5" s="172"/>
      <c r="X5" s="172"/>
      <c r="Y5" s="172"/>
    </row>
    <row r="6" spans="1:37" s="22" customFormat="1" ht="17.45" customHeight="1">
      <c r="A6" s="172"/>
      <c r="B6" s="19" t="s">
        <v>6</v>
      </c>
      <c r="C6" s="183" t="s">
        <v>49</v>
      </c>
      <c r="D6" s="184"/>
      <c r="E6" s="183" t="s">
        <v>92</v>
      </c>
      <c r="F6" s="185"/>
      <c r="G6" s="19" t="s">
        <v>41</v>
      </c>
      <c r="H6" s="20" t="s">
        <v>42</v>
      </c>
      <c r="I6" s="183" t="s">
        <v>93</v>
      </c>
      <c r="J6" s="184"/>
      <c r="K6" s="183" t="s">
        <v>111</v>
      </c>
      <c r="L6" s="185"/>
      <c r="M6" s="186" t="s">
        <v>45</v>
      </c>
      <c r="N6" s="187"/>
      <c r="O6" s="175" t="s">
        <v>47</v>
      </c>
      <c r="P6" s="21" t="s">
        <v>44</v>
      </c>
      <c r="Q6" s="182"/>
      <c r="R6" s="19" t="s">
        <v>45</v>
      </c>
      <c r="S6" s="21" t="s">
        <v>44</v>
      </c>
      <c r="T6" s="183" t="s">
        <v>112</v>
      </c>
      <c r="U6" s="184"/>
      <c r="V6" s="41" t="s">
        <v>101</v>
      </c>
      <c r="W6" s="37" t="s">
        <v>102</v>
      </c>
      <c r="X6" s="190" t="s">
        <v>79</v>
      </c>
      <c r="Y6" s="190"/>
    </row>
    <row r="7" spans="1:37" s="15" customFormat="1" ht="17.45" customHeight="1">
      <c r="A7" s="172"/>
      <c r="B7" s="23"/>
      <c r="C7" s="18" t="s">
        <v>8</v>
      </c>
      <c r="D7" s="17" t="s">
        <v>44</v>
      </c>
      <c r="E7" s="65" t="s">
        <v>8</v>
      </c>
      <c r="F7" s="66" t="s">
        <v>44</v>
      </c>
      <c r="G7" s="23"/>
      <c r="H7" s="23"/>
      <c r="I7" s="25" t="s">
        <v>35</v>
      </c>
      <c r="J7" s="25" t="s">
        <v>34</v>
      </c>
      <c r="K7" s="25" t="s">
        <v>35</v>
      </c>
      <c r="L7" s="25" t="s">
        <v>34</v>
      </c>
      <c r="M7" s="14" t="s">
        <v>35</v>
      </c>
      <c r="N7" s="14" t="s">
        <v>34</v>
      </c>
      <c r="O7" s="188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  <c r="AA7" s="209" t="s">
        <v>103</v>
      </c>
      <c r="AB7" s="209"/>
      <c r="AC7" s="209"/>
      <c r="AD7" s="209"/>
      <c r="AE7" s="209"/>
    </row>
    <row r="8" spans="1:37" s="15" customFormat="1" ht="17.45" customHeight="1">
      <c r="A8" s="172"/>
      <c r="B8" s="14" t="s">
        <v>9</v>
      </c>
      <c r="C8" s="172" t="s">
        <v>10</v>
      </c>
      <c r="D8" s="172"/>
      <c r="E8" s="208" t="s">
        <v>11</v>
      </c>
      <c r="F8" s="208"/>
      <c r="G8" s="14" t="s">
        <v>43</v>
      </c>
      <c r="H8" s="14" t="s">
        <v>12</v>
      </c>
      <c r="I8" s="189" t="s">
        <v>13</v>
      </c>
      <c r="J8" s="180"/>
      <c r="K8" s="189" t="s">
        <v>52</v>
      </c>
      <c r="L8" s="180"/>
      <c r="M8" s="189" t="s">
        <v>53</v>
      </c>
      <c r="N8" s="179"/>
      <c r="O8" s="179"/>
      <c r="P8" s="180"/>
      <c r="Q8" s="14" t="s">
        <v>36</v>
      </c>
      <c r="R8" s="189" t="s">
        <v>57</v>
      </c>
      <c r="S8" s="180"/>
      <c r="T8" s="172" t="s">
        <v>65</v>
      </c>
      <c r="U8" s="172"/>
      <c r="V8" s="189" t="s">
        <v>66</v>
      </c>
      <c r="W8" s="179"/>
      <c r="X8" s="179"/>
      <c r="Y8" s="180"/>
      <c r="AA8" s="53" t="s">
        <v>104</v>
      </c>
      <c r="AB8" s="53" t="s">
        <v>105</v>
      </c>
      <c r="AC8" s="53" t="s">
        <v>106</v>
      </c>
      <c r="AD8" s="53" t="s">
        <v>107</v>
      </c>
      <c r="AE8" s="53" t="s">
        <v>108</v>
      </c>
      <c r="AF8" s="53" t="s">
        <v>109</v>
      </c>
      <c r="AG8" s="53"/>
      <c r="AH8" s="53"/>
      <c r="AI8" s="53"/>
      <c r="AJ8" s="53"/>
      <c r="AK8" s="53"/>
    </row>
    <row r="9" spans="1:37" s="3" customFormat="1" ht="17.45" customHeight="1">
      <c r="A9" s="38" t="s">
        <v>14</v>
      </c>
      <c r="B9" s="13">
        <f>SUM(B10:B16)</f>
        <v>12824097.090000002</v>
      </c>
      <c r="C9" s="13">
        <f>SUM(C10:C16)</f>
        <v>15455739.909999998</v>
      </c>
      <c r="D9" s="9">
        <f t="shared" ref="D9:D29" si="0">C9*100/B9</f>
        <v>120.52107685656952</v>
      </c>
      <c r="E9" s="67">
        <f>SUM(E10:E16)</f>
        <v>2174601.16</v>
      </c>
      <c r="F9" s="68">
        <f>E9*100/C9</f>
        <v>14.069861246778707</v>
      </c>
      <c r="G9" s="13">
        <f t="shared" ref="G9:L9" si="1">SUM(G10:G16)</f>
        <v>14752091.080800001</v>
      </c>
      <c r="H9" s="13">
        <f t="shared" si="1"/>
        <v>5259482.5212999992</v>
      </c>
      <c r="I9" s="13">
        <f t="shared" si="1"/>
        <v>5129737.07</v>
      </c>
      <c r="J9" s="13">
        <f t="shared" si="1"/>
        <v>0</v>
      </c>
      <c r="K9" s="13">
        <f t="shared" si="1"/>
        <v>973782.44000000006</v>
      </c>
      <c r="L9" s="13">
        <f t="shared" si="1"/>
        <v>0</v>
      </c>
      <c r="M9" s="9">
        <f>I9+K9</f>
        <v>6103519.5100000007</v>
      </c>
      <c r="N9" s="9">
        <f>J9+L9</f>
        <v>0</v>
      </c>
      <c r="O9" s="9">
        <f>M9+N9</f>
        <v>6103519.5100000007</v>
      </c>
      <c r="P9" s="9">
        <f>O9*100/G9</f>
        <v>41.373927781287868</v>
      </c>
      <c r="Q9" s="42"/>
      <c r="R9" s="9">
        <f>G9-O9</f>
        <v>8648571.5707999989</v>
      </c>
      <c r="S9" s="9">
        <f>R9*100/G9</f>
        <v>58.626072218712132</v>
      </c>
      <c r="T9" s="13">
        <f>SUM(T10:T16)</f>
        <v>6103519.5099999998</v>
      </c>
      <c r="U9" s="9">
        <f>T9*100/O9</f>
        <v>99.999999999999986</v>
      </c>
      <c r="V9" s="13">
        <f>SUM(V10:V16)</f>
        <v>3503943.3699999996</v>
      </c>
      <c r="W9" s="13">
        <f>SUM(W10:W16)</f>
        <v>949723.11999999988</v>
      </c>
      <c r="X9" s="63">
        <f>SUM(X10:X16)</f>
        <v>4453666.49</v>
      </c>
      <c r="Y9" s="60">
        <f>X9*100/T9</f>
        <v>72.968825326160058</v>
      </c>
      <c r="AA9" s="3">
        <v>733632.17999999993</v>
      </c>
      <c r="AB9" s="3">
        <v>1440968.98</v>
      </c>
      <c r="AC9" s="3">
        <v>0</v>
      </c>
      <c r="AD9" s="3">
        <v>0</v>
      </c>
      <c r="AE9" s="3">
        <v>0</v>
      </c>
      <c r="AF9" s="3">
        <v>0</v>
      </c>
      <c r="AG9" s="3">
        <f>SUM(AA9:AF9)</f>
        <v>2174601.16</v>
      </c>
    </row>
    <row r="10" spans="1:37" ht="17.45" customHeight="1">
      <c r="A10" s="4" t="s">
        <v>15</v>
      </c>
      <c r="B10" s="1">
        <v>8252608.1900000004</v>
      </c>
      <c r="C10" s="1">
        <v>9492773.5699999984</v>
      </c>
      <c r="D10" s="1">
        <f t="shared" si="0"/>
        <v>115.02755676081598</v>
      </c>
      <c r="E10" s="69">
        <v>1104774.4300000002</v>
      </c>
      <c r="F10" s="69">
        <f>E10*100/C10</f>
        <v>11.638057327011545</v>
      </c>
      <c r="G10" s="1">
        <v>8830967.1400000006</v>
      </c>
      <c r="H10" s="1">
        <v>3887406.5700000003</v>
      </c>
      <c r="I10" s="1">
        <v>2002230.08</v>
      </c>
      <c r="J10" s="1">
        <v>0</v>
      </c>
      <c r="K10" s="1">
        <v>495101.4</v>
      </c>
      <c r="L10" s="1">
        <v>0</v>
      </c>
      <c r="M10" s="1">
        <f>I10+K10</f>
        <v>2497331.48</v>
      </c>
      <c r="N10" s="1">
        <f>J10+L10</f>
        <v>0</v>
      </c>
      <c r="O10" s="1">
        <f>M10+N10</f>
        <v>2497331.48</v>
      </c>
      <c r="P10" s="1">
        <f>O10*100/G10</f>
        <v>28.279252322073525</v>
      </c>
      <c r="Q10" s="5"/>
      <c r="R10" s="1">
        <f t="shared" ref="R10:R29" si="2">G10-O10</f>
        <v>6333635.6600000001</v>
      </c>
      <c r="S10" s="1">
        <f t="shared" ref="S10:S29" si="3">R10*100/G10</f>
        <v>71.720747677926468</v>
      </c>
      <c r="T10" s="1">
        <v>2497331.48</v>
      </c>
      <c r="U10" s="1">
        <f t="shared" ref="U10:U29" si="4">T10*100/O10</f>
        <v>100</v>
      </c>
      <c r="V10" s="1">
        <v>1192343.0199999998</v>
      </c>
      <c r="W10" s="1">
        <v>411105.06</v>
      </c>
      <c r="X10" s="64">
        <f t="shared" ref="X10:X29" si="5">V10+W10</f>
        <v>1603448.0799999998</v>
      </c>
      <c r="Y10" s="58">
        <f>X10*100/T10</f>
        <v>64.206457686586319</v>
      </c>
      <c r="AA10" s="6">
        <v>292243.40000000002</v>
      </c>
      <c r="AB10" s="52">
        <v>812531.03</v>
      </c>
      <c r="AC10" s="6">
        <v>0</v>
      </c>
      <c r="AD10" s="6">
        <v>0</v>
      </c>
      <c r="AE10" s="6">
        <v>0</v>
      </c>
      <c r="AF10" s="6">
        <v>0</v>
      </c>
      <c r="AG10" s="6">
        <f>SUM(AA10:AF10)</f>
        <v>1104774.4300000002</v>
      </c>
    </row>
    <row r="11" spans="1:37" ht="17.45" customHeight="1">
      <c r="A11" s="4" t="s">
        <v>16</v>
      </c>
      <c r="B11" s="1">
        <v>119000</v>
      </c>
      <c r="C11" s="1">
        <v>127400</v>
      </c>
      <c r="D11" s="1">
        <f t="shared" si="0"/>
        <v>107.05882352941177</v>
      </c>
      <c r="E11" s="69">
        <v>56240.38</v>
      </c>
      <c r="F11" s="69">
        <f t="shared" ref="F11:F29" si="6">E11*100/C11</f>
        <v>44.144725274725275</v>
      </c>
      <c r="G11" s="1">
        <v>111000</v>
      </c>
      <c r="H11" s="1">
        <v>59537.25</v>
      </c>
      <c r="I11" s="1">
        <v>48800</v>
      </c>
      <c r="J11" s="1">
        <v>0</v>
      </c>
      <c r="K11" s="1">
        <v>0</v>
      </c>
      <c r="L11" s="1">
        <v>0</v>
      </c>
      <c r="M11" s="1">
        <f t="shared" ref="M11:N29" si="7">I11+K11</f>
        <v>48800</v>
      </c>
      <c r="N11" s="1">
        <f t="shared" si="7"/>
        <v>0</v>
      </c>
      <c r="O11" s="1">
        <f t="shared" ref="O11:O28" si="8">M11+N11</f>
        <v>48800</v>
      </c>
      <c r="P11" s="1">
        <f t="shared" ref="P11:P29" si="9">O11*100/G11</f>
        <v>43.963963963963963</v>
      </c>
      <c r="Q11" s="5"/>
      <c r="R11" s="1">
        <f t="shared" si="2"/>
        <v>62200</v>
      </c>
      <c r="S11" s="1">
        <f t="shared" si="3"/>
        <v>56.036036036036037</v>
      </c>
      <c r="T11" s="1">
        <v>48800</v>
      </c>
      <c r="U11" s="1">
        <f t="shared" si="4"/>
        <v>100</v>
      </c>
      <c r="V11" s="1">
        <v>0</v>
      </c>
      <c r="W11" s="1">
        <v>0</v>
      </c>
      <c r="X11" s="64">
        <f t="shared" si="5"/>
        <v>0</v>
      </c>
      <c r="Y11" s="58">
        <f t="shared" ref="Y11:Y29" si="10">X11*100/T11</f>
        <v>0</v>
      </c>
      <c r="AA11" s="6">
        <v>28120.19</v>
      </c>
      <c r="AB11" s="52">
        <v>28120.19</v>
      </c>
      <c r="AC11" s="6">
        <v>0</v>
      </c>
      <c r="AD11" s="6">
        <v>0</v>
      </c>
      <c r="AE11" s="6">
        <v>0</v>
      </c>
      <c r="AF11" s="6">
        <v>0</v>
      </c>
      <c r="AG11" s="6">
        <f t="shared" ref="AG11:AG28" si="11">SUM(AA11:AF11)</f>
        <v>56240.38</v>
      </c>
    </row>
    <row r="12" spans="1:37" ht="17.45" customHeight="1">
      <c r="A12" s="4" t="s">
        <v>17</v>
      </c>
      <c r="B12" s="1">
        <v>2191000</v>
      </c>
      <c r="C12" s="1">
        <v>3187091.36</v>
      </c>
      <c r="D12" s="1">
        <f t="shared" si="0"/>
        <v>145.46286444545871</v>
      </c>
      <c r="E12" s="69">
        <v>272584.40000000002</v>
      </c>
      <c r="F12" s="69">
        <f t="shared" si="6"/>
        <v>8.5527639220232476</v>
      </c>
      <c r="G12" s="6">
        <v>3264296.0607999996</v>
      </c>
      <c r="H12" s="1">
        <v>1073711.8512999997</v>
      </c>
      <c r="I12" s="1">
        <v>1923366.35</v>
      </c>
      <c r="J12" s="1">
        <v>0</v>
      </c>
      <c r="K12" s="1">
        <v>385705.94</v>
      </c>
      <c r="L12" s="1">
        <v>0</v>
      </c>
      <c r="M12" s="1">
        <f t="shared" si="7"/>
        <v>2309072.29</v>
      </c>
      <c r="N12" s="1">
        <f t="shared" si="7"/>
        <v>0</v>
      </c>
      <c r="O12" s="1">
        <f t="shared" si="8"/>
        <v>2309072.29</v>
      </c>
      <c r="P12" s="1">
        <f t="shared" si="9"/>
        <v>70.737220123168072</v>
      </c>
      <c r="Q12" s="5"/>
      <c r="R12" s="1">
        <f t="shared" si="2"/>
        <v>955223.77079999959</v>
      </c>
      <c r="S12" s="1">
        <f t="shared" si="3"/>
        <v>29.262779876831924</v>
      </c>
      <c r="T12" s="1">
        <v>2309072.29</v>
      </c>
      <c r="U12" s="1">
        <f t="shared" si="4"/>
        <v>100</v>
      </c>
      <c r="V12" s="1">
        <v>1415312.42</v>
      </c>
      <c r="W12" s="1">
        <v>270775.34999999998</v>
      </c>
      <c r="X12" s="64">
        <f t="shared" si="5"/>
        <v>1686087.77</v>
      </c>
      <c r="Y12" s="58">
        <f t="shared" si="10"/>
        <v>73.020137884033076</v>
      </c>
      <c r="AA12" s="6">
        <v>76410.740000000005</v>
      </c>
      <c r="AB12" s="52">
        <v>196173.66</v>
      </c>
      <c r="AC12" s="6">
        <v>0</v>
      </c>
      <c r="AD12" s="6">
        <v>0</v>
      </c>
      <c r="AE12" s="6">
        <v>0</v>
      </c>
      <c r="AF12" s="6">
        <v>0</v>
      </c>
      <c r="AG12" s="6">
        <f t="shared" si="11"/>
        <v>272584.40000000002</v>
      </c>
    </row>
    <row r="13" spans="1:37" ht="30">
      <c r="A13" s="7" t="s">
        <v>18</v>
      </c>
      <c r="B13" s="1">
        <v>1066488.8999999999</v>
      </c>
      <c r="C13" s="1">
        <v>1070787.2600000002</v>
      </c>
      <c r="D13" s="1">
        <f t="shared" si="0"/>
        <v>100.40303841887153</v>
      </c>
      <c r="E13" s="69">
        <v>689382.45</v>
      </c>
      <c r="F13" s="69">
        <f t="shared" si="6"/>
        <v>64.380897658420011</v>
      </c>
      <c r="G13" s="1">
        <v>1232491.3</v>
      </c>
      <c r="H13" s="1">
        <v>17780</v>
      </c>
      <c r="I13" s="1">
        <v>604437.48</v>
      </c>
      <c r="J13" s="1">
        <v>0</v>
      </c>
      <c r="K13" s="1">
        <v>0</v>
      </c>
      <c r="L13" s="1">
        <v>0</v>
      </c>
      <c r="M13" s="1">
        <f t="shared" si="7"/>
        <v>604437.48</v>
      </c>
      <c r="N13" s="1">
        <f t="shared" si="7"/>
        <v>0</v>
      </c>
      <c r="O13" s="1">
        <f t="shared" si="8"/>
        <v>604437.48</v>
      </c>
      <c r="P13" s="1">
        <f t="shared" si="9"/>
        <v>49.041926705689527</v>
      </c>
      <c r="Q13" s="5"/>
      <c r="R13" s="1">
        <f t="shared" si="2"/>
        <v>628053.82000000007</v>
      </c>
      <c r="S13" s="1">
        <f t="shared" si="3"/>
        <v>50.958073294310481</v>
      </c>
      <c r="T13" s="1">
        <v>604437.48</v>
      </c>
      <c r="U13" s="1">
        <f t="shared" si="4"/>
        <v>100</v>
      </c>
      <c r="V13" s="1">
        <v>604437.48</v>
      </c>
      <c r="W13" s="1">
        <v>0</v>
      </c>
      <c r="X13" s="64">
        <f t="shared" si="5"/>
        <v>604437.48</v>
      </c>
      <c r="Y13" s="58">
        <f t="shared" si="10"/>
        <v>100</v>
      </c>
      <c r="AA13" s="6">
        <v>311048.09999999998</v>
      </c>
      <c r="AB13" s="52">
        <v>378334.35</v>
      </c>
      <c r="AC13" s="6">
        <v>0</v>
      </c>
      <c r="AD13" s="6">
        <v>0</v>
      </c>
      <c r="AE13" s="6">
        <v>0</v>
      </c>
      <c r="AF13" s="6">
        <v>0</v>
      </c>
      <c r="AG13" s="6">
        <f t="shared" si="11"/>
        <v>689382.45</v>
      </c>
    </row>
    <row r="14" spans="1:37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69">
        <v>0</v>
      </c>
      <c r="F14" s="69" t="e">
        <f t="shared" si="6"/>
        <v>#DIV/0!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2"/>
        <v>0</v>
      </c>
      <c r="S14" s="1" t="e">
        <f t="shared" si="3"/>
        <v>#DIV/0!</v>
      </c>
      <c r="T14" s="1">
        <v>0</v>
      </c>
      <c r="U14" s="1" t="e">
        <f t="shared" si="4"/>
        <v>#DIV/0!</v>
      </c>
      <c r="V14" s="1">
        <v>0</v>
      </c>
      <c r="W14" s="1">
        <v>0</v>
      </c>
      <c r="X14" s="64">
        <f t="shared" si="5"/>
        <v>0</v>
      </c>
      <c r="Y14" s="58" t="e">
        <f t="shared" si="10"/>
        <v>#DIV/0!</v>
      </c>
      <c r="AA14" s="6">
        <v>0</v>
      </c>
      <c r="AB14" s="52">
        <v>0</v>
      </c>
      <c r="AC14" s="6">
        <v>0</v>
      </c>
      <c r="AD14" s="6">
        <v>0</v>
      </c>
      <c r="AE14" s="6">
        <v>0</v>
      </c>
      <c r="AF14" s="6">
        <v>0</v>
      </c>
      <c r="AG14" s="6">
        <f t="shared" si="11"/>
        <v>0</v>
      </c>
    </row>
    <row r="15" spans="1:37" ht="17.45" customHeight="1">
      <c r="A15" s="4" t="s">
        <v>20</v>
      </c>
      <c r="B15" s="1">
        <v>450000</v>
      </c>
      <c r="C15" s="1">
        <v>729738.42</v>
      </c>
      <c r="D15" s="1">
        <f t="shared" si="0"/>
        <v>162.16409333333334</v>
      </c>
      <c r="E15" s="69">
        <v>51619.5</v>
      </c>
      <c r="F15" s="69">
        <f t="shared" si="6"/>
        <v>7.0736990934367956</v>
      </c>
      <c r="G15" s="1">
        <v>500291.58</v>
      </c>
      <c r="H15" s="1">
        <v>213578.95999999996</v>
      </c>
      <c r="I15" s="1">
        <v>199069.65999999997</v>
      </c>
      <c r="J15" s="1">
        <v>0</v>
      </c>
      <c r="K15" s="1">
        <v>27390</v>
      </c>
      <c r="L15" s="1">
        <v>0</v>
      </c>
      <c r="M15" s="1">
        <f t="shared" si="7"/>
        <v>226459.65999999997</v>
      </c>
      <c r="N15" s="1">
        <f t="shared" si="7"/>
        <v>0</v>
      </c>
      <c r="O15" s="1">
        <f t="shared" si="8"/>
        <v>226459.65999999997</v>
      </c>
      <c r="P15" s="1">
        <f t="shared" si="9"/>
        <v>45.265534950638177</v>
      </c>
      <c r="Q15" s="5"/>
      <c r="R15" s="1">
        <f t="shared" si="2"/>
        <v>273831.92000000004</v>
      </c>
      <c r="S15" s="1">
        <f t="shared" si="3"/>
        <v>54.734465049361823</v>
      </c>
      <c r="T15" s="1">
        <v>226459.65999999997</v>
      </c>
      <c r="U15" s="1">
        <f t="shared" si="4"/>
        <v>100</v>
      </c>
      <c r="V15" s="1">
        <v>90797.45</v>
      </c>
      <c r="W15" s="1">
        <v>117062.21</v>
      </c>
      <c r="X15" s="64">
        <f t="shared" si="5"/>
        <v>207859.66</v>
      </c>
      <c r="Y15" s="58">
        <f t="shared" si="10"/>
        <v>91.786616653932995</v>
      </c>
      <c r="AA15" s="6">
        <v>25809.75</v>
      </c>
      <c r="AB15" s="52">
        <v>25809.75</v>
      </c>
      <c r="AC15" s="6">
        <v>0</v>
      </c>
      <c r="AD15" s="6">
        <v>0</v>
      </c>
      <c r="AE15" s="6">
        <v>0</v>
      </c>
      <c r="AF15" s="6">
        <v>0</v>
      </c>
      <c r="AG15" s="6">
        <f t="shared" si="11"/>
        <v>51619.5</v>
      </c>
    </row>
    <row r="16" spans="1:37" ht="17.45" customHeight="1">
      <c r="A16" s="4" t="s">
        <v>21</v>
      </c>
      <c r="B16" s="1">
        <v>745000</v>
      </c>
      <c r="C16" s="1">
        <v>847949.3</v>
      </c>
      <c r="D16" s="1">
        <f t="shared" si="0"/>
        <v>113.81869798657718</v>
      </c>
      <c r="E16" s="69">
        <v>0</v>
      </c>
      <c r="F16" s="69">
        <f t="shared" si="6"/>
        <v>0</v>
      </c>
      <c r="G16" s="33">
        <v>813045</v>
      </c>
      <c r="H16" s="1">
        <v>7467.8899999999994</v>
      </c>
      <c r="I16" s="1">
        <v>351833.5</v>
      </c>
      <c r="J16" s="1">
        <v>0</v>
      </c>
      <c r="K16" s="1">
        <v>65585.100000000006</v>
      </c>
      <c r="L16" s="1">
        <v>0</v>
      </c>
      <c r="M16" s="1">
        <f t="shared" si="7"/>
        <v>417418.6</v>
      </c>
      <c r="N16" s="1">
        <f t="shared" si="7"/>
        <v>0</v>
      </c>
      <c r="O16" s="1">
        <f t="shared" si="8"/>
        <v>417418.6</v>
      </c>
      <c r="P16" s="1">
        <f t="shared" si="9"/>
        <v>51.3401595237656</v>
      </c>
      <c r="Q16" s="5"/>
      <c r="R16" s="1">
        <f t="shared" si="2"/>
        <v>395626.4</v>
      </c>
      <c r="S16" s="1">
        <f t="shared" si="3"/>
        <v>48.6598404762344</v>
      </c>
      <c r="T16" s="1">
        <v>417418.6</v>
      </c>
      <c r="U16" s="1">
        <f t="shared" si="4"/>
        <v>100</v>
      </c>
      <c r="V16" s="1">
        <v>201053</v>
      </c>
      <c r="W16" s="1">
        <v>150780.5</v>
      </c>
      <c r="X16" s="64">
        <f t="shared" si="5"/>
        <v>351833.5</v>
      </c>
      <c r="Y16" s="58">
        <f t="shared" si="10"/>
        <v>84.287930628869915</v>
      </c>
      <c r="AA16" s="6">
        <v>0</v>
      </c>
      <c r="AB16" s="52">
        <v>0</v>
      </c>
      <c r="AC16" s="6">
        <v>0</v>
      </c>
      <c r="AD16" s="6">
        <v>0</v>
      </c>
      <c r="AE16" s="6">
        <v>0</v>
      </c>
      <c r="AF16" s="6">
        <v>0</v>
      </c>
      <c r="AG16" s="6">
        <f t="shared" si="11"/>
        <v>0</v>
      </c>
    </row>
    <row r="17" spans="1:33" s="11" customFormat="1" ht="17.45" customHeight="1">
      <c r="A17" s="8" t="s">
        <v>22</v>
      </c>
      <c r="B17" s="9">
        <f>SUM(B18:B28)</f>
        <v>2302400</v>
      </c>
      <c r="C17" s="9">
        <f>SUM(C18:C28)</f>
        <v>2673804.5</v>
      </c>
      <c r="D17" s="9">
        <f t="shared" si="0"/>
        <v>116.13118919388464</v>
      </c>
      <c r="E17" s="68">
        <f>SUM(E18:E28)</f>
        <v>594111.98</v>
      </c>
      <c r="F17" s="68">
        <f>E17*100/C17</f>
        <v>22.21972399253573</v>
      </c>
      <c r="G17" s="9">
        <f>SUM(G18:G28)</f>
        <v>4418117</v>
      </c>
      <c r="H17" s="9">
        <f>SUM(H18:H28)</f>
        <v>617953.07999999996</v>
      </c>
      <c r="I17" s="9">
        <f t="shared" ref="I17:L17" si="12">SUM(I18:I28)</f>
        <v>726290</v>
      </c>
      <c r="J17" s="9">
        <f t="shared" si="12"/>
        <v>0</v>
      </c>
      <c r="K17" s="9">
        <f t="shared" si="12"/>
        <v>312316</v>
      </c>
      <c r="L17" s="9">
        <f t="shared" si="12"/>
        <v>44187.56</v>
      </c>
      <c r="M17" s="9">
        <f t="shared" si="7"/>
        <v>1038606</v>
      </c>
      <c r="N17" s="9">
        <f t="shared" si="7"/>
        <v>44187.56</v>
      </c>
      <c r="O17" s="9">
        <f t="shared" si="8"/>
        <v>1082793.56</v>
      </c>
      <c r="P17" s="9">
        <f t="shared" si="9"/>
        <v>24.508032720726952</v>
      </c>
      <c r="Q17" s="10"/>
      <c r="R17" s="9">
        <f t="shared" si="2"/>
        <v>3335323.44</v>
      </c>
      <c r="S17" s="9">
        <f t="shared" si="3"/>
        <v>75.491967279273041</v>
      </c>
      <c r="T17" s="9">
        <f t="shared" ref="T17" si="13">SUM(T18:T28)</f>
        <v>1082793.56</v>
      </c>
      <c r="U17" s="9">
        <f t="shared" si="4"/>
        <v>100</v>
      </c>
      <c r="V17" s="9">
        <f t="shared" ref="V17:W17" si="14">SUM(V18:V28)</f>
        <v>475608</v>
      </c>
      <c r="W17" s="9">
        <f t="shared" si="14"/>
        <v>168348.63</v>
      </c>
      <c r="X17" s="60">
        <f>SUM(X18:X28)</f>
        <v>643956.63</v>
      </c>
      <c r="Y17" s="60">
        <f t="shared" si="10"/>
        <v>59.471782414368995</v>
      </c>
      <c r="AA17" s="11">
        <v>203962.26</v>
      </c>
      <c r="AB17" s="11">
        <v>337349.72</v>
      </c>
      <c r="AC17" s="11">
        <v>17600</v>
      </c>
      <c r="AD17" s="11">
        <v>17600</v>
      </c>
      <c r="AE17" s="11">
        <v>17600</v>
      </c>
      <c r="AF17" s="11">
        <v>0</v>
      </c>
      <c r="AG17" s="6">
        <f t="shared" si="11"/>
        <v>594111.98</v>
      </c>
    </row>
    <row r="18" spans="1:33" ht="17.45" customHeight="1">
      <c r="A18" s="12" t="s">
        <v>23</v>
      </c>
      <c r="B18" s="1">
        <v>255000</v>
      </c>
      <c r="C18" s="1">
        <v>465319.4</v>
      </c>
      <c r="D18" s="1">
        <f t="shared" si="0"/>
        <v>182.47819607843138</v>
      </c>
      <c r="E18" s="69">
        <v>78693.440000000002</v>
      </c>
      <c r="F18" s="69">
        <f t="shared" si="6"/>
        <v>16.911704089706983</v>
      </c>
      <c r="G18" s="33">
        <v>1250686</v>
      </c>
      <c r="H18" s="1">
        <v>124926</v>
      </c>
      <c r="I18" s="1">
        <v>227925</v>
      </c>
      <c r="J18" s="1">
        <v>0</v>
      </c>
      <c r="K18" s="1">
        <v>15600</v>
      </c>
      <c r="L18" s="1">
        <v>0</v>
      </c>
      <c r="M18" s="1">
        <f t="shared" si="7"/>
        <v>243525</v>
      </c>
      <c r="N18" s="1">
        <f t="shared" si="7"/>
        <v>0</v>
      </c>
      <c r="O18" s="1">
        <f t="shared" si="8"/>
        <v>243525</v>
      </c>
      <c r="P18" s="1">
        <f t="shared" si="9"/>
        <v>19.471314142798434</v>
      </c>
      <c r="Q18" s="5"/>
      <c r="R18" s="1">
        <f t="shared" si="2"/>
        <v>1007161</v>
      </c>
      <c r="S18" s="1">
        <f t="shared" si="3"/>
        <v>80.528685857201566</v>
      </c>
      <c r="T18" s="1">
        <v>243525</v>
      </c>
      <c r="U18" s="1">
        <f t="shared" si="4"/>
        <v>100</v>
      </c>
      <c r="V18" s="1">
        <v>158805</v>
      </c>
      <c r="W18" s="1">
        <v>69120</v>
      </c>
      <c r="X18" s="64">
        <f t="shared" si="5"/>
        <v>227925</v>
      </c>
      <c r="Y18" s="58">
        <f>X18*100/T18</f>
        <v>93.594086849399446</v>
      </c>
      <c r="AA18" s="6">
        <v>0</v>
      </c>
      <c r="AB18" s="52">
        <v>78693.440000000002</v>
      </c>
      <c r="AC18" s="6">
        <v>0</v>
      </c>
      <c r="AD18" s="6">
        <v>0</v>
      </c>
      <c r="AE18" s="6">
        <v>0</v>
      </c>
      <c r="AF18" s="6">
        <v>0</v>
      </c>
      <c r="AG18" s="6">
        <f t="shared" si="11"/>
        <v>78693.440000000002</v>
      </c>
    </row>
    <row r="19" spans="1:33" ht="17.45" customHeight="1">
      <c r="A19" s="12" t="s">
        <v>24</v>
      </c>
      <c r="B19" s="1">
        <v>0</v>
      </c>
      <c r="C19" s="1">
        <v>0</v>
      </c>
      <c r="D19" s="1" t="e">
        <f t="shared" si="0"/>
        <v>#DIV/0!</v>
      </c>
      <c r="E19" s="69">
        <v>0</v>
      </c>
      <c r="F19" s="69" t="e">
        <f t="shared" si="6"/>
        <v>#DIV/0!</v>
      </c>
      <c r="G19" s="33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f t="shared" si="7"/>
        <v>0</v>
      </c>
      <c r="N19" s="1">
        <f t="shared" si="7"/>
        <v>0</v>
      </c>
      <c r="O19" s="1">
        <f t="shared" si="8"/>
        <v>0</v>
      </c>
      <c r="P19" s="1" t="e">
        <f t="shared" si="9"/>
        <v>#DIV/0!</v>
      </c>
      <c r="Q19" s="5"/>
      <c r="R19" s="1">
        <f t="shared" si="2"/>
        <v>0</v>
      </c>
      <c r="S19" s="1" t="e">
        <f t="shared" si="3"/>
        <v>#DIV/0!</v>
      </c>
      <c r="T19" s="1">
        <v>0</v>
      </c>
      <c r="U19" s="1" t="e">
        <f t="shared" si="4"/>
        <v>#DIV/0!</v>
      </c>
      <c r="V19" s="1">
        <v>0</v>
      </c>
      <c r="W19" s="1">
        <v>0</v>
      </c>
      <c r="X19" s="64">
        <f t="shared" si="5"/>
        <v>0</v>
      </c>
      <c r="Y19" s="58" t="e">
        <f t="shared" si="10"/>
        <v>#DIV/0!</v>
      </c>
      <c r="AA19" s="6">
        <v>0</v>
      </c>
      <c r="AB19" s="52">
        <v>0</v>
      </c>
      <c r="AC19" s="6">
        <v>0</v>
      </c>
      <c r="AD19" s="6">
        <v>0</v>
      </c>
      <c r="AE19" s="6">
        <v>0</v>
      </c>
      <c r="AF19" s="6">
        <v>0</v>
      </c>
      <c r="AG19" s="6">
        <f t="shared" si="11"/>
        <v>0</v>
      </c>
    </row>
    <row r="20" spans="1:33" ht="17.45" customHeight="1">
      <c r="A20" s="12" t="s">
        <v>25</v>
      </c>
      <c r="B20" s="1">
        <v>0</v>
      </c>
      <c r="C20" s="1">
        <v>45090</v>
      </c>
      <c r="D20" s="1" t="e">
        <f t="shared" si="0"/>
        <v>#DIV/0!</v>
      </c>
      <c r="E20" s="69">
        <v>16841.12</v>
      </c>
      <c r="F20" s="69">
        <f t="shared" si="6"/>
        <v>37.350011088933243</v>
      </c>
      <c r="G20" s="33">
        <v>103660</v>
      </c>
      <c r="H20" s="1">
        <v>660</v>
      </c>
      <c r="I20" s="1">
        <v>0</v>
      </c>
      <c r="J20" s="1">
        <v>0</v>
      </c>
      <c r="K20" s="1">
        <v>2050</v>
      </c>
      <c r="L20" s="1">
        <v>0</v>
      </c>
      <c r="M20" s="1">
        <f t="shared" si="7"/>
        <v>2050</v>
      </c>
      <c r="N20" s="1">
        <f t="shared" si="7"/>
        <v>0</v>
      </c>
      <c r="O20" s="1">
        <f t="shared" si="8"/>
        <v>2050</v>
      </c>
      <c r="P20" s="1">
        <f t="shared" si="9"/>
        <v>1.9776191394945013</v>
      </c>
      <c r="Q20" s="5"/>
      <c r="R20" s="1">
        <f t="shared" si="2"/>
        <v>101610</v>
      </c>
      <c r="S20" s="1">
        <f t="shared" si="3"/>
        <v>98.022380860505493</v>
      </c>
      <c r="T20" s="1">
        <v>2050</v>
      </c>
      <c r="U20" s="1">
        <f t="shared" si="4"/>
        <v>100</v>
      </c>
      <c r="V20" s="1">
        <v>0</v>
      </c>
      <c r="W20" s="1">
        <v>0</v>
      </c>
      <c r="X20" s="64">
        <f t="shared" si="5"/>
        <v>0</v>
      </c>
      <c r="Y20" s="58">
        <f t="shared" si="10"/>
        <v>0</v>
      </c>
      <c r="AA20" s="6">
        <v>8420.56</v>
      </c>
      <c r="AB20" s="52">
        <v>8420.56</v>
      </c>
      <c r="AC20" s="6">
        <v>0</v>
      </c>
      <c r="AD20" s="6">
        <v>0</v>
      </c>
      <c r="AE20" s="6">
        <v>0</v>
      </c>
      <c r="AF20" s="6">
        <v>0</v>
      </c>
      <c r="AG20" s="6">
        <f t="shared" si="11"/>
        <v>16841.12</v>
      </c>
    </row>
    <row r="21" spans="1:33" ht="17.45" customHeight="1">
      <c r="A21" s="12" t="s">
        <v>26</v>
      </c>
      <c r="B21" s="1">
        <v>0</v>
      </c>
      <c r="C21" s="1">
        <v>14300</v>
      </c>
      <c r="D21" s="1" t="e">
        <f t="shared" si="0"/>
        <v>#DIV/0!</v>
      </c>
      <c r="E21" s="69">
        <v>0</v>
      </c>
      <c r="F21" s="69">
        <f t="shared" si="6"/>
        <v>0</v>
      </c>
      <c r="G21" s="33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f t="shared" si="7"/>
        <v>0</v>
      </c>
      <c r="N21" s="1">
        <f t="shared" si="7"/>
        <v>0</v>
      </c>
      <c r="O21" s="1">
        <f t="shared" si="8"/>
        <v>0</v>
      </c>
      <c r="P21" s="1" t="e">
        <f t="shared" si="9"/>
        <v>#DIV/0!</v>
      </c>
      <c r="Q21" s="5"/>
      <c r="R21" s="1">
        <f t="shared" si="2"/>
        <v>0</v>
      </c>
      <c r="S21" s="1" t="e">
        <f t="shared" si="3"/>
        <v>#DIV/0!</v>
      </c>
      <c r="T21" s="1">
        <v>0</v>
      </c>
      <c r="U21" s="1" t="e">
        <f t="shared" si="4"/>
        <v>#DIV/0!</v>
      </c>
      <c r="V21" s="1">
        <v>0</v>
      </c>
      <c r="W21" s="1">
        <v>0</v>
      </c>
      <c r="X21" s="64">
        <f t="shared" si="5"/>
        <v>0</v>
      </c>
      <c r="Y21" s="58" t="e">
        <f t="shared" si="10"/>
        <v>#DIV/0!</v>
      </c>
      <c r="AA21" s="6">
        <v>0</v>
      </c>
      <c r="AB21" s="52">
        <v>0</v>
      </c>
      <c r="AC21" s="6">
        <v>0</v>
      </c>
      <c r="AD21" s="6">
        <v>0</v>
      </c>
      <c r="AE21" s="6">
        <v>0</v>
      </c>
      <c r="AF21" s="6">
        <v>0</v>
      </c>
      <c r="AG21" s="6">
        <f t="shared" si="11"/>
        <v>0</v>
      </c>
    </row>
    <row r="22" spans="1:33" ht="17.45" customHeight="1">
      <c r="A22" s="12" t="s">
        <v>27</v>
      </c>
      <c r="B22" s="1">
        <v>250000</v>
      </c>
      <c r="C22" s="1">
        <v>441041.5</v>
      </c>
      <c r="D22" s="1">
        <f t="shared" si="0"/>
        <v>176.41659999999999</v>
      </c>
      <c r="E22" s="69">
        <v>195994</v>
      </c>
      <c r="F22" s="69">
        <f t="shared" si="6"/>
        <v>44.438902008087673</v>
      </c>
      <c r="G22" s="33">
        <v>303160</v>
      </c>
      <c r="H22" s="1">
        <v>326002.5</v>
      </c>
      <c r="I22" s="1">
        <v>6500</v>
      </c>
      <c r="J22" s="1">
        <v>0</v>
      </c>
      <c r="K22" s="1">
        <v>0</v>
      </c>
      <c r="L22" s="1">
        <v>0</v>
      </c>
      <c r="M22" s="1">
        <f t="shared" si="7"/>
        <v>6500</v>
      </c>
      <c r="N22" s="1">
        <f t="shared" si="7"/>
        <v>0</v>
      </c>
      <c r="O22" s="1">
        <f t="shared" si="8"/>
        <v>6500</v>
      </c>
      <c r="P22" s="1">
        <f t="shared" si="9"/>
        <v>2.1440823327615779</v>
      </c>
      <c r="Q22" s="5"/>
      <c r="R22" s="1">
        <f t="shared" si="2"/>
        <v>296660</v>
      </c>
      <c r="S22" s="1">
        <f t="shared" si="3"/>
        <v>97.855917667238415</v>
      </c>
      <c r="T22" s="1">
        <v>6500</v>
      </c>
      <c r="U22" s="1">
        <f t="shared" si="4"/>
        <v>100</v>
      </c>
      <c r="V22" s="1">
        <v>6500</v>
      </c>
      <c r="W22" s="1">
        <v>0</v>
      </c>
      <c r="X22" s="64">
        <f t="shared" si="5"/>
        <v>6500</v>
      </c>
      <c r="Y22" s="58">
        <f t="shared" si="10"/>
        <v>100</v>
      </c>
      <c r="AA22" s="6">
        <v>97997</v>
      </c>
      <c r="AB22" s="52">
        <v>97997</v>
      </c>
      <c r="AC22" s="6">
        <v>0</v>
      </c>
      <c r="AD22" s="6">
        <v>0</v>
      </c>
      <c r="AE22" s="6">
        <v>0</v>
      </c>
      <c r="AF22" s="6">
        <v>0</v>
      </c>
      <c r="AG22" s="6">
        <f t="shared" si="11"/>
        <v>195994</v>
      </c>
    </row>
    <row r="23" spans="1:33" ht="17.45" customHeight="1">
      <c r="A23" s="12" t="s">
        <v>28</v>
      </c>
      <c r="B23" s="1">
        <v>565000</v>
      </c>
      <c r="C23" s="1">
        <v>657814.1</v>
      </c>
      <c r="D23" s="1">
        <f t="shared" si="0"/>
        <v>116.42727433628319</v>
      </c>
      <c r="E23" s="69">
        <v>107494.01999999999</v>
      </c>
      <c r="F23" s="69">
        <f t="shared" si="6"/>
        <v>16.341093935201446</v>
      </c>
      <c r="G23" s="33">
        <v>1183026</v>
      </c>
      <c r="H23" s="1">
        <v>165974.57999999999</v>
      </c>
      <c r="I23" s="1">
        <v>107245</v>
      </c>
      <c r="J23" s="1">
        <v>0</v>
      </c>
      <c r="K23" s="1">
        <v>39211</v>
      </c>
      <c r="L23" s="1">
        <v>0</v>
      </c>
      <c r="M23" s="1">
        <f t="shared" si="7"/>
        <v>146456</v>
      </c>
      <c r="N23" s="1">
        <f t="shared" si="7"/>
        <v>0</v>
      </c>
      <c r="O23" s="1">
        <f>M23+N23</f>
        <v>146456</v>
      </c>
      <c r="P23" s="1">
        <f t="shared" si="9"/>
        <v>12.379778635465323</v>
      </c>
      <c r="Q23" s="5"/>
      <c r="R23" s="1">
        <f t="shared" si="2"/>
        <v>1036570</v>
      </c>
      <c r="S23" s="1">
        <f t="shared" si="3"/>
        <v>87.620221364534672</v>
      </c>
      <c r="T23" s="1">
        <v>146456</v>
      </c>
      <c r="U23" s="1">
        <f t="shared" si="4"/>
        <v>100</v>
      </c>
      <c r="V23" s="1">
        <v>58880</v>
      </c>
      <c r="W23" s="55">
        <v>0</v>
      </c>
      <c r="X23" s="64">
        <f t="shared" si="5"/>
        <v>58880</v>
      </c>
      <c r="Y23" s="58">
        <f t="shared" si="10"/>
        <v>40.203200961380894</v>
      </c>
      <c r="AA23" s="6">
        <v>0</v>
      </c>
      <c r="AB23" s="52">
        <v>54694.02</v>
      </c>
      <c r="AC23" s="6">
        <v>17600</v>
      </c>
      <c r="AD23" s="6">
        <v>17600</v>
      </c>
      <c r="AE23" s="6">
        <v>17600</v>
      </c>
      <c r="AF23" s="6">
        <v>0</v>
      </c>
      <c r="AG23" s="6">
        <f t="shared" si="11"/>
        <v>107494.01999999999</v>
      </c>
    </row>
    <row r="24" spans="1:33" ht="17.45" customHeight="1">
      <c r="A24" s="12" t="s">
        <v>29</v>
      </c>
      <c r="B24" s="1">
        <v>750000</v>
      </c>
      <c r="C24" s="1">
        <v>594053.5</v>
      </c>
      <c r="D24" s="1">
        <f t="shared" si="0"/>
        <v>79.207133333333331</v>
      </c>
      <c r="E24" s="69">
        <v>0</v>
      </c>
      <c r="F24" s="69">
        <f t="shared" si="6"/>
        <v>0</v>
      </c>
      <c r="G24" s="33">
        <v>718504</v>
      </c>
      <c r="H24" s="1">
        <v>390</v>
      </c>
      <c r="I24" s="1">
        <v>195041</v>
      </c>
      <c r="J24" s="1">
        <v>0</v>
      </c>
      <c r="K24" s="1">
        <v>51625</v>
      </c>
      <c r="L24" s="1">
        <v>0</v>
      </c>
      <c r="M24" s="1">
        <f t="shared" si="7"/>
        <v>246666</v>
      </c>
      <c r="N24" s="1">
        <f t="shared" si="7"/>
        <v>0</v>
      </c>
      <c r="O24" s="1">
        <f t="shared" si="8"/>
        <v>246666</v>
      </c>
      <c r="P24" s="1">
        <f t="shared" si="9"/>
        <v>34.33049781212074</v>
      </c>
      <c r="Q24" s="5"/>
      <c r="R24" s="1">
        <f t="shared" si="2"/>
        <v>471838</v>
      </c>
      <c r="S24" s="1">
        <f t="shared" si="3"/>
        <v>65.66950218787926</v>
      </c>
      <c r="T24" s="1">
        <v>246666</v>
      </c>
      <c r="U24" s="1">
        <f t="shared" si="4"/>
        <v>100</v>
      </c>
      <c r="V24" s="1">
        <v>118911</v>
      </c>
      <c r="W24" s="1">
        <v>41442</v>
      </c>
      <c r="X24" s="64">
        <f t="shared" si="5"/>
        <v>160353</v>
      </c>
      <c r="Y24" s="58">
        <f t="shared" si="10"/>
        <v>65.008148670672085</v>
      </c>
      <c r="AA24" s="6">
        <v>0</v>
      </c>
      <c r="AB24" s="52">
        <v>0</v>
      </c>
      <c r="AC24" s="6">
        <v>0</v>
      </c>
      <c r="AD24" s="6">
        <v>0</v>
      </c>
      <c r="AE24" s="6">
        <v>0</v>
      </c>
      <c r="AF24" s="6">
        <v>0</v>
      </c>
      <c r="AG24" s="6">
        <f t="shared" si="11"/>
        <v>0</v>
      </c>
    </row>
    <row r="25" spans="1:33" ht="17.45" customHeight="1">
      <c r="A25" s="12" t="s">
        <v>30</v>
      </c>
      <c r="B25" s="1">
        <v>174000</v>
      </c>
      <c r="C25" s="1">
        <v>55300</v>
      </c>
      <c r="D25" s="1">
        <f t="shared" si="0"/>
        <v>31.7816091954023</v>
      </c>
      <c r="E25" s="69">
        <v>0</v>
      </c>
      <c r="F25" s="69">
        <f t="shared" si="6"/>
        <v>0</v>
      </c>
      <c r="G25" s="33">
        <v>118210</v>
      </c>
      <c r="H25" s="1">
        <v>0</v>
      </c>
      <c r="I25" s="1">
        <v>79100</v>
      </c>
      <c r="J25" s="1">
        <v>0</v>
      </c>
      <c r="K25" s="1">
        <v>0</v>
      </c>
      <c r="L25" s="1">
        <v>0</v>
      </c>
      <c r="M25" s="1">
        <f t="shared" si="7"/>
        <v>79100</v>
      </c>
      <c r="N25" s="1">
        <f t="shared" si="7"/>
        <v>0</v>
      </c>
      <c r="O25" s="1">
        <f t="shared" si="8"/>
        <v>79100</v>
      </c>
      <c r="P25" s="1">
        <f t="shared" si="9"/>
        <v>66.91481262160562</v>
      </c>
      <c r="Q25" s="5"/>
      <c r="R25" s="1">
        <f t="shared" si="2"/>
        <v>39110</v>
      </c>
      <c r="S25" s="1">
        <f t="shared" si="3"/>
        <v>33.08518737839438</v>
      </c>
      <c r="T25" s="1">
        <v>79100</v>
      </c>
      <c r="U25" s="1">
        <f t="shared" si="4"/>
        <v>100</v>
      </c>
      <c r="V25" s="1">
        <v>79100</v>
      </c>
      <c r="W25" s="1">
        <v>0</v>
      </c>
      <c r="X25" s="64">
        <f t="shared" si="5"/>
        <v>79100</v>
      </c>
      <c r="Y25" s="58">
        <f t="shared" si="10"/>
        <v>100</v>
      </c>
      <c r="AA25" s="6">
        <v>0</v>
      </c>
      <c r="AB25" s="52">
        <v>0</v>
      </c>
      <c r="AC25" s="6">
        <v>0</v>
      </c>
      <c r="AD25" s="6">
        <v>0</v>
      </c>
      <c r="AE25" s="6">
        <v>0</v>
      </c>
      <c r="AF25" s="6">
        <v>0</v>
      </c>
      <c r="AG25" s="6">
        <f t="shared" si="11"/>
        <v>0</v>
      </c>
    </row>
    <row r="26" spans="1:33" ht="17.45" customHeight="1">
      <c r="A26" s="12" t="s">
        <v>31</v>
      </c>
      <c r="B26" s="1">
        <v>194000</v>
      </c>
      <c r="C26" s="1">
        <v>349076</v>
      </c>
      <c r="D26" s="1">
        <f t="shared" si="0"/>
        <v>179.93608247422679</v>
      </c>
      <c r="E26" s="69">
        <v>195089.4</v>
      </c>
      <c r="F26" s="69">
        <f t="shared" si="6"/>
        <v>55.887371231479676</v>
      </c>
      <c r="G26" s="33">
        <v>500311</v>
      </c>
      <c r="H26" s="1">
        <v>0</v>
      </c>
      <c r="I26" s="1">
        <v>110479</v>
      </c>
      <c r="J26" s="1">
        <v>0</v>
      </c>
      <c r="K26" s="1">
        <v>11830</v>
      </c>
      <c r="L26" s="1">
        <v>0</v>
      </c>
      <c r="M26" s="1">
        <f t="shared" si="7"/>
        <v>122309</v>
      </c>
      <c r="N26" s="1">
        <f t="shared" si="7"/>
        <v>0</v>
      </c>
      <c r="O26" s="1">
        <f t="shared" si="8"/>
        <v>122309</v>
      </c>
      <c r="P26" s="1">
        <f t="shared" si="9"/>
        <v>24.446594218396157</v>
      </c>
      <c r="Q26" s="5"/>
      <c r="R26" s="1">
        <f t="shared" si="2"/>
        <v>378002</v>
      </c>
      <c r="S26" s="1">
        <f t="shared" si="3"/>
        <v>75.553405781603843</v>
      </c>
      <c r="T26" s="1">
        <v>122309</v>
      </c>
      <c r="U26" s="1">
        <f t="shared" si="4"/>
        <v>100</v>
      </c>
      <c r="V26" s="1">
        <v>53412</v>
      </c>
      <c r="W26" s="1">
        <v>57067</v>
      </c>
      <c r="X26" s="64">
        <f t="shared" si="5"/>
        <v>110479</v>
      </c>
      <c r="Y26" s="58">
        <f t="shared" si="10"/>
        <v>90.327776369686617</v>
      </c>
      <c r="AA26" s="6">
        <v>97544.7</v>
      </c>
      <c r="AB26" s="52">
        <v>97544.7</v>
      </c>
      <c r="AC26" s="6">
        <v>0</v>
      </c>
      <c r="AD26" s="6">
        <v>0</v>
      </c>
      <c r="AE26" s="6">
        <v>0</v>
      </c>
      <c r="AF26" s="6">
        <v>0</v>
      </c>
      <c r="AG26" s="6">
        <f t="shared" si="11"/>
        <v>195089.4</v>
      </c>
    </row>
    <row r="27" spans="1:33" ht="17.45" customHeight="1">
      <c r="A27" s="12" t="s">
        <v>32</v>
      </c>
      <c r="B27" s="1">
        <v>0</v>
      </c>
      <c r="C27" s="1">
        <v>51810</v>
      </c>
      <c r="D27" s="1" t="e">
        <f t="shared" si="0"/>
        <v>#DIV/0!</v>
      </c>
      <c r="E27" s="69">
        <v>0</v>
      </c>
      <c r="F27" s="69">
        <f t="shared" si="6"/>
        <v>0</v>
      </c>
      <c r="G27" s="33">
        <v>52760</v>
      </c>
      <c r="H27" s="1">
        <v>0</v>
      </c>
      <c r="I27" s="1">
        <v>0</v>
      </c>
      <c r="J27" s="1">
        <v>0</v>
      </c>
      <c r="K27" s="1">
        <v>4200</v>
      </c>
      <c r="L27" s="1">
        <v>0</v>
      </c>
      <c r="M27" s="1">
        <f t="shared" si="7"/>
        <v>4200</v>
      </c>
      <c r="N27" s="1">
        <f t="shared" si="7"/>
        <v>0</v>
      </c>
      <c r="O27" s="1">
        <f t="shared" si="8"/>
        <v>4200</v>
      </c>
      <c r="P27" s="1">
        <f t="shared" si="9"/>
        <v>7.9605761940864292</v>
      </c>
      <c r="Q27" s="5"/>
      <c r="R27" s="1">
        <f t="shared" si="2"/>
        <v>48560</v>
      </c>
      <c r="S27" s="1">
        <f t="shared" si="3"/>
        <v>92.039423805913572</v>
      </c>
      <c r="T27" s="1">
        <v>4200</v>
      </c>
      <c r="U27" s="1">
        <f t="shared" si="4"/>
        <v>100</v>
      </c>
      <c r="V27" s="1">
        <v>0</v>
      </c>
      <c r="W27" s="1">
        <v>0</v>
      </c>
      <c r="X27" s="64">
        <f t="shared" si="5"/>
        <v>0</v>
      </c>
      <c r="Y27" s="58">
        <f t="shared" si="10"/>
        <v>0</v>
      </c>
      <c r="AA27" s="6">
        <v>0</v>
      </c>
      <c r="AB27" s="52">
        <v>0</v>
      </c>
      <c r="AC27" s="6">
        <v>0</v>
      </c>
      <c r="AD27" s="6">
        <v>0</v>
      </c>
      <c r="AE27" s="6">
        <v>0</v>
      </c>
      <c r="AF27" s="6">
        <v>0</v>
      </c>
      <c r="AG27" s="6">
        <f t="shared" si="11"/>
        <v>0</v>
      </c>
    </row>
    <row r="28" spans="1:33" ht="17.45" customHeight="1">
      <c r="A28" s="12" t="s">
        <v>73</v>
      </c>
      <c r="B28" s="1">
        <v>114400</v>
      </c>
      <c r="C28" s="1">
        <v>0</v>
      </c>
      <c r="D28" s="1">
        <f t="shared" si="0"/>
        <v>0</v>
      </c>
      <c r="E28" s="69">
        <v>0</v>
      </c>
      <c r="F28" s="69" t="e">
        <f t="shared" si="6"/>
        <v>#DIV/0!</v>
      </c>
      <c r="G28" s="1">
        <v>187800</v>
      </c>
      <c r="H28" s="1">
        <v>0</v>
      </c>
      <c r="I28" s="1">
        <v>0</v>
      </c>
      <c r="J28" s="1">
        <v>0</v>
      </c>
      <c r="K28" s="58">
        <v>187800</v>
      </c>
      <c r="L28" s="58">
        <v>44187.56</v>
      </c>
      <c r="M28" s="58">
        <f t="shared" si="7"/>
        <v>187800</v>
      </c>
      <c r="N28" s="58">
        <f t="shared" si="7"/>
        <v>44187.56</v>
      </c>
      <c r="O28" s="58">
        <f t="shared" si="8"/>
        <v>231987.56</v>
      </c>
      <c r="P28" s="123">
        <f t="shared" si="9"/>
        <v>123.52905218317359</v>
      </c>
      <c r="Q28" s="62" t="s">
        <v>126</v>
      </c>
      <c r="R28" s="1">
        <f t="shared" si="2"/>
        <v>-44187.56</v>
      </c>
      <c r="S28" s="1">
        <f t="shared" si="3"/>
        <v>-23.52905218317359</v>
      </c>
      <c r="T28" s="1">
        <v>231987.56</v>
      </c>
      <c r="U28" s="1">
        <f t="shared" si="4"/>
        <v>100</v>
      </c>
      <c r="V28" s="1">
        <v>0</v>
      </c>
      <c r="W28" s="1">
        <v>719.63</v>
      </c>
      <c r="X28" s="64">
        <f t="shared" si="5"/>
        <v>719.63</v>
      </c>
      <c r="Y28" s="58">
        <f t="shared" si="10"/>
        <v>0.31020197807158278</v>
      </c>
      <c r="AA28" s="6">
        <v>0</v>
      </c>
      <c r="AB28" s="52">
        <v>0</v>
      </c>
      <c r="AC28" s="6">
        <v>0</v>
      </c>
      <c r="AD28" s="6">
        <v>0</v>
      </c>
      <c r="AE28" s="6">
        <v>0</v>
      </c>
      <c r="AF28" s="6">
        <v>0</v>
      </c>
      <c r="AG28" s="6">
        <f t="shared" si="11"/>
        <v>0</v>
      </c>
    </row>
    <row r="29" spans="1:33" s="11" customFormat="1" ht="17.45" customHeight="1">
      <c r="A29" s="2" t="s">
        <v>33</v>
      </c>
      <c r="B29" s="9">
        <f>B9+B17</f>
        <v>15126497.090000002</v>
      </c>
      <c r="C29" s="9">
        <f>C9+C17</f>
        <v>18129544.409999996</v>
      </c>
      <c r="D29" s="9">
        <f t="shared" si="0"/>
        <v>119.8528932517052</v>
      </c>
      <c r="E29" s="68">
        <f>E9+E17</f>
        <v>2768713.14</v>
      </c>
      <c r="F29" s="68">
        <f t="shared" si="6"/>
        <v>15.27182965763231</v>
      </c>
      <c r="G29" s="9">
        <f>G9+G17</f>
        <v>19170208.080800001</v>
      </c>
      <c r="H29" s="9">
        <f>H9+H17</f>
        <v>5877435.6012999993</v>
      </c>
      <c r="I29" s="9">
        <f t="shared" ref="I29:L29" si="15">I9+I17</f>
        <v>5856027.0700000003</v>
      </c>
      <c r="J29" s="9">
        <f t="shared" si="15"/>
        <v>0</v>
      </c>
      <c r="K29" s="9">
        <f t="shared" si="15"/>
        <v>1286098.44</v>
      </c>
      <c r="L29" s="9">
        <f t="shared" si="15"/>
        <v>44187.56</v>
      </c>
      <c r="M29" s="9">
        <f t="shared" si="7"/>
        <v>7142125.5099999998</v>
      </c>
      <c r="N29" s="9">
        <f t="shared" si="7"/>
        <v>44187.56</v>
      </c>
      <c r="O29" s="9">
        <f>M29+N29</f>
        <v>7186313.0699999994</v>
      </c>
      <c r="P29" s="9">
        <f t="shared" si="9"/>
        <v>37.486880892010142</v>
      </c>
      <c r="Q29" s="10"/>
      <c r="R29" s="9">
        <f t="shared" si="2"/>
        <v>11983895.0108</v>
      </c>
      <c r="S29" s="9">
        <f t="shared" si="3"/>
        <v>62.513119107989851</v>
      </c>
      <c r="T29" s="9">
        <f>T9+T17</f>
        <v>7186313.0700000003</v>
      </c>
      <c r="U29" s="9">
        <f t="shared" si="4"/>
        <v>100.00000000000001</v>
      </c>
      <c r="V29" s="9">
        <f>V9+V17</f>
        <v>3979551.3699999996</v>
      </c>
      <c r="W29" s="9">
        <f>W9+W17</f>
        <v>1118071.75</v>
      </c>
      <c r="X29" s="63">
        <f t="shared" si="5"/>
        <v>5097623.1199999992</v>
      </c>
      <c r="Y29" s="60">
        <f t="shared" si="10"/>
        <v>70.935166201992359</v>
      </c>
      <c r="AA29" s="11">
        <v>937594.44</v>
      </c>
      <c r="AB29" s="11">
        <v>1778318.7</v>
      </c>
      <c r="AC29" s="11">
        <v>17600</v>
      </c>
      <c r="AD29" s="11">
        <v>17600</v>
      </c>
      <c r="AE29" s="11">
        <v>17600</v>
      </c>
      <c r="AF29" s="11">
        <v>0</v>
      </c>
    </row>
    <row r="32" spans="1:33" ht="17.45" customHeight="1">
      <c r="B32" s="6" t="s">
        <v>120</v>
      </c>
    </row>
    <row r="33" spans="2:2" ht="17.45" customHeight="1">
      <c r="B33" s="6" t="s">
        <v>149</v>
      </c>
    </row>
  </sheetData>
  <mergeCells count="29">
    <mergeCell ref="X6:Y6"/>
    <mergeCell ref="M6:N6"/>
    <mergeCell ref="O6:O7"/>
    <mergeCell ref="T6:U6"/>
    <mergeCell ref="M8:P8"/>
    <mergeCell ref="R8:S8"/>
    <mergeCell ref="T8:U8"/>
    <mergeCell ref="C8:D8"/>
    <mergeCell ref="E8:F8"/>
    <mergeCell ref="I8:J8"/>
    <mergeCell ref="K8:L8"/>
    <mergeCell ref="AA7:AE7"/>
    <mergeCell ref="V8:Y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I6:J6"/>
  </mergeCells>
  <phoneticPr fontId="59" type="noConversion"/>
  <pageMargins left="0.19685039370078741" right="0.19685039370078741" top="0.31496062992125984" bottom="0.31496062992125984" header="0.31496062992125984" footer="0.1574803149606299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7E12E-03EE-4080-AFB6-AFFE9936C190}">
  <dimension ref="A1:Y34"/>
  <sheetViews>
    <sheetView zoomScale="60" zoomScaleNormal="60" workbookViewId="0">
      <pane xSplit="6" ySplit="8" topLeftCell="I9" activePane="bottomRight" state="frozen"/>
      <selection pane="topRight" activeCell="G1" sqref="G1"/>
      <selection pane="bottomLeft" activeCell="A9" sqref="A9"/>
      <selection pane="bottomRight" activeCell="H18" sqref="H18"/>
    </sheetView>
  </sheetViews>
  <sheetFormatPr defaultColWidth="9" defaultRowHeight="17.45" customHeight="1"/>
  <cols>
    <col min="1" max="1" width="28.625" style="144" bestFit="1" customWidth="1"/>
    <col min="2" max="2" width="16.875" style="144" customWidth="1"/>
    <col min="3" max="3" width="16.375" style="146" customWidth="1"/>
    <col min="4" max="4" width="9.125" style="146" bestFit="1" customWidth="1"/>
    <col min="5" max="5" width="15.625" style="144" customWidth="1"/>
    <col min="6" max="6" width="9.125" style="144" bestFit="1" customWidth="1"/>
    <col min="7" max="7" width="16.875" style="144" bestFit="1" customWidth="1"/>
    <col min="8" max="8" width="15.5" style="144" bestFit="1" customWidth="1"/>
    <col min="9" max="9" width="16" style="144" bestFit="1" customWidth="1"/>
    <col min="10" max="10" width="12.875" style="144" bestFit="1" customWidth="1"/>
    <col min="11" max="11" width="14.75" style="144" bestFit="1" customWidth="1"/>
    <col min="12" max="12" width="11.5" style="144" bestFit="1" customWidth="1"/>
    <col min="13" max="13" width="16" style="144" bestFit="1" customWidth="1"/>
    <col min="14" max="14" width="12.875" style="144" bestFit="1" customWidth="1"/>
    <col min="15" max="15" width="16" style="144" bestFit="1" customWidth="1"/>
    <col min="16" max="16" width="12.25" style="146" customWidth="1"/>
    <col min="17" max="17" width="14.625" style="127" customWidth="1"/>
    <col min="18" max="18" width="16.875" style="144" bestFit="1" customWidth="1"/>
    <col min="19" max="19" width="11.25" style="146" customWidth="1"/>
    <col min="20" max="20" width="16" style="146" bestFit="1" customWidth="1"/>
    <col min="21" max="21" width="9.125" style="146" bestFit="1" customWidth="1"/>
    <col min="22" max="22" width="17.125" style="144" customWidth="1"/>
    <col min="23" max="24" width="17.25" style="144" customWidth="1"/>
    <col min="25" max="25" width="7.5" style="144" bestFit="1" customWidth="1"/>
    <col min="26" max="16384" width="9" style="144"/>
  </cols>
  <sheetData>
    <row r="1" spans="1:25" s="124" customFormat="1" ht="17.45" customHeight="1">
      <c r="A1" s="124" t="s">
        <v>39</v>
      </c>
    </row>
    <row r="2" spans="1:25" s="124" customFormat="1" ht="17.45" customHeight="1">
      <c r="A2" s="124" t="s">
        <v>85</v>
      </c>
    </row>
    <row r="3" spans="1:25" s="124" customFormat="1" ht="17.45" customHeight="1">
      <c r="A3" s="125" t="s">
        <v>97</v>
      </c>
      <c r="B3" s="125"/>
      <c r="C3" s="125"/>
      <c r="D3" s="125"/>
      <c r="E3" s="125"/>
      <c r="F3" s="125"/>
    </row>
    <row r="4" spans="1:25" s="124" customFormat="1" ht="17.45" customHeight="1">
      <c r="A4" s="208" t="s">
        <v>0</v>
      </c>
      <c r="B4" s="210" t="s">
        <v>56</v>
      </c>
      <c r="C4" s="210"/>
      <c r="D4" s="210"/>
      <c r="E4" s="210"/>
      <c r="F4" s="210"/>
      <c r="G4" s="210" t="s">
        <v>55</v>
      </c>
      <c r="H4" s="210"/>
      <c r="I4" s="211"/>
      <c r="J4" s="211"/>
      <c r="K4" s="211"/>
      <c r="L4" s="211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</row>
    <row r="5" spans="1:25" s="127" customFormat="1" ht="17.45" customHeight="1">
      <c r="A5" s="208"/>
      <c r="B5" s="126" t="s">
        <v>1</v>
      </c>
      <c r="C5" s="212" t="s">
        <v>5</v>
      </c>
      <c r="D5" s="213"/>
      <c r="E5" s="213" t="s">
        <v>50</v>
      </c>
      <c r="F5" s="214"/>
      <c r="G5" s="126" t="s">
        <v>1</v>
      </c>
      <c r="H5" s="65" t="s">
        <v>4</v>
      </c>
      <c r="I5" s="213" t="s">
        <v>2</v>
      </c>
      <c r="J5" s="215"/>
      <c r="K5" s="213" t="s">
        <v>2</v>
      </c>
      <c r="L5" s="214"/>
      <c r="M5" s="216" t="s">
        <v>46</v>
      </c>
      <c r="N5" s="216"/>
      <c r="O5" s="216"/>
      <c r="P5" s="217"/>
      <c r="Q5" s="218" t="s">
        <v>3</v>
      </c>
      <c r="R5" s="208" t="s">
        <v>48</v>
      </c>
      <c r="S5" s="208"/>
      <c r="T5" s="212" t="s">
        <v>5</v>
      </c>
      <c r="U5" s="213"/>
      <c r="V5" s="208" t="s">
        <v>50</v>
      </c>
      <c r="W5" s="208"/>
      <c r="X5" s="208"/>
      <c r="Y5" s="208"/>
    </row>
    <row r="6" spans="1:25" s="132" customFormat="1" ht="17.45" customHeight="1">
      <c r="A6" s="208"/>
      <c r="B6" s="128" t="s">
        <v>6</v>
      </c>
      <c r="C6" s="220" t="s">
        <v>49</v>
      </c>
      <c r="D6" s="221"/>
      <c r="E6" s="220" t="s">
        <v>123</v>
      </c>
      <c r="F6" s="222"/>
      <c r="G6" s="128" t="s">
        <v>41</v>
      </c>
      <c r="H6" s="129" t="s">
        <v>42</v>
      </c>
      <c r="I6" s="220" t="s">
        <v>110</v>
      </c>
      <c r="J6" s="221"/>
      <c r="K6" s="220" t="s">
        <v>113</v>
      </c>
      <c r="L6" s="222"/>
      <c r="M6" s="223" t="s">
        <v>45</v>
      </c>
      <c r="N6" s="224"/>
      <c r="O6" s="212" t="s">
        <v>47</v>
      </c>
      <c r="P6" s="130" t="s">
        <v>44</v>
      </c>
      <c r="Q6" s="219"/>
      <c r="R6" s="128" t="s">
        <v>45</v>
      </c>
      <c r="S6" s="130" t="s">
        <v>44</v>
      </c>
      <c r="T6" s="220" t="s">
        <v>114</v>
      </c>
      <c r="U6" s="221"/>
      <c r="V6" s="131" t="s">
        <v>101</v>
      </c>
      <c r="W6" s="131" t="s">
        <v>78</v>
      </c>
      <c r="X6" s="227" t="s">
        <v>79</v>
      </c>
      <c r="Y6" s="227"/>
    </row>
    <row r="7" spans="1:25" s="127" customFormat="1" ht="17.45" customHeight="1">
      <c r="A7" s="208"/>
      <c r="B7" s="133"/>
      <c r="C7" s="65" t="s">
        <v>8</v>
      </c>
      <c r="D7" s="126" t="s">
        <v>44</v>
      </c>
      <c r="E7" s="65" t="s">
        <v>8</v>
      </c>
      <c r="F7" s="66" t="s">
        <v>44</v>
      </c>
      <c r="G7" s="133"/>
      <c r="H7" s="133"/>
      <c r="I7" s="134" t="s">
        <v>35</v>
      </c>
      <c r="J7" s="134" t="s">
        <v>34</v>
      </c>
      <c r="K7" s="134" t="s">
        <v>35</v>
      </c>
      <c r="L7" s="134" t="s">
        <v>34</v>
      </c>
      <c r="M7" s="83" t="s">
        <v>35</v>
      </c>
      <c r="N7" s="83" t="s">
        <v>34</v>
      </c>
      <c r="O7" s="225"/>
      <c r="P7" s="135"/>
      <c r="Q7" s="136" t="s">
        <v>34</v>
      </c>
      <c r="R7" s="133"/>
      <c r="S7" s="137"/>
      <c r="T7" s="65" t="s">
        <v>8</v>
      </c>
      <c r="U7" s="126" t="s">
        <v>44</v>
      </c>
      <c r="V7" s="83" t="s">
        <v>8</v>
      </c>
      <c r="W7" s="83" t="s">
        <v>8</v>
      </c>
      <c r="X7" s="83" t="s">
        <v>7</v>
      </c>
      <c r="Y7" s="83" t="s">
        <v>44</v>
      </c>
    </row>
    <row r="8" spans="1:25" s="127" customFormat="1" ht="17.45" customHeight="1">
      <c r="A8" s="208"/>
      <c r="B8" s="83" t="s">
        <v>9</v>
      </c>
      <c r="C8" s="208" t="s">
        <v>10</v>
      </c>
      <c r="D8" s="208"/>
      <c r="E8" s="208" t="s">
        <v>11</v>
      </c>
      <c r="F8" s="208"/>
      <c r="G8" s="83" t="s">
        <v>43</v>
      </c>
      <c r="H8" s="83" t="s">
        <v>12</v>
      </c>
      <c r="I8" s="226" t="s">
        <v>13</v>
      </c>
      <c r="J8" s="217"/>
      <c r="K8" s="226" t="s">
        <v>52</v>
      </c>
      <c r="L8" s="217"/>
      <c r="M8" s="226" t="s">
        <v>53</v>
      </c>
      <c r="N8" s="216"/>
      <c r="O8" s="216"/>
      <c r="P8" s="217"/>
      <c r="Q8" s="83" t="s">
        <v>36</v>
      </c>
      <c r="R8" s="226" t="s">
        <v>57</v>
      </c>
      <c r="S8" s="217"/>
      <c r="T8" s="208" t="s">
        <v>65</v>
      </c>
      <c r="U8" s="208"/>
      <c r="V8" s="226" t="s">
        <v>66</v>
      </c>
      <c r="W8" s="216"/>
      <c r="X8" s="216"/>
      <c r="Y8" s="217"/>
    </row>
    <row r="9" spans="1:25" s="141" customFormat="1" ht="17.45" customHeight="1">
      <c r="A9" s="138" t="s">
        <v>14</v>
      </c>
      <c r="B9" s="67">
        <f>SUM(B10:B16)</f>
        <v>21890662.370000001</v>
      </c>
      <c r="C9" s="67">
        <f>SUM(C10:C16)</f>
        <v>11080528.949999999</v>
      </c>
      <c r="D9" s="68">
        <f t="shared" ref="D9:D29" si="0">C9*100/B9</f>
        <v>50.61760472440195</v>
      </c>
      <c r="E9" s="67">
        <f>SUM(E10:E16)</f>
        <v>1596379.2000000002</v>
      </c>
      <c r="F9" s="68">
        <f>E9*100/C9</f>
        <v>14.407066731232181</v>
      </c>
      <c r="G9" s="67">
        <f t="shared" ref="G9:L9" si="1">SUM(G10:G16)</f>
        <v>20681526.469999999</v>
      </c>
      <c r="H9" s="67">
        <f t="shared" si="1"/>
        <v>3034140.92</v>
      </c>
      <c r="I9" s="67">
        <f t="shared" si="1"/>
        <v>10345402.92</v>
      </c>
      <c r="J9" s="67">
        <f t="shared" si="1"/>
        <v>0</v>
      </c>
      <c r="K9" s="67">
        <f t="shared" si="1"/>
        <v>1718254.87</v>
      </c>
      <c r="L9" s="67">
        <f t="shared" si="1"/>
        <v>0</v>
      </c>
      <c r="M9" s="68">
        <f>I9+K9</f>
        <v>12063657.789999999</v>
      </c>
      <c r="N9" s="68">
        <f>J9+L9</f>
        <v>0</v>
      </c>
      <c r="O9" s="68">
        <f>M9+N9</f>
        <v>12063657.789999999</v>
      </c>
      <c r="P9" s="68">
        <f>O9*100/G9</f>
        <v>58.33059666799344</v>
      </c>
      <c r="Q9" s="139"/>
      <c r="R9" s="68">
        <f>G9-O9</f>
        <v>8617868.6799999997</v>
      </c>
      <c r="S9" s="68">
        <f>R9*100/G9</f>
        <v>41.669403332006567</v>
      </c>
      <c r="T9" s="67">
        <f>SUM(T10:T16)</f>
        <v>9165316.2800000012</v>
      </c>
      <c r="U9" s="68">
        <f>T9*100/O9</f>
        <v>75.974604382407648</v>
      </c>
      <c r="V9" s="67">
        <f>SUM(V10:V16)</f>
        <v>493089.15</v>
      </c>
      <c r="W9" s="67">
        <f>SUM(W10:W16)</f>
        <v>150762.9</v>
      </c>
      <c r="X9" s="140">
        <f>SUM(X10:X16)</f>
        <v>643852.05000000005</v>
      </c>
      <c r="Y9" s="72">
        <f>X9*100/T9</f>
        <v>7.0248754143375836</v>
      </c>
    </row>
    <row r="10" spans="1:25" ht="17.45" customHeight="1">
      <c r="A10" s="4" t="s">
        <v>15</v>
      </c>
      <c r="B10" s="69">
        <v>11614934.789999999</v>
      </c>
      <c r="C10" s="69">
        <v>4708527.8999999994</v>
      </c>
      <c r="D10" s="69">
        <f t="shared" si="0"/>
        <v>40.538565089955185</v>
      </c>
      <c r="E10" s="69">
        <v>783231.4</v>
      </c>
      <c r="F10" s="69">
        <f>E10*100/C10</f>
        <v>16.634315791141432</v>
      </c>
      <c r="G10" s="69">
        <v>11384245.699999999</v>
      </c>
      <c r="H10" s="69">
        <v>2482988.9</v>
      </c>
      <c r="I10" s="69">
        <v>5509738.5899999999</v>
      </c>
      <c r="J10" s="69">
        <v>0</v>
      </c>
      <c r="K10" s="69">
        <v>1568395.87</v>
      </c>
      <c r="L10" s="69">
        <v>0</v>
      </c>
      <c r="M10" s="69">
        <f>I10+K10</f>
        <v>7078134.46</v>
      </c>
      <c r="N10" s="69">
        <f>J10+L10</f>
        <v>0</v>
      </c>
      <c r="O10" s="69">
        <f>M10+N10</f>
        <v>7078134.46</v>
      </c>
      <c r="P10" s="69">
        <f>O10*100/G10</f>
        <v>62.174821648482173</v>
      </c>
      <c r="Q10" s="142"/>
      <c r="R10" s="69">
        <f t="shared" ref="R10:R29" si="2">G10-O10</f>
        <v>4306111.2399999993</v>
      </c>
      <c r="S10" s="69">
        <f t="shared" ref="S10:S29" si="3">R10*100/G10</f>
        <v>37.825178351517835</v>
      </c>
      <c r="T10" s="69">
        <v>4494896.07</v>
      </c>
      <c r="U10" s="69">
        <f t="shared" ref="U10:U29" si="4">T10*100/O10</f>
        <v>63.503965563265098</v>
      </c>
      <c r="V10" s="69">
        <v>840</v>
      </c>
      <c r="W10" s="69">
        <v>24762.9</v>
      </c>
      <c r="X10" s="143">
        <f t="shared" ref="X10:X29" si="5">V10+W10</f>
        <v>25602.9</v>
      </c>
      <c r="Y10" s="85">
        <f>X10*100/T10</f>
        <v>0.56959937674376526</v>
      </c>
    </row>
    <row r="11" spans="1:25" ht="17.45" customHeight="1">
      <c r="A11" s="4" t="s">
        <v>16</v>
      </c>
      <c r="B11" s="69">
        <v>25000</v>
      </c>
      <c r="C11" s="69">
        <v>12900</v>
      </c>
      <c r="D11" s="69">
        <f t="shared" si="0"/>
        <v>51.6</v>
      </c>
      <c r="E11" s="69">
        <v>12900</v>
      </c>
      <c r="F11" s="69">
        <f t="shared" ref="F11:F29" si="6">E11*100/C11</f>
        <v>100</v>
      </c>
      <c r="G11" s="69">
        <v>23400</v>
      </c>
      <c r="H11" s="69">
        <v>320</v>
      </c>
      <c r="I11" s="69">
        <v>7650</v>
      </c>
      <c r="J11" s="69">
        <v>0</v>
      </c>
      <c r="K11" s="69">
        <v>0</v>
      </c>
      <c r="L11" s="69">
        <v>0</v>
      </c>
      <c r="M11" s="69">
        <f t="shared" ref="M11:N29" si="7">I11+K11</f>
        <v>7650</v>
      </c>
      <c r="N11" s="69">
        <f t="shared" si="7"/>
        <v>0</v>
      </c>
      <c r="O11" s="69">
        <f t="shared" ref="O11:O28" si="8">M11+N11</f>
        <v>7650</v>
      </c>
      <c r="P11" s="69">
        <f t="shared" ref="P11:P29" si="9">O11*100/G11</f>
        <v>32.692307692307693</v>
      </c>
      <c r="Q11" s="142"/>
      <c r="R11" s="69">
        <f t="shared" si="2"/>
        <v>15750</v>
      </c>
      <c r="S11" s="69">
        <f t="shared" si="3"/>
        <v>67.307692307692307</v>
      </c>
      <c r="T11" s="69">
        <v>7650</v>
      </c>
      <c r="U11" s="69">
        <f t="shared" si="4"/>
        <v>100</v>
      </c>
      <c r="V11" s="69">
        <v>0</v>
      </c>
      <c r="W11" s="69">
        <v>0</v>
      </c>
      <c r="X11" s="143">
        <f t="shared" si="5"/>
        <v>0</v>
      </c>
      <c r="Y11" s="85">
        <f t="shared" ref="Y11:Y29" si="10">X11*100/T11</f>
        <v>0</v>
      </c>
    </row>
    <row r="12" spans="1:25" ht="17.45" customHeight="1">
      <c r="A12" s="4" t="s">
        <v>17</v>
      </c>
      <c r="B12" s="69">
        <v>4103363.85</v>
      </c>
      <c r="C12" s="69">
        <v>1777041.44</v>
      </c>
      <c r="D12" s="69">
        <f t="shared" si="0"/>
        <v>43.306942912215789</v>
      </c>
      <c r="E12" s="69">
        <v>46937.4</v>
      </c>
      <c r="F12" s="69">
        <f t="shared" si="6"/>
        <v>2.6413227594737467</v>
      </c>
      <c r="G12" s="144">
        <v>3013520.17</v>
      </c>
      <c r="H12" s="69">
        <v>68669.38</v>
      </c>
      <c r="I12" s="69">
        <v>1544864.44</v>
      </c>
      <c r="J12" s="69">
        <v>0</v>
      </c>
      <c r="K12" s="69">
        <v>0</v>
      </c>
      <c r="L12" s="69">
        <v>0</v>
      </c>
      <c r="M12" s="69">
        <f t="shared" si="7"/>
        <v>1544864.44</v>
      </c>
      <c r="N12" s="69">
        <f t="shared" si="7"/>
        <v>0</v>
      </c>
      <c r="O12" s="69">
        <f t="shared" si="8"/>
        <v>1544864.44</v>
      </c>
      <c r="P12" s="69">
        <f t="shared" si="9"/>
        <v>51.264446655420926</v>
      </c>
      <c r="Q12" s="142"/>
      <c r="R12" s="69">
        <f t="shared" si="2"/>
        <v>1468655.73</v>
      </c>
      <c r="S12" s="69">
        <f t="shared" si="3"/>
        <v>48.735553344579074</v>
      </c>
      <c r="T12" s="69">
        <v>1401889.32</v>
      </c>
      <c r="U12" s="69">
        <f t="shared" si="4"/>
        <v>90.745134893518554</v>
      </c>
      <c r="V12" s="69">
        <v>37372.5</v>
      </c>
      <c r="W12" s="69">
        <v>14980</v>
      </c>
      <c r="X12" s="143">
        <f t="shared" si="5"/>
        <v>52352.5</v>
      </c>
      <c r="Y12" s="85">
        <f t="shared" si="10"/>
        <v>3.7344246263321272</v>
      </c>
    </row>
    <row r="13" spans="1:25" ht="30">
      <c r="A13" s="7" t="s">
        <v>18</v>
      </c>
      <c r="B13" s="69">
        <v>4351296.2</v>
      </c>
      <c r="C13" s="69">
        <v>3447403.8099999996</v>
      </c>
      <c r="D13" s="69">
        <f t="shared" si="0"/>
        <v>79.22705445793369</v>
      </c>
      <c r="E13" s="69">
        <v>94625.4</v>
      </c>
      <c r="F13" s="69">
        <f t="shared" si="6"/>
        <v>2.744830754248079</v>
      </c>
      <c r="G13" s="69">
        <v>4482322.82</v>
      </c>
      <c r="H13" s="69">
        <v>99809.96</v>
      </c>
      <c r="I13" s="69">
        <v>2289312.14</v>
      </c>
      <c r="J13" s="69">
        <v>0</v>
      </c>
      <c r="K13" s="69">
        <v>81409</v>
      </c>
      <c r="L13" s="69">
        <v>0</v>
      </c>
      <c r="M13" s="69">
        <f t="shared" si="7"/>
        <v>2370721.14</v>
      </c>
      <c r="N13" s="69">
        <f t="shared" si="7"/>
        <v>0</v>
      </c>
      <c r="O13" s="69">
        <f t="shared" si="8"/>
        <v>2370721.14</v>
      </c>
      <c r="P13" s="69">
        <f t="shared" si="9"/>
        <v>52.890459594340413</v>
      </c>
      <c r="Q13" s="142"/>
      <c r="R13" s="69">
        <f t="shared" si="2"/>
        <v>2111601.6800000002</v>
      </c>
      <c r="S13" s="69">
        <f t="shared" si="3"/>
        <v>47.109540405659587</v>
      </c>
      <c r="T13" s="69">
        <v>2370721.14</v>
      </c>
      <c r="U13" s="69">
        <f t="shared" si="4"/>
        <v>100</v>
      </c>
      <c r="V13" s="69">
        <v>90704.1</v>
      </c>
      <c r="W13" s="69">
        <v>0</v>
      </c>
      <c r="X13" s="143">
        <f t="shared" si="5"/>
        <v>90704.1</v>
      </c>
      <c r="Y13" s="85">
        <f t="shared" si="10"/>
        <v>3.8260130417531939</v>
      </c>
    </row>
    <row r="14" spans="1:25" ht="17.45" customHeight="1">
      <c r="A14" s="4" t="s">
        <v>19</v>
      </c>
      <c r="B14" s="69">
        <v>0</v>
      </c>
      <c r="C14" s="69">
        <v>0</v>
      </c>
      <c r="D14" s="69" t="e">
        <f t="shared" si="0"/>
        <v>#DIV/0!</v>
      </c>
      <c r="E14" s="69">
        <v>0</v>
      </c>
      <c r="F14" s="69" t="e">
        <f t="shared" si="6"/>
        <v>#DIV/0!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f t="shared" si="7"/>
        <v>0</v>
      </c>
      <c r="N14" s="69">
        <f t="shared" si="7"/>
        <v>0</v>
      </c>
      <c r="O14" s="69">
        <f t="shared" si="8"/>
        <v>0</v>
      </c>
      <c r="P14" s="69" t="e">
        <f t="shared" si="9"/>
        <v>#DIV/0!</v>
      </c>
      <c r="Q14" s="142"/>
      <c r="R14" s="69">
        <f t="shared" si="2"/>
        <v>0</v>
      </c>
      <c r="S14" s="69" t="e">
        <f t="shared" si="3"/>
        <v>#DIV/0!</v>
      </c>
      <c r="T14" s="69">
        <v>0</v>
      </c>
      <c r="U14" s="69" t="e">
        <f t="shared" si="4"/>
        <v>#DIV/0!</v>
      </c>
      <c r="V14" s="69">
        <v>0</v>
      </c>
      <c r="W14" s="69">
        <v>0</v>
      </c>
      <c r="X14" s="143">
        <f t="shared" si="5"/>
        <v>0</v>
      </c>
      <c r="Y14" s="85" t="e">
        <f t="shared" si="10"/>
        <v>#DIV/0!</v>
      </c>
    </row>
    <row r="15" spans="1:25" ht="17.45" customHeight="1">
      <c r="A15" s="4" t="s">
        <v>20</v>
      </c>
      <c r="B15" s="69">
        <v>554407.53</v>
      </c>
      <c r="C15" s="69">
        <v>464675.8</v>
      </c>
      <c r="D15" s="69">
        <f t="shared" si="0"/>
        <v>83.814842846741271</v>
      </c>
      <c r="E15" s="69">
        <v>0</v>
      </c>
      <c r="F15" s="69">
        <f t="shared" si="6"/>
        <v>0</v>
      </c>
      <c r="G15" s="69">
        <v>683577.78</v>
      </c>
      <c r="H15" s="69">
        <v>382352.68</v>
      </c>
      <c r="I15" s="69">
        <v>551332.44999999995</v>
      </c>
      <c r="J15" s="69">
        <v>0</v>
      </c>
      <c r="K15" s="69">
        <v>0</v>
      </c>
      <c r="L15" s="69">
        <v>0</v>
      </c>
      <c r="M15" s="69">
        <f t="shared" si="7"/>
        <v>551332.44999999995</v>
      </c>
      <c r="N15" s="69">
        <f t="shared" si="7"/>
        <v>0</v>
      </c>
      <c r="O15" s="69">
        <f t="shared" si="8"/>
        <v>551332.44999999995</v>
      </c>
      <c r="P15" s="69">
        <f t="shared" si="9"/>
        <v>80.653945480790782</v>
      </c>
      <c r="Q15" s="142"/>
      <c r="R15" s="69">
        <f t="shared" si="2"/>
        <v>132245.33000000007</v>
      </c>
      <c r="S15" s="69">
        <f t="shared" si="3"/>
        <v>19.346054519209222</v>
      </c>
      <c r="T15" s="69">
        <v>407384.45</v>
      </c>
      <c r="U15" s="69">
        <f t="shared" si="4"/>
        <v>73.890889244774186</v>
      </c>
      <c r="V15" s="69">
        <v>0</v>
      </c>
      <c r="W15" s="69">
        <v>0</v>
      </c>
      <c r="X15" s="143">
        <f t="shared" si="5"/>
        <v>0</v>
      </c>
      <c r="Y15" s="85">
        <f t="shared" si="10"/>
        <v>0</v>
      </c>
    </row>
    <row r="16" spans="1:25" ht="17.45" customHeight="1">
      <c r="A16" s="4" t="s">
        <v>21</v>
      </c>
      <c r="B16" s="69">
        <v>1241660</v>
      </c>
      <c r="C16" s="69">
        <v>669980</v>
      </c>
      <c r="D16" s="69">
        <f t="shared" si="0"/>
        <v>53.958410514955787</v>
      </c>
      <c r="E16" s="69">
        <v>658685</v>
      </c>
      <c r="F16" s="69">
        <f t="shared" si="6"/>
        <v>98.314128779963582</v>
      </c>
      <c r="G16" s="33">
        <v>1094460</v>
      </c>
      <c r="H16" s="69"/>
      <c r="I16" s="69">
        <v>442505.3</v>
      </c>
      <c r="J16" s="69">
        <v>0</v>
      </c>
      <c r="K16" s="69">
        <v>68450</v>
      </c>
      <c r="L16" s="69">
        <v>0</v>
      </c>
      <c r="M16" s="69">
        <f t="shared" si="7"/>
        <v>510955.3</v>
      </c>
      <c r="N16" s="69">
        <f t="shared" si="7"/>
        <v>0</v>
      </c>
      <c r="O16" s="69">
        <f t="shared" si="8"/>
        <v>510955.3</v>
      </c>
      <c r="P16" s="69">
        <f t="shared" si="9"/>
        <v>46.685607514207923</v>
      </c>
      <c r="Q16" s="142"/>
      <c r="R16" s="69">
        <f t="shared" si="2"/>
        <v>583504.69999999995</v>
      </c>
      <c r="S16" s="69">
        <f t="shared" si="3"/>
        <v>53.314392485792077</v>
      </c>
      <c r="T16" s="69">
        <v>482775.3</v>
      </c>
      <c r="U16" s="69">
        <f t="shared" si="4"/>
        <v>94.484840454732534</v>
      </c>
      <c r="V16" s="69">
        <v>364172.55</v>
      </c>
      <c r="W16" s="69">
        <v>111020</v>
      </c>
      <c r="X16" s="143">
        <f t="shared" si="5"/>
        <v>475192.55</v>
      </c>
      <c r="Y16" s="85">
        <f t="shared" si="10"/>
        <v>98.429341766241976</v>
      </c>
    </row>
    <row r="17" spans="1:25" s="124" customFormat="1" ht="17.45" customHeight="1">
      <c r="A17" s="8" t="s">
        <v>22</v>
      </c>
      <c r="B17" s="68">
        <f>SUM(B18:B28)</f>
        <v>3644085.58</v>
      </c>
      <c r="C17" s="68">
        <f>SUM(C18:C28)</f>
        <v>1459978.71</v>
      </c>
      <c r="D17" s="68">
        <f t="shared" si="0"/>
        <v>40.06433652417131</v>
      </c>
      <c r="E17" s="68">
        <f>SUM(E18:E28)</f>
        <v>531280</v>
      </c>
      <c r="F17" s="68">
        <f>E17*100/C17</f>
        <v>36.389571735604285</v>
      </c>
      <c r="G17" s="68">
        <f>SUM(G18:G28)</f>
        <v>5769495.4500000002</v>
      </c>
      <c r="H17" s="68">
        <f>SUM(H18:H28)</f>
        <v>606295.13</v>
      </c>
      <c r="I17" s="68">
        <f t="shared" ref="I17:L17" si="11">SUM(I18:I28)</f>
        <v>2057626.4</v>
      </c>
      <c r="J17" s="68">
        <f t="shared" si="11"/>
        <v>204378.5</v>
      </c>
      <c r="K17" s="68">
        <f t="shared" si="11"/>
        <v>336853.20000000007</v>
      </c>
      <c r="L17" s="68">
        <f t="shared" si="11"/>
        <v>46050</v>
      </c>
      <c r="M17" s="68">
        <f t="shared" si="7"/>
        <v>2394479.6</v>
      </c>
      <c r="N17" s="68">
        <f t="shared" si="7"/>
        <v>250428.5</v>
      </c>
      <c r="O17" s="68">
        <f t="shared" si="8"/>
        <v>2644908.1</v>
      </c>
      <c r="P17" s="68">
        <f t="shared" si="9"/>
        <v>45.842970549530463</v>
      </c>
      <c r="Q17" s="145"/>
      <c r="R17" s="68">
        <f t="shared" si="2"/>
        <v>3124587.35</v>
      </c>
      <c r="S17" s="68">
        <f t="shared" si="3"/>
        <v>54.157029450469537</v>
      </c>
      <c r="T17" s="68">
        <f t="shared" ref="T17" si="12">SUM(T18:T28)</f>
        <v>1732352.1</v>
      </c>
      <c r="U17" s="68">
        <f t="shared" si="4"/>
        <v>65.497629199290515</v>
      </c>
      <c r="V17" s="68">
        <f t="shared" ref="V17:W17" si="13">SUM(V18:V28)</f>
        <v>195527.14</v>
      </c>
      <c r="W17" s="68">
        <f t="shared" si="13"/>
        <v>0</v>
      </c>
      <c r="X17" s="72">
        <f>SUM(X18:X28)</f>
        <v>195527.14</v>
      </c>
      <c r="Y17" s="72">
        <f t="shared" si="10"/>
        <v>11.286801337903535</v>
      </c>
    </row>
    <row r="18" spans="1:25" ht="17.45" customHeight="1">
      <c r="A18" s="12" t="s">
        <v>23</v>
      </c>
      <c r="B18" s="69">
        <v>827271</v>
      </c>
      <c r="C18" s="69">
        <v>206553</v>
      </c>
      <c r="D18" s="69">
        <f t="shared" si="0"/>
        <v>24.967997185928191</v>
      </c>
      <c r="E18" s="69">
        <v>0</v>
      </c>
      <c r="F18" s="69">
        <f t="shared" si="6"/>
        <v>0</v>
      </c>
      <c r="G18" s="33">
        <v>705015</v>
      </c>
      <c r="H18" s="69">
        <v>157293.79999999999</v>
      </c>
      <c r="I18" s="69">
        <v>294334</v>
      </c>
      <c r="J18" s="69">
        <v>0</v>
      </c>
      <c r="K18" s="69">
        <v>10695</v>
      </c>
      <c r="L18" s="69">
        <v>0</v>
      </c>
      <c r="M18" s="69">
        <f t="shared" si="7"/>
        <v>305029</v>
      </c>
      <c r="N18" s="69">
        <f t="shared" si="7"/>
        <v>0</v>
      </c>
      <c r="O18" s="69">
        <f t="shared" si="8"/>
        <v>305029</v>
      </c>
      <c r="P18" s="69">
        <f t="shared" si="9"/>
        <v>43.265604277923167</v>
      </c>
      <c r="Q18" s="142"/>
      <c r="R18" s="69">
        <f t="shared" si="2"/>
        <v>399986</v>
      </c>
      <c r="S18" s="69">
        <f t="shared" si="3"/>
        <v>56.734395722076833</v>
      </c>
      <c r="T18" s="69">
        <v>227799</v>
      </c>
      <c r="U18" s="69">
        <f t="shared" si="4"/>
        <v>74.68109589580007</v>
      </c>
      <c r="V18" s="69">
        <v>21477.38</v>
      </c>
      <c r="W18" s="69">
        <v>0</v>
      </c>
      <c r="X18" s="143">
        <f t="shared" si="5"/>
        <v>21477.38</v>
      </c>
      <c r="Y18" s="85">
        <f>X18*100/T18</f>
        <v>9.4282152248253936</v>
      </c>
    </row>
    <row r="19" spans="1:25" ht="17.45" customHeight="1">
      <c r="A19" s="12" t="s">
        <v>24</v>
      </c>
      <c r="B19" s="69">
        <v>0</v>
      </c>
      <c r="C19" s="69">
        <v>0</v>
      </c>
      <c r="D19" s="69" t="e">
        <f t="shared" si="0"/>
        <v>#DIV/0!</v>
      </c>
      <c r="E19" s="69">
        <v>0</v>
      </c>
      <c r="F19" s="69" t="e">
        <f t="shared" si="6"/>
        <v>#DIV/0!</v>
      </c>
      <c r="G19" s="33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f t="shared" si="7"/>
        <v>0</v>
      </c>
      <c r="N19" s="69">
        <f t="shared" si="7"/>
        <v>0</v>
      </c>
      <c r="O19" s="69">
        <f t="shared" si="8"/>
        <v>0</v>
      </c>
      <c r="P19" s="69" t="e">
        <f t="shared" si="9"/>
        <v>#DIV/0!</v>
      </c>
      <c r="Q19" s="142"/>
      <c r="R19" s="69">
        <f t="shared" si="2"/>
        <v>0</v>
      </c>
      <c r="S19" s="69" t="e">
        <f t="shared" si="3"/>
        <v>#DIV/0!</v>
      </c>
      <c r="T19" s="69">
        <v>0</v>
      </c>
      <c r="U19" s="69" t="e">
        <f t="shared" si="4"/>
        <v>#DIV/0!</v>
      </c>
      <c r="V19" s="69">
        <v>0</v>
      </c>
      <c r="W19" s="69">
        <v>0</v>
      </c>
      <c r="X19" s="143">
        <f t="shared" si="5"/>
        <v>0</v>
      </c>
      <c r="Y19" s="85" t="e">
        <f t="shared" si="10"/>
        <v>#DIV/0!</v>
      </c>
    </row>
    <row r="20" spans="1:25" ht="17.45" customHeight="1">
      <c r="A20" s="12" t="s">
        <v>25</v>
      </c>
      <c r="B20" s="69">
        <v>251250</v>
      </c>
      <c r="C20" s="69">
        <v>24580</v>
      </c>
      <c r="D20" s="69">
        <f t="shared" si="0"/>
        <v>9.7830845771144279</v>
      </c>
      <c r="E20" s="69">
        <v>0</v>
      </c>
      <c r="F20" s="69">
        <f t="shared" si="6"/>
        <v>0</v>
      </c>
      <c r="G20" s="33">
        <v>268081</v>
      </c>
      <c r="H20" s="69">
        <v>0</v>
      </c>
      <c r="I20" s="69">
        <v>60932</v>
      </c>
      <c r="J20" s="69">
        <v>0</v>
      </c>
      <c r="K20" s="69">
        <v>0</v>
      </c>
      <c r="L20" s="69">
        <v>0</v>
      </c>
      <c r="M20" s="69">
        <f t="shared" si="7"/>
        <v>60932</v>
      </c>
      <c r="N20" s="69">
        <f t="shared" si="7"/>
        <v>0</v>
      </c>
      <c r="O20" s="69">
        <f t="shared" si="8"/>
        <v>60932</v>
      </c>
      <c r="P20" s="69">
        <f t="shared" si="9"/>
        <v>22.728951324413142</v>
      </c>
      <c r="Q20" s="142"/>
      <c r="R20" s="69">
        <f t="shared" si="2"/>
        <v>207149</v>
      </c>
      <c r="S20" s="69">
        <f t="shared" si="3"/>
        <v>77.271048675586854</v>
      </c>
      <c r="T20" s="69">
        <v>35932</v>
      </c>
      <c r="U20" s="69">
        <f t="shared" si="4"/>
        <v>58.970655813037482</v>
      </c>
      <c r="V20" s="69">
        <v>0</v>
      </c>
      <c r="W20" s="69">
        <v>0</v>
      </c>
      <c r="X20" s="143">
        <f t="shared" si="5"/>
        <v>0</v>
      </c>
      <c r="Y20" s="85">
        <f t="shared" si="10"/>
        <v>0</v>
      </c>
    </row>
    <row r="21" spans="1:25" ht="17.45" customHeight="1">
      <c r="A21" s="12" t="s">
        <v>26</v>
      </c>
      <c r="B21" s="69">
        <v>89700</v>
      </c>
      <c r="C21" s="69">
        <v>41500</v>
      </c>
      <c r="D21" s="69">
        <f t="shared" si="0"/>
        <v>46.265328874024526</v>
      </c>
      <c r="E21" s="69">
        <v>0</v>
      </c>
      <c r="F21" s="69">
        <f t="shared" si="6"/>
        <v>0</v>
      </c>
      <c r="G21" s="33">
        <v>196000</v>
      </c>
      <c r="H21" s="69">
        <v>138180</v>
      </c>
      <c r="I21" s="69">
        <v>60500</v>
      </c>
      <c r="J21" s="69">
        <v>0</v>
      </c>
      <c r="K21" s="69">
        <v>15756</v>
      </c>
      <c r="L21" s="69">
        <v>0</v>
      </c>
      <c r="M21" s="69">
        <f t="shared" si="7"/>
        <v>76256</v>
      </c>
      <c r="N21" s="69">
        <f t="shared" si="7"/>
        <v>0</v>
      </c>
      <c r="O21" s="69">
        <f t="shared" si="8"/>
        <v>76256</v>
      </c>
      <c r="P21" s="69">
        <f t="shared" si="9"/>
        <v>38.906122448979595</v>
      </c>
      <c r="Q21" s="142"/>
      <c r="R21" s="69">
        <f t="shared" si="2"/>
        <v>119744</v>
      </c>
      <c r="S21" s="69">
        <f t="shared" si="3"/>
        <v>61.093877551020405</v>
      </c>
      <c r="T21" s="69">
        <v>70000</v>
      </c>
      <c r="U21" s="69">
        <f t="shared" si="4"/>
        <v>91.796055392362575</v>
      </c>
      <c r="V21" s="69">
        <v>0</v>
      </c>
      <c r="W21" s="69">
        <v>0</v>
      </c>
      <c r="X21" s="143">
        <f t="shared" si="5"/>
        <v>0</v>
      </c>
      <c r="Y21" s="85">
        <f t="shared" si="10"/>
        <v>0</v>
      </c>
    </row>
    <row r="22" spans="1:25" ht="17.45" customHeight="1">
      <c r="A22" s="12" t="s">
        <v>27</v>
      </c>
      <c r="B22" s="69">
        <v>283300</v>
      </c>
      <c r="C22" s="69">
        <v>104520</v>
      </c>
      <c r="D22" s="69">
        <f t="shared" si="0"/>
        <v>36.893752206141897</v>
      </c>
      <c r="E22" s="69">
        <v>0</v>
      </c>
      <c r="F22" s="69">
        <f t="shared" si="6"/>
        <v>0</v>
      </c>
      <c r="G22" s="33">
        <v>386800</v>
      </c>
      <c r="H22" s="69">
        <v>92054.1</v>
      </c>
      <c r="I22" s="69">
        <v>132510</v>
      </c>
      <c r="J22" s="69">
        <v>0</v>
      </c>
      <c r="K22" s="69">
        <v>17250</v>
      </c>
      <c r="L22" s="69">
        <v>0</v>
      </c>
      <c r="M22" s="69">
        <f t="shared" si="7"/>
        <v>149760</v>
      </c>
      <c r="N22" s="69">
        <f t="shared" si="7"/>
        <v>0</v>
      </c>
      <c r="O22" s="69">
        <f t="shared" si="8"/>
        <v>149760</v>
      </c>
      <c r="P22" s="69">
        <f t="shared" si="9"/>
        <v>38.717683557394004</v>
      </c>
      <c r="Q22" s="142"/>
      <c r="R22" s="69">
        <f t="shared" si="2"/>
        <v>237040</v>
      </c>
      <c r="S22" s="69">
        <f t="shared" si="3"/>
        <v>61.282316442605996</v>
      </c>
      <c r="T22" s="69">
        <v>149760</v>
      </c>
      <c r="U22" s="69">
        <f t="shared" si="4"/>
        <v>100</v>
      </c>
      <c r="V22" s="69">
        <v>3712.5</v>
      </c>
      <c r="W22" s="69">
        <v>0</v>
      </c>
      <c r="X22" s="143">
        <f t="shared" si="5"/>
        <v>3712.5</v>
      </c>
      <c r="Y22" s="85">
        <f t="shared" si="10"/>
        <v>2.4789663461538463</v>
      </c>
    </row>
    <row r="23" spans="1:25" ht="17.45" customHeight="1">
      <c r="A23" s="12" t="s">
        <v>28</v>
      </c>
      <c r="B23" s="69">
        <v>551184.5</v>
      </c>
      <c r="C23" s="69">
        <v>549915.71</v>
      </c>
      <c r="D23" s="69">
        <f t="shared" si="0"/>
        <v>99.76980666183465</v>
      </c>
      <c r="E23" s="69">
        <v>70750</v>
      </c>
      <c r="F23" s="69">
        <f t="shared" si="6"/>
        <v>12.865608076554134</v>
      </c>
      <c r="G23" s="33">
        <v>1546232.65</v>
      </c>
      <c r="H23" s="69">
        <v>218767.23</v>
      </c>
      <c r="I23" s="69">
        <v>302134.59999999998</v>
      </c>
      <c r="J23" s="69">
        <v>0</v>
      </c>
      <c r="K23" s="69">
        <v>100831</v>
      </c>
      <c r="L23" s="69">
        <v>0</v>
      </c>
      <c r="M23" s="69">
        <f t="shared" si="7"/>
        <v>402965.6</v>
      </c>
      <c r="N23" s="69">
        <f t="shared" si="7"/>
        <v>0</v>
      </c>
      <c r="O23" s="69">
        <f>M23+N23</f>
        <v>402965.6</v>
      </c>
      <c r="P23" s="69">
        <f t="shared" si="9"/>
        <v>26.061123466769377</v>
      </c>
      <c r="Q23" s="142"/>
      <c r="R23" s="69">
        <f t="shared" si="2"/>
        <v>1143267.0499999998</v>
      </c>
      <c r="S23" s="69">
        <f t="shared" si="3"/>
        <v>73.938876533230612</v>
      </c>
      <c r="T23" s="69">
        <v>214430.6</v>
      </c>
      <c r="U23" s="69">
        <f t="shared" si="4"/>
        <v>53.213127869972027</v>
      </c>
      <c r="V23" s="69">
        <v>16325.98</v>
      </c>
      <c r="W23" s="69">
        <v>0</v>
      </c>
      <c r="X23" s="143">
        <f t="shared" si="5"/>
        <v>16325.98</v>
      </c>
      <c r="Y23" s="85">
        <f t="shared" si="10"/>
        <v>7.6136428289619111</v>
      </c>
    </row>
    <row r="24" spans="1:25" ht="17.45" customHeight="1">
      <c r="A24" s="12" t="s">
        <v>29</v>
      </c>
      <c r="B24" s="69">
        <v>664360.07999999996</v>
      </c>
      <c r="C24" s="69">
        <v>455871</v>
      </c>
      <c r="D24" s="69">
        <f t="shared" si="0"/>
        <v>68.618060254312695</v>
      </c>
      <c r="E24" s="69">
        <v>446593</v>
      </c>
      <c r="F24" s="69">
        <f t="shared" si="6"/>
        <v>97.964775122786932</v>
      </c>
      <c r="G24" s="73">
        <v>561274</v>
      </c>
      <c r="H24" s="85">
        <v>0</v>
      </c>
      <c r="I24" s="85">
        <v>379266</v>
      </c>
      <c r="J24" s="85">
        <v>0</v>
      </c>
      <c r="K24" s="85">
        <v>47837</v>
      </c>
      <c r="L24" s="85">
        <v>0</v>
      </c>
      <c r="M24" s="85">
        <f t="shared" si="7"/>
        <v>427103</v>
      </c>
      <c r="N24" s="85">
        <f t="shared" si="7"/>
        <v>0</v>
      </c>
      <c r="O24" s="85">
        <f t="shared" si="8"/>
        <v>427103</v>
      </c>
      <c r="P24" s="85">
        <f t="shared" si="9"/>
        <v>76.095276104006246</v>
      </c>
      <c r="Q24" s="142"/>
      <c r="R24" s="69">
        <f t="shared" si="2"/>
        <v>134171</v>
      </c>
      <c r="S24" s="69">
        <f t="shared" si="3"/>
        <v>23.904723895993758</v>
      </c>
      <c r="T24" s="69">
        <v>427103</v>
      </c>
      <c r="U24" s="69">
        <f t="shared" si="4"/>
        <v>100</v>
      </c>
      <c r="V24" s="69">
        <v>154011.28</v>
      </c>
      <c r="W24" s="69">
        <v>0</v>
      </c>
      <c r="X24" s="143">
        <f t="shared" si="5"/>
        <v>154011.28</v>
      </c>
      <c r="Y24" s="85">
        <f t="shared" si="10"/>
        <v>36.059517259302794</v>
      </c>
    </row>
    <row r="25" spans="1:25" ht="17.45" customHeight="1">
      <c r="A25" s="12" t="s">
        <v>30</v>
      </c>
      <c r="B25" s="69">
        <v>63720</v>
      </c>
      <c r="C25" s="69">
        <v>38820</v>
      </c>
      <c r="D25" s="69">
        <f t="shared" si="0"/>
        <v>60.922787193973633</v>
      </c>
      <c r="E25" s="69">
        <v>0</v>
      </c>
      <c r="F25" s="69">
        <f t="shared" si="6"/>
        <v>0</v>
      </c>
      <c r="G25" s="73">
        <v>168200</v>
      </c>
      <c r="H25" s="85">
        <v>0</v>
      </c>
      <c r="I25" s="85">
        <v>32000</v>
      </c>
      <c r="J25" s="85">
        <v>85000</v>
      </c>
      <c r="K25" s="85">
        <v>122500</v>
      </c>
      <c r="L25" s="85">
        <v>0</v>
      </c>
      <c r="M25" s="85">
        <f t="shared" si="7"/>
        <v>154500</v>
      </c>
      <c r="N25" s="85">
        <f t="shared" si="7"/>
        <v>85000</v>
      </c>
      <c r="O25" s="85">
        <f t="shared" si="8"/>
        <v>239500</v>
      </c>
      <c r="P25" s="123">
        <f t="shared" si="9"/>
        <v>142.39001189060642</v>
      </c>
      <c r="Q25" s="142"/>
      <c r="R25" s="69">
        <f t="shared" si="2"/>
        <v>-71300</v>
      </c>
      <c r="S25" s="69">
        <f t="shared" si="3"/>
        <v>-42.390011890606424</v>
      </c>
      <c r="T25" s="69">
        <v>107000</v>
      </c>
      <c r="U25" s="69">
        <f t="shared" si="4"/>
        <v>44.676409185803756</v>
      </c>
      <c r="V25" s="69">
        <v>0</v>
      </c>
      <c r="W25" s="69">
        <v>0</v>
      </c>
      <c r="X25" s="143">
        <f t="shared" si="5"/>
        <v>0</v>
      </c>
      <c r="Y25" s="85">
        <f t="shared" si="10"/>
        <v>0</v>
      </c>
    </row>
    <row r="26" spans="1:25" ht="17.45" customHeight="1">
      <c r="A26" s="12" t="s">
        <v>31</v>
      </c>
      <c r="B26" s="69">
        <v>253400</v>
      </c>
      <c r="C26" s="69">
        <v>38219</v>
      </c>
      <c r="D26" s="69">
        <f t="shared" si="0"/>
        <v>15.082478295185478</v>
      </c>
      <c r="E26" s="69">
        <v>13937</v>
      </c>
      <c r="F26" s="69">
        <f t="shared" si="6"/>
        <v>36.466155577068996</v>
      </c>
      <c r="G26" s="73">
        <v>127955</v>
      </c>
      <c r="H26" s="85">
        <v>0</v>
      </c>
      <c r="I26" s="85">
        <v>76921</v>
      </c>
      <c r="J26" s="85">
        <v>0</v>
      </c>
      <c r="K26" s="85">
        <v>0</v>
      </c>
      <c r="L26" s="85">
        <v>0</v>
      </c>
      <c r="M26" s="85">
        <f t="shared" si="7"/>
        <v>76921</v>
      </c>
      <c r="N26" s="85">
        <f t="shared" si="7"/>
        <v>0</v>
      </c>
      <c r="O26" s="85">
        <f t="shared" si="8"/>
        <v>76921</v>
      </c>
      <c r="P26" s="85">
        <f t="shared" si="9"/>
        <v>60.115665663709898</v>
      </c>
      <c r="Q26" s="142"/>
      <c r="R26" s="69">
        <f t="shared" si="2"/>
        <v>51034</v>
      </c>
      <c r="S26" s="69">
        <f t="shared" si="3"/>
        <v>39.884334336290102</v>
      </c>
      <c r="T26" s="69">
        <v>43938</v>
      </c>
      <c r="U26" s="69">
        <f t="shared" si="4"/>
        <v>57.120942265441165</v>
      </c>
      <c r="V26" s="69">
        <v>0</v>
      </c>
      <c r="W26" s="69">
        <v>0</v>
      </c>
      <c r="X26" s="143">
        <f t="shared" si="5"/>
        <v>0</v>
      </c>
      <c r="Y26" s="85">
        <f t="shared" si="10"/>
        <v>0</v>
      </c>
    </row>
    <row r="27" spans="1:25" ht="17.45" customHeight="1">
      <c r="A27" s="12" t="s">
        <v>32</v>
      </c>
      <c r="B27" s="69">
        <v>659900</v>
      </c>
      <c r="C27" s="69">
        <v>0</v>
      </c>
      <c r="D27" s="69">
        <f t="shared" si="0"/>
        <v>0</v>
      </c>
      <c r="E27" s="69">
        <v>0</v>
      </c>
      <c r="F27" s="69" t="e">
        <f t="shared" si="6"/>
        <v>#DIV/0!</v>
      </c>
      <c r="G27" s="73">
        <v>1809937.8</v>
      </c>
      <c r="H27" s="85">
        <v>0</v>
      </c>
      <c r="I27" s="85">
        <v>719028.79999999993</v>
      </c>
      <c r="J27" s="85">
        <v>0</v>
      </c>
      <c r="K27" s="85">
        <v>21984.20000000007</v>
      </c>
      <c r="L27" s="85">
        <v>0</v>
      </c>
      <c r="M27" s="85">
        <f t="shared" si="7"/>
        <v>741013</v>
      </c>
      <c r="N27" s="85">
        <f t="shared" si="7"/>
        <v>0</v>
      </c>
      <c r="O27" s="85">
        <f t="shared" si="8"/>
        <v>741013</v>
      </c>
      <c r="P27" s="85">
        <f t="shared" si="9"/>
        <v>40.941351686229218</v>
      </c>
      <c r="Q27" s="142"/>
      <c r="R27" s="69">
        <f t="shared" si="2"/>
        <v>1068924.8</v>
      </c>
      <c r="S27" s="69">
        <f t="shared" si="3"/>
        <v>59.058648313770782</v>
      </c>
      <c r="T27" s="69">
        <v>256640</v>
      </c>
      <c r="U27" s="69">
        <f t="shared" si="4"/>
        <v>34.633670394446519</v>
      </c>
      <c r="V27" s="69">
        <v>0</v>
      </c>
      <c r="W27" s="69">
        <v>0</v>
      </c>
      <c r="X27" s="143">
        <f t="shared" si="5"/>
        <v>0</v>
      </c>
      <c r="Y27" s="85">
        <f t="shared" si="10"/>
        <v>0</v>
      </c>
    </row>
    <row r="28" spans="1:25" ht="17.45" customHeight="1">
      <c r="A28" s="12" t="s">
        <v>73</v>
      </c>
      <c r="B28" s="69">
        <v>0</v>
      </c>
      <c r="C28" s="69">
        <v>0</v>
      </c>
      <c r="D28" s="69" t="e">
        <f t="shared" si="0"/>
        <v>#DIV/0!</v>
      </c>
      <c r="E28" s="69">
        <v>0</v>
      </c>
      <c r="F28" s="69" t="e">
        <f t="shared" si="6"/>
        <v>#DIV/0!</v>
      </c>
      <c r="G28" s="85">
        <v>0</v>
      </c>
      <c r="H28" s="85">
        <v>0</v>
      </c>
      <c r="I28" s="85">
        <v>0</v>
      </c>
      <c r="J28" s="85">
        <v>119378.5</v>
      </c>
      <c r="K28" s="85">
        <v>0</v>
      </c>
      <c r="L28" s="85">
        <v>46050</v>
      </c>
      <c r="M28" s="85">
        <f t="shared" si="7"/>
        <v>0</v>
      </c>
      <c r="N28" s="85">
        <f t="shared" si="7"/>
        <v>165428.5</v>
      </c>
      <c r="O28" s="85">
        <f t="shared" si="8"/>
        <v>165428.5</v>
      </c>
      <c r="P28" s="85" t="e">
        <f t="shared" si="9"/>
        <v>#DIV/0!</v>
      </c>
      <c r="Q28" s="142"/>
      <c r="R28" s="69">
        <f t="shared" si="2"/>
        <v>-165428.5</v>
      </c>
      <c r="S28" s="69" t="e">
        <f t="shared" si="3"/>
        <v>#DIV/0!</v>
      </c>
      <c r="T28" s="69">
        <v>199749.5</v>
      </c>
      <c r="U28" s="69">
        <f t="shared" si="4"/>
        <v>120.74672743813792</v>
      </c>
      <c r="V28" s="69">
        <v>0</v>
      </c>
      <c r="W28" s="69">
        <v>0</v>
      </c>
      <c r="X28" s="143">
        <f t="shared" si="5"/>
        <v>0</v>
      </c>
      <c r="Y28" s="85">
        <f t="shared" si="10"/>
        <v>0</v>
      </c>
    </row>
    <row r="29" spans="1:25" s="124" customFormat="1" ht="17.45" customHeight="1">
      <c r="A29" s="139" t="s">
        <v>33</v>
      </c>
      <c r="B29" s="68">
        <f>B9+B17</f>
        <v>25534747.950000003</v>
      </c>
      <c r="C29" s="68">
        <f>C9+C17</f>
        <v>12540507.66</v>
      </c>
      <c r="D29" s="68">
        <f t="shared" si="0"/>
        <v>49.111538851120706</v>
      </c>
      <c r="E29" s="68">
        <f>E9+E17</f>
        <v>2127659.2000000002</v>
      </c>
      <c r="F29" s="68">
        <f t="shared" si="6"/>
        <v>16.966292415629372</v>
      </c>
      <c r="G29" s="68">
        <f>G9+G17</f>
        <v>26451021.919999998</v>
      </c>
      <c r="H29" s="68">
        <f>H9+H17</f>
        <v>3640436.05</v>
      </c>
      <c r="I29" s="68">
        <f t="shared" ref="I29:L29" si="14">I9+I17</f>
        <v>12403029.32</v>
      </c>
      <c r="J29" s="68">
        <f t="shared" si="14"/>
        <v>204378.5</v>
      </c>
      <c r="K29" s="68">
        <f t="shared" si="14"/>
        <v>2055108.0700000003</v>
      </c>
      <c r="L29" s="68">
        <f t="shared" si="14"/>
        <v>46050</v>
      </c>
      <c r="M29" s="68">
        <f t="shared" si="7"/>
        <v>14458137.390000001</v>
      </c>
      <c r="N29" s="68">
        <f t="shared" si="7"/>
        <v>250428.5</v>
      </c>
      <c r="O29" s="68">
        <f>M29+N29</f>
        <v>14708565.890000001</v>
      </c>
      <c r="P29" s="68">
        <f t="shared" si="9"/>
        <v>55.606796344146694</v>
      </c>
      <c r="Q29" s="145"/>
      <c r="R29" s="68">
        <f t="shared" si="2"/>
        <v>11742456.029999997</v>
      </c>
      <c r="S29" s="68">
        <f t="shared" si="3"/>
        <v>44.393203655853306</v>
      </c>
      <c r="T29" s="68">
        <f>T9+T17</f>
        <v>10897668.380000001</v>
      </c>
      <c r="U29" s="68">
        <f t="shared" si="4"/>
        <v>74.090624888243269</v>
      </c>
      <c r="V29" s="68">
        <f>V9+V17</f>
        <v>688616.29</v>
      </c>
      <c r="W29" s="68">
        <f>W9+W17</f>
        <v>150762.9</v>
      </c>
      <c r="X29" s="140">
        <f t="shared" si="5"/>
        <v>839379.19000000006</v>
      </c>
      <c r="Y29" s="72">
        <f t="shared" si="10"/>
        <v>7.7023741293181098</v>
      </c>
    </row>
    <row r="32" spans="1:25" ht="17.45" customHeight="1">
      <c r="B32" s="144" t="s">
        <v>120</v>
      </c>
    </row>
    <row r="33" spans="2:2" ht="17.45" customHeight="1">
      <c r="B33" s="144" t="s">
        <v>141</v>
      </c>
    </row>
    <row r="34" spans="2:2" ht="17.45" customHeight="1">
      <c r="B34" s="144" t="s">
        <v>146</v>
      </c>
    </row>
  </sheetData>
  <mergeCells count="28">
    <mergeCell ref="C8:D8"/>
    <mergeCell ref="E8:F8"/>
    <mergeCell ref="I8:J8"/>
    <mergeCell ref="K8:L8"/>
    <mergeCell ref="M8:P8"/>
    <mergeCell ref="O6:O7"/>
    <mergeCell ref="T6:U6"/>
    <mergeCell ref="I6:J6"/>
    <mergeCell ref="V8:Y8"/>
    <mergeCell ref="R8:S8"/>
    <mergeCell ref="T8:U8"/>
    <mergeCell ref="X6:Y6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</mergeCells>
  <pageMargins left="0.19685039370078741" right="0.19685039370078741" top="0.31496062992125984" bottom="0.31496062992125984" header="0.31496062992125984" footer="0.1574803149606299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ABEF-AB07-4C47-949A-B48F2E38931F}">
  <dimension ref="A1:Z34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39" sqref="D39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9" width="13.875" style="6" bestFit="1" customWidth="1"/>
    <col min="10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51" customWidth="1"/>
    <col min="18" max="18" width="16.875" style="6" bestFit="1" customWidth="1"/>
    <col min="19" max="19" width="11.25" style="29" customWidth="1"/>
    <col min="20" max="20" width="13.625" style="29" customWidth="1"/>
    <col min="21" max="21" width="9.125" style="29" bestFit="1" customWidth="1"/>
    <col min="22" max="23" width="21.5" style="6" customWidth="1"/>
    <col min="24" max="24" width="17.25" style="6" customWidth="1"/>
    <col min="25" max="25" width="15.375" style="6" customWidth="1"/>
    <col min="26" max="26" width="10.125" style="6" hidden="1" customWidth="1"/>
    <col min="27" max="16384" width="9" style="6"/>
  </cols>
  <sheetData>
    <row r="1" spans="1:26" s="11" customFormat="1" ht="17.45" customHeight="1">
      <c r="A1" s="11" t="s">
        <v>39</v>
      </c>
    </row>
    <row r="2" spans="1:26" s="11" customFormat="1" ht="17.45" customHeight="1">
      <c r="A2" s="11" t="s">
        <v>86</v>
      </c>
    </row>
    <row r="3" spans="1:26" s="11" customFormat="1" ht="17.45" customHeight="1">
      <c r="A3" s="16" t="s">
        <v>97</v>
      </c>
      <c r="B3" s="16"/>
      <c r="C3" s="16"/>
      <c r="D3" s="16"/>
      <c r="E3" s="16"/>
      <c r="F3" s="16"/>
    </row>
    <row r="4" spans="1:26" s="11" customFormat="1" ht="17.45" customHeight="1">
      <c r="A4" s="172" t="s">
        <v>0</v>
      </c>
      <c r="B4" s="173" t="s">
        <v>56</v>
      </c>
      <c r="C4" s="173"/>
      <c r="D4" s="173"/>
      <c r="E4" s="173"/>
      <c r="F4" s="173"/>
      <c r="G4" s="173" t="s">
        <v>55</v>
      </c>
      <c r="H4" s="173"/>
      <c r="I4" s="174"/>
      <c r="J4" s="174"/>
      <c r="K4" s="174"/>
      <c r="L4" s="174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6" s="51" customFormat="1" ht="17.45" customHeight="1">
      <c r="A5" s="172"/>
      <c r="B5" s="46" t="s">
        <v>1</v>
      </c>
      <c r="C5" s="175" t="s">
        <v>5</v>
      </c>
      <c r="D5" s="176"/>
      <c r="E5" s="176" t="s">
        <v>50</v>
      </c>
      <c r="F5" s="177"/>
      <c r="G5" s="46" t="s">
        <v>1</v>
      </c>
      <c r="H5" s="47" t="s">
        <v>4</v>
      </c>
      <c r="I5" s="176" t="s">
        <v>2</v>
      </c>
      <c r="J5" s="178"/>
      <c r="K5" s="176" t="s">
        <v>2</v>
      </c>
      <c r="L5" s="177"/>
      <c r="M5" s="179" t="s">
        <v>46</v>
      </c>
      <c r="N5" s="179"/>
      <c r="O5" s="179"/>
      <c r="P5" s="180"/>
      <c r="Q5" s="181" t="s">
        <v>3</v>
      </c>
      <c r="R5" s="172" t="s">
        <v>48</v>
      </c>
      <c r="S5" s="172"/>
      <c r="T5" s="175" t="s">
        <v>5</v>
      </c>
      <c r="U5" s="176"/>
      <c r="V5" s="172" t="s">
        <v>50</v>
      </c>
      <c r="W5" s="172"/>
      <c r="X5" s="172"/>
      <c r="Y5" s="172"/>
    </row>
    <row r="6" spans="1:26" s="22" customFormat="1" ht="17.45" customHeight="1">
      <c r="A6" s="172"/>
      <c r="B6" s="19" t="s">
        <v>6</v>
      </c>
      <c r="C6" s="183" t="s">
        <v>49</v>
      </c>
      <c r="D6" s="184"/>
      <c r="E6" s="183" t="s">
        <v>117</v>
      </c>
      <c r="F6" s="185"/>
      <c r="G6" s="19" t="s">
        <v>41</v>
      </c>
      <c r="H6" s="20" t="s">
        <v>42</v>
      </c>
      <c r="I6" s="183" t="s">
        <v>115</v>
      </c>
      <c r="J6" s="184"/>
      <c r="K6" s="183" t="s">
        <v>116</v>
      </c>
      <c r="L6" s="185"/>
      <c r="M6" s="186" t="s">
        <v>45</v>
      </c>
      <c r="N6" s="187"/>
      <c r="O6" s="175" t="s">
        <v>47</v>
      </c>
      <c r="P6" s="21" t="s">
        <v>44</v>
      </c>
      <c r="Q6" s="182"/>
      <c r="R6" s="19" t="s">
        <v>45</v>
      </c>
      <c r="S6" s="21" t="s">
        <v>44</v>
      </c>
      <c r="T6" s="183" t="s">
        <v>54</v>
      </c>
      <c r="U6" s="184"/>
      <c r="V6" s="43" t="s">
        <v>118</v>
      </c>
      <c r="W6" s="43" t="s">
        <v>119</v>
      </c>
      <c r="X6" s="190" t="s">
        <v>79</v>
      </c>
      <c r="Y6" s="190"/>
    </row>
    <row r="7" spans="1:26" s="51" customFormat="1" ht="17.45" customHeight="1">
      <c r="A7" s="172"/>
      <c r="B7" s="23"/>
      <c r="C7" s="47" t="s">
        <v>8</v>
      </c>
      <c r="D7" s="46" t="s">
        <v>44</v>
      </c>
      <c r="E7" s="47" t="s">
        <v>8</v>
      </c>
      <c r="F7" s="48" t="s">
        <v>44</v>
      </c>
      <c r="G7" s="23"/>
      <c r="H7" s="23"/>
      <c r="I7" s="50" t="s">
        <v>35</v>
      </c>
      <c r="J7" s="50" t="s">
        <v>34</v>
      </c>
      <c r="K7" s="50" t="s">
        <v>35</v>
      </c>
      <c r="L7" s="50" t="s">
        <v>34</v>
      </c>
      <c r="M7" s="44" t="s">
        <v>35</v>
      </c>
      <c r="N7" s="44" t="s">
        <v>34</v>
      </c>
      <c r="O7" s="188"/>
      <c r="P7" s="26"/>
      <c r="Q7" s="49" t="s">
        <v>34</v>
      </c>
      <c r="R7" s="23"/>
      <c r="S7" s="28"/>
      <c r="T7" s="47" t="s">
        <v>8</v>
      </c>
      <c r="U7" s="46" t="s">
        <v>44</v>
      </c>
      <c r="V7" s="44" t="s">
        <v>8</v>
      </c>
      <c r="W7" s="44" t="s">
        <v>8</v>
      </c>
      <c r="X7" s="44" t="s">
        <v>7</v>
      </c>
      <c r="Y7" s="44" t="s">
        <v>44</v>
      </c>
    </row>
    <row r="8" spans="1:26" s="51" customFormat="1" ht="17.45" customHeight="1">
      <c r="A8" s="172"/>
      <c r="B8" s="44" t="s">
        <v>9</v>
      </c>
      <c r="C8" s="172" t="s">
        <v>10</v>
      </c>
      <c r="D8" s="172"/>
      <c r="E8" s="172" t="s">
        <v>11</v>
      </c>
      <c r="F8" s="172"/>
      <c r="G8" s="44" t="s">
        <v>43</v>
      </c>
      <c r="H8" s="44" t="s">
        <v>12</v>
      </c>
      <c r="I8" s="189" t="s">
        <v>13</v>
      </c>
      <c r="J8" s="180"/>
      <c r="K8" s="189" t="s">
        <v>52</v>
      </c>
      <c r="L8" s="180"/>
      <c r="M8" s="189" t="s">
        <v>53</v>
      </c>
      <c r="N8" s="179"/>
      <c r="O8" s="179"/>
      <c r="P8" s="180"/>
      <c r="Q8" s="44" t="s">
        <v>36</v>
      </c>
      <c r="R8" s="189" t="s">
        <v>57</v>
      </c>
      <c r="S8" s="180"/>
      <c r="T8" s="172" t="s">
        <v>65</v>
      </c>
      <c r="U8" s="172"/>
      <c r="V8" s="189" t="s">
        <v>66</v>
      </c>
      <c r="W8" s="179"/>
      <c r="X8" s="179"/>
      <c r="Y8" s="180"/>
    </row>
    <row r="9" spans="1:26" s="3" customFormat="1" ht="17.45" customHeight="1">
      <c r="A9" s="38" t="s">
        <v>14</v>
      </c>
      <c r="B9" s="13">
        <f>SUM(B10:B16)</f>
        <v>20561672.120000001</v>
      </c>
      <c r="C9" s="13">
        <f>SUM(C10:C16)</f>
        <v>12412376.719999999</v>
      </c>
      <c r="D9" s="9">
        <f t="shared" ref="D9:D29" si="0">C9*100/B9</f>
        <v>60.366572560636662</v>
      </c>
      <c r="E9" s="13">
        <f>SUM(E10:E16)</f>
        <v>11507431.390000001</v>
      </c>
      <c r="F9" s="9">
        <f>E9*100/C9</f>
        <v>92.709330771907162</v>
      </c>
      <c r="G9" s="13">
        <f t="shared" ref="G9:L9" si="1">SUM(G10:G16)</f>
        <v>24642310.829999998</v>
      </c>
      <c r="H9" s="13">
        <f t="shared" si="1"/>
        <v>3405787.5299999993</v>
      </c>
      <c r="I9" s="13">
        <f t="shared" si="1"/>
        <v>10762109.020000001</v>
      </c>
      <c r="J9" s="13">
        <f t="shared" si="1"/>
        <v>0</v>
      </c>
      <c r="K9" s="13">
        <f t="shared" si="1"/>
        <v>3039899.09</v>
      </c>
      <c r="L9" s="13">
        <f t="shared" si="1"/>
        <v>0</v>
      </c>
      <c r="M9" s="9">
        <f>I9+K9</f>
        <v>13802008.110000001</v>
      </c>
      <c r="N9" s="9">
        <f>J9+L9</f>
        <v>0</v>
      </c>
      <c r="O9" s="9">
        <f>M9+N9</f>
        <v>13802008.110000001</v>
      </c>
      <c r="P9" s="9">
        <f>O9*100/G9</f>
        <v>56.009390536528684</v>
      </c>
      <c r="Q9" s="45"/>
      <c r="R9" s="9">
        <f>G9-O9</f>
        <v>10840302.719999997</v>
      </c>
      <c r="S9" s="9">
        <f>R9*100/G9</f>
        <v>43.990609463471323</v>
      </c>
      <c r="T9" s="13">
        <f>SUM(T10:T16)</f>
        <v>13802008.110000001</v>
      </c>
      <c r="U9" s="9">
        <f>T9*100/O9</f>
        <v>100.00000000000001</v>
      </c>
      <c r="V9" s="13">
        <f>SUM(V10:V16)</f>
        <v>2277145.34</v>
      </c>
      <c r="W9" s="13">
        <f>SUM(W10:W16)</f>
        <v>997215.26</v>
      </c>
      <c r="X9" s="63">
        <f>SUM(X10:X16)</f>
        <v>3274360.5999999996</v>
      </c>
      <c r="Y9" s="60">
        <f>X9*100/T9</f>
        <v>23.723798550934188</v>
      </c>
    </row>
    <row r="10" spans="1:26" ht="17.45" customHeight="1">
      <c r="A10" s="4" t="s">
        <v>15</v>
      </c>
      <c r="B10" s="1">
        <v>11690671.938181818</v>
      </c>
      <c r="C10" s="1">
        <v>7988462.9699999997</v>
      </c>
      <c r="D10" s="1">
        <f t="shared" si="0"/>
        <v>68.331940304557037</v>
      </c>
      <c r="E10" s="1">
        <f>+Z10+7016906.77</f>
        <v>7548029.6399999997</v>
      </c>
      <c r="F10" s="1">
        <f>E10*100/C10</f>
        <v>94.48663238905894</v>
      </c>
      <c r="G10" s="58">
        <v>14629355.07</v>
      </c>
      <c r="H10" s="1">
        <v>1761833.7999999998</v>
      </c>
      <c r="I10" s="1">
        <v>5454041.7400000002</v>
      </c>
      <c r="J10" s="1"/>
      <c r="K10" s="1">
        <v>2007283.29</v>
      </c>
      <c r="L10" s="58"/>
      <c r="M10" s="58">
        <f>I10+K10</f>
        <v>7461325.0300000003</v>
      </c>
      <c r="N10" s="58">
        <f>J10+L10</f>
        <v>0</v>
      </c>
      <c r="O10" s="58">
        <f>M10+N10</f>
        <v>7461325.0300000003</v>
      </c>
      <c r="P10" s="1">
        <f>O10*100/G10</f>
        <v>51.002419411507248</v>
      </c>
      <c r="Q10" s="5"/>
      <c r="R10" s="1">
        <f t="shared" ref="R10:R29" si="2">G10-O10</f>
        <v>7168030.04</v>
      </c>
      <c r="S10" s="1">
        <f t="shared" ref="S10:S29" si="3">R10*100/G10</f>
        <v>48.997580588492752</v>
      </c>
      <c r="T10" s="1">
        <v>7461325.0300000003</v>
      </c>
      <c r="U10" s="1">
        <f t="shared" ref="U10:U29" si="4">T10*100/O10</f>
        <v>100</v>
      </c>
      <c r="V10" s="1">
        <v>705922.8</v>
      </c>
      <c r="W10" s="1">
        <v>189583</v>
      </c>
      <c r="X10" s="64">
        <f t="shared" ref="X10:X29" si="5">V10+W10</f>
        <v>895505.8</v>
      </c>
      <c r="Y10" s="58">
        <f>X10*100/T10</f>
        <v>12.001967430709824</v>
      </c>
      <c r="Z10" s="6">
        <v>531122.87</v>
      </c>
    </row>
    <row r="11" spans="1:26" ht="17.45" customHeight="1">
      <c r="A11" s="4" t="s">
        <v>16</v>
      </c>
      <c r="B11" s="1">
        <v>10000</v>
      </c>
      <c r="C11" s="1">
        <v>0</v>
      </c>
      <c r="D11" s="1">
        <f t="shared" si="0"/>
        <v>0</v>
      </c>
      <c r="E11" s="1">
        <v>0</v>
      </c>
      <c r="F11" s="1" t="e">
        <f t="shared" ref="F11:F29" si="6">E11*100/C11</f>
        <v>#DIV/0!</v>
      </c>
      <c r="G11" s="58">
        <v>443190</v>
      </c>
      <c r="H11" s="1">
        <v>2359</v>
      </c>
      <c r="I11" s="58">
        <v>173420</v>
      </c>
      <c r="J11" s="58"/>
      <c r="K11" s="58">
        <v>58080</v>
      </c>
      <c r="L11" s="58"/>
      <c r="M11" s="58">
        <f t="shared" ref="M11:N29" si="7">I11+K11</f>
        <v>231500</v>
      </c>
      <c r="N11" s="58">
        <f t="shared" si="7"/>
        <v>0</v>
      </c>
      <c r="O11" s="58">
        <f t="shared" ref="O11:O28" si="8">M11+N11</f>
        <v>231500</v>
      </c>
      <c r="P11" s="1">
        <f t="shared" ref="P11:P29" si="9">O11*100/G11</f>
        <v>52.234933098671</v>
      </c>
      <c r="Q11" s="5"/>
      <c r="R11" s="1">
        <f t="shared" si="2"/>
        <v>211690</v>
      </c>
      <c r="S11" s="1">
        <f t="shared" si="3"/>
        <v>47.765066901329</v>
      </c>
      <c r="T11" s="1">
        <v>231500</v>
      </c>
      <c r="U11" s="1">
        <f t="shared" si="4"/>
        <v>100</v>
      </c>
      <c r="V11" s="1">
        <v>91500</v>
      </c>
      <c r="W11" s="1">
        <v>0</v>
      </c>
      <c r="X11" s="64">
        <f t="shared" si="5"/>
        <v>91500</v>
      </c>
      <c r="Y11" s="58">
        <f t="shared" ref="Y11:Y29" si="10">X11*100/T11</f>
        <v>39.524838012958966</v>
      </c>
    </row>
    <row r="12" spans="1:26" ht="17.45" customHeight="1">
      <c r="A12" s="4" t="s">
        <v>17</v>
      </c>
      <c r="B12" s="1">
        <v>3000000</v>
      </c>
      <c r="C12" s="1">
        <v>2405964.04</v>
      </c>
      <c r="D12" s="1">
        <f t="shared" si="0"/>
        <v>80.198801333333336</v>
      </c>
      <c r="E12" s="1">
        <f>+Z12+2074414.84</f>
        <v>2096414.84</v>
      </c>
      <c r="F12" s="1">
        <f t="shared" si="6"/>
        <v>87.134088670751709</v>
      </c>
      <c r="G12" s="59">
        <v>3321568.15</v>
      </c>
      <c r="H12" s="1">
        <v>666455.59</v>
      </c>
      <c r="I12" s="58">
        <v>1933309.75</v>
      </c>
      <c r="J12" s="58"/>
      <c r="K12" s="58">
        <v>457808.79999999981</v>
      </c>
      <c r="L12" s="58"/>
      <c r="M12" s="58">
        <f t="shared" si="7"/>
        <v>2391118.5499999998</v>
      </c>
      <c r="N12" s="58">
        <f t="shared" si="7"/>
        <v>0</v>
      </c>
      <c r="O12" s="58">
        <f t="shared" si="8"/>
        <v>2391118.5499999998</v>
      </c>
      <c r="P12" s="1">
        <f t="shared" si="9"/>
        <v>71.987640837656755</v>
      </c>
      <c r="Q12" s="5"/>
      <c r="R12" s="1">
        <f t="shared" si="2"/>
        <v>930449.60000000009</v>
      </c>
      <c r="S12" s="1">
        <f t="shared" si="3"/>
        <v>28.012359162343248</v>
      </c>
      <c r="T12" s="1">
        <v>2391118.5499999998</v>
      </c>
      <c r="U12" s="1">
        <f t="shared" si="4"/>
        <v>100</v>
      </c>
      <c r="V12" s="1">
        <v>340733.04000000004</v>
      </c>
      <c r="W12" s="1">
        <v>193576</v>
      </c>
      <c r="X12" s="64">
        <f t="shared" si="5"/>
        <v>534309.04</v>
      </c>
      <c r="Y12" s="58">
        <f t="shared" si="10"/>
        <v>22.345568771569273</v>
      </c>
      <c r="Z12" s="6">
        <v>22000</v>
      </c>
    </row>
    <row r="13" spans="1:26" ht="30">
      <c r="A13" s="7" t="s">
        <v>18</v>
      </c>
      <c r="B13" s="1">
        <v>4500000</v>
      </c>
      <c r="C13" s="1">
        <v>1511408.2</v>
      </c>
      <c r="D13" s="1">
        <f t="shared" si="0"/>
        <v>33.586848888888888</v>
      </c>
      <c r="E13" s="1">
        <v>1381455.4</v>
      </c>
      <c r="F13" s="1">
        <f t="shared" si="6"/>
        <v>91.401872770043198</v>
      </c>
      <c r="G13" s="58">
        <v>4400000</v>
      </c>
      <c r="H13" s="1">
        <v>488368.8</v>
      </c>
      <c r="I13" s="58">
        <v>2669509.9500000002</v>
      </c>
      <c r="J13" s="58"/>
      <c r="K13" s="58">
        <v>432189</v>
      </c>
      <c r="L13" s="58"/>
      <c r="M13" s="58">
        <f t="shared" si="7"/>
        <v>3101698.95</v>
      </c>
      <c r="N13" s="58">
        <f t="shared" si="7"/>
        <v>0</v>
      </c>
      <c r="O13" s="58">
        <f t="shared" si="8"/>
        <v>3101698.95</v>
      </c>
      <c r="P13" s="1">
        <f t="shared" si="9"/>
        <v>70.493157954545453</v>
      </c>
      <c r="Q13" s="5"/>
      <c r="R13" s="1">
        <f t="shared" si="2"/>
        <v>1298301.0499999998</v>
      </c>
      <c r="S13" s="1">
        <f t="shared" si="3"/>
        <v>29.50684204545454</v>
      </c>
      <c r="T13" s="1">
        <v>3101698.95</v>
      </c>
      <c r="U13" s="1">
        <f t="shared" si="4"/>
        <v>100</v>
      </c>
      <c r="V13" s="1">
        <v>1056820.5</v>
      </c>
      <c r="W13" s="1">
        <v>252056</v>
      </c>
      <c r="X13" s="64">
        <f t="shared" si="5"/>
        <v>1308876.5</v>
      </c>
      <c r="Y13" s="58">
        <f t="shared" si="10"/>
        <v>42.198695653554644</v>
      </c>
    </row>
    <row r="14" spans="1:26" ht="17.45" customHeight="1">
      <c r="A14" s="4" t="s">
        <v>19</v>
      </c>
      <c r="B14" s="1">
        <v>0</v>
      </c>
      <c r="C14" s="1"/>
      <c r="D14" s="1" t="e">
        <f t="shared" si="0"/>
        <v>#DIV/0!</v>
      </c>
      <c r="E14" s="1"/>
      <c r="F14" s="1" t="e">
        <f t="shared" si="6"/>
        <v>#DIV/0!</v>
      </c>
      <c r="G14" s="58">
        <v>307993.61</v>
      </c>
      <c r="H14" s="1">
        <v>0</v>
      </c>
      <c r="I14" s="58">
        <v>0</v>
      </c>
      <c r="J14" s="58"/>
      <c r="K14" s="58"/>
      <c r="L14" s="58"/>
      <c r="M14" s="58">
        <f t="shared" si="7"/>
        <v>0</v>
      </c>
      <c r="N14" s="58">
        <f t="shared" si="7"/>
        <v>0</v>
      </c>
      <c r="O14" s="58">
        <f t="shared" si="8"/>
        <v>0</v>
      </c>
      <c r="P14" s="1">
        <f t="shared" si="9"/>
        <v>0</v>
      </c>
      <c r="Q14" s="5"/>
      <c r="R14" s="1">
        <f t="shared" si="2"/>
        <v>307993.61</v>
      </c>
      <c r="S14" s="1">
        <f t="shared" si="3"/>
        <v>100</v>
      </c>
      <c r="T14" s="1">
        <v>0</v>
      </c>
      <c r="U14" s="1" t="e">
        <f t="shared" si="4"/>
        <v>#DIV/0!</v>
      </c>
      <c r="V14" s="1">
        <v>0</v>
      </c>
      <c r="W14" s="1">
        <v>0</v>
      </c>
      <c r="X14" s="64">
        <f t="shared" si="5"/>
        <v>0</v>
      </c>
      <c r="Y14" s="58" t="e">
        <f t="shared" si="10"/>
        <v>#DIV/0!</v>
      </c>
    </row>
    <row r="15" spans="1:26" ht="17.45" customHeight="1">
      <c r="A15" s="4" t="s">
        <v>20</v>
      </c>
      <c r="B15" s="1">
        <v>621675.26181818184</v>
      </c>
      <c r="C15" s="1">
        <v>489981.51</v>
      </c>
      <c r="D15" s="1">
        <f t="shared" si="0"/>
        <v>78.816311359563528</v>
      </c>
      <c r="E15" s="1">
        <v>464971.51</v>
      </c>
      <c r="F15" s="1">
        <f t="shared" si="6"/>
        <v>94.895725759120992</v>
      </c>
      <c r="G15" s="58">
        <v>840204</v>
      </c>
      <c r="H15" s="1">
        <v>486770.34</v>
      </c>
      <c r="I15" s="58">
        <v>190212.58</v>
      </c>
      <c r="J15" s="58"/>
      <c r="K15" s="58">
        <v>24600</v>
      </c>
      <c r="L15" s="58"/>
      <c r="M15" s="58">
        <f t="shared" si="7"/>
        <v>214812.58</v>
      </c>
      <c r="N15" s="58">
        <f t="shared" si="7"/>
        <v>0</v>
      </c>
      <c r="O15" s="58">
        <f t="shared" si="8"/>
        <v>214812.58</v>
      </c>
      <c r="P15" s="1">
        <f t="shared" si="9"/>
        <v>25.566717130601617</v>
      </c>
      <c r="Q15" s="5"/>
      <c r="R15" s="1">
        <f t="shared" si="2"/>
        <v>625391.42000000004</v>
      </c>
      <c r="S15" s="1">
        <f t="shared" si="3"/>
        <v>74.433282869398397</v>
      </c>
      <c r="T15" s="1">
        <v>214812.58</v>
      </c>
      <c r="U15" s="1">
        <f t="shared" si="4"/>
        <v>100</v>
      </c>
      <c r="V15" s="1">
        <v>10360</v>
      </c>
      <c r="W15" s="1">
        <v>98269.260000000009</v>
      </c>
      <c r="X15" s="64">
        <f t="shared" si="5"/>
        <v>108629.26000000001</v>
      </c>
      <c r="Y15" s="58">
        <f t="shared" si="10"/>
        <v>50.569319543576086</v>
      </c>
    </row>
    <row r="16" spans="1:26" ht="17.45" customHeight="1">
      <c r="A16" s="4" t="s">
        <v>21</v>
      </c>
      <c r="B16" s="1">
        <v>739324.92</v>
      </c>
      <c r="C16" s="1">
        <v>16560</v>
      </c>
      <c r="D16" s="1">
        <f t="shared" si="0"/>
        <v>2.2398812148791087</v>
      </c>
      <c r="E16" s="1">
        <v>16560</v>
      </c>
      <c r="F16" s="1">
        <f t="shared" si="6"/>
        <v>100</v>
      </c>
      <c r="G16" s="61">
        <v>700000</v>
      </c>
      <c r="H16" s="1"/>
      <c r="I16" s="58">
        <v>341615</v>
      </c>
      <c r="J16" s="58"/>
      <c r="K16" s="58">
        <v>59938</v>
      </c>
      <c r="L16" s="58"/>
      <c r="M16" s="58">
        <f t="shared" si="7"/>
        <v>401553</v>
      </c>
      <c r="N16" s="58">
        <f t="shared" si="7"/>
        <v>0</v>
      </c>
      <c r="O16" s="58">
        <f t="shared" si="8"/>
        <v>401553</v>
      </c>
      <c r="P16" s="1">
        <f t="shared" si="9"/>
        <v>57.364714285714285</v>
      </c>
      <c r="Q16" s="5"/>
      <c r="R16" s="1">
        <f t="shared" si="2"/>
        <v>298447</v>
      </c>
      <c r="S16" s="1">
        <f t="shared" si="3"/>
        <v>42.635285714285715</v>
      </c>
      <c r="T16" s="1">
        <v>401553</v>
      </c>
      <c r="U16" s="1">
        <f t="shared" si="4"/>
        <v>100</v>
      </c>
      <c r="V16" s="1">
        <v>71809</v>
      </c>
      <c r="W16" s="1">
        <v>263731</v>
      </c>
      <c r="X16" s="64">
        <f t="shared" si="5"/>
        <v>335540</v>
      </c>
      <c r="Y16" s="58">
        <f t="shared" si="10"/>
        <v>83.560576063433714</v>
      </c>
    </row>
    <row r="17" spans="1:25" s="11" customFormat="1" ht="17.45" customHeight="1">
      <c r="A17" s="8" t="s">
        <v>22</v>
      </c>
      <c r="B17" s="9">
        <f>SUM(B18:B28)</f>
        <v>3446365.9099999997</v>
      </c>
      <c r="C17" s="9">
        <f>SUM(C18:C28)</f>
        <v>710603.11</v>
      </c>
      <c r="D17" s="9">
        <f t="shared" si="0"/>
        <v>20.618910718043868</v>
      </c>
      <c r="E17" s="9">
        <f>SUM(E18:E28)</f>
        <v>679963.11</v>
      </c>
      <c r="F17" s="9">
        <f>E17*100/C17</f>
        <v>95.688169729513291</v>
      </c>
      <c r="G17" s="9">
        <f>SUM(G18:G28)</f>
        <v>3906036.19</v>
      </c>
      <c r="H17" s="9">
        <f>SUM(H18:H28)</f>
        <v>64539.51</v>
      </c>
      <c r="I17" s="60">
        <f t="shared" ref="I17:K17" si="11">SUM(I18:I28)</f>
        <v>1215911</v>
      </c>
      <c r="J17" s="60">
        <f>SUM(J18:J28)</f>
        <v>10670</v>
      </c>
      <c r="K17" s="60">
        <f t="shared" si="11"/>
        <v>298687.5</v>
      </c>
      <c r="L17" s="60">
        <f>SUM(L18:L28)</f>
        <v>162340</v>
      </c>
      <c r="M17" s="60">
        <f t="shared" si="7"/>
        <v>1514598.5</v>
      </c>
      <c r="N17" s="60">
        <f t="shared" si="7"/>
        <v>173010</v>
      </c>
      <c r="O17" s="60">
        <f t="shared" si="8"/>
        <v>1687608.5</v>
      </c>
      <c r="P17" s="9">
        <f t="shared" si="9"/>
        <v>43.2051424490258</v>
      </c>
      <c r="Q17" s="10"/>
      <c r="R17" s="9">
        <f t="shared" si="2"/>
        <v>2218427.69</v>
      </c>
      <c r="S17" s="9">
        <f t="shared" si="3"/>
        <v>56.7948575509742</v>
      </c>
      <c r="T17" s="9">
        <f t="shared" ref="T17" si="12">SUM(T18:T28)</f>
        <v>1687608.5</v>
      </c>
      <c r="U17" s="9">
        <f t="shared" si="4"/>
        <v>100</v>
      </c>
      <c r="V17" s="9">
        <f t="shared" ref="V17:W17" si="13">SUM(V18:V28)</f>
        <v>562118.75</v>
      </c>
      <c r="W17" s="9">
        <f t="shared" si="13"/>
        <v>71860.75</v>
      </c>
      <c r="X17" s="60">
        <f>SUM(X18:X28)</f>
        <v>633979.5</v>
      </c>
      <c r="Y17" s="60">
        <f t="shared" si="10"/>
        <v>37.566740153299776</v>
      </c>
    </row>
    <row r="18" spans="1:25" ht="17.45" customHeight="1">
      <c r="A18" s="12" t="s">
        <v>23</v>
      </c>
      <c r="B18" s="1">
        <v>719392.83</v>
      </c>
      <c r="C18" s="1">
        <v>276733</v>
      </c>
      <c r="D18" s="1">
        <f t="shared" si="0"/>
        <v>38.467578277086808</v>
      </c>
      <c r="E18" s="1">
        <v>276733</v>
      </c>
      <c r="F18" s="1">
        <f t="shared" si="6"/>
        <v>100</v>
      </c>
      <c r="G18" s="61">
        <v>921802.96</v>
      </c>
      <c r="H18" s="1">
        <v>0</v>
      </c>
      <c r="I18" s="58">
        <v>372420</v>
      </c>
      <c r="J18" s="58"/>
      <c r="K18" s="58">
        <v>139479</v>
      </c>
      <c r="L18" s="58"/>
      <c r="M18" s="58">
        <f t="shared" si="7"/>
        <v>511899</v>
      </c>
      <c r="N18" s="58">
        <f t="shared" si="7"/>
        <v>0</v>
      </c>
      <c r="O18" s="58">
        <f>M18+N18</f>
        <v>511899</v>
      </c>
      <c r="P18" s="1">
        <f t="shared" si="9"/>
        <v>55.532366700145985</v>
      </c>
      <c r="Q18" s="5"/>
      <c r="R18" s="1">
        <f t="shared" si="2"/>
        <v>409903.95999999996</v>
      </c>
      <c r="S18" s="1">
        <f t="shared" si="3"/>
        <v>44.467633299854022</v>
      </c>
      <c r="T18" s="1">
        <v>511899</v>
      </c>
      <c r="U18" s="1">
        <f t="shared" si="4"/>
        <v>100</v>
      </c>
      <c r="V18" s="1">
        <v>152835</v>
      </c>
      <c r="W18" s="1">
        <v>17586</v>
      </c>
      <c r="X18" s="64">
        <f t="shared" si="5"/>
        <v>170421</v>
      </c>
      <c r="Y18" s="58">
        <f>X18*100/T18</f>
        <v>33.291918913691958</v>
      </c>
    </row>
    <row r="19" spans="1:25" ht="17.45" customHeight="1">
      <c r="A19" s="12" t="s">
        <v>24</v>
      </c>
      <c r="B19" s="1">
        <v>33666.269999999997</v>
      </c>
      <c r="C19" s="1">
        <v>1600</v>
      </c>
      <c r="D19" s="1">
        <f t="shared" si="0"/>
        <v>4.7525312426948405</v>
      </c>
      <c r="E19" s="1">
        <v>1600</v>
      </c>
      <c r="F19" s="1">
        <f t="shared" si="6"/>
        <v>100</v>
      </c>
      <c r="G19" s="61">
        <v>35000</v>
      </c>
      <c r="H19" s="1">
        <v>0</v>
      </c>
      <c r="I19" s="58">
        <v>1340</v>
      </c>
      <c r="J19" s="58"/>
      <c r="K19" s="58">
        <v>5200</v>
      </c>
      <c r="L19" s="58"/>
      <c r="M19" s="58">
        <f t="shared" si="7"/>
        <v>6540</v>
      </c>
      <c r="N19" s="58">
        <f t="shared" si="7"/>
        <v>0</v>
      </c>
      <c r="O19" s="58">
        <f t="shared" si="8"/>
        <v>6540</v>
      </c>
      <c r="P19" s="1">
        <f t="shared" si="9"/>
        <v>18.685714285714287</v>
      </c>
      <c r="Q19" s="5"/>
      <c r="R19" s="1">
        <f t="shared" si="2"/>
        <v>28460</v>
      </c>
      <c r="S19" s="1">
        <f t="shared" si="3"/>
        <v>81.314285714285717</v>
      </c>
      <c r="T19" s="1">
        <v>6540</v>
      </c>
      <c r="U19" s="1">
        <f t="shared" si="4"/>
        <v>100</v>
      </c>
      <c r="V19" s="1">
        <v>0</v>
      </c>
      <c r="W19" s="1">
        <v>0</v>
      </c>
      <c r="X19" s="64">
        <f t="shared" si="5"/>
        <v>0</v>
      </c>
      <c r="Y19" s="58">
        <f t="shared" si="10"/>
        <v>0</v>
      </c>
    </row>
    <row r="20" spans="1:25" ht="17.45" customHeight="1">
      <c r="A20" s="12" t="s">
        <v>25</v>
      </c>
      <c r="B20" s="1">
        <v>80132.06</v>
      </c>
      <c r="C20" s="1">
        <v>27730.26</v>
      </c>
      <c r="D20" s="1">
        <f t="shared" si="0"/>
        <v>34.605699641317095</v>
      </c>
      <c r="E20" s="1">
        <v>27730.260000000002</v>
      </c>
      <c r="F20" s="1">
        <f t="shared" si="6"/>
        <v>100</v>
      </c>
      <c r="G20" s="61">
        <v>50000</v>
      </c>
      <c r="H20" s="1">
        <v>0</v>
      </c>
      <c r="I20" s="58">
        <v>6860</v>
      </c>
      <c r="J20" s="58"/>
      <c r="K20" s="58">
        <v>650</v>
      </c>
      <c r="L20" s="58"/>
      <c r="M20" s="58">
        <f t="shared" si="7"/>
        <v>7510</v>
      </c>
      <c r="N20" s="58">
        <f t="shared" si="7"/>
        <v>0</v>
      </c>
      <c r="O20" s="58">
        <f t="shared" si="8"/>
        <v>7510</v>
      </c>
      <c r="P20" s="1">
        <f t="shared" si="9"/>
        <v>15.02</v>
      </c>
      <c r="Q20" s="5"/>
      <c r="R20" s="1">
        <f t="shared" si="2"/>
        <v>42490</v>
      </c>
      <c r="S20" s="1">
        <f t="shared" si="3"/>
        <v>84.98</v>
      </c>
      <c r="T20" s="1">
        <v>7510</v>
      </c>
      <c r="U20" s="1">
        <f t="shared" si="4"/>
        <v>100</v>
      </c>
      <c r="V20" s="1">
        <v>3360</v>
      </c>
      <c r="W20" s="1">
        <v>0</v>
      </c>
      <c r="X20" s="64">
        <f t="shared" si="5"/>
        <v>3360</v>
      </c>
      <c r="Y20" s="58">
        <f t="shared" si="10"/>
        <v>44.740346205059922</v>
      </c>
    </row>
    <row r="21" spans="1:25" s="59" customFormat="1" ht="17.45" customHeight="1">
      <c r="A21" s="12" t="s">
        <v>26</v>
      </c>
      <c r="B21" s="58">
        <v>0</v>
      </c>
      <c r="C21" s="58">
        <v>0</v>
      </c>
      <c r="D21" s="58" t="e">
        <f t="shared" si="0"/>
        <v>#DIV/0!</v>
      </c>
      <c r="E21" s="58"/>
      <c r="F21" s="58" t="e">
        <f t="shared" si="6"/>
        <v>#DIV/0!</v>
      </c>
      <c r="G21" s="61">
        <v>1600</v>
      </c>
      <c r="H21" s="58">
        <v>0</v>
      </c>
      <c r="I21" s="58">
        <v>1600</v>
      </c>
      <c r="J21" s="58">
        <v>250</v>
      </c>
      <c r="K21" s="58">
        <v>0</v>
      </c>
      <c r="L21" s="58">
        <v>20240</v>
      </c>
      <c r="M21" s="58">
        <f t="shared" si="7"/>
        <v>1600</v>
      </c>
      <c r="N21" s="58">
        <f t="shared" si="7"/>
        <v>20490</v>
      </c>
      <c r="O21" s="58">
        <f t="shared" si="8"/>
        <v>22090</v>
      </c>
      <c r="P21" s="58">
        <f>O21*100/G21</f>
        <v>1380.625</v>
      </c>
      <c r="Q21" s="62" t="s">
        <v>126</v>
      </c>
      <c r="R21" s="58">
        <f t="shared" si="2"/>
        <v>-20490</v>
      </c>
      <c r="S21" s="58">
        <f t="shared" si="3"/>
        <v>-1280.625</v>
      </c>
      <c r="T21" s="58">
        <v>22090</v>
      </c>
      <c r="U21" s="58">
        <f t="shared" si="4"/>
        <v>100</v>
      </c>
      <c r="V21" s="58">
        <v>0</v>
      </c>
      <c r="W21" s="58">
        <v>0</v>
      </c>
      <c r="X21" s="64">
        <f t="shared" si="5"/>
        <v>0</v>
      </c>
      <c r="Y21" s="58">
        <f t="shared" si="10"/>
        <v>0</v>
      </c>
    </row>
    <row r="22" spans="1:25" ht="17.45" customHeight="1">
      <c r="A22" s="12" t="s">
        <v>27</v>
      </c>
      <c r="B22" s="1">
        <v>586968.52</v>
      </c>
      <c r="C22" s="1">
        <v>74080</v>
      </c>
      <c r="D22" s="1">
        <f t="shared" si="0"/>
        <v>12.620779049615813</v>
      </c>
      <c r="E22" s="1">
        <v>48790</v>
      </c>
      <c r="F22" s="1">
        <f t="shared" si="6"/>
        <v>65.861231101511876</v>
      </c>
      <c r="G22" s="61">
        <v>259871.61</v>
      </c>
      <c r="H22" s="1">
        <v>8907.14</v>
      </c>
      <c r="I22" s="58">
        <v>86875</v>
      </c>
      <c r="J22" s="58"/>
      <c r="K22" s="58">
        <v>54076</v>
      </c>
      <c r="L22" s="58"/>
      <c r="M22" s="58">
        <f t="shared" si="7"/>
        <v>140951</v>
      </c>
      <c r="N22" s="58">
        <f t="shared" si="7"/>
        <v>0</v>
      </c>
      <c r="O22" s="58">
        <f t="shared" si="8"/>
        <v>140951</v>
      </c>
      <c r="P22" s="1">
        <f t="shared" si="9"/>
        <v>54.238706567446904</v>
      </c>
      <c r="Q22" s="5"/>
      <c r="R22" s="1">
        <f t="shared" si="2"/>
        <v>118920.60999999999</v>
      </c>
      <c r="S22" s="1">
        <f t="shared" si="3"/>
        <v>45.761293432553096</v>
      </c>
      <c r="T22" s="1">
        <v>140951</v>
      </c>
      <c r="U22" s="1">
        <f t="shared" si="4"/>
        <v>100</v>
      </c>
      <c r="V22" s="1">
        <v>42510</v>
      </c>
      <c r="W22" s="1">
        <v>0</v>
      </c>
      <c r="X22" s="64">
        <f t="shared" si="5"/>
        <v>42510</v>
      </c>
      <c r="Y22" s="58">
        <f t="shared" si="10"/>
        <v>30.159417102397288</v>
      </c>
    </row>
    <row r="23" spans="1:25" ht="17.45" customHeight="1">
      <c r="A23" s="12" t="s">
        <v>28</v>
      </c>
      <c r="B23" s="1">
        <v>547686.05000000005</v>
      </c>
      <c r="C23" s="1">
        <v>182799.5</v>
      </c>
      <c r="D23" s="1">
        <f t="shared" si="0"/>
        <v>33.376694549733372</v>
      </c>
      <c r="E23" s="1">
        <v>177449.5</v>
      </c>
      <c r="F23" s="1">
        <f t="shared" si="6"/>
        <v>97.073296152341769</v>
      </c>
      <c r="G23" s="61">
        <v>870721.62</v>
      </c>
      <c r="H23" s="1">
        <v>55632.37</v>
      </c>
      <c r="I23" s="58">
        <v>309491</v>
      </c>
      <c r="J23" s="58"/>
      <c r="K23" s="58">
        <v>18400</v>
      </c>
      <c r="L23" s="58"/>
      <c r="M23" s="58">
        <f t="shared" si="7"/>
        <v>327891</v>
      </c>
      <c r="N23" s="58">
        <f t="shared" si="7"/>
        <v>0</v>
      </c>
      <c r="O23" s="58">
        <f>M23+N23</f>
        <v>327891</v>
      </c>
      <c r="P23" s="1">
        <f t="shared" si="9"/>
        <v>37.657385835900115</v>
      </c>
      <c r="Q23" s="5"/>
      <c r="R23" s="1">
        <f t="shared" si="2"/>
        <v>542830.62</v>
      </c>
      <c r="S23" s="1">
        <f t="shared" si="3"/>
        <v>62.342614164099885</v>
      </c>
      <c r="T23" s="1">
        <v>327891</v>
      </c>
      <c r="U23" s="1">
        <f t="shared" si="4"/>
        <v>100</v>
      </c>
      <c r="V23" s="1">
        <v>108288</v>
      </c>
      <c r="W23" s="1">
        <v>17626</v>
      </c>
      <c r="X23" s="64">
        <f t="shared" si="5"/>
        <v>125914</v>
      </c>
      <c r="Y23" s="58">
        <f t="shared" si="10"/>
        <v>38.401176000561165</v>
      </c>
    </row>
    <row r="24" spans="1:25" ht="17.45" customHeight="1">
      <c r="A24" s="12" t="s">
        <v>29</v>
      </c>
      <c r="B24" s="1">
        <v>966617.4</v>
      </c>
      <c r="C24" s="1">
        <v>59680.25</v>
      </c>
      <c r="D24" s="1">
        <f t="shared" si="0"/>
        <v>6.1741336334313868</v>
      </c>
      <c r="E24" s="1">
        <v>59680.25</v>
      </c>
      <c r="F24" s="1">
        <f t="shared" si="6"/>
        <v>100</v>
      </c>
      <c r="G24" s="61">
        <v>1000000</v>
      </c>
      <c r="H24" s="1">
        <v>0</v>
      </c>
      <c r="I24" s="58">
        <v>369175</v>
      </c>
      <c r="J24" s="58"/>
      <c r="K24" s="58">
        <v>80882.5</v>
      </c>
      <c r="L24" s="58"/>
      <c r="M24" s="58">
        <f t="shared" si="7"/>
        <v>450057.5</v>
      </c>
      <c r="N24" s="58">
        <f t="shared" si="7"/>
        <v>0</v>
      </c>
      <c r="O24" s="58">
        <f t="shared" si="8"/>
        <v>450057.5</v>
      </c>
      <c r="P24" s="1">
        <f t="shared" si="9"/>
        <v>45.005749999999999</v>
      </c>
      <c r="Q24" s="5"/>
      <c r="R24" s="1">
        <f t="shared" si="2"/>
        <v>549942.5</v>
      </c>
      <c r="S24" s="1">
        <f t="shared" si="3"/>
        <v>54.994250000000001</v>
      </c>
      <c r="T24" s="1">
        <v>450057.5</v>
      </c>
      <c r="U24" s="1">
        <f t="shared" si="4"/>
        <v>100</v>
      </c>
      <c r="V24" s="1">
        <v>226715.75</v>
      </c>
      <c r="W24" s="1">
        <v>34688.75</v>
      </c>
      <c r="X24" s="64">
        <f t="shared" si="5"/>
        <v>261404.5</v>
      </c>
      <c r="Y24" s="58">
        <f t="shared" si="10"/>
        <v>58.082467240297071</v>
      </c>
    </row>
    <row r="25" spans="1:25" ht="17.45" customHeight="1">
      <c r="A25" s="12" t="s">
        <v>30</v>
      </c>
      <c r="B25" s="1">
        <v>367890</v>
      </c>
      <c r="C25" s="1">
        <v>30600</v>
      </c>
      <c r="D25" s="1">
        <f t="shared" si="0"/>
        <v>8.3177036614205342</v>
      </c>
      <c r="E25" s="1">
        <v>30600</v>
      </c>
      <c r="F25" s="1">
        <f t="shared" si="6"/>
        <v>100</v>
      </c>
      <c r="G25" s="61">
        <v>646040</v>
      </c>
      <c r="H25" s="1">
        <v>0</v>
      </c>
      <c r="I25" s="58">
        <v>16360</v>
      </c>
      <c r="J25" s="58"/>
      <c r="K25" s="58">
        <v>0</v>
      </c>
      <c r="L25" s="58"/>
      <c r="M25" s="58">
        <f t="shared" si="7"/>
        <v>16360</v>
      </c>
      <c r="N25" s="58">
        <f t="shared" si="7"/>
        <v>0</v>
      </c>
      <c r="O25" s="58">
        <f t="shared" si="8"/>
        <v>16360</v>
      </c>
      <c r="P25" s="1">
        <f t="shared" si="9"/>
        <v>2.5323509380224136</v>
      </c>
      <c r="Q25" s="5"/>
      <c r="R25" s="1">
        <f t="shared" si="2"/>
        <v>629680</v>
      </c>
      <c r="S25" s="1">
        <f t="shared" si="3"/>
        <v>97.467649061977582</v>
      </c>
      <c r="T25" s="1">
        <v>16360</v>
      </c>
      <c r="U25" s="1">
        <f t="shared" si="4"/>
        <v>100</v>
      </c>
      <c r="V25" s="1">
        <v>14400</v>
      </c>
      <c r="W25" s="1">
        <v>1960</v>
      </c>
      <c r="X25" s="64">
        <f t="shared" si="5"/>
        <v>16360</v>
      </c>
      <c r="Y25" s="58">
        <f t="shared" si="10"/>
        <v>100</v>
      </c>
    </row>
    <row r="26" spans="1:25" ht="17.45" customHeight="1">
      <c r="A26" s="12" t="s">
        <v>31</v>
      </c>
      <c r="B26" s="1">
        <v>122863.19</v>
      </c>
      <c r="C26" s="1">
        <v>57380.1</v>
      </c>
      <c r="D26" s="1">
        <f t="shared" si="0"/>
        <v>46.702433820902748</v>
      </c>
      <c r="E26" s="1">
        <v>57380.1</v>
      </c>
      <c r="F26" s="1">
        <f t="shared" si="6"/>
        <v>100</v>
      </c>
      <c r="G26" s="61">
        <v>120000</v>
      </c>
      <c r="H26" s="1">
        <v>0</v>
      </c>
      <c r="I26" s="58">
        <v>51190</v>
      </c>
      <c r="J26" s="58"/>
      <c r="K26" s="58">
        <v>0</v>
      </c>
      <c r="L26" s="58"/>
      <c r="M26" s="58">
        <f t="shared" si="7"/>
        <v>51190</v>
      </c>
      <c r="N26" s="58">
        <f t="shared" si="7"/>
        <v>0</v>
      </c>
      <c r="O26" s="58">
        <f t="shared" si="8"/>
        <v>51190</v>
      </c>
      <c r="P26" s="1">
        <f t="shared" si="9"/>
        <v>42.658333333333331</v>
      </c>
      <c r="Q26" s="5"/>
      <c r="R26" s="1">
        <f t="shared" si="2"/>
        <v>68810</v>
      </c>
      <c r="S26" s="1">
        <f t="shared" si="3"/>
        <v>57.341666666666669</v>
      </c>
      <c r="T26" s="1">
        <v>51190</v>
      </c>
      <c r="U26" s="1">
        <f t="shared" si="4"/>
        <v>100</v>
      </c>
      <c r="V26" s="1">
        <v>3590</v>
      </c>
      <c r="W26" s="1">
        <v>0</v>
      </c>
      <c r="X26" s="64">
        <f t="shared" si="5"/>
        <v>3590</v>
      </c>
      <c r="Y26" s="58">
        <f t="shared" si="10"/>
        <v>7.0130884938464542</v>
      </c>
    </row>
    <row r="27" spans="1:25" ht="17.45" customHeight="1">
      <c r="A27" s="12" t="s">
        <v>32</v>
      </c>
      <c r="B27" s="1">
        <v>21149.59</v>
      </c>
      <c r="C27" s="1"/>
      <c r="D27" s="1">
        <f t="shared" si="0"/>
        <v>0</v>
      </c>
      <c r="E27" s="1"/>
      <c r="F27" s="1" t="e">
        <f t="shared" si="6"/>
        <v>#DIV/0!</v>
      </c>
      <c r="G27" s="61">
        <v>1000</v>
      </c>
      <c r="H27" s="1">
        <v>0</v>
      </c>
      <c r="I27" s="58">
        <v>600</v>
      </c>
      <c r="J27" s="58"/>
      <c r="K27" s="58">
        <v>0</v>
      </c>
      <c r="L27" s="58"/>
      <c r="M27" s="58">
        <f t="shared" si="7"/>
        <v>600</v>
      </c>
      <c r="N27" s="58">
        <f t="shared" si="7"/>
        <v>0</v>
      </c>
      <c r="O27" s="58">
        <f t="shared" si="8"/>
        <v>600</v>
      </c>
      <c r="P27" s="1">
        <f t="shared" si="9"/>
        <v>60</v>
      </c>
      <c r="Q27" s="5"/>
      <c r="R27" s="1">
        <f t="shared" si="2"/>
        <v>400</v>
      </c>
      <c r="S27" s="1">
        <f t="shared" si="3"/>
        <v>40</v>
      </c>
      <c r="T27" s="1">
        <v>600</v>
      </c>
      <c r="U27" s="1">
        <f t="shared" si="4"/>
        <v>100</v>
      </c>
      <c r="V27" s="1">
        <v>0</v>
      </c>
      <c r="W27" s="1">
        <v>0</v>
      </c>
      <c r="X27" s="64">
        <f t="shared" si="5"/>
        <v>0</v>
      </c>
      <c r="Y27" s="58">
        <f t="shared" si="10"/>
        <v>0</v>
      </c>
    </row>
    <row r="28" spans="1:25" ht="17.45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1"/>
      <c r="F28" s="1" t="e">
        <f t="shared" si="6"/>
        <v>#DIV/0!</v>
      </c>
      <c r="G28" s="58">
        <v>0</v>
      </c>
      <c r="H28" s="1">
        <v>0</v>
      </c>
      <c r="I28" s="6">
        <v>0</v>
      </c>
      <c r="J28" s="58">
        <v>10420</v>
      </c>
      <c r="K28" s="6">
        <v>0</v>
      </c>
      <c r="L28" s="58">
        <v>142100</v>
      </c>
      <c r="M28" s="58">
        <f t="shared" si="7"/>
        <v>0</v>
      </c>
      <c r="N28" s="58">
        <f t="shared" si="7"/>
        <v>152520</v>
      </c>
      <c r="O28" s="58">
        <f t="shared" si="8"/>
        <v>152520</v>
      </c>
      <c r="P28" s="1" t="e">
        <f>O28*100/G28</f>
        <v>#DIV/0!</v>
      </c>
      <c r="Q28" s="62" t="s">
        <v>126</v>
      </c>
      <c r="R28" s="1">
        <f t="shared" si="2"/>
        <v>-152520</v>
      </c>
      <c r="S28" s="1" t="e">
        <f t="shared" si="3"/>
        <v>#DIV/0!</v>
      </c>
      <c r="T28" s="1">
        <v>152520</v>
      </c>
      <c r="U28" s="1">
        <f t="shared" si="4"/>
        <v>100</v>
      </c>
      <c r="V28" s="1">
        <v>10420</v>
      </c>
      <c r="W28" s="1">
        <v>0</v>
      </c>
      <c r="X28" s="64">
        <f t="shared" si="5"/>
        <v>10420</v>
      </c>
      <c r="Y28" s="58">
        <f t="shared" si="10"/>
        <v>6.831890899554157</v>
      </c>
    </row>
    <row r="29" spans="1:25" s="11" customFormat="1" ht="17.45" customHeight="1">
      <c r="A29" s="45" t="s">
        <v>33</v>
      </c>
      <c r="B29" s="9">
        <f>B9+B17</f>
        <v>24008038.030000001</v>
      </c>
      <c r="C29" s="9">
        <f>C9+C17</f>
        <v>13122979.829999998</v>
      </c>
      <c r="D29" s="9">
        <f t="shared" si="0"/>
        <v>54.660775751861792</v>
      </c>
      <c r="E29" s="9">
        <f>E9+E17</f>
        <v>12187394.5</v>
      </c>
      <c r="F29" s="9">
        <f t="shared" si="6"/>
        <v>92.870633483249065</v>
      </c>
      <c r="G29" s="9">
        <f>G9+G17</f>
        <v>28548347.02</v>
      </c>
      <c r="H29" s="9">
        <f>H9+H17</f>
        <v>3470327.0399999991</v>
      </c>
      <c r="I29" s="9">
        <f t="shared" ref="I29:L29" si="14">I9+I17</f>
        <v>11978020.020000001</v>
      </c>
      <c r="J29" s="9">
        <f t="shared" si="14"/>
        <v>10670</v>
      </c>
      <c r="K29" s="9">
        <f t="shared" si="14"/>
        <v>3338586.59</v>
      </c>
      <c r="L29" s="9">
        <f t="shared" si="14"/>
        <v>162340</v>
      </c>
      <c r="M29" s="9">
        <f t="shared" si="7"/>
        <v>15316606.610000001</v>
      </c>
      <c r="N29" s="9">
        <f t="shared" si="7"/>
        <v>173010</v>
      </c>
      <c r="O29" s="9">
        <f>M29+N29</f>
        <v>15489616.610000001</v>
      </c>
      <c r="P29" s="9">
        <f t="shared" si="9"/>
        <v>54.257490281831394</v>
      </c>
      <c r="Q29" s="10"/>
      <c r="R29" s="9">
        <f t="shared" si="2"/>
        <v>13058730.409999998</v>
      </c>
      <c r="S29" s="9">
        <f t="shared" si="3"/>
        <v>45.742509718168606</v>
      </c>
      <c r="T29" s="9">
        <f>T9+T17</f>
        <v>15489616.610000001</v>
      </c>
      <c r="U29" s="9">
        <f t="shared" si="4"/>
        <v>100.00000000000001</v>
      </c>
      <c r="V29" s="9">
        <f>V9+V17</f>
        <v>2839264.09</v>
      </c>
      <c r="W29" s="9">
        <f>W9+W17</f>
        <v>1069076.01</v>
      </c>
      <c r="X29" s="63">
        <f t="shared" si="5"/>
        <v>3908340.0999999996</v>
      </c>
      <c r="Y29" s="60">
        <f t="shared" si="10"/>
        <v>25.232000238642442</v>
      </c>
    </row>
    <row r="32" spans="1:25" ht="17.45" customHeight="1">
      <c r="B32" s="147" t="s">
        <v>120</v>
      </c>
    </row>
    <row r="33" spans="2:2" ht="17.45" customHeight="1">
      <c r="B33" s="148" t="s">
        <v>121</v>
      </c>
    </row>
    <row r="34" spans="2:2" ht="17.45" customHeight="1">
      <c r="B34" s="59" t="s">
        <v>122</v>
      </c>
    </row>
  </sheetData>
  <mergeCells count="28">
    <mergeCell ref="C8:D8"/>
    <mergeCell ref="E8:F8"/>
    <mergeCell ref="I8:J8"/>
    <mergeCell ref="K8:L8"/>
    <mergeCell ref="M8:P8"/>
    <mergeCell ref="O6:O7"/>
    <mergeCell ref="T6:U6"/>
    <mergeCell ref="I6:J6"/>
    <mergeCell ref="V8:Y8"/>
    <mergeCell ref="R8:S8"/>
    <mergeCell ref="T8:U8"/>
    <mergeCell ref="X6:Y6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</mergeCells>
  <pageMargins left="0.19685039370078741" right="0.19685039370078741" top="0.31496062992125984" bottom="0.31496062992125984" header="0.31496062992125984" footer="0.1574803149606299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64EC6-B08A-429F-965B-947C2D9F0965}">
  <dimension ref="A1:Y29"/>
  <sheetViews>
    <sheetView topLeftCell="A10" zoomScale="80" zoomScaleNormal="80" workbookViewId="0">
      <selection activeCell="A31" sqref="A31:XFD32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9" width="13.875" style="6" bestFit="1" customWidth="1"/>
    <col min="10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15" customWidth="1"/>
    <col min="18" max="18" width="16.875" style="6" bestFit="1" customWidth="1"/>
    <col min="19" max="19" width="11.25" style="29" customWidth="1"/>
    <col min="20" max="20" width="13.625" style="29" customWidth="1"/>
    <col min="21" max="21" width="9.125" style="29" bestFit="1" customWidth="1"/>
    <col min="22" max="22" width="17.125" style="6" customWidth="1"/>
    <col min="23" max="24" width="17.25" style="6" customWidth="1"/>
    <col min="25" max="25" width="15.375" style="6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87</v>
      </c>
    </row>
    <row r="3" spans="1:25" s="11" customFormat="1" ht="17.45" customHeight="1">
      <c r="A3" s="16" t="s">
        <v>97</v>
      </c>
      <c r="B3" s="16"/>
      <c r="C3" s="16"/>
      <c r="D3" s="16"/>
      <c r="E3" s="16"/>
      <c r="F3" s="16"/>
    </row>
    <row r="4" spans="1:25" s="11" customFormat="1" ht="17.45" customHeight="1">
      <c r="A4" s="172" t="s">
        <v>0</v>
      </c>
      <c r="B4" s="173" t="s">
        <v>56</v>
      </c>
      <c r="C4" s="173"/>
      <c r="D4" s="173"/>
      <c r="E4" s="173"/>
      <c r="F4" s="173"/>
      <c r="G4" s="173" t="s">
        <v>55</v>
      </c>
      <c r="H4" s="173"/>
      <c r="I4" s="174"/>
      <c r="J4" s="174"/>
      <c r="K4" s="174"/>
      <c r="L4" s="174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5" customFormat="1" ht="17.45" customHeight="1">
      <c r="A5" s="172"/>
      <c r="B5" s="17" t="s">
        <v>1</v>
      </c>
      <c r="C5" s="175" t="s">
        <v>5</v>
      </c>
      <c r="D5" s="176"/>
      <c r="E5" s="176" t="s">
        <v>50</v>
      </c>
      <c r="F5" s="177"/>
      <c r="G5" s="17" t="s">
        <v>1</v>
      </c>
      <c r="H5" s="18" t="s">
        <v>4</v>
      </c>
      <c r="I5" s="176" t="s">
        <v>2</v>
      </c>
      <c r="J5" s="178"/>
      <c r="K5" s="176" t="s">
        <v>2</v>
      </c>
      <c r="L5" s="177"/>
      <c r="M5" s="179" t="s">
        <v>46</v>
      </c>
      <c r="N5" s="179"/>
      <c r="O5" s="179"/>
      <c r="P5" s="180"/>
      <c r="Q5" s="181" t="s">
        <v>3</v>
      </c>
      <c r="R5" s="172" t="s">
        <v>48</v>
      </c>
      <c r="S5" s="172"/>
      <c r="T5" s="175" t="s">
        <v>5</v>
      </c>
      <c r="U5" s="176"/>
      <c r="V5" s="172" t="s">
        <v>50</v>
      </c>
      <c r="W5" s="172"/>
      <c r="X5" s="172"/>
      <c r="Y5" s="172"/>
    </row>
    <row r="6" spans="1:25" s="22" customFormat="1" ht="17.45" customHeight="1">
      <c r="A6" s="172"/>
      <c r="B6" s="19" t="s">
        <v>6</v>
      </c>
      <c r="C6" s="183" t="s">
        <v>49</v>
      </c>
      <c r="D6" s="184"/>
      <c r="E6" s="228" t="s">
        <v>123</v>
      </c>
      <c r="F6" s="229"/>
      <c r="G6" s="19" t="s">
        <v>41</v>
      </c>
      <c r="H6" s="20" t="s">
        <v>42</v>
      </c>
      <c r="I6" s="183" t="s">
        <v>124</v>
      </c>
      <c r="J6" s="184"/>
      <c r="K6" s="183" t="s">
        <v>125</v>
      </c>
      <c r="L6" s="185"/>
      <c r="M6" s="186" t="s">
        <v>45</v>
      </c>
      <c r="N6" s="187"/>
      <c r="O6" s="175" t="s">
        <v>47</v>
      </c>
      <c r="P6" s="21" t="s">
        <v>44</v>
      </c>
      <c r="Q6" s="182"/>
      <c r="R6" s="19" t="s">
        <v>45</v>
      </c>
      <c r="S6" s="21" t="s">
        <v>44</v>
      </c>
      <c r="T6" s="183" t="s">
        <v>95</v>
      </c>
      <c r="U6" s="184"/>
      <c r="V6" s="41" t="s">
        <v>101</v>
      </c>
      <c r="W6" s="43" t="s">
        <v>127</v>
      </c>
      <c r="X6" s="190" t="s">
        <v>79</v>
      </c>
      <c r="Y6" s="190"/>
    </row>
    <row r="7" spans="1:25" s="15" customFormat="1" ht="17.45" customHeight="1">
      <c r="A7" s="172"/>
      <c r="B7" s="23"/>
      <c r="C7" s="18" t="s">
        <v>8</v>
      </c>
      <c r="D7" s="17" t="s">
        <v>44</v>
      </c>
      <c r="E7" s="18" t="s">
        <v>8</v>
      </c>
      <c r="F7" s="24" t="s">
        <v>44</v>
      </c>
      <c r="G7" s="23"/>
      <c r="H7" s="23"/>
      <c r="I7" s="25" t="s">
        <v>35</v>
      </c>
      <c r="J7" s="25" t="s">
        <v>34</v>
      </c>
      <c r="K7" s="25" t="s">
        <v>35</v>
      </c>
      <c r="L7" s="25" t="s">
        <v>34</v>
      </c>
      <c r="M7" s="14" t="s">
        <v>35</v>
      </c>
      <c r="N7" s="14" t="s">
        <v>34</v>
      </c>
      <c r="O7" s="188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</row>
    <row r="8" spans="1:25" s="15" customFormat="1" ht="17.45" customHeight="1">
      <c r="A8" s="172"/>
      <c r="B8" s="14" t="s">
        <v>9</v>
      </c>
      <c r="C8" s="172" t="s">
        <v>10</v>
      </c>
      <c r="D8" s="172"/>
      <c r="E8" s="172" t="s">
        <v>11</v>
      </c>
      <c r="F8" s="172"/>
      <c r="G8" s="14" t="s">
        <v>43</v>
      </c>
      <c r="H8" s="14" t="s">
        <v>12</v>
      </c>
      <c r="I8" s="189" t="s">
        <v>13</v>
      </c>
      <c r="J8" s="180"/>
      <c r="K8" s="189" t="s">
        <v>52</v>
      </c>
      <c r="L8" s="180"/>
      <c r="M8" s="189" t="s">
        <v>53</v>
      </c>
      <c r="N8" s="179"/>
      <c r="O8" s="179"/>
      <c r="P8" s="180"/>
      <c r="Q8" s="14" t="s">
        <v>36</v>
      </c>
      <c r="R8" s="189" t="s">
        <v>57</v>
      </c>
      <c r="S8" s="180"/>
      <c r="T8" s="172" t="s">
        <v>65</v>
      </c>
      <c r="U8" s="172"/>
      <c r="V8" s="189" t="s">
        <v>66</v>
      </c>
      <c r="W8" s="179"/>
      <c r="X8" s="179"/>
      <c r="Y8" s="180"/>
    </row>
    <row r="9" spans="1:25" s="3" customFormat="1" ht="17.45" customHeight="1">
      <c r="A9" s="38" t="s">
        <v>14</v>
      </c>
      <c r="B9" s="13">
        <f>SUM(B10:B16)</f>
        <v>74637242.599999994</v>
      </c>
      <c r="C9" s="13">
        <f>SUM(C10:C16)</f>
        <v>74263602.88000001</v>
      </c>
      <c r="D9" s="9">
        <f t="shared" ref="D9:D29" si="0">C9*100/B9</f>
        <v>99.499392385109388</v>
      </c>
      <c r="E9" s="13">
        <f>SUM(E10:E16)</f>
        <v>74263602.879999995</v>
      </c>
      <c r="F9" s="9">
        <f>E9*100/C9</f>
        <v>99.999999999999986</v>
      </c>
      <c r="G9" s="13">
        <f t="shared" ref="G9:L9" si="1">SUM(G10:G16)</f>
        <v>86225510.959999993</v>
      </c>
      <c r="H9" s="13">
        <f t="shared" si="1"/>
        <v>8445474.2400000002</v>
      </c>
      <c r="I9" s="13">
        <f t="shared" si="1"/>
        <v>32810163.629999999</v>
      </c>
      <c r="J9" s="13">
        <f t="shared" si="1"/>
        <v>0</v>
      </c>
      <c r="K9" s="13">
        <f t="shared" si="1"/>
        <v>8244879.9299999997</v>
      </c>
      <c r="L9" s="13">
        <f t="shared" si="1"/>
        <v>0</v>
      </c>
      <c r="M9" s="9">
        <f>I9+K9</f>
        <v>41055043.560000002</v>
      </c>
      <c r="N9" s="9">
        <f>J9+L9</f>
        <v>0</v>
      </c>
      <c r="O9" s="9">
        <f>M9+N9</f>
        <v>41055043.560000002</v>
      </c>
      <c r="P9" s="9">
        <f>O9*100/G9</f>
        <v>47.613569467910061</v>
      </c>
      <c r="Q9" s="2"/>
      <c r="R9" s="9">
        <f>G9-O9</f>
        <v>45170467.399999991</v>
      </c>
      <c r="S9" s="9">
        <f>R9*100/G9</f>
        <v>52.386430532089939</v>
      </c>
      <c r="T9" s="13">
        <f>SUM(T10:T16)</f>
        <v>41055043.560000002</v>
      </c>
      <c r="U9" s="9">
        <f>T9*100/O9</f>
        <v>100</v>
      </c>
      <c r="V9" s="13">
        <f>SUM(V10:V16)</f>
        <v>5841279.2699999996</v>
      </c>
      <c r="W9" s="13">
        <f>SUM(W10:W16)</f>
        <v>10330111.77</v>
      </c>
      <c r="X9" s="63">
        <f>SUM(X10:X16)</f>
        <v>16171391.039999997</v>
      </c>
      <c r="Y9" s="60">
        <f>X9*100/T9</f>
        <v>39.389535700689919</v>
      </c>
    </row>
    <row r="10" spans="1:25" ht="17.45" customHeight="1">
      <c r="A10" s="4" t="s">
        <v>15</v>
      </c>
      <c r="B10" s="1">
        <v>42728807</v>
      </c>
      <c r="C10" s="1">
        <v>39986246.710000001</v>
      </c>
      <c r="D10" s="1">
        <f t="shared" si="0"/>
        <v>93.58147235423634</v>
      </c>
      <c r="E10" s="1">
        <v>39986246.710000001</v>
      </c>
      <c r="F10" s="1">
        <f>E10*100/C10</f>
        <v>100</v>
      </c>
      <c r="G10" s="1">
        <v>46809842.950000003</v>
      </c>
      <c r="H10" s="1">
        <v>3568589.21</v>
      </c>
      <c r="I10" s="1">
        <v>20258884.82</v>
      </c>
      <c r="J10" s="1">
        <v>0</v>
      </c>
      <c r="K10" s="1">
        <v>4610542.41</v>
      </c>
      <c r="L10" s="1">
        <v>0</v>
      </c>
      <c r="M10" s="1">
        <f>I10+K10</f>
        <v>24869427.23</v>
      </c>
      <c r="N10" s="1">
        <f>J10+L10</f>
        <v>0</v>
      </c>
      <c r="O10" s="1">
        <f>M10+N10</f>
        <v>24869427.23</v>
      </c>
      <c r="P10" s="1">
        <f>O10*100/G10</f>
        <v>53.12862779002338</v>
      </c>
      <c r="Q10" s="5"/>
      <c r="R10" s="1">
        <f t="shared" ref="R10:R29" si="2">G10-O10</f>
        <v>21940415.720000003</v>
      </c>
      <c r="S10" s="1">
        <f t="shared" ref="S10:S29" si="3">R10*100/G10</f>
        <v>46.871372209976627</v>
      </c>
      <c r="T10" s="1">
        <v>24869427.23</v>
      </c>
      <c r="U10" s="1">
        <f t="shared" ref="U10:U29" si="4">T10*100/O10</f>
        <v>100</v>
      </c>
      <c r="V10" s="1">
        <v>3546761.25</v>
      </c>
      <c r="W10" s="1">
        <v>5360950.47</v>
      </c>
      <c r="X10" s="64">
        <f t="shared" ref="X10:X29" si="5">V10+W10</f>
        <v>8907711.7199999988</v>
      </c>
      <c r="Y10" s="58">
        <f>X10*100/T10</f>
        <v>35.817920684778066</v>
      </c>
    </row>
    <row r="11" spans="1:25" ht="17.45" customHeight="1">
      <c r="A11" s="4" t="s">
        <v>16</v>
      </c>
      <c r="B11" s="1">
        <v>681133.3</v>
      </c>
      <c r="C11" s="1">
        <v>881910</v>
      </c>
      <c r="D11" s="1">
        <f t="shared" si="0"/>
        <v>129.47685864132615</v>
      </c>
      <c r="E11" s="1">
        <v>881910</v>
      </c>
      <c r="F11" s="1">
        <f t="shared" ref="F11:F29" si="6">E11*100/C11</f>
        <v>100</v>
      </c>
      <c r="G11" s="1">
        <v>842330</v>
      </c>
      <c r="H11" s="1">
        <v>438990.5</v>
      </c>
      <c r="I11" s="1">
        <v>197888.4</v>
      </c>
      <c r="J11" s="1">
        <v>0</v>
      </c>
      <c r="K11" s="1">
        <v>9454</v>
      </c>
      <c r="L11" s="1">
        <v>0</v>
      </c>
      <c r="M11" s="1">
        <f t="shared" ref="M11:N29" si="7">I11+K11</f>
        <v>207342.4</v>
      </c>
      <c r="N11" s="1">
        <f t="shared" si="7"/>
        <v>0</v>
      </c>
      <c r="O11" s="1">
        <f t="shared" ref="O11:O28" si="8">M11+N11</f>
        <v>207342.4</v>
      </c>
      <c r="P11" s="1">
        <f t="shared" ref="P11:P29" si="9">O11*100/G11</f>
        <v>24.615340780929088</v>
      </c>
      <c r="Q11" s="5"/>
      <c r="R11" s="1">
        <f t="shared" si="2"/>
        <v>634987.6</v>
      </c>
      <c r="S11" s="1">
        <f t="shared" si="3"/>
        <v>75.384659219070912</v>
      </c>
      <c r="T11" s="1">
        <v>207342.4</v>
      </c>
      <c r="U11" s="1">
        <f t="shared" si="4"/>
        <v>100</v>
      </c>
      <c r="V11" s="1">
        <v>990</v>
      </c>
      <c r="W11" s="1">
        <v>51560</v>
      </c>
      <c r="X11" s="64">
        <f t="shared" si="5"/>
        <v>52550</v>
      </c>
      <c r="Y11" s="58">
        <f t="shared" ref="Y11:Y29" si="10">X11*100/T11</f>
        <v>25.344550849223314</v>
      </c>
    </row>
    <row r="12" spans="1:25" ht="17.45" customHeight="1">
      <c r="A12" s="4" t="s">
        <v>17</v>
      </c>
      <c r="B12" s="1">
        <v>14557966.300000001</v>
      </c>
      <c r="C12" s="1">
        <v>16296845.82</v>
      </c>
      <c r="D12" s="1">
        <f t="shared" si="0"/>
        <v>111.94452222354711</v>
      </c>
      <c r="E12" s="1">
        <v>16296845.82</v>
      </c>
      <c r="F12" s="1">
        <f t="shared" si="6"/>
        <v>100</v>
      </c>
      <c r="G12" s="6">
        <v>22065627.41</v>
      </c>
      <c r="H12" s="1">
        <v>1562220.93</v>
      </c>
      <c r="I12" s="1">
        <v>5249757.25</v>
      </c>
      <c r="J12" s="1">
        <v>0</v>
      </c>
      <c r="K12" s="1">
        <v>1810656.52</v>
      </c>
      <c r="L12" s="1">
        <v>0</v>
      </c>
      <c r="M12" s="1">
        <f t="shared" si="7"/>
        <v>7060413.7699999996</v>
      </c>
      <c r="N12" s="1">
        <f t="shared" si="7"/>
        <v>0</v>
      </c>
      <c r="O12" s="1">
        <f t="shared" si="8"/>
        <v>7060413.7699999996</v>
      </c>
      <c r="P12" s="1">
        <f t="shared" si="9"/>
        <v>31.99733974842821</v>
      </c>
      <c r="Q12" s="5"/>
      <c r="R12" s="1">
        <f t="shared" si="2"/>
        <v>15005213.640000001</v>
      </c>
      <c r="S12" s="1">
        <f t="shared" si="3"/>
        <v>68.002660251571797</v>
      </c>
      <c r="T12" s="1">
        <v>7060413.7699999996</v>
      </c>
      <c r="U12" s="1">
        <f t="shared" si="4"/>
        <v>100</v>
      </c>
      <c r="V12" s="1">
        <v>853266.1</v>
      </c>
      <c r="W12" s="1">
        <v>1696157.6</v>
      </c>
      <c r="X12" s="64">
        <f t="shared" si="5"/>
        <v>2549423.7000000002</v>
      </c>
      <c r="Y12" s="58">
        <f t="shared" si="10"/>
        <v>36.108701034387117</v>
      </c>
    </row>
    <row r="13" spans="1:25" ht="30">
      <c r="A13" s="7" t="s">
        <v>18</v>
      </c>
      <c r="B13" s="1">
        <v>14969336</v>
      </c>
      <c r="C13" s="1">
        <v>15283950.350000003</v>
      </c>
      <c r="D13" s="1">
        <f t="shared" si="0"/>
        <v>102.1017254873563</v>
      </c>
      <c r="E13" s="1">
        <v>15283950.35</v>
      </c>
      <c r="F13" s="1">
        <f t="shared" si="6"/>
        <v>99.999999999999972</v>
      </c>
      <c r="G13" s="1">
        <v>13873575.6</v>
      </c>
      <c r="H13" s="1">
        <v>2579942.6</v>
      </c>
      <c r="I13" s="1">
        <v>6283655.6699999999</v>
      </c>
      <c r="J13" s="1">
        <v>0</v>
      </c>
      <c r="K13" s="1">
        <v>1656239.5</v>
      </c>
      <c r="L13" s="1">
        <v>0</v>
      </c>
      <c r="M13" s="1">
        <f t="shared" si="7"/>
        <v>7939895.1699999999</v>
      </c>
      <c r="N13" s="1">
        <f t="shared" si="7"/>
        <v>0</v>
      </c>
      <c r="O13" s="1">
        <f t="shared" si="8"/>
        <v>7939895.1699999999</v>
      </c>
      <c r="P13" s="1">
        <f t="shared" si="9"/>
        <v>57.230344929968886</v>
      </c>
      <c r="Q13" s="5"/>
      <c r="R13" s="1">
        <f t="shared" si="2"/>
        <v>5933680.4299999997</v>
      </c>
      <c r="S13" s="1">
        <f t="shared" si="3"/>
        <v>42.769655070031121</v>
      </c>
      <c r="T13" s="1">
        <v>7939895.1699999999</v>
      </c>
      <c r="U13" s="1">
        <f t="shared" si="4"/>
        <v>100</v>
      </c>
      <c r="V13" s="1">
        <v>1032907.5</v>
      </c>
      <c r="W13" s="1">
        <v>3000060.6</v>
      </c>
      <c r="X13" s="64">
        <f t="shared" si="5"/>
        <v>4032968.1</v>
      </c>
      <c r="Y13" s="58">
        <f t="shared" si="10"/>
        <v>50.793719736226691</v>
      </c>
    </row>
    <row r="14" spans="1:25" ht="17.45" customHeight="1">
      <c r="A14" s="4" t="s">
        <v>19</v>
      </c>
      <c r="B14" s="1">
        <v>0</v>
      </c>
      <c r="C14" s="1">
        <v>0</v>
      </c>
      <c r="D14" s="1" t="e">
        <f t="shared" si="0"/>
        <v>#DIV/0!</v>
      </c>
      <c r="E14" s="1">
        <v>0</v>
      </c>
      <c r="F14" s="1" t="e">
        <f t="shared" si="6"/>
        <v>#DIV/0!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2"/>
        <v>0</v>
      </c>
      <c r="S14" s="1" t="e">
        <f t="shared" si="3"/>
        <v>#DIV/0!</v>
      </c>
      <c r="T14" s="1">
        <v>0</v>
      </c>
      <c r="U14" s="1" t="e">
        <f t="shared" si="4"/>
        <v>#DIV/0!</v>
      </c>
      <c r="V14" s="1">
        <v>0</v>
      </c>
      <c r="W14" s="1">
        <v>0</v>
      </c>
      <c r="X14" s="64">
        <f t="shared" si="5"/>
        <v>0</v>
      </c>
      <c r="Y14" s="58" t="e">
        <f t="shared" si="10"/>
        <v>#DIV/0!</v>
      </c>
    </row>
    <row r="15" spans="1:25" ht="17.45" customHeight="1">
      <c r="A15" s="4" t="s">
        <v>20</v>
      </c>
      <c r="B15" s="1">
        <v>500000</v>
      </c>
      <c r="C15" s="1">
        <v>454436</v>
      </c>
      <c r="D15" s="1">
        <f t="shared" si="0"/>
        <v>90.887200000000007</v>
      </c>
      <c r="E15" s="1">
        <v>454436</v>
      </c>
      <c r="F15" s="1">
        <f t="shared" si="6"/>
        <v>100</v>
      </c>
      <c r="G15" s="1">
        <v>709455</v>
      </c>
      <c r="H15" s="1">
        <v>295731</v>
      </c>
      <c r="I15" s="1">
        <v>193695.49000000002</v>
      </c>
      <c r="J15" s="1">
        <v>0</v>
      </c>
      <c r="K15" s="1">
        <v>42164.5</v>
      </c>
      <c r="L15" s="1">
        <v>0</v>
      </c>
      <c r="M15" s="1">
        <f t="shared" si="7"/>
        <v>235859.99000000002</v>
      </c>
      <c r="N15" s="1">
        <f t="shared" si="7"/>
        <v>0</v>
      </c>
      <c r="O15" s="1">
        <f t="shared" si="8"/>
        <v>235859.99000000002</v>
      </c>
      <c r="P15" s="1">
        <f t="shared" si="9"/>
        <v>33.245236131960453</v>
      </c>
      <c r="Q15" s="5"/>
      <c r="R15" s="1">
        <f t="shared" si="2"/>
        <v>473595.01</v>
      </c>
      <c r="S15" s="1">
        <f t="shared" si="3"/>
        <v>66.754763868039547</v>
      </c>
      <c r="T15" s="1">
        <v>235859.99000000002</v>
      </c>
      <c r="U15" s="1">
        <f t="shared" si="4"/>
        <v>100.00000000000001</v>
      </c>
      <c r="V15" s="1">
        <v>49316.42</v>
      </c>
      <c r="W15" s="1">
        <v>73498.100000000006</v>
      </c>
      <c r="X15" s="64">
        <f t="shared" si="5"/>
        <v>122814.52</v>
      </c>
      <c r="Y15" s="58">
        <f t="shared" si="10"/>
        <v>52.070942596071504</v>
      </c>
    </row>
    <row r="16" spans="1:25" ht="17.45" customHeight="1">
      <c r="A16" s="4" t="s">
        <v>21</v>
      </c>
      <c r="B16" s="1">
        <v>1200000</v>
      </c>
      <c r="C16" s="1">
        <v>1360214</v>
      </c>
      <c r="D16" s="1">
        <f t="shared" si="0"/>
        <v>113.35116666666667</v>
      </c>
      <c r="E16" s="1">
        <v>1360214</v>
      </c>
      <c r="F16" s="1">
        <f t="shared" si="6"/>
        <v>100</v>
      </c>
      <c r="G16" s="33">
        <v>1924680</v>
      </c>
      <c r="H16" s="1">
        <v>0</v>
      </c>
      <c r="I16" s="1">
        <v>626282</v>
      </c>
      <c r="J16" s="1">
        <v>0</v>
      </c>
      <c r="K16" s="1">
        <v>115823</v>
      </c>
      <c r="L16" s="1">
        <v>0</v>
      </c>
      <c r="M16" s="1">
        <f t="shared" si="7"/>
        <v>742105</v>
      </c>
      <c r="N16" s="1">
        <f t="shared" si="7"/>
        <v>0</v>
      </c>
      <c r="O16" s="1">
        <f t="shared" si="8"/>
        <v>742105</v>
      </c>
      <c r="P16" s="1">
        <f t="shared" si="9"/>
        <v>38.557318619199037</v>
      </c>
      <c r="Q16" s="5"/>
      <c r="R16" s="1">
        <f t="shared" si="2"/>
        <v>1182575</v>
      </c>
      <c r="S16" s="1">
        <f t="shared" si="3"/>
        <v>61.442681380800963</v>
      </c>
      <c r="T16" s="1">
        <v>742105</v>
      </c>
      <c r="U16" s="1">
        <f t="shared" si="4"/>
        <v>100</v>
      </c>
      <c r="V16" s="1">
        <v>358038</v>
      </c>
      <c r="W16" s="1">
        <v>147885</v>
      </c>
      <c r="X16" s="64">
        <f t="shared" si="5"/>
        <v>505923</v>
      </c>
      <c r="Y16" s="58">
        <f t="shared" si="10"/>
        <v>68.174045451789169</v>
      </c>
    </row>
    <row r="17" spans="1:25" s="11" customFormat="1" ht="17.45" customHeight="1">
      <c r="A17" s="8" t="s">
        <v>22</v>
      </c>
      <c r="B17" s="9">
        <f>SUM(B18:B28)</f>
        <v>9315000</v>
      </c>
      <c r="C17" s="9">
        <f>SUM(C18:C28)</f>
        <v>9751385.8200000003</v>
      </c>
      <c r="D17" s="9">
        <f t="shared" si="0"/>
        <v>104.68476457326892</v>
      </c>
      <c r="E17" s="9">
        <f>SUM(E18:E28)</f>
        <v>9751386.8200000003</v>
      </c>
      <c r="F17" s="9">
        <f>E17*100/C17</f>
        <v>100.00001025495266</v>
      </c>
      <c r="G17" s="9">
        <f>SUM(G18:G28)</f>
        <v>11458256</v>
      </c>
      <c r="H17" s="9">
        <f>SUM(H18:H28)</f>
        <v>845010.49000000011</v>
      </c>
      <c r="I17" s="9">
        <f t="shared" ref="I17:L17" si="11">SUM(I18:I28)</f>
        <v>4989724.4400000004</v>
      </c>
      <c r="J17" s="9">
        <f t="shared" si="11"/>
        <v>0</v>
      </c>
      <c r="K17" s="9">
        <f t="shared" si="11"/>
        <v>839229.42999999993</v>
      </c>
      <c r="L17" s="9">
        <f t="shared" si="11"/>
        <v>0</v>
      </c>
      <c r="M17" s="9">
        <f t="shared" si="7"/>
        <v>5828953.8700000001</v>
      </c>
      <c r="N17" s="9">
        <f t="shared" si="7"/>
        <v>0</v>
      </c>
      <c r="O17" s="9">
        <f t="shared" si="8"/>
        <v>5828953.8700000001</v>
      </c>
      <c r="P17" s="9">
        <f t="shared" si="9"/>
        <v>50.871213472626202</v>
      </c>
      <c r="Q17" s="10"/>
      <c r="R17" s="9">
        <f t="shared" si="2"/>
        <v>5629302.1299999999</v>
      </c>
      <c r="S17" s="9">
        <f t="shared" si="3"/>
        <v>49.128786527373798</v>
      </c>
      <c r="T17" s="9">
        <f t="shared" ref="T17" si="12">SUM(T18:T28)</f>
        <v>5828953.870000001</v>
      </c>
      <c r="U17" s="9">
        <f t="shared" si="4"/>
        <v>100.00000000000001</v>
      </c>
      <c r="V17" s="9">
        <f t="shared" ref="V17:W17" si="13">SUM(V18:V28)</f>
        <v>1460305.33</v>
      </c>
      <c r="W17" s="9">
        <f t="shared" si="13"/>
        <v>2510902</v>
      </c>
      <c r="X17" s="60">
        <f>SUM(X18:X28)</f>
        <v>3971207.33</v>
      </c>
      <c r="Y17" s="60">
        <f t="shared" si="10"/>
        <v>68.128988812875946</v>
      </c>
    </row>
    <row r="18" spans="1:25" ht="17.45" customHeight="1">
      <c r="A18" s="12" t="s">
        <v>23</v>
      </c>
      <c r="B18" s="1">
        <v>600000</v>
      </c>
      <c r="C18" s="1">
        <v>1292707.5</v>
      </c>
      <c r="D18" s="1">
        <f t="shared" si="0"/>
        <v>215.45124999999999</v>
      </c>
      <c r="E18" s="1">
        <v>1292707.5</v>
      </c>
      <c r="F18" s="1">
        <f t="shared" si="6"/>
        <v>100</v>
      </c>
      <c r="G18" s="33">
        <v>1360145</v>
      </c>
      <c r="H18" s="1">
        <v>124508.34</v>
      </c>
      <c r="I18" s="1">
        <v>669352</v>
      </c>
      <c r="J18" s="1">
        <v>0</v>
      </c>
      <c r="K18" s="1">
        <v>241555</v>
      </c>
      <c r="L18" s="1">
        <v>0</v>
      </c>
      <c r="M18" s="1">
        <f t="shared" si="7"/>
        <v>910907</v>
      </c>
      <c r="N18" s="1">
        <f t="shared" si="7"/>
        <v>0</v>
      </c>
      <c r="O18" s="1">
        <f t="shared" si="8"/>
        <v>910907</v>
      </c>
      <c r="P18" s="1">
        <f t="shared" si="9"/>
        <v>66.97131555826769</v>
      </c>
      <c r="Q18" s="5"/>
      <c r="R18" s="1">
        <f t="shared" si="2"/>
        <v>449238</v>
      </c>
      <c r="S18" s="1">
        <f t="shared" si="3"/>
        <v>33.028684441732317</v>
      </c>
      <c r="T18" s="1">
        <v>910907</v>
      </c>
      <c r="U18" s="1">
        <f t="shared" si="4"/>
        <v>100</v>
      </c>
      <c r="V18" s="1">
        <v>262770</v>
      </c>
      <c r="W18" s="1">
        <v>316842</v>
      </c>
      <c r="X18" s="64">
        <f t="shared" si="5"/>
        <v>579612</v>
      </c>
      <c r="Y18" s="58">
        <f>X18*100/T18</f>
        <v>63.630205937598461</v>
      </c>
    </row>
    <row r="19" spans="1:25" ht="17.45" customHeight="1">
      <c r="A19" s="12" t="s">
        <v>24</v>
      </c>
      <c r="B19" s="1">
        <v>30000</v>
      </c>
      <c r="C19" s="1">
        <v>11315</v>
      </c>
      <c r="D19" s="1">
        <f t="shared" si="0"/>
        <v>37.716666666666669</v>
      </c>
      <c r="E19" s="1">
        <v>11315</v>
      </c>
      <c r="F19" s="1">
        <f t="shared" si="6"/>
        <v>100</v>
      </c>
      <c r="G19" s="33">
        <v>27100</v>
      </c>
      <c r="H19" s="1">
        <v>0</v>
      </c>
      <c r="I19" s="1">
        <v>7720</v>
      </c>
      <c r="J19" s="1">
        <v>0</v>
      </c>
      <c r="K19" s="1">
        <v>1390</v>
      </c>
      <c r="L19" s="1">
        <v>0</v>
      </c>
      <c r="M19" s="1">
        <f t="shared" si="7"/>
        <v>9110</v>
      </c>
      <c r="N19" s="1">
        <f t="shared" si="7"/>
        <v>0</v>
      </c>
      <c r="O19" s="1">
        <f t="shared" si="8"/>
        <v>9110</v>
      </c>
      <c r="P19" s="1">
        <f t="shared" si="9"/>
        <v>33.616236162361623</v>
      </c>
      <c r="Q19" s="5"/>
      <c r="R19" s="1">
        <f t="shared" si="2"/>
        <v>17990</v>
      </c>
      <c r="S19" s="1">
        <f t="shared" si="3"/>
        <v>66.383763837638369</v>
      </c>
      <c r="T19" s="1">
        <v>9110</v>
      </c>
      <c r="U19" s="1">
        <f t="shared" si="4"/>
        <v>100</v>
      </c>
      <c r="V19" s="1">
        <v>4810</v>
      </c>
      <c r="W19" s="1">
        <v>2310</v>
      </c>
      <c r="X19" s="64">
        <f t="shared" si="5"/>
        <v>7120</v>
      </c>
      <c r="Y19" s="58">
        <f t="shared" si="10"/>
        <v>78.155872667398469</v>
      </c>
    </row>
    <row r="20" spans="1:25" ht="17.45" customHeight="1">
      <c r="A20" s="12" t="s">
        <v>25</v>
      </c>
      <c r="B20" s="1">
        <v>700000</v>
      </c>
      <c r="C20" s="1">
        <v>619618</v>
      </c>
      <c r="D20" s="1">
        <f t="shared" si="0"/>
        <v>88.516857142857148</v>
      </c>
      <c r="E20" s="1">
        <v>619619</v>
      </c>
      <c r="F20" s="1">
        <f t="shared" si="6"/>
        <v>100.0001613897595</v>
      </c>
      <c r="G20" s="33">
        <v>855962</v>
      </c>
      <c r="H20" s="1">
        <v>223649.69</v>
      </c>
      <c r="I20" s="1">
        <v>288890</v>
      </c>
      <c r="J20" s="1">
        <v>0</v>
      </c>
      <c r="K20" s="1">
        <v>53645</v>
      </c>
      <c r="L20" s="1">
        <v>0</v>
      </c>
      <c r="M20" s="1">
        <f t="shared" si="7"/>
        <v>342535</v>
      </c>
      <c r="N20" s="1">
        <f t="shared" si="7"/>
        <v>0</v>
      </c>
      <c r="O20" s="1">
        <f t="shared" si="8"/>
        <v>342535</v>
      </c>
      <c r="P20" s="1">
        <f t="shared" si="9"/>
        <v>40.01754750795012</v>
      </c>
      <c r="Q20" s="5"/>
      <c r="R20" s="1">
        <f t="shared" si="2"/>
        <v>513427</v>
      </c>
      <c r="S20" s="1">
        <f t="shared" si="3"/>
        <v>59.98245249204988</v>
      </c>
      <c r="T20" s="1">
        <v>342535</v>
      </c>
      <c r="U20" s="1">
        <f t="shared" si="4"/>
        <v>100</v>
      </c>
      <c r="V20" s="1">
        <v>0</v>
      </c>
      <c r="W20" s="1">
        <v>209580</v>
      </c>
      <c r="X20" s="64">
        <f t="shared" si="5"/>
        <v>209580</v>
      </c>
      <c r="Y20" s="58">
        <f t="shared" si="10"/>
        <v>61.184988395346458</v>
      </c>
    </row>
    <row r="21" spans="1:25" ht="17.45" customHeight="1">
      <c r="A21" s="12" t="s">
        <v>26</v>
      </c>
      <c r="B21" s="1">
        <v>25000</v>
      </c>
      <c r="C21" s="1">
        <v>26800</v>
      </c>
      <c r="D21" s="1">
        <f t="shared" si="0"/>
        <v>107.2</v>
      </c>
      <c r="E21" s="1">
        <v>26800</v>
      </c>
      <c r="F21" s="1">
        <f t="shared" si="6"/>
        <v>100</v>
      </c>
      <c r="G21" s="33">
        <v>29690</v>
      </c>
      <c r="H21" s="1">
        <v>6371</v>
      </c>
      <c r="I21" s="1">
        <v>6890</v>
      </c>
      <c r="J21" s="1">
        <v>0</v>
      </c>
      <c r="K21" s="1">
        <v>0</v>
      </c>
      <c r="L21" s="1">
        <v>0</v>
      </c>
      <c r="M21" s="1">
        <f t="shared" si="7"/>
        <v>6890</v>
      </c>
      <c r="N21" s="1">
        <f t="shared" si="7"/>
        <v>0</v>
      </c>
      <c r="O21" s="1">
        <f t="shared" si="8"/>
        <v>6890</v>
      </c>
      <c r="P21" s="1">
        <f t="shared" si="9"/>
        <v>23.206466823846412</v>
      </c>
      <c r="Q21" s="5"/>
      <c r="R21" s="1">
        <f t="shared" si="2"/>
        <v>22800</v>
      </c>
      <c r="S21" s="1">
        <f t="shared" si="3"/>
        <v>76.793533176153588</v>
      </c>
      <c r="T21" s="1">
        <v>6890</v>
      </c>
      <c r="U21" s="1">
        <f t="shared" si="4"/>
        <v>100</v>
      </c>
      <c r="V21" s="1">
        <v>0</v>
      </c>
      <c r="W21" s="1">
        <v>6890</v>
      </c>
      <c r="X21" s="64">
        <f t="shared" si="5"/>
        <v>6890</v>
      </c>
      <c r="Y21" s="58">
        <f t="shared" si="10"/>
        <v>100</v>
      </c>
    </row>
    <row r="22" spans="1:25" ht="17.45" customHeight="1">
      <c r="A22" s="12" t="s">
        <v>27</v>
      </c>
      <c r="B22" s="1">
        <v>500000</v>
      </c>
      <c r="C22" s="1">
        <v>618820</v>
      </c>
      <c r="D22" s="1">
        <f t="shared" si="0"/>
        <v>123.764</v>
      </c>
      <c r="E22" s="1">
        <v>618820</v>
      </c>
      <c r="F22" s="1">
        <f t="shared" si="6"/>
        <v>100</v>
      </c>
      <c r="G22" s="33">
        <v>637340</v>
      </c>
      <c r="H22" s="1">
        <v>233460</v>
      </c>
      <c r="I22" s="1">
        <v>400189</v>
      </c>
      <c r="J22" s="1">
        <v>0</v>
      </c>
      <c r="K22" s="1">
        <v>178327</v>
      </c>
      <c r="L22" s="1">
        <v>0</v>
      </c>
      <c r="M22" s="1">
        <f t="shared" si="7"/>
        <v>578516</v>
      </c>
      <c r="N22" s="1">
        <f t="shared" si="7"/>
        <v>0</v>
      </c>
      <c r="O22" s="1">
        <f t="shared" si="8"/>
        <v>578516</v>
      </c>
      <c r="P22" s="1">
        <f t="shared" si="9"/>
        <v>90.7703894310729</v>
      </c>
      <c r="Q22" s="5"/>
      <c r="R22" s="1">
        <f t="shared" si="2"/>
        <v>58824</v>
      </c>
      <c r="S22" s="1">
        <f t="shared" si="3"/>
        <v>9.2296105689271037</v>
      </c>
      <c r="T22" s="1">
        <v>578516</v>
      </c>
      <c r="U22" s="1">
        <f t="shared" si="4"/>
        <v>100</v>
      </c>
      <c r="V22" s="1">
        <v>88770</v>
      </c>
      <c r="W22" s="1">
        <v>240209</v>
      </c>
      <c r="X22" s="64">
        <f t="shared" si="5"/>
        <v>328979</v>
      </c>
      <c r="Y22" s="58">
        <f t="shared" si="10"/>
        <v>56.866015805958696</v>
      </c>
    </row>
    <row r="23" spans="1:25" ht="17.45" customHeight="1">
      <c r="A23" s="12" t="s">
        <v>28</v>
      </c>
      <c r="B23" s="1">
        <v>2400000</v>
      </c>
      <c r="C23" s="1">
        <v>2495551.3200000003</v>
      </c>
      <c r="D23" s="1">
        <f t="shared" si="0"/>
        <v>103.98130500000001</v>
      </c>
      <c r="E23" s="1">
        <v>2495551.3199999998</v>
      </c>
      <c r="F23" s="1">
        <f t="shared" si="6"/>
        <v>99.999999999999972</v>
      </c>
      <c r="G23" s="33">
        <v>2582031</v>
      </c>
      <c r="H23" s="1">
        <v>225737.9</v>
      </c>
      <c r="I23" s="1">
        <v>1350111.04</v>
      </c>
      <c r="J23" s="1">
        <v>0</v>
      </c>
      <c r="K23" s="1">
        <v>116200.7</v>
      </c>
      <c r="L23" s="1">
        <v>0</v>
      </c>
      <c r="M23" s="1">
        <f t="shared" si="7"/>
        <v>1466311.74</v>
      </c>
      <c r="N23" s="1">
        <f t="shared" si="7"/>
        <v>0</v>
      </c>
      <c r="O23" s="1">
        <f>M23+N23</f>
        <v>1466311.74</v>
      </c>
      <c r="P23" s="1">
        <f t="shared" si="9"/>
        <v>56.789083477309141</v>
      </c>
      <c r="Q23" s="5"/>
      <c r="R23" s="1">
        <f t="shared" si="2"/>
        <v>1115719.26</v>
      </c>
      <c r="S23" s="1">
        <f t="shared" si="3"/>
        <v>43.210916522690859</v>
      </c>
      <c r="T23" s="1">
        <v>1466311.74</v>
      </c>
      <c r="U23" s="1">
        <f t="shared" si="4"/>
        <v>100</v>
      </c>
      <c r="V23" s="1">
        <v>257157.04</v>
      </c>
      <c r="W23" s="1">
        <v>741589</v>
      </c>
      <c r="X23" s="64">
        <f t="shared" si="5"/>
        <v>998746.04</v>
      </c>
      <c r="Y23" s="58">
        <f t="shared" si="10"/>
        <v>68.112803898030577</v>
      </c>
    </row>
    <row r="24" spans="1:25" ht="17.45" customHeight="1">
      <c r="A24" s="12" t="s">
        <v>29</v>
      </c>
      <c r="B24" s="1">
        <v>3500000</v>
      </c>
      <c r="C24" s="1">
        <v>3842350.5</v>
      </c>
      <c r="D24" s="1">
        <f t="shared" si="0"/>
        <v>109.78144285714286</v>
      </c>
      <c r="E24" s="1">
        <v>3842350.5</v>
      </c>
      <c r="F24" s="1">
        <f t="shared" si="6"/>
        <v>100</v>
      </c>
      <c r="G24" s="33">
        <v>3892653</v>
      </c>
      <c r="H24" s="1">
        <v>0</v>
      </c>
      <c r="I24" s="1">
        <v>1666308.6099999999</v>
      </c>
      <c r="J24" s="1">
        <v>0</v>
      </c>
      <c r="K24" s="1">
        <v>175152.62</v>
      </c>
      <c r="L24" s="1">
        <v>0</v>
      </c>
      <c r="M24" s="1">
        <f t="shared" si="7"/>
        <v>1841461.23</v>
      </c>
      <c r="N24" s="1">
        <f t="shared" si="7"/>
        <v>0</v>
      </c>
      <c r="O24" s="1">
        <f t="shared" si="8"/>
        <v>1841461.23</v>
      </c>
      <c r="P24" s="1">
        <f t="shared" si="9"/>
        <v>47.306071977132305</v>
      </c>
      <c r="Q24" s="5"/>
      <c r="R24" s="1">
        <f t="shared" si="2"/>
        <v>2051191.77</v>
      </c>
      <c r="S24" s="1">
        <f t="shared" si="3"/>
        <v>52.693928022867695</v>
      </c>
      <c r="T24" s="1">
        <v>1841461.23</v>
      </c>
      <c r="U24" s="1">
        <f t="shared" si="4"/>
        <v>100</v>
      </c>
      <c r="V24" s="1">
        <v>608732.5</v>
      </c>
      <c r="W24" s="1">
        <v>681289</v>
      </c>
      <c r="X24" s="64">
        <f t="shared" si="5"/>
        <v>1290021.5</v>
      </c>
      <c r="Y24" s="58">
        <f t="shared" si="10"/>
        <v>70.054230791489431</v>
      </c>
    </row>
    <row r="25" spans="1:25" ht="17.45" customHeight="1">
      <c r="A25" s="12" t="s">
        <v>30</v>
      </c>
      <c r="B25" s="1">
        <v>1160000</v>
      </c>
      <c r="C25" s="1">
        <v>147995</v>
      </c>
      <c r="D25" s="1">
        <f t="shared" si="0"/>
        <v>12.758189655172414</v>
      </c>
      <c r="E25" s="1">
        <v>147995</v>
      </c>
      <c r="F25" s="1">
        <f t="shared" si="6"/>
        <v>100</v>
      </c>
      <c r="G25" s="33">
        <v>1098710</v>
      </c>
      <c r="H25" s="1">
        <v>31283.56</v>
      </c>
      <c r="I25" s="1">
        <v>310510</v>
      </c>
      <c r="J25" s="1">
        <v>0</v>
      </c>
      <c r="K25" s="1">
        <v>0</v>
      </c>
      <c r="L25" s="1">
        <v>0</v>
      </c>
      <c r="M25" s="1">
        <f t="shared" si="7"/>
        <v>310510</v>
      </c>
      <c r="N25" s="1">
        <f t="shared" si="7"/>
        <v>0</v>
      </c>
      <c r="O25" s="1">
        <f t="shared" si="8"/>
        <v>310510</v>
      </c>
      <c r="P25" s="1">
        <f t="shared" si="9"/>
        <v>28.261324644355653</v>
      </c>
      <c r="Q25" s="5"/>
      <c r="R25" s="1">
        <f t="shared" si="2"/>
        <v>788200</v>
      </c>
      <c r="S25" s="1">
        <f t="shared" si="3"/>
        <v>71.738675355644347</v>
      </c>
      <c r="T25" s="1">
        <v>310510</v>
      </c>
      <c r="U25" s="1">
        <f t="shared" si="4"/>
        <v>100</v>
      </c>
      <c r="V25" s="1">
        <v>119000</v>
      </c>
      <c r="W25" s="1">
        <v>155610</v>
      </c>
      <c r="X25" s="64">
        <f t="shared" si="5"/>
        <v>274610</v>
      </c>
      <c r="Y25" s="58">
        <f t="shared" si="10"/>
        <v>88.438375575665845</v>
      </c>
    </row>
    <row r="26" spans="1:25" ht="17.45" customHeight="1">
      <c r="A26" s="12" t="s">
        <v>31</v>
      </c>
      <c r="B26" s="1">
        <v>400000</v>
      </c>
      <c r="C26" s="1">
        <v>694028.5</v>
      </c>
      <c r="D26" s="1">
        <f t="shared" si="0"/>
        <v>173.507125</v>
      </c>
      <c r="E26" s="1">
        <v>694028.5</v>
      </c>
      <c r="F26" s="1">
        <f t="shared" si="6"/>
        <v>100</v>
      </c>
      <c r="G26" s="33">
        <v>972295</v>
      </c>
      <c r="H26" s="1">
        <v>0</v>
      </c>
      <c r="I26" s="1">
        <v>289753.79000000004</v>
      </c>
      <c r="J26" s="1">
        <v>0</v>
      </c>
      <c r="K26" s="1">
        <v>71029.11</v>
      </c>
      <c r="L26" s="1">
        <v>0</v>
      </c>
      <c r="M26" s="1">
        <f t="shared" si="7"/>
        <v>360782.9</v>
      </c>
      <c r="N26" s="1">
        <f t="shared" si="7"/>
        <v>0</v>
      </c>
      <c r="O26" s="1">
        <f t="shared" si="8"/>
        <v>360782.9</v>
      </c>
      <c r="P26" s="1">
        <f t="shared" si="9"/>
        <v>37.106320612571288</v>
      </c>
      <c r="Q26" s="5"/>
      <c r="R26" s="1">
        <f t="shared" si="2"/>
        <v>611512.1</v>
      </c>
      <c r="S26" s="1">
        <f t="shared" si="3"/>
        <v>62.893679387428712</v>
      </c>
      <c r="T26" s="1">
        <v>360782.9</v>
      </c>
      <c r="U26" s="1">
        <f t="shared" si="4"/>
        <v>100</v>
      </c>
      <c r="V26" s="1">
        <v>119065.79</v>
      </c>
      <c r="W26" s="1">
        <v>156583</v>
      </c>
      <c r="X26" s="64">
        <f t="shared" si="5"/>
        <v>275648.78999999998</v>
      </c>
      <c r="Y26" s="58">
        <f t="shared" si="10"/>
        <v>76.402953133310902</v>
      </c>
    </row>
    <row r="27" spans="1:25" ht="17.45" customHeight="1">
      <c r="A27" s="12" t="s">
        <v>32</v>
      </c>
      <c r="B27" s="1">
        <v>0</v>
      </c>
      <c r="C27" s="1">
        <v>2200</v>
      </c>
      <c r="D27" s="1" t="e">
        <f t="shared" si="0"/>
        <v>#DIV/0!</v>
      </c>
      <c r="E27" s="1">
        <v>2200</v>
      </c>
      <c r="F27" s="1">
        <f t="shared" si="6"/>
        <v>100</v>
      </c>
      <c r="G27" s="33">
        <v>2330</v>
      </c>
      <c r="H27" s="1">
        <v>0</v>
      </c>
      <c r="I27" s="1">
        <v>0</v>
      </c>
      <c r="J27" s="1">
        <v>0</v>
      </c>
      <c r="K27" s="1">
        <v>1930</v>
      </c>
      <c r="L27" s="1">
        <v>0</v>
      </c>
      <c r="M27" s="1">
        <f t="shared" si="7"/>
        <v>1930</v>
      </c>
      <c r="N27" s="1">
        <f t="shared" si="7"/>
        <v>0</v>
      </c>
      <c r="O27" s="1">
        <f t="shared" si="8"/>
        <v>1930</v>
      </c>
      <c r="P27" s="1">
        <f t="shared" si="9"/>
        <v>82.832618025751074</v>
      </c>
      <c r="Q27" s="5"/>
      <c r="R27" s="1">
        <f t="shared" si="2"/>
        <v>400</v>
      </c>
      <c r="S27" s="1">
        <f t="shared" si="3"/>
        <v>17.167381974248926</v>
      </c>
      <c r="T27" s="1">
        <v>1930</v>
      </c>
      <c r="U27" s="1">
        <f t="shared" si="4"/>
        <v>100</v>
      </c>
      <c r="V27" s="1">
        <v>0</v>
      </c>
      <c r="W27" s="1">
        <v>0</v>
      </c>
      <c r="X27" s="64">
        <f t="shared" si="5"/>
        <v>0</v>
      </c>
      <c r="Y27" s="58">
        <f t="shared" si="10"/>
        <v>0</v>
      </c>
    </row>
    <row r="28" spans="1:25" ht="17.45" customHeight="1">
      <c r="A28" s="12" t="s">
        <v>73</v>
      </c>
      <c r="B28" s="1">
        <v>0</v>
      </c>
      <c r="C28" s="1">
        <v>0</v>
      </c>
      <c r="D28" s="1" t="e">
        <f t="shared" si="0"/>
        <v>#DIV/0!</v>
      </c>
      <c r="E28" s="1">
        <v>0</v>
      </c>
      <c r="F28" s="1" t="e">
        <f t="shared" si="6"/>
        <v>#DIV/0!</v>
      </c>
      <c r="G28" s="1">
        <v>0</v>
      </c>
      <c r="H28" s="1">
        <v>0</v>
      </c>
      <c r="I28" s="1">
        <v>0</v>
      </c>
      <c r="J28" s="1">
        <v>0</v>
      </c>
      <c r="K28" s="1"/>
      <c r="L28" s="1">
        <v>0</v>
      </c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2"/>
        <v>0</v>
      </c>
      <c r="S28" s="1" t="e">
        <f t="shared" si="3"/>
        <v>#DIV/0!</v>
      </c>
      <c r="T28" s="1">
        <v>0</v>
      </c>
      <c r="U28" s="1" t="e">
        <f t="shared" si="4"/>
        <v>#DIV/0!</v>
      </c>
      <c r="V28" s="1">
        <v>0</v>
      </c>
      <c r="W28" s="1">
        <v>0</v>
      </c>
      <c r="X28" s="64">
        <f t="shared" si="5"/>
        <v>0</v>
      </c>
      <c r="Y28" s="58" t="e">
        <f t="shared" si="10"/>
        <v>#DIV/0!</v>
      </c>
    </row>
    <row r="29" spans="1:25" s="11" customFormat="1" ht="17.45" customHeight="1">
      <c r="A29" s="2" t="s">
        <v>33</v>
      </c>
      <c r="B29" s="9">
        <f>B9+B17</f>
        <v>83952242.599999994</v>
      </c>
      <c r="C29" s="9">
        <f>C9+C17</f>
        <v>84014988.700000018</v>
      </c>
      <c r="D29" s="9">
        <f t="shared" si="0"/>
        <v>100.07474023094176</v>
      </c>
      <c r="E29" s="9">
        <f>E9+E17</f>
        <v>84014989.699999988</v>
      </c>
      <c r="F29" s="9">
        <f t="shared" si="6"/>
        <v>100.00000119026377</v>
      </c>
      <c r="G29" s="9">
        <f>G9+G17</f>
        <v>97683766.959999993</v>
      </c>
      <c r="H29" s="9">
        <f>H9+H17</f>
        <v>9290484.7300000004</v>
      </c>
      <c r="I29" s="9">
        <f t="shared" ref="I29:L29" si="14">I9+I17</f>
        <v>37799888.07</v>
      </c>
      <c r="J29" s="9">
        <f t="shared" si="14"/>
        <v>0</v>
      </c>
      <c r="K29" s="9">
        <f t="shared" si="14"/>
        <v>9084109.3599999994</v>
      </c>
      <c r="L29" s="9">
        <f t="shared" si="14"/>
        <v>0</v>
      </c>
      <c r="M29" s="9">
        <f t="shared" si="7"/>
        <v>46883997.43</v>
      </c>
      <c r="N29" s="9">
        <f t="shared" si="7"/>
        <v>0</v>
      </c>
      <c r="O29" s="9">
        <f>M29+N29</f>
        <v>46883997.43</v>
      </c>
      <c r="P29" s="9">
        <f t="shared" si="9"/>
        <v>47.995689446741217</v>
      </c>
      <c r="Q29" s="10"/>
      <c r="R29" s="9">
        <f t="shared" si="2"/>
        <v>50799769.529999994</v>
      </c>
      <c r="S29" s="9">
        <f t="shared" si="3"/>
        <v>52.004310553258783</v>
      </c>
      <c r="T29" s="9">
        <f>T9+T17</f>
        <v>46883997.430000007</v>
      </c>
      <c r="U29" s="9">
        <f t="shared" si="4"/>
        <v>100.00000000000001</v>
      </c>
      <c r="V29" s="9">
        <f>V9+V17</f>
        <v>7301584.5999999996</v>
      </c>
      <c r="W29" s="9">
        <f>W9+W17</f>
        <v>12841013.77</v>
      </c>
      <c r="X29" s="63">
        <f t="shared" si="5"/>
        <v>20142598.369999997</v>
      </c>
      <c r="Y29" s="60">
        <f t="shared" si="10"/>
        <v>42.962630053194239</v>
      </c>
    </row>
  </sheetData>
  <mergeCells count="28">
    <mergeCell ref="C8:D8"/>
    <mergeCell ref="E8:F8"/>
    <mergeCell ref="I8:J8"/>
    <mergeCell ref="K8:L8"/>
    <mergeCell ref="M8:P8"/>
    <mergeCell ref="O6:O7"/>
    <mergeCell ref="T6:U6"/>
    <mergeCell ref="I6:J6"/>
    <mergeCell ref="V8:Y8"/>
    <mergeCell ref="R8:S8"/>
    <mergeCell ref="T8:U8"/>
    <mergeCell ref="X6:Y6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</mergeCells>
  <pageMargins left="0.19685039370078741" right="0.19685039370078741" top="0.31496062992125984" bottom="0.31496062992125984" header="0.31496062992125984" footer="0.1574803149606299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F4573-83BF-4106-99C9-CD3BD00F492E}">
  <dimension ref="A1:Y35"/>
  <sheetViews>
    <sheetView zoomScale="60" zoomScaleNormal="60" workbookViewId="0">
      <pane xSplit="6" ySplit="8" topLeftCell="U9" activePane="bottomRight" state="frozen"/>
      <selection pane="topRight" activeCell="G1" sqref="G1"/>
      <selection pane="bottomLeft" activeCell="A9" sqref="A9"/>
      <selection pane="bottomRight" activeCell="N30" sqref="N30"/>
    </sheetView>
  </sheetViews>
  <sheetFormatPr defaultColWidth="9" defaultRowHeight="17.45" customHeight="1"/>
  <cols>
    <col min="1" max="1" width="28.625" style="168" bestFit="1" customWidth="1"/>
    <col min="2" max="2" width="16.875" style="168" customWidth="1"/>
    <col min="3" max="3" width="16.375" style="170" customWidth="1"/>
    <col min="4" max="4" width="9.125" style="170" bestFit="1" customWidth="1"/>
    <col min="5" max="5" width="15.625" style="168" customWidth="1"/>
    <col min="6" max="6" width="9.125" style="168" bestFit="1" customWidth="1"/>
    <col min="7" max="7" width="16.875" style="168" bestFit="1" customWidth="1"/>
    <col min="8" max="8" width="15.5" style="168" bestFit="1" customWidth="1"/>
    <col min="9" max="9" width="14.75" style="168" bestFit="1" customWidth="1"/>
    <col min="10" max="10" width="12.625" style="168" customWidth="1"/>
    <col min="11" max="11" width="14.375" style="168" bestFit="1" customWidth="1"/>
    <col min="12" max="12" width="13.25" style="168" customWidth="1"/>
    <col min="13" max="13" width="14.375" style="168" bestFit="1" customWidth="1"/>
    <col min="14" max="14" width="12.375" style="168" bestFit="1" customWidth="1"/>
    <col min="15" max="15" width="14.375" style="168" bestFit="1" customWidth="1"/>
    <col min="16" max="16" width="12.25" style="170" customWidth="1"/>
    <col min="17" max="17" width="14.625" style="153" customWidth="1"/>
    <col min="18" max="18" width="16.875" style="168" bestFit="1" customWidth="1"/>
    <col min="19" max="19" width="11.25" style="170" customWidth="1"/>
    <col min="20" max="20" width="16.125" style="170" customWidth="1"/>
    <col min="21" max="21" width="9.125" style="170" bestFit="1" customWidth="1"/>
    <col min="22" max="22" width="17.125" style="168" customWidth="1"/>
    <col min="23" max="24" width="17.25" style="168" customWidth="1"/>
    <col min="25" max="25" width="15.375" style="168" customWidth="1"/>
    <col min="26" max="16384" width="9" style="168"/>
  </cols>
  <sheetData>
    <row r="1" spans="1:25" s="149" customFormat="1" ht="17.45" customHeight="1">
      <c r="A1" s="149" t="s">
        <v>39</v>
      </c>
    </row>
    <row r="2" spans="1:25" s="149" customFormat="1" ht="17.45" customHeight="1">
      <c r="A2" s="149" t="s">
        <v>88</v>
      </c>
    </row>
    <row r="3" spans="1:25" s="149" customFormat="1" ht="17.45" customHeight="1">
      <c r="A3" s="150" t="s">
        <v>97</v>
      </c>
      <c r="B3" s="150"/>
      <c r="C3" s="150"/>
      <c r="D3" s="150"/>
      <c r="E3" s="150"/>
      <c r="F3" s="150"/>
    </row>
    <row r="4" spans="1:25" s="149" customFormat="1" ht="17.45" customHeight="1">
      <c r="A4" s="230" t="s">
        <v>0</v>
      </c>
      <c r="B4" s="231" t="s">
        <v>56</v>
      </c>
      <c r="C4" s="231"/>
      <c r="D4" s="231"/>
      <c r="E4" s="231"/>
      <c r="F4" s="231"/>
      <c r="G4" s="231" t="s">
        <v>55</v>
      </c>
      <c r="H4" s="231"/>
      <c r="I4" s="232"/>
      <c r="J4" s="232"/>
      <c r="K4" s="232"/>
      <c r="L4" s="232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</row>
    <row r="5" spans="1:25" s="153" customFormat="1" ht="17.45" customHeight="1">
      <c r="A5" s="230"/>
      <c r="B5" s="161" t="s">
        <v>1</v>
      </c>
      <c r="C5" s="230" t="s">
        <v>5</v>
      </c>
      <c r="D5" s="230"/>
      <c r="E5" s="230" t="s">
        <v>50</v>
      </c>
      <c r="F5" s="230"/>
      <c r="G5" s="151" t="s">
        <v>1</v>
      </c>
      <c r="H5" s="152" t="s">
        <v>4</v>
      </c>
      <c r="I5" s="233" t="s">
        <v>2</v>
      </c>
      <c r="J5" s="234"/>
      <c r="K5" s="233" t="s">
        <v>2</v>
      </c>
      <c r="L5" s="235"/>
      <c r="M5" s="236" t="s">
        <v>46</v>
      </c>
      <c r="N5" s="236"/>
      <c r="O5" s="236"/>
      <c r="P5" s="237"/>
      <c r="Q5" s="218" t="s">
        <v>3</v>
      </c>
      <c r="R5" s="230" t="s">
        <v>48</v>
      </c>
      <c r="S5" s="230"/>
      <c r="T5" s="238" t="s">
        <v>5</v>
      </c>
      <c r="U5" s="233"/>
      <c r="V5" s="230" t="s">
        <v>50</v>
      </c>
      <c r="W5" s="230"/>
      <c r="X5" s="230"/>
      <c r="Y5" s="230"/>
    </row>
    <row r="6" spans="1:25" s="158" customFormat="1" ht="17.45" customHeight="1">
      <c r="A6" s="230"/>
      <c r="B6" s="157" t="s">
        <v>6</v>
      </c>
      <c r="C6" s="239" t="s">
        <v>49</v>
      </c>
      <c r="D6" s="239"/>
      <c r="E6" s="239" t="s">
        <v>129</v>
      </c>
      <c r="F6" s="239"/>
      <c r="G6" s="154" t="s">
        <v>41</v>
      </c>
      <c r="H6" s="155" t="s">
        <v>42</v>
      </c>
      <c r="I6" s="240" t="s">
        <v>93</v>
      </c>
      <c r="J6" s="245"/>
      <c r="K6" s="240" t="s">
        <v>128</v>
      </c>
      <c r="L6" s="241"/>
      <c r="M6" s="242" t="s">
        <v>45</v>
      </c>
      <c r="N6" s="243"/>
      <c r="O6" s="238" t="s">
        <v>47</v>
      </c>
      <c r="P6" s="156" t="s">
        <v>44</v>
      </c>
      <c r="Q6" s="219"/>
      <c r="R6" s="154" t="s">
        <v>45</v>
      </c>
      <c r="S6" s="156" t="s">
        <v>44</v>
      </c>
      <c r="T6" s="240" t="s">
        <v>130</v>
      </c>
      <c r="U6" s="245"/>
      <c r="V6" s="157" t="s">
        <v>101</v>
      </c>
      <c r="W6" s="157" t="s">
        <v>94</v>
      </c>
      <c r="X6" s="239" t="s">
        <v>79</v>
      </c>
      <c r="Y6" s="239"/>
    </row>
    <row r="7" spans="1:25" s="153" customFormat="1" ht="17.45" customHeight="1">
      <c r="A7" s="230"/>
      <c r="B7" s="161"/>
      <c r="C7" s="161" t="s">
        <v>8</v>
      </c>
      <c r="D7" s="161" t="s">
        <v>44</v>
      </c>
      <c r="E7" s="161" t="s">
        <v>8</v>
      </c>
      <c r="F7" s="161" t="s">
        <v>44</v>
      </c>
      <c r="G7" s="159"/>
      <c r="H7" s="159"/>
      <c r="I7" s="160" t="s">
        <v>35</v>
      </c>
      <c r="J7" s="160" t="s">
        <v>34</v>
      </c>
      <c r="K7" s="160" t="s">
        <v>35</v>
      </c>
      <c r="L7" s="160" t="s">
        <v>34</v>
      </c>
      <c r="M7" s="161" t="s">
        <v>35</v>
      </c>
      <c r="N7" s="161" t="s">
        <v>34</v>
      </c>
      <c r="O7" s="244"/>
      <c r="P7" s="136"/>
      <c r="Q7" s="136" t="s">
        <v>34</v>
      </c>
      <c r="R7" s="159"/>
      <c r="S7" s="162"/>
      <c r="T7" s="152" t="s">
        <v>8</v>
      </c>
      <c r="U7" s="151" t="s">
        <v>44</v>
      </c>
      <c r="V7" s="161" t="s">
        <v>8</v>
      </c>
      <c r="W7" s="161" t="s">
        <v>8</v>
      </c>
      <c r="X7" s="161" t="s">
        <v>7</v>
      </c>
      <c r="Y7" s="161" t="s">
        <v>44</v>
      </c>
    </row>
    <row r="8" spans="1:25" s="153" customFormat="1" ht="17.45" customHeight="1">
      <c r="A8" s="230"/>
      <c r="B8" s="161" t="s">
        <v>9</v>
      </c>
      <c r="C8" s="230" t="s">
        <v>10</v>
      </c>
      <c r="D8" s="230"/>
      <c r="E8" s="230" t="s">
        <v>11</v>
      </c>
      <c r="F8" s="230"/>
      <c r="G8" s="161" t="s">
        <v>43</v>
      </c>
      <c r="H8" s="161" t="s">
        <v>12</v>
      </c>
      <c r="I8" s="246" t="s">
        <v>13</v>
      </c>
      <c r="J8" s="237"/>
      <c r="K8" s="246" t="s">
        <v>52</v>
      </c>
      <c r="L8" s="237"/>
      <c r="M8" s="246" t="s">
        <v>53</v>
      </c>
      <c r="N8" s="236"/>
      <c r="O8" s="236"/>
      <c r="P8" s="237"/>
      <c r="Q8" s="161" t="s">
        <v>36</v>
      </c>
      <c r="R8" s="246" t="s">
        <v>57</v>
      </c>
      <c r="S8" s="237"/>
      <c r="T8" s="230" t="s">
        <v>65</v>
      </c>
      <c r="U8" s="230"/>
      <c r="V8" s="246" t="s">
        <v>66</v>
      </c>
      <c r="W8" s="236"/>
      <c r="X8" s="236"/>
      <c r="Y8" s="237"/>
    </row>
    <row r="9" spans="1:25" s="166" customFormat="1" ht="17.45" customHeight="1">
      <c r="A9" s="163" t="s">
        <v>14</v>
      </c>
      <c r="B9" s="164">
        <f>SUM(B10:B16)</f>
        <v>15153000</v>
      </c>
      <c r="C9" s="164">
        <f>SUM(C10:C16)</f>
        <v>12849531.220000001</v>
      </c>
      <c r="D9" s="72">
        <f t="shared" ref="D9:D29" si="0">C9*100/B9</f>
        <v>84.798595789612619</v>
      </c>
      <c r="E9" s="164">
        <f>SUM(E10:E16)</f>
        <v>8338084.7699999996</v>
      </c>
      <c r="F9" s="72">
        <f>E9*100/C9</f>
        <v>64.890186476390383</v>
      </c>
      <c r="G9" s="164">
        <f t="shared" ref="G9:L9" si="1">SUM(G10:G16)</f>
        <v>17238177.48</v>
      </c>
      <c r="H9" s="164">
        <f t="shared" si="1"/>
        <v>2408600.9800000004</v>
      </c>
      <c r="I9" s="164">
        <f t="shared" si="1"/>
        <v>7828940.3399999999</v>
      </c>
      <c r="J9" s="164">
        <f t="shared" si="1"/>
        <v>35141</v>
      </c>
      <c r="K9" s="164">
        <f t="shared" si="1"/>
        <v>1343636.2</v>
      </c>
      <c r="L9" s="164">
        <f t="shared" si="1"/>
        <v>0</v>
      </c>
      <c r="M9" s="72">
        <f>I9+K9</f>
        <v>9172576.5399999991</v>
      </c>
      <c r="N9" s="72">
        <f>J9+L9</f>
        <v>35141</v>
      </c>
      <c r="O9" s="72">
        <f>M9+N9</f>
        <v>9207717.5399999991</v>
      </c>
      <c r="P9" s="72">
        <f>O9*100/G9</f>
        <v>53.414681167327203</v>
      </c>
      <c r="Q9" s="165"/>
      <c r="R9" s="72">
        <f>G9-O9</f>
        <v>8030459.9400000013</v>
      </c>
      <c r="S9" s="72">
        <f>R9*100/G9</f>
        <v>46.585318832672797</v>
      </c>
      <c r="T9" s="164">
        <f>SUM(T10:T16)</f>
        <v>4153404.73</v>
      </c>
      <c r="U9" s="72">
        <f>T9*100/O9</f>
        <v>45.107864266652996</v>
      </c>
      <c r="V9" s="164">
        <f>SUM(V10:V16)</f>
        <v>326496.75</v>
      </c>
      <c r="W9" s="164">
        <f>SUM(W10:W16)</f>
        <v>0</v>
      </c>
      <c r="X9" s="140">
        <f>SUM(X10:X16)</f>
        <v>326496.75</v>
      </c>
      <c r="Y9" s="72">
        <f>X9*100/T9</f>
        <v>7.8609423165943184</v>
      </c>
    </row>
    <row r="10" spans="1:25" ht="17.45" customHeight="1">
      <c r="A10" s="4" t="s">
        <v>15</v>
      </c>
      <c r="B10" s="85">
        <v>9700000</v>
      </c>
      <c r="C10" s="85">
        <v>7108466.0200000005</v>
      </c>
      <c r="D10" s="85">
        <f t="shared" si="0"/>
        <v>73.283154845360826</v>
      </c>
      <c r="E10" s="71">
        <v>4521351.5999999996</v>
      </c>
      <c r="F10" s="85">
        <f>E10*100/C10</f>
        <v>63.605165830137835</v>
      </c>
      <c r="G10" s="85">
        <v>9572920</v>
      </c>
      <c r="H10" s="71">
        <v>1018502.64</v>
      </c>
      <c r="I10" s="71">
        <v>4757578.84</v>
      </c>
      <c r="J10" s="71">
        <v>0</v>
      </c>
      <c r="K10" s="71">
        <v>638313.69999999995</v>
      </c>
      <c r="L10" s="71">
        <v>0</v>
      </c>
      <c r="M10" s="85">
        <f>I10+K10</f>
        <v>5395892.54</v>
      </c>
      <c r="N10" s="85">
        <f>J10+L10</f>
        <v>0</v>
      </c>
      <c r="O10" s="85">
        <f>M10+N10</f>
        <v>5395892.54</v>
      </c>
      <c r="P10" s="85">
        <f>O10*100/G10</f>
        <v>56.366213652678596</v>
      </c>
      <c r="Q10" s="167"/>
      <c r="R10" s="85">
        <f t="shared" ref="R10:R29" si="2">G10-O10</f>
        <v>4177027.46</v>
      </c>
      <c r="S10" s="85">
        <f t="shared" ref="S10:S29" si="3">R10*100/G10</f>
        <v>43.633786347321404</v>
      </c>
      <c r="T10" s="71">
        <v>2998732.38</v>
      </c>
      <c r="U10" s="85">
        <f t="shared" ref="U10:U29" si="4">T10*100/O10</f>
        <v>55.574353228316888</v>
      </c>
      <c r="V10" s="71">
        <v>96826.8</v>
      </c>
      <c r="W10" s="85">
        <v>0</v>
      </c>
      <c r="X10" s="143">
        <f t="shared" ref="X10:X29" si="5">V10+W10</f>
        <v>96826.8</v>
      </c>
      <c r="Y10" s="85">
        <f>X10*100/T10</f>
        <v>3.22892434969472</v>
      </c>
    </row>
    <row r="11" spans="1:25" ht="17.45" customHeight="1">
      <c r="A11" s="4" t="s">
        <v>16</v>
      </c>
      <c r="B11" s="85">
        <v>125000</v>
      </c>
      <c r="C11" s="85">
        <v>319870</v>
      </c>
      <c r="D11" s="85">
        <f t="shared" si="0"/>
        <v>255.89599999999999</v>
      </c>
      <c r="E11" s="71">
        <v>284200</v>
      </c>
      <c r="F11" s="85">
        <f t="shared" ref="F11:F29" si="6">E11*100/C11</f>
        <v>88.84859474161378</v>
      </c>
      <c r="G11" s="85">
        <v>363000</v>
      </c>
      <c r="H11" s="71">
        <v>109057.5</v>
      </c>
      <c r="I11" s="71">
        <v>0</v>
      </c>
      <c r="J11" s="71">
        <v>0</v>
      </c>
      <c r="K11" s="71">
        <v>99584.5</v>
      </c>
      <c r="L11" s="71">
        <v>0</v>
      </c>
      <c r="M11" s="85">
        <f t="shared" ref="M11:N29" si="7">I11+K11</f>
        <v>99584.5</v>
      </c>
      <c r="N11" s="85">
        <f t="shared" si="7"/>
        <v>0</v>
      </c>
      <c r="O11" s="85">
        <f t="shared" ref="O11:O28" si="8">M11+N11</f>
        <v>99584.5</v>
      </c>
      <c r="P11" s="85">
        <f t="shared" ref="P11:P29" si="9">O11*100/G11</f>
        <v>27.433746556473828</v>
      </c>
      <c r="Q11" s="167"/>
      <c r="R11" s="85">
        <f t="shared" si="2"/>
        <v>263415.5</v>
      </c>
      <c r="S11" s="85">
        <f t="shared" si="3"/>
        <v>72.566253443526165</v>
      </c>
      <c r="T11" s="71">
        <v>30000</v>
      </c>
      <c r="U11" s="85">
        <f t="shared" si="4"/>
        <v>30.125170081689419</v>
      </c>
      <c r="V11" s="71">
        <v>0</v>
      </c>
      <c r="W11" s="85">
        <v>0</v>
      </c>
      <c r="X11" s="143">
        <f t="shared" si="5"/>
        <v>0</v>
      </c>
      <c r="Y11" s="85">
        <f t="shared" ref="Y11:Y29" si="10">X11*100/T11</f>
        <v>0</v>
      </c>
    </row>
    <row r="12" spans="1:25" ht="17.45" customHeight="1">
      <c r="A12" s="4" t="s">
        <v>17</v>
      </c>
      <c r="B12" s="85">
        <v>2050000</v>
      </c>
      <c r="C12" s="85">
        <v>2217052.41</v>
      </c>
      <c r="D12" s="85">
        <f t="shared" si="0"/>
        <v>108.14889804878048</v>
      </c>
      <c r="E12" s="71">
        <v>1825430.04</v>
      </c>
      <c r="F12" s="85">
        <f t="shared" si="6"/>
        <v>82.33589931236672</v>
      </c>
      <c r="G12" s="168">
        <v>3247016.09</v>
      </c>
      <c r="H12" s="71">
        <v>946344.65</v>
      </c>
      <c r="I12" s="71">
        <v>1311766.57</v>
      </c>
      <c r="J12" s="71">
        <v>0</v>
      </c>
      <c r="K12" s="71">
        <v>48220</v>
      </c>
      <c r="L12" s="71">
        <v>0</v>
      </c>
      <c r="M12" s="85">
        <f t="shared" si="7"/>
        <v>1359986.57</v>
      </c>
      <c r="N12" s="85">
        <f t="shared" si="7"/>
        <v>0</v>
      </c>
      <c r="O12" s="85">
        <f t="shared" si="8"/>
        <v>1359986.57</v>
      </c>
      <c r="P12" s="85">
        <f t="shared" si="9"/>
        <v>41.884195590789332</v>
      </c>
      <c r="Q12" s="167"/>
      <c r="R12" s="85">
        <f t="shared" si="2"/>
        <v>1887029.5199999998</v>
      </c>
      <c r="S12" s="85">
        <f t="shared" si="3"/>
        <v>58.115804409210668</v>
      </c>
      <c r="T12" s="71">
        <v>536695.35</v>
      </c>
      <c r="U12" s="85">
        <f t="shared" si="4"/>
        <v>39.463283082273378</v>
      </c>
      <c r="V12" s="71">
        <v>40994.949999999997</v>
      </c>
      <c r="W12" s="85">
        <v>0</v>
      </c>
      <c r="X12" s="143">
        <f t="shared" si="5"/>
        <v>40994.949999999997</v>
      </c>
      <c r="Y12" s="85">
        <f t="shared" si="10"/>
        <v>7.6384023077524326</v>
      </c>
    </row>
    <row r="13" spans="1:25" ht="30">
      <c r="A13" s="7" t="s">
        <v>18</v>
      </c>
      <c r="B13" s="85">
        <v>2263000</v>
      </c>
      <c r="C13" s="85">
        <v>2338339.7999999998</v>
      </c>
      <c r="D13" s="85">
        <f t="shared" si="0"/>
        <v>103.3292001767565</v>
      </c>
      <c r="E13" s="71">
        <v>1007002.14</v>
      </c>
      <c r="F13" s="85">
        <f t="shared" si="6"/>
        <v>43.064833434387943</v>
      </c>
      <c r="G13" s="85">
        <v>3063012</v>
      </c>
      <c r="H13" s="71">
        <v>105869</v>
      </c>
      <c r="I13" s="71">
        <v>1472492</v>
      </c>
      <c r="J13" s="71">
        <v>0</v>
      </c>
      <c r="K13" s="71">
        <v>519158</v>
      </c>
      <c r="L13" s="71">
        <v>0</v>
      </c>
      <c r="M13" s="85">
        <f t="shared" si="7"/>
        <v>1991650</v>
      </c>
      <c r="N13" s="85">
        <f t="shared" si="7"/>
        <v>0</v>
      </c>
      <c r="O13" s="85">
        <f t="shared" si="8"/>
        <v>1991650</v>
      </c>
      <c r="P13" s="85">
        <f t="shared" si="9"/>
        <v>65.022598670850783</v>
      </c>
      <c r="Q13" s="167"/>
      <c r="R13" s="85">
        <f t="shared" si="2"/>
        <v>1071362</v>
      </c>
      <c r="S13" s="85">
        <f t="shared" si="3"/>
        <v>34.977401329149217</v>
      </c>
      <c r="T13" s="71">
        <v>489687</v>
      </c>
      <c r="U13" s="85">
        <f t="shared" si="4"/>
        <v>24.587000728039566</v>
      </c>
      <c r="V13" s="71">
        <v>106995</v>
      </c>
      <c r="W13" s="85">
        <v>0</v>
      </c>
      <c r="X13" s="143">
        <f t="shared" si="5"/>
        <v>106995</v>
      </c>
      <c r="Y13" s="85">
        <f t="shared" si="10"/>
        <v>21.849671320659933</v>
      </c>
    </row>
    <row r="14" spans="1:25" ht="17.45" customHeight="1">
      <c r="A14" s="4" t="s">
        <v>19</v>
      </c>
      <c r="B14" s="85">
        <v>25000</v>
      </c>
      <c r="C14" s="85">
        <v>1100</v>
      </c>
      <c r="D14" s="85">
        <f t="shared" si="0"/>
        <v>4.4000000000000004</v>
      </c>
      <c r="E14" s="71">
        <v>1100</v>
      </c>
      <c r="F14" s="85">
        <f t="shared" si="6"/>
        <v>100</v>
      </c>
      <c r="G14" s="85">
        <v>5779</v>
      </c>
      <c r="H14" s="71">
        <v>3480</v>
      </c>
      <c r="I14" s="85">
        <v>5779</v>
      </c>
      <c r="J14" s="71">
        <v>35141</v>
      </c>
      <c r="K14" s="71">
        <v>0</v>
      </c>
      <c r="L14" s="71">
        <v>0</v>
      </c>
      <c r="M14" s="85">
        <f t="shared" si="7"/>
        <v>5779</v>
      </c>
      <c r="N14" s="85">
        <f t="shared" si="7"/>
        <v>35141</v>
      </c>
      <c r="O14" s="85">
        <f t="shared" si="8"/>
        <v>40920</v>
      </c>
      <c r="P14" s="123">
        <f t="shared" si="9"/>
        <v>708.08098286900849</v>
      </c>
      <c r="Q14" s="167"/>
      <c r="R14" s="85">
        <f t="shared" si="2"/>
        <v>-35141</v>
      </c>
      <c r="S14" s="85">
        <f t="shared" si="3"/>
        <v>-608.08098286900849</v>
      </c>
      <c r="T14" s="71">
        <v>0</v>
      </c>
      <c r="U14" s="85">
        <f t="shared" si="4"/>
        <v>0</v>
      </c>
      <c r="V14" s="71">
        <v>0</v>
      </c>
      <c r="W14" s="85">
        <v>0</v>
      </c>
      <c r="X14" s="143">
        <f t="shared" si="5"/>
        <v>0</v>
      </c>
      <c r="Y14" s="85" t="e">
        <f t="shared" si="10"/>
        <v>#DIV/0!</v>
      </c>
    </row>
    <row r="15" spans="1:25" ht="17.45" customHeight="1">
      <c r="A15" s="4" t="s">
        <v>20</v>
      </c>
      <c r="B15" s="85">
        <v>600000</v>
      </c>
      <c r="C15" s="85">
        <v>562229.59000000008</v>
      </c>
      <c r="D15" s="85">
        <f t="shared" si="0"/>
        <v>93.704931666666681</v>
      </c>
      <c r="E15" s="71">
        <v>396527.58999999997</v>
      </c>
      <c r="F15" s="85">
        <f t="shared" si="6"/>
        <v>70.527698479903904</v>
      </c>
      <c r="G15" s="85">
        <v>536450.39</v>
      </c>
      <c r="H15" s="71">
        <v>223771.99</v>
      </c>
      <c r="I15" s="71">
        <v>121283.93</v>
      </c>
      <c r="J15" s="71">
        <v>0</v>
      </c>
      <c r="K15" s="71">
        <v>10160</v>
      </c>
      <c r="L15" s="71">
        <v>0</v>
      </c>
      <c r="M15" s="85">
        <f t="shared" si="7"/>
        <v>131443.93</v>
      </c>
      <c r="N15" s="85">
        <f t="shared" si="7"/>
        <v>0</v>
      </c>
      <c r="O15" s="85">
        <f t="shared" si="8"/>
        <v>131443.93</v>
      </c>
      <c r="P15" s="85">
        <f t="shared" si="9"/>
        <v>24.502532284485802</v>
      </c>
      <c r="Q15" s="167"/>
      <c r="R15" s="85">
        <f t="shared" si="2"/>
        <v>405006.46</v>
      </c>
      <c r="S15" s="85">
        <f t="shared" si="3"/>
        <v>75.49746771551419</v>
      </c>
      <c r="T15" s="71">
        <v>0</v>
      </c>
      <c r="U15" s="85">
        <f t="shared" si="4"/>
        <v>0</v>
      </c>
      <c r="V15" s="71">
        <v>0</v>
      </c>
      <c r="W15" s="85">
        <v>0</v>
      </c>
      <c r="X15" s="143">
        <f t="shared" si="5"/>
        <v>0</v>
      </c>
      <c r="Y15" s="85" t="e">
        <f t="shared" si="10"/>
        <v>#DIV/0!</v>
      </c>
    </row>
    <row r="16" spans="1:25" ht="17.45" customHeight="1">
      <c r="A16" s="4" t="s">
        <v>21</v>
      </c>
      <c r="B16" s="85">
        <v>390000</v>
      </c>
      <c r="C16" s="85">
        <v>302473.40000000002</v>
      </c>
      <c r="D16" s="85">
        <f t="shared" si="0"/>
        <v>77.557282051282058</v>
      </c>
      <c r="E16" s="71">
        <v>302473.40000000002</v>
      </c>
      <c r="F16" s="85">
        <f t="shared" si="6"/>
        <v>100</v>
      </c>
      <c r="G16" s="73">
        <v>450000</v>
      </c>
      <c r="H16" s="71">
        <v>1575.2</v>
      </c>
      <c r="I16" s="71">
        <v>160040</v>
      </c>
      <c r="J16" s="71">
        <v>0</v>
      </c>
      <c r="K16" s="71">
        <v>28200</v>
      </c>
      <c r="L16" s="71">
        <v>0</v>
      </c>
      <c r="M16" s="85">
        <f t="shared" si="7"/>
        <v>188240</v>
      </c>
      <c r="N16" s="85">
        <f t="shared" si="7"/>
        <v>0</v>
      </c>
      <c r="O16" s="85">
        <f t="shared" si="8"/>
        <v>188240</v>
      </c>
      <c r="P16" s="85">
        <f t="shared" si="9"/>
        <v>41.831111111111113</v>
      </c>
      <c r="Q16" s="167"/>
      <c r="R16" s="85">
        <f t="shared" si="2"/>
        <v>261760</v>
      </c>
      <c r="S16" s="85">
        <f t="shared" si="3"/>
        <v>58.168888888888887</v>
      </c>
      <c r="T16" s="71">
        <v>98290</v>
      </c>
      <c r="U16" s="85">
        <f t="shared" si="4"/>
        <v>52.215257118572033</v>
      </c>
      <c r="V16" s="71">
        <v>81680</v>
      </c>
      <c r="W16" s="85">
        <v>0</v>
      </c>
      <c r="X16" s="143">
        <f t="shared" si="5"/>
        <v>81680</v>
      </c>
      <c r="Y16" s="85">
        <f t="shared" si="10"/>
        <v>83.101027571472173</v>
      </c>
    </row>
    <row r="17" spans="1:25" s="149" customFormat="1" ht="17.45" customHeight="1">
      <c r="A17" s="8" t="s">
        <v>22</v>
      </c>
      <c r="B17" s="72">
        <f>SUM(B18:B28)</f>
        <v>2184000</v>
      </c>
      <c r="C17" s="72">
        <f>SUM(C18:C28)</f>
        <v>1349439.75</v>
      </c>
      <c r="D17" s="72">
        <f t="shared" si="0"/>
        <v>61.787534340659342</v>
      </c>
      <c r="E17" s="72">
        <f>SUM(E18:E28)</f>
        <v>1326282.73</v>
      </c>
      <c r="F17" s="72">
        <f>E17*100/C17</f>
        <v>98.283953025690849</v>
      </c>
      <c r="G17" s="72">
        <f>SUM(G18:G28)</f>
        <v>1450000</v>
      </c>
      <c r="H17" s="72">
        <f>SUM(H18:H28)</f>
        <v>571778.92999999993</v>
      </c>
      <c r="I17" s="72">
        <f t="shared" ref="I17:L17" si="11">SUM(I18:I28)</f>
        <v>496484.31000000006</v>
      </c>
      <c r="J17" s="72">
        <f t="shared" si="11"/>
        <v>0</v>
      </c>
      <c r="K17" s="72">
        <f t="shared" si="11"/>
        <v>81606.399999999994</v>
      </c>
      <c r="L17" s="72">
        <f t="shared" si="11"/>
        <v>0</v>
      </c>
      <c r="M17" s="72">
        <f t="shared" si="7"/>
        <v>578090.71000000008</v>
      </c>
      <c r="N17" s="72">
        <f t="shared" si="7"/>
        <v>0</v>
      </c>
      <c r="O17" s="72">
        <f t="shared" si="8"/>
        <v>578090.71000000008</v>
      </c>
      <c r="P17" s="72">
        <f t="shared" si="9"/>
        <v>39.868324827586214</v>
      </c>
      <c r="Q17" s="169"/>
      <c r="R17" s="72">
        <f t="shared" si="2"/>
        <v>871909.28999999992</v>
      </c>
      <c r="S17" s="72">
        <f t="shared" si="3"/>
        <v>60.131675172413786</v>
      </c>
      <c r="T17" s="72">
        <f t="shared" ref="T17" si="12">SUM(T18:T28)</f>
        <v>280729.8</v>
      </c>
      <c r="U17" s="72">
        <f t="shared" si="4"/>
        <v>48.561548411667083</v>
      </c>
      <c r="V17" s="72">
        <f t="shared" ref="V17:W17" si="13">SUM(V18:V28)</f>
        <v>145908.6</v>
      </c>
      <c r="W17" s="72">
        <f t="shared" si="13"/>
        <v>0</v>
      </c>
      <c r="X17" s="72">
        <f>SUM(X18:X28)</f>
        <v>145908.6</v>
      </c>
      <c r="Y17" s="72">
        <f t="shared" si="10"/>
        <v>51.97474582320794</v>
      </c>
    </row>
    <row r="18" spans="1:25" ht="17.45" customHeight="1">
      <c r="A18" s="12" t="s">
        <v>23</v>
      </c>
      <c r="B18" s="85">
        <v>438000</v>
      </c>
      <c r="C18" s="85">
        <v>245539</v>
      </c>
      <c r="D18" s="85">
        <f t="shared" si="0"/>
        <v>56.059132420091323</v>
      </c>
      <c r="E18" s="71">
        <v>245539</v>
      </c>
      <c r="F18" s="85">
        <f t="shared" si="6"/>
        <v>100</v>
      </c>
      <c r="G18" s="73">
        <v>390000</v>
      </c>
      <c r="H18" s="71">
        <v>77237.600000000006</v>
      </c>
      <c r="I18" s="71">
        <v>152705.4</v>
      </c>
      <c r="J18" s="71">
        <v>0</v>
      </c>
      <c r="K18" s="71">
        <v>63331</v>
      </c>
      <c r="L18" s="71">
        <v>0</v>
      </c>
      <c r="M18" s="85">
        <f t="shared" si="7"/>
        <v>216036.4</v>
      </c>
      <c r="N18" s="85">
        <f t="shared" si="7"/>
        <v>0</v>
      </c>
      <c r="O18" s="85">
        <f t="shared" si="8"/>
        <v>216036.4</v>
      </c>
      <c r="P18" s="85">
        <f t="shared" si="9"/>
        <v>55.393948717948717</v>
      </c>
      <c r="Q18" s="167"/>
      <c r="R18" s="85">
        <f t="shared" si="2"/>
        <v>173963.6</v>
      </c>
      <c r="S18" s="85">
        <f t="shared" si="3"/>
        <v>44.606051282051283</v>
      </c>
      <c r="T18" s="71">
        <v>95002</v>
      </c>
      <c r="U18" s="85">
        <f t="shared" si="4"/>
        <v>43.974996806093792</v>
      </c>
      <c r="V18" s="71">
        <v>41432</v>
      </c>
      <c r="W18" s="85">
        <v>0</v>
      </c>
      <c r="X18" s="143">
        <f t="shared" si="5"/>
        <v>41432</v>
      </c>
      <c r="Y18" s="85">
        <f>X18*100/T18</f>
        <v>43.61171343761184</v>
      </c>
    </row>
    <row r="19" spans="1:25" ht="17.45" customHeight="1">
      <c r="A19" s="12" t="s">
        <v>24</v>
      </c>
      <c r="B19" s="85">
        <v>10000</v>
      </c>
      <c r="C19" s="85">
        <v>450</v>
      </c>
      <c r="D19" s="85">
        <f t="shared" si="0"/>
        <v>4.5</v>
      </c>
      <c r="E19" s="71">
        <v>450</v>
      </c>
      <c r="F19" s="85">
        <f t="shared" si="6"/>
        <v>100</v>
      </c>
      <c r="G19" s="73">
        <v>10000</v>
      </c>
      <c r="H19" s="71">
        <v>800</v>
      </c>
      <c r="I19" s="71">
        <v>680</v>
      </c>
      <c r="J19" s="71">
        <v>0</v>
      </c>
      <c r="K19" s="71">
        <v>0</v>
      </c>
      <c r="L19" s="71">
        <v>0</v>
      </c>
      <c r="M19" s="85">
        <f t="shared" si="7"/>
        <v>680</v>
      </c>
      <c r="N19" s="85">
        <f t="shared" si="7"/>
        <v>0</v>
      </c>
      <c r="O19" s="85">
        <f t="shared" si="8"/>
        <v>680</v>
      </c>
      <c r="P19" s="85">
        <f t="shared" si="9"/>
        <v>6.8</v>
      </c>
      <c r="Q19" s="167"/>
      <c r="R19" s="85">
        <f t="shared" si="2"/>
        <v>9320</v>
      </c>
      <c r="S19" s="85">
        <f t="shared" si="3"/>
        <v>93.2</v>
      </c>
      <c r="T19" s="71">
        <v>680</v>
      </c>
      <c r="U19" s="85">
        <f t="shared" si="4"/>
        <v>100</v>
      </c>
      <c r="V19" s="71">
        <v>0</v>
      </c>
      <c r="W19" s="85">
        <v>0</v>
      </c>
      <c r="X19" s="143">
        <f t="shared" si="5"/>
        <v>0</v>
      </c>
      <c r="Y19" s="85">
        <f t="shared" si="10"/>
        <v>0</v>
      </c>
    </row>
    <row r="20" spans="1:25" ht="17.45" customHeight="1">
      <c r="A20" s="12" t="s">
        <v>25</v>
      </c>
      <c r="B20" s="85">
        <v>100000</v>
      </c>
      <c r="C20" s="85">
        <v>79955</v>
      </c>
      <c r="D20" s="85">
        <f t="shared" si="0"/>
        <v>79.954999999999998</v>
      </c>
      <c r="E20" s="71">
        <v>79955</v>
      </c>
      <c r="F20" s="85">
        <f t="shared" si="6"/>
        <v>100</v>
      </c>
      <c r="G20" s="73">
        <v>30000</v>
      </c>
      <c r="H20" s="71">
        <v>102050</v>
      </c>
      <c r="I20" s="71">
        <v>28200</v>
      </c>
      <c r="J20" s="71">
        <v>0</v>
      </c>
      <c r="K20" s="71">
        <v>0</v>
      </c>
      <c r="L20" s="71">
        <v>0</v>
      </c>
      <c r="M20" s="85">
        <f t="shared" si="7"/>
        <v>28200</v>
      </c>
      <c r="N20" s="85">
        <f t="shared" si="7"/>
        <v>0</v>
      </c>
      <c r="O20" s="85">
        <f t="shared" si="8"/>
        <v>28200</v>
      </c>
      <c r="P20" s="85">
        <f t="shared" si="9"/>
        <v>94</v>
      </c>
      <c r="Q20" s="167"/>
      <c r="R20" s="85">
        <f t="shared" si="2"/>
        <v>1800</v>
      </c>
      <c r="S20" s="85">
        <f t="shared" si="3"/>
        <v>6</v>
      </c>
      <c r="T20" s="71">
        <v>14830</v>
      </c>
      <c r="U20" s="85">
        <f t="shared" si="4"/>
        <v>52.588652482269502</v>
      </c>
      <c r="V20" s="71">
        <v>0</v>
      </c>
      <c r="W20" s="85">
        <v>0</v>
      </c>
      <c r="X20" s="143">
        <f t="shared" si="5"/>
        <v>0</v>
      </c>
      <c r="Y20" s="85">
        <f t="shared" si="10"/>
        <v>0</v>
      </c>
    </row>
    <row r="21" spans="1:25" ht="17.45" customHeight="1">
      <c r="A21" s="12" t="s">
        <v>26</v>
      </c>
      <c r="B21" s="85">
        <v>10000</v>
      </c>
      <c r="C21" s="85">
        <v>28695</v>
      </c>
      <c r="D21" s="85">
        <f t="shared" si="0"/>
        <v>286.95</v>
      </c>
      <c r="E21" s="71">
        <v>28695</v>
      </c>
      <c r="F21" s="85">
        <f t="shared" si="6"/>
        <v>100</v>
      </c>
      <c r="G21" s="73">
        <v>30000</v>
      </c>
      <c r="H21" s="71">
        <v>3985</v>
      </c>
      <c r="I21" s="71">
        <v>15355</v>
      </c>
      <c r="J21" s="71">
        <v>0</v>
      </c>
      <c r="K21" s="71">
        <v>0</v>
      </c>
      <c r="L21" s="71">
        <v>0</v>
      </c>
      <c r="M21" s="85">
        <f t="shared" si="7"/>
        <v>15355</v>
      </c>
      <c r="N21" s="85">
        <f t="shared" si="7"/>
        <v>0</v>
      </c>
      <c r="O21" s="85">
        <f t="shared" si="8"/>
        <v>15355</v>
      </c>
      <c r="P21" s="85">
        <f t="shared" si="9"/>
        <v>51.18333333333333</v>
      </c>
      <c r="Q21" s="167"/>
      <c r="R21" s="85">
        <f t="shared" si="2"/>
        <v>14645</v>
      </c>
      <c r="S21" s="85">
        <f t="shared" si="3"/>
        <v>48.81666666666667</v>
      </c>
      <c r="T21" s="71">
        <v>7735</v>
      </c>
      <c r="U21" s="85">
        <f t="shared" si="4"/>
        <v>50.374470856398567</v>
      </c>
      <c r="V21" s="71">
        <v>6535</v>
      </c>
      <c r="W21" s="85">
        <v>0</v>
      </c>
      <c r="X21" s="143">
        <f t="shared" si="5"/>
        <v>6535</v>
      </c>
      <c r="Y21" s="85">
        <f t="shared" si="10"/>
        <v>84.486102133160955</v>
      </c>
    </row>
    <row r="22" spans="1:25" ht="17.45" customHeight="1">
      <c r="A22" s="12" t="s">
        <v>27</v>
      </c>
      <c r="B22" s="85">
        <v>1060000</v>
      </c>
      <c r="C22" s="85">
        <v>473069</v>
      </c>
      <c r="D22" s="85">
        <f t="shared" si="0"/>
        <v>44.629150943396226</v>
      </c>
      <c r="E22" s="71">
        <v>473069</v>
      </c>
      <c r="F22" s="85">
        <f t="shared" si="6"/>
        <v>100</v>
      </c>
      <c r="G22" s="73">
        <v>500000</v>
      </c>
      <c r="H22" s="71">
        <v>237817.5</v>
      </c>
      <c r="I22" s="71">
        <v>143600</v>
      </c>
      <c r="J22" s="71">
        <v>0</v>
      </c>
      <c r="K22" s="71">
        <v>0</v>
      </c>
      <c r="L22" s="71">
        <v>0</v>
      </c>
      <c r="M22" s="85">
        <f t="shared" si="7"/>
        <v>143600</v>
      </c>
      <c r="N22" s="85">
        <f t="shared" si="7"/>
        <v>0</v>
      </c>
      <c r="O22" s="85">
        <f t="shared" si="8"/>
        <v>143600</v>
      </c>
      <c r="P22" s="85">
        <f t="shared" si="9"/>
        <v>28.72</v>
      </c>
      <c r="Q22" s="167"/>
      <c r="R22" s="85">
        <f t="shared" si="2"/>
        <v>356400</v>
      </c>
      <c r="S22" s="85">
        <f t="shared" si="3"/>
        <v>71.28</v>
      </c>
      <c r="T22" s="71">
        <v>102360</v>
      </c>
      <c r="U22" s="85">
        <f t="shared" si="4"/>
        <v>71.281337047353759</v>
      </c>
      <c r="V22" s="71">
        <v>50000</v>
      </c>
      <c r="W22" s="85">
        <v>0</v>
      </c>
      <c r="X22" s="143">
        <f t="shared" si="5"/>
        <v>50000</v>
      </c>
      <c r="Y22" s="85">
        <f t="shared" si="10"/>
        <v>48.847205939820242</v>
      </c>
    </row>
    <row r="23" spans="1:25" ht="17.45" customHeight="1">
      <c r="A23" s="12" t="s">
        <v>28</v>
      </c>
      <c r="B23" s="85">
        <v>350000</v>
      </c>
      <c r="C23" s="85">
        <v>392799.42</v>
      </c>
      <c r="D23" s="85">
        <f t="shared" si="0"/>
        <v>112.22840571428571</v>
      </c>
      <c r="E23" s="71">
        <v>369642.39999999997</v>
      </c>
      <c r="F23" s="85">
        <f t="shared" si="6"/>
        <v>94.10461960458089</v>
      </c>
      <c r="G23" s="73">
        <v>350000</v>
      </c>
      <c r="H23" s="71">
        <v>80549.83</v>
      </c>
      <c r="I23" s="71">
        <v>118124.91</v>
      </c>
      <c r="J23" s="71">
        <v>0</v>
      </c>
      <c r="K23" s="71">
        <v>7980.4</v>
      </c>
      <c r="L23" s="71">
        <v>0</v>
      </c>
      <c r="M23" s="85">
        <f t="shared" si="7"/>
        <v>126105.31</v>
      </c>
      <c r="N23" s="85">
        <f t="shared" si="7"/>
        <v>0</v>
      </c>
      <c r="O23" s="85">
        <f>M23+N23</f>
        <v>126105.31</v>
      </c>
      <c r="P23" s="85">
        <f t="shared" si="9"/>
        <v>36.030088571428571</v>
      </c>
      <c r="Q23" s="167"/>
      <c r="R23" s="85">
        <f t="shared" si="2"/>
        <v>223894.69</v>
      </c>
      <c r="S23" s="85">
        <f t="shared" si="3"/>
        <v>63.969911428571429</v>
      </c>
      <c r="T23" s="71">
        <v>56092.800000000003</v>
      </c>
      <c r="U23" s="85">
        <f t="shared" si="4"/>
        <v>44.480918368941005</v>
      </c>
      <c r="V23" s="71">
        <v>47941.599999999999</v>
      </c>
      <c r="W23" s="85">
        <v>0</v>
      </c>
      <c r="X23" s="143">
        <f t="shared" si="5"/>
        <v>47941.599999999999</v>
      </c>
      <c r="Y23" s="85">
        <f t="shared" si="10"/>
        <v>85.468366706600492</v>
      </c>
    </row>
    <row r="24" spans="1:25" ht="17.45" customHeight="1">
      <c r="A24" s="12" t="s">
        <v>29</v>
      </c>
      <c r="B24" s="85">
        <v>0</v>
      </c>
      <c r="C24" s="85">
        <v>5980</v>
      </c>
      <c r="D24" s="85" t="e">
        <f t="shared" si="0"/>
        <v>#DIV/0!</v>
      </c>
      <c r="E24" s="71">
        <v>5980</v>
      </c>
      <c r="F24" s="85">
        <f t="shared" si="6"/>
        <v>100</v>
      </c>
      <c r="G24" s="73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85">
        <f t="shared" si="7"/>
        <v>0</v>
      </c>
      <c r="N24" s="85">
        <f t="shared" si="7"/>
        <v>0</v>
      </c>
      <c r="O24" s="85">
        <f t="shared" si="8"/>
        <v>0</v>
      </c>
      <c r="P24" s="85" t="e">
        <f t="shared" si="9"/>
        <v>#DIV/0!</v>
      </c>
      <c r="Q24" s="167"/>
      <c r="R24" s="85">
        <f t="shared" si="2"/>
        <v>0</v>
      </c>
      <c r="S24" s="85" t="e">
        <f t="shared" si="3"/>
        <v>#DIV/0!</v>
      </c>
      <c r="T24" s="71">
        <v>0</v>
      </c>
      <c r="U24" s="85" t="e">
        <f t="shared" si="4"/>
        <v>#DIV/0!</v>
      </c>
      <c r="V24" s="71">
        <v>0</v>
      </c>
      <c r="W24" s="85">
        <v>0</v>
      </c>
      <c r="X24" s="143">
        <f t="shared" si="5"/>
        <v>0</v>
      </c>
      <c r="Y24" s="85" t="e">
        <f t="shared" si="10"/>
        <v>#DIV/0!</v>
      </c>
    </row>
    <row r="25" spans="1:25" ht="17.45" customHeight="1">
      <c r="A25" s="12" t="s">
        <v>30</v>
      </c>
      <c r="B25" s="85">
        <v>10000</v>
      </c>
      <c r="C25" s="85">
        <v>180</v>
      </c>
      <c r="D25" s="85">
        <f t="shared" si="0"/>
        <v>1.8</v>
      </c>
      <c r="E25" s="71">
        <v>180</v>
      </c>
      <c r="F25" s="85">
        <f t="shared" si="6"/>
        <v>100</v>
      </c>
      <c r="G25" s="73">
        <v>10000</v>
      </c>
      <c r="H25" s="71">
        <v>180</v>
      </c>
      <c r="I25" s="71">
        <v>0</v>
      </c>
      <c r="J25" s="71">
        <v>0</v>
      </c>
      <c r="K25" s="71">
        <v>0</v>
      </c>
      <c r="L25" s="71">
        <v>0</v>
      </c>
      <c r="M25" s="85">
        <f t="shared" si="7"/>
        <v>0</v>
      </c>
      <c r="N25" s="85">
        <f t="shared" si="7"/>
        <v>0</v>
      </c>
      <c r="O25" s="85">
        <f t="shared" si="8"/>
        <v>0</v>
      </c>
      <c r="P25" s="85">
        <f t="shared" si="9"/>
        <v>0</v>
      </c>
      <c r="Q25" s="167"/>
      <c r="R25" s="85">
        <f t="shared" si="2"/>
        <v>10000</v>
      </c>
      <c r="S25" s="85">
        <f t="shared" si="3"/>
        <v>100</v>
      </c>
      <c r="T25" s="71">
        <v>0</v>
      </c>
      <c r="U25" s="85" t="e">
        <f t="shared" si="4"/>
        <v>#DIV/0!</v>
      </c>
      <c r="V25" s="71">
        <v>0</v>
      </c>
      <c r="W25" s="85">
        <v>0</v>
      </c>
      <c r="X25" s="143">
        <f t="shared" si="5"/>
        <v>0</v>
      </c>
      <c r="Y25" s="85" t="e">
        <f t="shared" si="10"/>
        <v>#DIV/0!</v>
      </c>
    </row>
    <row r="26" spans="1:25" ht="17.45" customHeight="1">
      <c r="A26" s="12" t="s">
        <v>31</v>
      </c>
      <c r="B26" s="85">
        <v>180000</v>
      </c>
      <c r="C26" s="85">
        <v>98553.33</v>
      </c>
      <c r="D26" s="85">
        <f t="shared" si="0"/>
        <v>54.751849999999997</v>
      </c>
      <c r="E26" s="71">
        <v>98553.33</v>
      </c>
      <c r="F26" s="85">
        <f t="shared" si="6"/>
        <v>100</v>
      </c>
      <c r="G26" s="73">
        <v>100000</v>
      </c>
      <c r="H26" s="71">
        <v>64569</v>
      </c>
      <c r="I26" s="71">
        <v>16280</v>
      </c>
      <c r="J26" s="71">
        <v>0</v>
      </c>
      <c r="K26" s="71">
        <v>10295</v>
      </c>
      <c r="L26" s="71">
        <v>0</v>
      </c>
      <c r="M26" s="85">
        <f t="shared" si="7"/>
        <v>26575</v>
      </c>
      <c r="N26" s="85">
        <f t="shared" si="7"/>
        <v>0</v>
      </c>
      <c r="O26" s="85">
        <f t="shared" si="8"/>
        <v>26575</v>
      </c>
      <c r="P26" s="85">
        <f t="shared" si="9"/>
        <v>26.574999999999999</v>
      </c>
      <c r="Q26" s="167"/>
      <c r="R26" s="85">
        <f t="shared" si="2"/>
        <v>73425</v>
      </c>
      <c r="S26" s="85">
        <f t="shared" si="3"/>
        <v>73.424999999999997</v>
      </c>
      <c r="T26" s="71">
        <v>3120</v>
      </c>
      <c r="U26" s="85">
        <f t="shared" si="4"/>
        <v>11.74035747883349</v>
      </c>
      <c r="V26" s="71">
        <v>0</v>
      </c>
      <c r="W26" s="85">
        <v>0</v>
      </c>
      <c r="X26" s="143">
        <f t="shared" si="5"/>
        <v>0</v>
      </c>
      <c r="Y26" s="85">
        <f t="shared" si="10"/>
        <v>0</v>
      </c>
    </row>
    <row r="27" spans="1:25" ht="17.45" customHeight="1">
      <c r="A27" s="12" t="s">
        <v>32</v>
      </c>
      <c r="B27" s="85">
        <v>26000</v>
      </c>
      <c r="C27" s="85">
        <v>24219</v>
      </c>
      <c r="D27" s="85">
        <f t="shared" si="0"/>
        <v>93.15</v>
      </c>
      <c r="E27" s="71">
        <v>24219</v>
      </c>
      <c r="F27" s="85">
        <f t="shared" si="6"/>
        <v>100</v>
      </c>
      <c r="G27" s="73">
        <v>30000</v>
      </c>
      <c r="H27" s="71">
        <v>4590</v>
      </c>
      <c r="I27" s="71">
        <v>21539</v>
      </c>
      <c r="J27" s="71">
        <v>0</v>
      </c>
      <c r="K27" s="71">
        <v>0</v>
      </c>
      <c r="L27" s="71">
        <v>0</v>
      </c>
      <c r="M27" s="85">
        <f t="shared" si="7"/>
        <v>21539</v>
      </c>
      <c r="N27" s="85">
        <f t="shared" si="7"/>
        <v>0</v>
      </c>
      <c r="O27" s="85">
        <f t="shared" si="8"/>
        <v>21539</v>
      </c>
      <c r="P27" s="85">
        <f t="shared" si="9"/>
        <v>71.796666666666667</v>
      </c>
      <c r="Q27" s="167"/>
      <c r="R27" s="85">
        <f t="shared" si="2"/>
        <v>8461</v>
      </c>
      <c r="S27" s="85">
        <f t="shared" si="3"/>
        <v>28.203333333333333</v>
      </c>
      <c r="T27" s="71">
        <v>910</v>
      </c>
      <c r="U27" s="85">
        <f t="shared" si="4"/>
        <v>4.2248943776405588</v>
      </c>
      <c r="V27" s="71">
        <v>0</v>
      </c>
      <c r="W27" s="85">
        <v>0</v>
      </c>
      <c r="X27" s="143">
        <f t="shared" si="5"/>
        <v>0</v>
      </c>
      <c r="Y27" s="85">
        <f t="shared" si="10"/>
        <v>0</v>
      </c>
    </row>
    <row r="28" spans="1:25" ht="17.45" customHeight="1">
      <c r="A28" s="12" t="s">
        <v>73</v>
      </c>
      <c r="B28" s="85">
        <v>0</v>
      </c>
      <c r="C28" s="85">
        <v>0</v>
      </c>
      <c r="D28" s="85" t="e">
        <f t="shared" si="0"/>
        <v>#DIV/0!</v>
      </c>
      <c r="E28" s="71">
        <v>0</v>
      </c>
      <c r="F28" s="85" t="e">
        <f t="shared" si="6"/>
        <v>#DIV/0!</v>
      </c>
      <c r="G28" s="85">
        <v>0</v>
      </c>
      <c r="H28" s="71"/>
      <c r="I28" s="71">
        <v>0</v>
      </c>
      <c r="J28" s="71">
        <v>0</v>
      </c>
      <c r="K28" s="71">
        <v>0</v>
      </c>
      <c r="L28" s="71">
        <v>0</v>
      </c>
      <c r="M28" s="85">
        <f t="shared" si="7"/>
        <v>0</v>
      </c>
      <c r="N28" s="85">
        <f t="shared" si="7"/>
        <v>0</v>
      </c>
      <c r="O28" s="85">
        <f t="shared" si="8"/>
        <v>0</v>
      </c>
      <c r="P28" s="85" t="e">
        <f t="shared" si="9"/>
        <v>#DIV/0!</v>
      </c>
      <c r="Q28" s="167"/>
      <c r="R28" s="85">
        <f t="shared" si="2"/>
        <v>0</v>
      </c>
      <c r="S28" s="85" t="e">
        <f t="shared" si="3"/>
        <v>#DIV/0!</v>
      </c>
      <c r="T28" s="71"/>
      <c r="U28" s="85" t="e">
        <f t="shared" si="4"/>
        <v>#DIV/0!</v>
      </c>
      <c r="V28" s="71">
        <v>0</v>
      </c>
      <c r="W28" s="85">
        <v>0</v>
      </c>
      <c r="X28" s="143">
        <f t="shared" si="5"/>
        <v>0</v>
      </c>
      <c r="Y28" s="85" t="e">
        <f t="shared" si="10"/>
        <v>#DIV/0!</v>
      </c>
    </row>
    <row r="29" spans="1:25" s="149" customFormat="1" ht="17.45" customHeight="1">
      <c r="A29" s="165" t="s">
        <v>33</v>
      </c>
      <c r="B29" s="72">
        <f>B9+B17</f>
        <v>17337000</v>
      </c>
      <c r="C29" s="72">
        <f>C9+C17</f>
        <v>14198970.970000001</v>
      </c>
      <c r="D29" s="72">
        <f t="shared" si="0"/>
        <v>81.899815250620065</v>
      </c>
      <c r="E29" s="72">
        <f>E9+E17</f>
        <v>9664367.5</v>
      </c>
      <c r="F29" s="72">
        <f t="shared" si="6"/>
        <v>68.063858433256584</v>
      </c>
      <c r="G29" s="72">
        <f>G9+G17</f>
        <v>18688177.48</v>
      </c>
      <c r="H29" s="72">
        <f>H9+H17</f>
        <v>2980379.91</v>
      </c>
      <c r="I29" s="72">
        <f t="shared" ref="I29:L29" si="14">I9+I17</f>
        <v>8325424.6500000004</v>
      </c>
      <c r="J29" s="72">
        <f t="shared" si="14"/>
        <v>35141</v>
      </c>
      <c r="K29" s="72">
        <f t="shared" si="14"/>
        <v>1425242.5999999999</v>
      </c>
      <c r="L29" s="72">
        <f t="shared" si="14"/>
        <v>0</v>
      </c>
      <c r="M29" s="72">
        <f t="shared" si="7"/>
        <v>9750667.25</v>
      </c>
      <c r="N29" s="72">
        <f t="shared" si="7"/>
        <v>35141</v>
      </c>
      <c r="O29" s="72">
        <f>M29+N29</f>
        <v>9785808.25</v>
      </c>
      <c r="P29" s="72">
        <f t="shared" si="9"/>
        <v>52.363630752505031</v>
      </c>
      <c r="Q29" s="169"/>
      <c r="R29" s="72">
        <f t="shared" si="2"/>
        <v>8902369.2300000004</v>
      </c>
      <c r="S29" s="72">
        <f t="shared" si="3"/>
        <v>47.636369247494969</v>
      </c>
      <c r="T29" s="72">
        <f>T9+T17</f>
        <v>4434134.53</v>
      </c>
      <c r="U29" s="72">
        <f t="shared" si="4"/>
        <v>45.311888570880186</v>
      </c>
      <c r="V29" s="72">
        <f>V9+V17</f>
        <v>472405.35</v>
      </c>
      <c r="W29" s="72">
        <f>W9+W17</f>
        <v>0</v>
      </c>
      <c r="X29" s="140">
        <f t="shared" si="5"/>
        <v>472405.35</v>
      </c>
      <c r="Y29" s="72">
        <f t="shared" si="10"/>
        <v>10.65383440226835</v>
      </c>
    </row>
    <row r="32" spans="1:25" ht="17.45" customHeight="1">
      <c r="C32" s="247"/>
      <c r="D32" s="247"/>
      <c r="R32" s="248" t="s">
        <v>37</v>
      </c>
      <c r="S32" s="248"/>
      <c r="T32" s="247" t="s">
        <v>38</v>
      </c>
      <c r="U32" s="247"/>
    </row>
    <row r="34" spans="2:2" ht="17.45" customHeight="1">
      <c r="B34" s="168" t="s">
        <v>120</v>
      </c>
    </row>
    <row r="35" spans="2:2" ht="17.45" customHeight="1">
      <c r="B35" s="168" t="s">
        <v>144</v>
      </c>
    </row>
  </sheetData>
  <mergeCells count="31">
    <mergeCell ref="C32:D32"/>
    <mergeCell ref="R32:S32"/>
    <mergeCell ref="T32:U32"/>
    <mergeCell ref="C8:D8"/>
    <mergeCell ref="E8:F8"/>
    <mergeCell ref="I8:J8"/>
    <mergeCell ref="K8:L8"/>
    <mergeCell ref="M8:P8"/>
    <mergeCell ref="O6:O7"/>
    <mergeCell ref="T6:U6"/>
    <mergeCell ref="I6:J6"/>
    <mergeCell ref="V8:Y8"/>
    <mergeCell ref="R8:S8"/>
    <mergeCell ref="T8:U8"/>
    <mergeCell ref="X6:Y6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</mergeCells>
  <pageMargins left="0.19685039370078741" right="0.19685039370078741" top="0.31496062992125984" bottom="0.31496062992125984" header="0.31496062992125984" footer="0.1574803149606299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2A066-AB22-4E30-BCDC-432FAA25509F}">
  <dimension ref="A1:Y35"/>
  <sheetViews>
    <sheetView topLeftCell="A10" zoomScale="80" zoomScaleNormal="80" workbookViewId="0">
      <selection activeCell="B35" sqref="B35"/>
    </sheetView>
  </sheetViews>
  <sheetFormatPr defaultColWidth="9" defaultRowHeight="17.45" customHeight="1"/>
  <cols>
    <col min="1" max="1" width="28.625" style="115" bestFit="1" customWidth="1"/>
    <col min="2" max="2" width="16.875" style="115" customWidth="1"/>
    <col min="3" max="3" width="16.375" style="121" customWidth="1"/>
    <col min="4" max="4" width="9.125" style="121" bestFit="1" customWidth="1"/>
    <col min="5" max="5" width="15.625" style="115" customWidth="1"/>
    <col min="6" max="6" width="9.125" style="115" bestFit="1" customWidth="1"/>
    <col min="7" max="7" width="16.875" style="115" bestFit="1" customWidth="1"/>
    <col min="8" max="8" width="15.5" style="115" bestFit="1" customWidth="1"/>
    <col min="9" max="10" width="12.625" style="115" customWidth="1"/>
    <col min="11" max="11" width="14.375" style="115" bestFit="1" customWidth="1"/>
    <col min="12" max="12" width="13.25" style="115" customWidth="1"/>
    <col min="13" max="13" width="14.375" style="115" bestFit="1" customWidth="1"/>
    <col min="14" max="14" width="12.375" style="115" bestFit="1" customWidth="1"/>
    <col min="15" max="15" width="14.375" style="115" bestFit="1" customWidth="1"/>
    <col min="16" max="16" width="12.25" style="121" customWidth="1"/>
    <col min="17" max="17" width="14.625" style="90" customWidth="1"/>
    <col min="18" max="18" width="16.875" style="115" bestFit="1" customWidth="1"/>
    <col min="19" max="19" width="11.25" style="121" customWidth="1"/>
    <col min="20" max="20" width="13.625" style="121" customWidth="1"/>
    <col min="21" max="21" width="9.125" style="121" bestFit="1" customWidth="1"/>
    <col min="22" max="22" width="17.125" style="115" customWidth="1"/>
    <col min="23" max="24" width="17.25" style="115" customWidth="1"/>
    <col min="25" max="25" width="15.375" style="115" customWidth="1"/>
    <col min="26" max="16384" width="9" style="115"/>
  </cols>
  <sheetData>
    <row r="1" spans="1:25" s="86" customFormat="1" ht="17.45" customHeight="1">
      <c r="A1" s="86" t="s">
        <v>39</v>
      </c>
    </row>
    <row r="2" spans="1:25" s="86" customFormat="1" ht="17.45" customHeight="1">
      <c r="A2" s="86" t="s">
        <v>89</v>
      </c>
    </row>
    <row r="3" spans="1:25" s="86" customFormat="1" ht="17.45" customHeight="1">
      <c r="A3" s="87" t="s">
        <v>97</v>
      </c>
      <c r="B3" s="87"/>
      <c r="C3" s="87"/>
      <c r="D3" s="87"/>
      <c r="E3" s="87"/>
      <c r="F3" s="87"/>
    </row>
    <row r="4" spans="1:25" s="86" customFormat="1" ht="17.45" customHeight="1">
      <c r="A4" s="191" t="s">
        <v>0</v>
      </c>
      <c r="B4" s="192" t="s">
        <v>56</v>
      </c>
      <c r="C4" s="192"/>
      <c r="D4" s="192"/>
      <c r="E4" s="192"/>
      <c r="F4" s="192"/>
      <c r="G4" s="192" t="s">
        <v>55</v>
      </c>
      <c r="H4" s="192"/>
      <c r="I4" s="193"/>
      <c r="J4" s="193"/>
      <c r="K4" s="193"/>
      <c r="L4" s="193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s="90" customFormat="1" ht="17.45" customHeight="1">
      <c r="A5" s="191"/>
      <c r="B5" s="88" t="s">
        <v>1</v>
      </c>
      <c r="C5" s="194" t="s">
        <v>5</v>
      </c>
      <c r="D5" s="195"/>
      <c r="E5" s="195" t="s">
        <v>50</v>
      </c>
      <c r="F5" s="196"/>
      <c r="G5" s="88" t="s">
        <v>1</v>
      </c>
      <c r="H5" s="89" t="s">
        <v>4</v>
      </c>
      <c r="I5" s="195" t="s">
        <v>2</v>
      </c>
      <c r="J5" s="197"/>
      <c r="K5" s="195" t="s">
        <v>2</v>
      </c>
      <c r="L5" s="196"/>
      <c r="M5" s="198" t="s">
        <v>46</v>
      </c>
      <c r="N5" s="198"/>
      <c r="O5" s="198"/>
      <c r="P5" s="199"/>
      <c r="Q5" s="181" t="s">
        <v>3</v>
      </c>
      <c r="R5" s="191" t="s">
        <v>48</v>
      </c>
      <c r="S5" s="191"/>
      <c r="T5" s="194" t="s">
        <v>5</v>
      </c>
      <c r="U5" s="195"/>
      <c r="V5" s="191" t="s">
        <v>50</v>
      </c>
      <c r="W5" s="191"/>
      <c r="X5" s="191"/>
      <c r="Y5" s="191"/>
    </row>
    <row r="6" spans="1:25" s="95" customFormat="1" ht="17.45" customHeight="1">
      <c r="A6" s="191"/>
      <c r="B6" s="91" t="s">
        <v>6</v>
      </c>
      <c r="C6" s="200" t="s">
        <v>49</v>
      </c>
      <c r="D6" s="201"/>
      <c r="E6" s="200" t="s">
        <v>131</v>
      </c>
      <c r="F6" s="202"/>
      <c r="G6" s="91" t="s">
        <v>41</v>
      </c>
      <c r="H6" s="92" t="s">
        <v>42</v>
      </c>
      <c r="I6" s="200" t="s">
        <v>110</v>
      </c>
      <c r="J6" s="201"/>
      <c r="K6" s="200" t="s">
        <v>132</v>
      </c>
      <c r="L6" s="202"/>
      <c r="M6" s="203" t="s">
        <v>45</v>
      </c>
      <c r="N6" s="204"/>
      <c r="O6" s="194" t="s">
        <v>47</v>
      </c>
      <c r="P6" s="93" t="s">
        <v>44</v>
      </c>
      <c r="Q6" s="182"/>
      <c r="R6" s="91" t="s">
        <v>45</v>
      </c>
      <c r="S6" s="93" t="s">
        <v>44</v>
      </c>
      <c r="T6" s="200" t="s">
        <v>114</v>
      </c>
      <c r="U6" s="201"/>
      <c r="V6" s="94" t="s">
        <v>101</v>
      </c>
      <c r="W6" s="94" t="s">
        <v>96</v>
      </c>
      <c r="X6" s="207" t="s">
        <v>79</v>
      </c>
      <c r="Y6" s="207"/>
    </row>
    <row r="7" spans="1:25" s="90" customFormat="1" ht="17.45" customHeight="1">
      <c r="A7" s="191"/>
      <c r="B7" s="96"/>
      <c r="C7" s="89" t="s">
        <v>8</v>
      </c>
      <c r="D7" s="88" t="s">
        <v>44</v>
      </c>
      <c r="E7" s="89" t="s">
        <v>8</v>
      </c>
      <c r="F7" s="97" t="s">
        <v>44</v>
      </c>
      <c r="G7" s="96"/>
      <c r="H7" s="96"/>
      <c r="I7" s="98" t="s">
        <v>35</v>
      </c>
      <c r="J7" s="98" t="s">
        <v>34</v>
      </c>
      <c r="K7" s="98" t="s">
        <v>35</v>
      </c>
      <c r="L7" s="98" t="s">
        <v>34</v>
      </c>
      <c r="M7" s="99" t="s">
        <v>35</v>
      </c>
      <c r="N7" s="99" t="s">
        <v>34</v>
      </c>
      <c r="O7" s="205"/>
      <c r="P7" s="100"/>
      <c r="Q7" s="79" t="s">
        <v>34</v>
      </c>
      <c r="R7" s="96"/>
      <c r="S7" s="101"/>
      <c r="T7" s="89" t="s">
        <v>8</v>
      </c>
      <c r="U7" s="88" t="s">
        <v>44</v>
      </c>
      <c r="V7" s="99" t="s">
        <v>8</v>
      </c>
      <c r="W7" s="99" t="s">
        <v>8</v>
      </c>
      <c r="X7" s="99" t="s">
        <v>7</v>
      </c>
      <c r="Y7" s="99" t="s">
        <v>44</v>
      </c>
    </row>
    <row r="8" spans="1:25" s="90" customFormat="1" ht="17.45" customHeight="1">
      <c r="A8" s="191"/>
      <c r="B8" s="99" t="s">
        <v>9</v>
      </c>
      <c r="C8" s="191" t="s">
        <v>10</v>
      </c>
      <c r="D8" s="191"/>
      <c r="E8" s="191" t="s">
        <v>11</v>
      </c>
      <c r="F8" s="191"/>
      <c r="G8" s="99" t="s">
        <v>43</v>
      </c>
      <c r="H8" s="99" t="s">
        <v>12</v>
      </c>
      <c r="I8" s="206" t="s">
        <v>13</v>
      </c>
      <c r="J8" s="199"/>
      <c r="K8" s="206" t="s">
        <v>52</v>
      </c>
      <c r="L8" s="199"/>
      <c r="M8" s="206" t="s">
        <v>53</v>
      </c>
      <c r="N8" s="198"/>
      <c r="O8" s="198"/>
      <c r="P8" s="199"/>
      <c r="Q8" s="99" t="s">
        <v>36</v>
      </c>
      <c r="R8" s="206" t="s">
        <v>57</v>
      </c>
      <c r="S8" s="199"/>
      <c r="T8" s="191" t="s">
        <v>65</v>
      </c>
      <c r="U8" s="191"/>
      <c r="V8" s="206" t="s">
        <v>66</v>
      </c>
      <c r="W8" s="198"/>
      <c r="X8" s="198"/>
      <c r="Y8" s="199"/>
    </row>
    <row r="9" spans="1:25" s="108" customFormat="1" ht="17.45" customHeight="1">
      <c r="A9" s="102" t="s">
        <v>14</v>
      </c>
      <c r="B9" s="103">
        <f>SUM(B10:B16)</f>
        <v>10194832.220000001</v>
      </c>
      <c r="C9" s="103">
        <f>SUM(C10:C16)</f>
        <v>9035162.2300000004</v>
      </c>
      <c r="D9" s="104">
        <f t="shared" ref="D9:D29" si="0">C9*100/B9</f>
        <v>88.62492324567161</v>
      </c>
      <c r="E9" s="103">
        <f>SUM(E10:E16)</f>
        <v>7158580.4899999993</v>
      </c>
      <c r="F9" s="104">
        <f>E9*100/C9</f>
        <v>79.230237463041092</v>
      </c>
      <c r="G9" s="103">
        <f t="shared" ref="G9:L9" si="1">SUM(G10:G16)</f>
        <v>10209634.176666666</v>
      </c>
      <c r="H9" s="103">
        <f t="shared" si="1"/>
        <v>2040491.92</v>
      </c>
      <c r="I9" s="103">
        <f t="shared" si="1"/>
        <v>5803933.6100000003</v>
      </c>
      <c r="J9" s="103">
        <f t="shared" si="1"/>
        <v>0</v>
      </c>
      <c r="K9" s="103">
        <f t="shared" si="1"/>
        <v>652359.58000000007</v>
      </c>
      <c r="L9" s="103">
        <f t="shared" si="1"/>
        <v>63500</v>
      </c>
      <c r="M9" s="104">
        <f>I9+K9</f>
        <v>6456293.1900000004</v>
      </c>
      <c r="N9" s="104">
        <f>J9+L9</f>
        <v>63500</v>
      </c>
      <c r="O9" s="104">
        <f>M9+N9</f>
        <v>6519793.1900000004</v>
      </c>
      <c r="P9" s="104">
        <f>O9*100/G9</f>
        <v>63.859224308942295</v>
      </c>
      <c r="Q9" s="105"/>
      <c r="R9" s="104">
        <f>G9-O9</f>
        <v>3689840.9866666654</v>
      </c>
      <c r="S9" s="104">
        <f>R9*100/G9</f>
        <v>36.140775691057705</v>
      </c>
      <c r="T9" s="103">
        <f>SUM(T10:T16)</f>
        <v>5567415.3200000003</v>
      </c>
      <c r="U9" s="104">
        <f>T9*100/O9</f>
        <v>85.392514114393251</v>
      </c>
      <c r="V9" s="103">
        <f>SUM(V10:V16)</f>
        <v>1617448.3399999999</v>
      </c>
      <c r="W9" s="103">
        <f>SUM(W10:W16)</f>
        <v>1296336.6000000001</v>
      </c>
      <c r="X9" s="106">
        <f>SUM(X10:X16)</f>
        <v>2913784.94</v>
      </c>
      <c r="Y9" s="107">
        <f>X9*100/T9</f>
        <v>52.336403385116952</v>
      </c>
    </row>
    <row r="10" spans="1:25" ht="17.45" customHeight="1">
      <c r="A10" s="109" t="s">
        <v>15</v>
      </c>
      <c r="B10" s="110">
        <v>4996688.6100000003</v>
      </c>
      <c r="C10" s="110">
        <v>5040116.2300000004</v>
      </c>
      <c r="D10" s="110">
        <f t="shared" si="0"/>
        <v>100.86912800435647</v>
      </c>
      <c r="E10" s="110">
        <v>3786757.51</v>
      </c>
      <c r="F10" s="110">
        <f>E10*100/C10</f>
        <v>75.132344914196551</v>
      </c>
      <c r="G10" s="110">
        <v>5539565.1966666663</v>
      </c>
      <c r="H10" s="110">
        <v>1095424.02</v>
      </c>
      <c r="I10" s="110">
        <v>2801666.11</v>
      </c>
      <c r="J10" s="110">
        <v>0</v>
      </c>
      <c r="K10" s="110">
        <v>394627.35000000009</v>
      </c>
      <c r="L10" s="110">
        <v>0</v>
      </c>
      <c r="M10" s="110">
        <f>I10+K10</f>
        <v>3196293.46</v>
      </c>
      <c r="N10" s="110">
        <f>J10+L10</f>
        <v>0</v>
      </c>
      <c r="O10" s="110">
        <f>M10+N10</f>
        <v>3196293.46</v>
      </c>
      <c r="P10" s="110">
        <f>O10*100/G10</f>
        <v>57.699356294665726</v>
      </c>
      <c r="Q10" s="112"/>
      <c r="R10" s="110">
        <f t="shared" ref="R10:R29" si="2">G10-O10</f>
        <v>2343271.7366666663</v>
      </c>
      <c r="S10" s="110">
        <f t="shared" ref="S10:S29" si="3">R10*100/G10</f>
        <v>42.300643705334274</v>
      </c>
      <c r="T10" s="110">
        <v>2604686.2000000002</v>
      </c>
      <c r="U10" s="110">
        <f t="shared" ref="U10:U29" si="4">T10*100/O10</f>
        <v>81.490834073789969</v>
      </c>
      <c r="V10" s="110">
        <v>329014</v>
      </c>
      <c r="W10" s="110">
        <v>876441</v>
      </c>
      <c r="X10" s="113">
        <f t="shared" ref="X10:X29" si="5">V10+W10</f>
        <v>1205455</v>
      </c>
      <c r="Y10" s="114">
        <f>X10*100/T10</f>
        <v>46.280239055284277</v>
      </c>
    </row>
    <row r="11" spans="1:25" ht="17.45" customHeight="1">
      <c r="A11" s="109" t="s">
        <v>16</v>
      </c>
      <c r="B11" s="110">
        <v>840</v>
      </c>
      <c r="C11" s="110">
        <v>1600</v>
      </c>
      <c r="D11" s="110">
        <f t="shared" si="0"/>
        <v>190.47619047619048</v>
      </c>
      <c r="E11" s="110">
        <v>0</v>
      </c>
      <c r="F11" s="110">
        <f t="shared" ref="F11:F29" si="6">E11*100/C11</f>
        <v>0</v>
      </c>
      <c r="G11" s="110">
        <v>1575</v>
      </c>
      <c r="H11" s="110">
        <v>1360</v>
      </c>
      <c r="I11" s="110">
        <v>0</v>
      </c>
      <c r="J11" s="110">
        <v>0</v>
      </c>
      <c r="K11" s="110">
        <v>0</v>
      </c>
      <c r="L11" s="110">
        <v>0</v>
      </c>
      <c r="M11" s="110">
        <f t="shared" ref="M11:N29" si="7">I11+K11</f>
        <v>0</v>
      </c>
      <c r="N11" s="110">
        <f t="shared" si="7"/>
        <v>0</v>
      </c>
      <c r="O11" s="110">
        <f t="shared" ref="O11:O28" si="8">M11+N11</f>
        <v>0</v>
      </c>
      <c r="P11" s="110">
        <f t="shared" ref="P11:P29" si="9">O11*100/G11</f>
        <v>0</v>
      </c>
      <c r="Q11" s="112"/>
      <c r="R11" s="110">
        <f t="shared" si="2"/>
        <v>1575</v>
      </c>
      <c r="S11" s="110">
        <f t="shared" si="3"/>
        <v>100</v>
      </c>
      <c r="T11" s="110">
        <v>0</v>
      </c>
      <c r="U11" s="110" t="e">
        <f t="shared" si="4"/>
        <v>#DIV/0!</v>
      </c>
      <c r="V11" s="110">
        <v>0</v>
      </c>
      <c r="W11" s="110">
        <v>0</v>
      </c>
      <c r="X11" s="113">
        <f t="shared" si="5"/>
        <v>0</v>
      </c>
      <c r="Y11" s="114" t="e">
        <f t="shared" ref="Y11:Y29" si="10">X11*100/T11</f>
        <v>#DIV/0!</v>
      </c>
    </row>
    <row r="12" spans="1:25" ht="17.45" customHeight="1">
      <c r="A12" s="109" t="s">
        <v>17</v>
      </c>
      <c r="B12" s="110">
        <v>1729128.89</v>
      </c>
      <c r="C12" s="110">
        <v>1437984.05</v>
      </c>
      <c r="D12" s="110">
        <f t="shared" si="0"/>
        <v>83.162340200099251</v>
      </c>
      <c r="E12" s="110">
        <v>1084811.01</v>
      </c>
      <c r="F12" s="110">
        <f t="shared" si="6"/>
        <v>75.439710892481727</v>
      </c>
      <c r="G12" s="115">
        <v>1765428.2</v>
      </c>
      <c r="H12" s="110">
        <v>401199.03</v>
      </c>
      <c r="I12" s="110">
        <v>1100680.46</v>
      </c>
      <c r="J12" s="110">
        <v>0</v>
      </c>
      <c r="K12" s="110">
        <v>168128.22999999998</v>
      </c>
      <c r="L12" s="110">
        <v>38000</v>
      </c>
      <c r="M12" s="110">
        <f t="shared" si="7"/>
        <v>1268808.69</v>
      </c>
      <c r="N12" s="110">
        <f t="shared" si="7"/>
        <v>38000</v>
      </c>
      <c r="O12" s="110">
        <f t="shared" si="8"/>
        <v>1306808.69</v>
      </c>
      <c r="P12" s="110">
        <f t="shared" si="9"/>
        <v>74.02219416230011</v>
      </c>
      <c r="Q12" s="112"/>
      <c r="R12" s="110">
        <f t="shared" si="2"/>
        <v>458619.51</v>
      </c>
      <c r="S12" s="110">
        <f t="shared" si="3"/>
        <v>25.977805837699886</v>
      </c>
      <c r="T12" s="110">
        <v>1187575.3800000001</v>
      </c>
      <c r="U12" s="110">
        <f t="shared" si="4"/>
        <v>90.875993486085576</v>
      </c>
      <c r="V12" s="110">
        <v>554920.82999999996</v>
      </c>
      <c r="W12" s="110">
        <v>4375</v>
      </c>
      <c r="X12" s="113">
        <f t="shared" si="5"/>
        <v>559295.82999999996</v>
      </c>
      <c r="Y12" s="114">
        <f t="shared" si="10"/>
        <v>47.095606680562867</v>
      </c>
    </row>
    <row r="13" spans="1:25" ht="30">
      <c r="A13" s="116" t="s">
        <v>18</v>
      </c>
      <c r="B13" s="110">
        <v>2199145</v>
      </c>
      <c r="C13" s="110">
        <v>1570580.92</v>
      </c>
      <c r="D13" s="110">
        <f t="shared" si="0"/>
        <v>71.417797371251098</v>
      </c>
      <c r="E13" s="110">
        <v>1398006.94</v>
      </c>
      <c r="F13" s="110">
        <f t="shared" si="6"/>
        <v>89.012092417371278</v>
      </c>
      <c r="G13" s="110">
        <v>1803962.2</v>
      </c>
      <c r="H13" s="110">
        <v>187145</v>
      </c>
      <c r="I13" s="110">
        <v>1435782.34</v>
      </c>
      <c r="J13" s="110">
        <v>0</v>
      </c>
      <c r="K13" s="110">
        <v>55920</v>
      </c>
      <c r="L13" s="110">
        <v>25500</v>
      </c>
      <c r="M13" s="110">
        <f t="shared" si="7"/>
        <v>1491702.34</v>
      </c>
      <c r="N13" s="110">
        <f t="shared" si="7"/>
        <v>25500</v>
      </c>
      <c r="O13" s="110">
        <f t="shared" si="8"/>
        <v>1517202.34</v>
      </c>
      <c r="P13" s="110">
        <f t="shared" si="9"/>
        <v>84.103887542654718</v>
      </c>
      <c r="Q13" s="112"/>
      <c r="R13" s="110">
        <f t="shared" si="2"/>
        <v>286759.85999999987</v>
      </c>
      <c r="S13" s="110">
        <f t="shared" si="3"/>
        <v>15.896112457345273</v>
      </c>
      <c r="T13" s="110">
        <v>1275665.04</v>
      </c>
      <c r="U13" s="110">
        <f t="shared" si="4"/>
        <v>84.080086509753201</v>
      </c>
      <c r="V13" s="110">
        <v>397136.74</v>
      </c>
      <c r="W13" s="110">
        <v>356429.6</v>
      </c>
      <c r="X13" s="113">
        <f t="shared" si="5"/>
        <v>753566.34</v>
      </c>
      <c r="Y13" s="114">
        <f t="shared" si="10"/>
        <v>59.072430173362747</v>
      </c>
    </row>
    <row r="14" spans="1:25" ht="17.45" customHeight="1">
      <c r="A14" s="109" t="s">
        <v>19</v>
      </c>
      <c r="B14" s="110">
        <v>117805</v>
      </c>
      <c r="C14" s="110">
        <v>0</v>
      </c>
      <c r="D14" s="110">
        <f t="shared" si="0"/>
        <v>0</v>
      </c>
      <c r="E14" s="110">
        <v>0</v>
      </c>
      <c r="F14" s="110" t="e">
        <f t="shared" si="6"/>
        <v>#DIV/0!</v>
      </c>
      <c r="G14" s="110">
        <v>0</v>
      </c>
      <c r="H14" s="110">
        <v>22860</v>
      </c>
      <c r="I14" s="110">
        <v>0</v>
      </c>
      <c r="J14" s="110">
        <v>0</v>
      </c>
      <c r="K14" s="110">
        <v>0</v>
      </c>
      <c r="L14" s="110">
        <v>0</v>
      </c>
      <c r="M14" s="110">
        <f t="shared" si="7"/>
        <v>0</v>
      </c>
      <c r="N14" s="110">
        <f t="shared" si="7"/>
        <v>0</v>
      </c>
      <c r="O14" s="110">
        <f t="shared" si="8"/>
        <v>0</v>
      </c>
      <c r="P14" s="110" t="e">
        <f t="shared" si="9"/>
        <v>#DIV/0!</v>
      </c>
      <c r="Q14" s="112"/>
      <c r="R14" s="110">
        <f t="shared" si="2"/>
        <v>0</v>
      </c>
      <c r="S14" s="110" t="e">
        <f t="shared" si="3"/>
        <v>#DIV/0!</v>
      </c>
      <c r="T14" s="110">
        <v>0</v>
      </c>
      <c r="U14" s="110" t="e">
        <f t="shared" si="4"/>
        <v>#DIV/0!</v>
      </c>
      <c r="V14" s="110">
        <v>0</v>
      </c>
      <c r="W14" s="110">
        <v>0</v>
      </c>
      <c r="X14" s="113">
        <f t="shared" si="5"/>
        <v>0</v>
      </c>
      <c r="Y14" s="114" t="e">
        <f t="shared" si="10"/>
        <v>#DIV/0!</v>
      </c>
    </row>
    <row r="15" spans="1:25" ht="17.45" customHeight="1">
      <c r="A15" s="109" t="s">
        <v>20</v>
      </c>
      <c r="B15" s="110">
        <v>651224.72</v>
      </c>
      <c r="C15" s="110">
        <v>417508.03</v>
      </c>
      <c r="D15" s="110">
        <f t="shared" si="0"/>
        <v>64.111207264982198</v>
      </c>
      <c r="E15" s="110">
        <v>416098.03</v>
      </c>
      <c r="F15" s="110">
        <f t="shared" si="6"/>
        <v>99.662281944613127</v>
      </c>
      <c r="G15" s="110">
        <v>499103.58</v>
      </c>
      <c r="H15" s="110">
        <v>332503.87</v>
      </c>
      <c r="I15" s="110">
        <v>172801.7</v>
      </c>
      <c r="J15" s="110">
        <v>0</v>
      </c>
      <c r="K15" s="110">
        <v>0</v>
      </c>
      <c r="L15" s="110">
        <v>0</v>
      </c>
      <c r="M15" s="110">
        <f t="shared" si="7"/>
        <v>172801.7</v>
      </c>
      <c r="N15" s="110">
        <f t="shared" si="7"/>
        <v>0</v>
      </c>
      <c r="O15" s="110">
        <f t="shared" si="8"/>
        <v>172801.7</v>
      </c>
      <c r="P15" s="110">
        <f t="shared" si="9"/>
        <v>34.622412445929562</v>
      </c>
      <c r="Q15" s="112"/>
      <c r="R15" s="110">
        <f t="shared" si="2"/>
        <v>326301.88</v>
      </c>
      <c r="S15" s="110">
        <f t="shared" si="3"/>
        <v>65.377587554070431</v>
      </c>
      <c r="T15" s="110">
        <v>172801.7</v>
      </c>
      <c r="U15" s="110">
        <f t="shared" si="4"/>
        <v>100</v>
      </c>
      <c r="V15" s="110">
        <v>102464.77</v>
      </c>
      <c r="W15" s="110">
        <v>0</v>
      </c>
      <c r="X15" s="113">
        <f t="shared" si="5"/>
        <v>102464.77</v>
      </c>
      <c r="Y15" s="114">
        <f t="shared" si="10"/>
        <v>59.296158544736535</v>
      </c>
    </row>
    <row r="16" spans="1:25" ht="17.45" customHeight="1">
      <c r="A16" s="109" t="s">
        <v>21</v>
      </c>
      <c r="B16" s="110">
        <v>500000</v>
      </c>
      <c r="C16" s="110">
        <v>567373</v>
      </c>
      <c r="D16" s="110">
        <f t="shared" si="0"/>
        <v>113.4746</v>
      </c>
      <c r="E16" s="110">
        <v>472907</v>
      </c>
      <c r="F16" s="110">
        <f t="shared" si="6"/>
        <v>83.350282794563711</v>
      </c>
      <c r="G16" s="117">
        <v>600000</v>
      </c>
      <c r="H16" s="110">
        <v>0</v>
      </c>
      <c r="I16" s="110">
        <v>293003</v>
      </c>
      <c r="J16" s="110">
        <v>0</v>
      </c>
      <c r="K16" s="110">
        <v>33684</v>
      </c>
      <c r="L16" s="110">
        <v>0</v>
      </c>
      <c r="M16" s="110">
        <f t="shared" si="7"/>
        <v>326687</v>
      </c>
      <c r="N16" s="110">
        <f t="shared" si="7"/>
        <v>0</v>
      </c>
      <c r="O16" s="110">
        <f t="shared" si="8"/>
        <v>326687</v>
      </c>
      <c r="P16" s="110">
        <f t="shared" si="9"/>
        <v>54.447833333333335</v>
      </c>
      <c r="Q16" s="112"/>
      <c r="R16" s="110">
        <f t="shared" si="2"/>
        <v>273313</v>
      </c>
      <c r="S16" s="110">
        <f t="shared" si="3"/>
        <v>45.552166666666665</v>
      </c>
      <c r="T16" s="110">
        <v>326687</v>
      </c>
      <c r="U16" s="110">
        <f t="shared" si="4"/>
        <v>100</v>
      </c>
      <c r="V16" s="110">
        <v>233912</v>
      </c>
      <c r="W16" s="110">
        <v>59091</v>
      </c>
      <c r="X16" s="113">
        <f t="shared" si="5"/>
        <v>293003</v>
      </c>
      <c r="Y16" s="114">
        <f t="shared" si="10"/>
        <v>89.689213222442277</v>
      </c>
    </row>
    <row r="17" spans="1:25" s="86" customFormat="1" ht="17.45" customHeight="1">
      <c r="A17" s="118" t="s">
        <v>22</v>
      </c>
      <c r="B17" s="104">
        <f>SUM(B18:B28)</f>
        <v>1290908.6000000001</v>
      </c>
      <c r="C17" s="104">
        <f>SUM(C18:C28)</f>
        <v>1458336.58</v>
      </c>
      <c r="D17" s="104">
        <f t="shared" si="0"/>
        <v>112.96977803076065</v>
      </c>
      <c r="E17" s="104">
        <f>SUM(E18:E28)</f>
        <v>1240167.3799999999</v>
      </c>
      <c r="F17" s="104">
        <f>E17*100/C17</f>
        <v>85.039859591261148</v>
      </c>
      <c r="G17" s="104">
        <f>SUM(G18:G28)</f>
        <v>1378676.7</v>
      </c>
      <c r="H17" s="104">
        <f>SUM(H18:H28)</f>
        <v>387881.19</v>
      </c>
      <c r="I17" s="104">
        <f t="shared" ref="I17:L17" si="11">SUM(I18:I28)</f>
        <v>752097.64999999991</v>
      </c>
      <c r="J17" s="104">
        <f t="shared" si="11"/>
        <v>5670</v>
      </c>
      <c r="K17" s="104">
        <f t="shared" si="11"/>
        <v>206718.59999999998</v>
      </c>
      <c r="L17" s="104">
        <f t="shared" si="11"/>
        <v>133850</v>
      </c>
      <c r="M17" s="104">
        <f t="shared" si="7"/>
        <v>958816.24999999988</v>
      </c>
      <c r="N17" s="104">
        <f t="shared" si="7"/>
        <v>139520</v>
      </c>
      <c r="O17" s="104">
        <f t="shared" si="8"/>
        <v>1098336.25</v>
      </c>
      <c r="P17" s="104">
        <f t="shared" si="9"/>
        <v>79.665976076914916</v>
      </c>
      <c r="Q17" s="119"/>
      <c r="R17" s="104">
        <f t="shared" si="2"/>
        <v>280340.44999999995</v>
      </c>
      <c r="S17" s="104">
        <f t="shared" si="3"/>
        <v>20.334023923085084</v>
      </c>
      <c r="T17" s="104">
        <f t="shared" ref="T17" si="12">SUM(T18:T28)</f>
        <v>786449.25</v>
      </c>
      <c r="U17" s="104">
        <f t="shared" si="4"/>
        <v>71.603686940133315</v>
      </c>
      <c r="V17" s="104">
        <f t="shared" ref="V17:W17" si="13">SUM(V18:V28)</f>
        <v>430889.25</v>
      </c>
      <c r="W17" s="104">
        <f t="shared" si="13"/>
        <v>164141.4</v>
      </c>
      <c r="X17" s="107">
        <f>SUM(X18:X28)</f>
        <v>595030.64999999991</v>
      </c>
      <c r="Y17" s="107">
        <f t="shared" si="10"/>
        <v>75.660400210185202</v>
      </c>
    </row>
    <row r="18" spans="1:25" ht="17.45" customHeight="1">
      <c r="A18" s="120" t="s">
        <v>23</v>
      </c>
      <c r="B18" s="110">
        <v>265564</v>
      </c>
      <c r="C18" s="110">
        <v>362919</v>
      </c>
      <c r="D18" s="110">
        <f t="shared" si="0"/>
        <v>136.65971291289483</v>
      </c>
      <c r="E18" s="110">
        <v>276614</v>
      </c>
      <c r="F18" s="110">
        <f t="shared" si="6"/>
        <v>76.219211449386776</v>
      </c>
      <c r="G18" s="117">
        <v>343635</v>
      </c>
      <c r="H18" s="110">
        <v>162470.39999999999</v>
      </c>
      <c r="I18" s="110">
        <v>212638</v>
      </c>
      <c r="J18" s="110">
        <v>0</v>
      </c>
      <c r="K18" s="110">
        <v>21305</v>
      </c>
      <c r="L18" s="110">
        <v>0</v>
      </c>
      <c r="M18" s="110">
        <f t="shared" si="7"/>
        <v>233943</v>
      </c>
      <c r="N18" s="110">
        <f t="shared" si="7"/>
        <v>0</v>
      </c>
      <c r="O18" s="110">
        <f t="shared" si="8"/>
        <v>233943</v>
      </c>
      <c r="P18" s="110">
        <f t="shared" si="9"/>
        <v>68.078920948098997</v>
      </c>
      <c r="Q18" s="112"/>
      <c r="R18" s="110">
        <f t="shared" si="2"/>
        <v>109692</v>
      </c>
      <c r="S18" s="110">
        <f t="shared" si="3"/>
        <v>31.921079051901</v>
      </c>
      <c r="T18" s="110">
        <v>241023</v>
      </c>
      <c r="U18" s="110">
        <f t="shared" si="4"/>
        <v>103.02637822033573</v>
      </c>
      <c r="V18" s="110">
        <v>131389</v>
      </c>
      <c r="W18" s="110">
        <v>38009</v>
      </c>
      <c r="X18" s="113">
        <f t="shared" si="5"/>
        <v>169398</v>
      </c>
      <c r="Y18" s="114">
        <f>X18*100/T18</f>
        <v>70.282919057517333</v>
      </c>
    </row>
    <row r="19" spans="1:25" ht="17.45" customHeight="1">
      <c r="A19" s="120" t="s">
        <v>24</v>
      </c>
      <c r="B19" s="110">
        <v>52000</v>
      </c>
      <c r="C19" s="110">
        <v>53640</v>
      </c>
      <c r="D19" s="110">
        <f t="shared" si="0"/>
        <v>103.15384615384616</v>
      </c>
      <c r="E19" s="110">
        <v>53640</v>
      </c>
      <c r="F19" s="110">
        <f t="shared" si="6"/>
        <v>100</v>
      </c>
      <c r="G19" s="117">
        <v>64000</v>
      </c>
      <c r="H19" s="110">
        <v>0</v>
      </c>
      <c r="I19" s="110">
        <v>16500</v>
      </c>
      <c r="J19" s="110">
        <v>0</v>
      </c>
      <c r="K19" s="110">
        <v>12600</v>
      </c>
      <c r="L19" s="110">
        <v>0</v>
      </c>
      <c r="M19" s="110">
        <f t="shared" si="7"/>
        <v>29100</v>
      </c>
      <c r="N19" s="110">
        <f t="shared" si="7"/>
        <v>0</v>
      </c>
      <c r="O19" s="110">
        <f t="shared" si="8"/>
        <v>29100</v>
      </c>
      <c r="P19" s="110">
        <f t="shared" si="9"/>
        <v>45.46875</v>
      </c>
      <c r="Q19" s="112"/>
      <c r="R19" s="110">
        <f t="shared" si="2"/>
        <v>34900</v>
      </c>
      <c r="S19" s="110">
        <f t="shared" si="3"/>
        <v>54.53125</v>
      </c>
      <c r="T19" s="110">
        <v>28700</v>
      </c>
      <c r="U19" s="110">
        <f t="shared" si="4"/>
        <v>98.62542955326461</v>
      </c>
      <c r="V19" s="110">
        <v>13000</v>
      </c>
      <c r="W19" s="110">
        <v>3100</v>
      </c>
      <c r="X19" s="113">
        <f t="shared" si="5"/>
        <v>16100</v>
      </c>
      <c r="Y19" s="114">
        <f t="shared" si="10"/>
        <v>56.097560975609753</v>
      </c>
    </row>
    <row r="20" spans="1:25" ht="17.45" customHeight="1">
      <c r="A20" s="120" t="s">
        <v>25</v>
      </c>
      <c r="B20" s="110">
        <v>25795</v>
      </c>
      <c r="C20" s="110">
        <v>28235</v>
      </c>
      <c r="D20" s="110">
        <f t="shared" si="0"/>
        <v>109.45919751889902</v>
      </c>
      <c r="E20" s="110">
        <v>28235</v>
      </c>
      <c r="F20" s="110">
        <f t="shared" si="6"/>
        <v>100</v>
      </c>
      <c r="G20" s="117">
        <v>26805</v>
      </c>
      <c r="H20" s="110">
        <v>16756</v>
      </c>
      <c r="I20" s="110">
        <v>18299.75</v>
      </c>
      <c r="J20" s="110">
        <v>0</v>
      </c>
      <c r="K20" s="110">
        <v>0</v>
      </c>
      <c r="L20" s="110">
        <v>0</v>
      </c>
      <c r="M20" s="110">
        <f t="shared" si="7"/>
        <v>18299.75</v>
      </c>
      <c r="N20" s="110">
        <f t="shared" si="7"/>
        <v>0</v>
      </c>
      <c r="O20" s="110">
        <f t="shared" si="8"/>
        <v>18299.75</v>
      </c>
      <c r="P20" s="110">
        <f t="shared" si="9"/>
        <v>68.269912329789221</v>
      </c>
      <c r="Q20" s="112"/>
      <c r="R20" s="110">
        <f t="shared" si="2"/>
        <v>8505.25</v>
      </c>
      <c r="S20" s="110">
        <f t="shared" si="3"/>
        <v>31.730087670210782</v>
      </c>
      <c r="T20" s="110">
        <v>18299.75</v>
      </c>
      <c r="U20" s="110">
        <f t="shared" si="4"/>
        <v>100</v>
      </c>
      <c r="V20" s="110">
        <v>8479.75</v>
      </c>
      <c r="W20" s="110">
        <v>9820</v>
      </c>
      <c r="X20" s="113">
        <f t="shared" si="5"/>
        <v>18299.75</v>
      </c>
      <c r="Y20" s="114">
        <f t="shared" si="10"/>
        <v>100</v>
      </c>
    </row>
    <row r="21" spans="1:25" ht="17.45" customHeight="1">
      <c r="A21" s="120" t="s">
        <v>26</v>
      </c>
      <c r="B21" s="110">
        <v>0</v>
      </c>
      <c r="C21" s="110">
        <v>0</v>
      </c>
      <c r="D21" s="110" t="e">
        <f t="shared" si="0"/>
        <v>#DIV/0!</v>
      </c>
      <c r="E21" s="110">
        <v>0</v>
      </c>
      <c r="F21" s="110" t="e">
        <f t="shared" si="6"/>
        <v>#DIV/0!</v>
      </c>
      <c r="G21" s="117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f t="shared" si="7"/>
        <v>0</v>
      </c>
      <c r="N21" s="110">
        <f t="shared" si="7"/>
        <v>0</v>
      </c>
      <c r="O21" s="110">
        <f t="shared" si="8"/>
        <v>0</v>
      </c>
      <c r="P21" s="110" t="e">
        <f t="shared" si="9"/>
        <v>#DIV/0!</v>
      </c>
      <c r="Q21" s="112"/>
      <c r="R21" s="110">
        <f t="shared" si="2"/>
        <v>0</v>
      </c>
      <c r="S21" s="110" t="e">
        <f t="shared" si="3"/>
        <v>#DIV/0!</v>
      </c>
      <c r="T21" s="110">
        <v>18404</v>
      </c>
      <c r="U21" s="110" t="e">
        <f t="shared" si="4"/>
        <v>#DIV/0!</v>
      </c>
      <c r="V21" s="110">
        <v>0</v>
      </c>
      <c r="W21" s="110">
        <v>18404</v>
      </c>
      <c r="X21" s="113">
        <f t="shared" si="5"/>
        <v>18404</v>
      </c>
      <c r="Y21" s="114">
        <f t="shared" si="10"/>
        <v>100</v>
      </c>
    </row>
    <row r="22" spans="1:25" ht="17.45" customHeight="1">
      <c r="A22" s="120" t="s">
        <v>27</v>
      </c>
      <c r="B22" s="110">
        <v>197420</v>
      </c>
      <c r="C22" s="110">
        <v>214130</v>
      </c>
      <c r="D22" s="110">
        <f t="shared" si="0"/>
        <v>108.46418802552932</v>
      </c>
      <c r="E22" s="110">
        <v>173390</v>
      </c>
      <c r="F22" s="110">
        <f t="shared" si="6"/>
        <v>80.974174566851914</v>
      </c>
      <c r="G22" s="117">
        <v>273960</v>
      </c>
      <c r="H22" s="110">
        <v>44350</v>
      </c>
      <c r="I22" s="110">
        <v>71320</v>
      </c>
      <c r="J22" s="110">
        <v>0</v>
      </c>
      <c r="K22" s="110">
        <v>0</v>
      </c>
      <c r="L22" s="110">
        <v>0</v>
      </c>
      <c r="M22" s="110">
        <f t="shared" si="7"/>
        <v>71320</v>
      </c>
      <c r="N22" s="110">
        <f t="shared" si="7"/>
        <v>0</v>
      </c>
      <c r="O22" s="110">
        <f t="shared" si="8"/>
        <v>71320</v>
      </c>
      <c r="P22" s="110">
        <f t="shared" si="9"/>
        <v>26.032997517885821</v>
      </c>
      <c r="Q22" s="112"/>
      <c r="R22" s="110">
        <f t="shared" si="2"/>
        <v>202640</v>
      </c>
      <c r="S22" s="110">
        <f t="shared" si="3"/>
        <v>73.967002482114182</v>
      </c>
      <c r="T22" s="110">
        <v>40610</v>
      </c>
      <c r="U22" s="110">
        <f t="shared" si="4"/>
        <v>56.940549635445876</v>
      </c>
      <c r="V22" s="110">
        <v>35420</v>
      </c>
      <c r="W22" s="110">
        <v>31600</v>
      </c>
      <c r="X22" s="113">
        <f t="shared" si="5"/>
        <v>67020</v>
      </c>
      <c r="Y22" s="114">
        <f t="shared" si="10"/>
        <v>165.03324304358532</v>
      </c>
    </row>
    <row r="23" spans="1:25" ht="17.45" customHeight="1">
      <c r="A23" s="120" t="s">
        <v>28</v>
      </c>
      <c r="B23" s="110">
        <v>482591.6</v>
      </c>
      <c r="C23" s="110">
        <v>569476.57999999996</v>
      </c>
      <c r="D23" s="110">
        <f t="shared" si="0"/>
        <v>118.00383181141154</v>
      </c>
      <c r="E23" s="110">
        <v>489627.38</v>
      </c>
      <c r="F23" s="110">
        <f t="shared" si="6"/>
        <v>85.978492741527674</v>
      </c>
      <c r="G23" s="117">
        <v>442470.7</v>
      </c>
      <c r="H23" s="110">
        <v>158040.79</v>
      </c>
      <c r="I23" s="110">
        <v>218356.2</v>
      </c>
      <c r="J23" s="110">
        <v>0</v>
      </c>
      <c r="K23" s="110">
        <v>77613.599999999977</v>
      </c>
      <c r="L23" s="110">
        <v>110450</v>
      </c>
      <c r="M23" s="110">
        <f t="shared" si="7"/>
        <v>295969.8</v>
      </c>
      <c r="N23" s="110">
        <f t="shared" si="7"/>
        <v>110450</v>
      </c>
      <c r="O23" s="110">
        <f>M23+N23</f>
        <v>406419.8</v>
      </c>
      <c r="P23" s="110">
        <f t="shared" si="9"/>
        <v>91.852364461646843</v>
      </c>
      <c r="Q23" s="112"/>
      <c r="R23" s="110">
        <f t="shared" si="2"/>
        <v>36050.900000000023</v>
      </c>
      <c r="S23" s="110">
        <f t="shared" si="3"/>
        <v>8.1476355383531658</v>
      </c>
      <c r="T23" s="110">
        <v>313188.80000000005</v>
      </c>
      <c r="U23" s="110">
        <f t="shared" si="4"/>
        <v>77.060418808335626</v>
      </c>
      <c r="V23" s="110">
        <v>148496.79999999999</v>
      </c>
      <c r="W23" s="110">
        <v>52688.4</v>
      </c>
      <c r="X23" s="113">
        <f t="shared" si="5"/>
        <v>201185.19999999998</v>
      </c>
      <c r="Y23" s="114">
        <f t="shared" si="10"/>
        <v>64.237673888721432</v>
      </c>
    </row>
    <row r="24" spans="1:25" ht="17.45" customHeight="1">
      <c r="A24" s="120" t="s">
        <v>29</v>
      </c>
      <c r="B24" s="110">
        <v>62000</v>
      </c>
      <c r="C24" s="110">
        <v>40450</v>
      </c>
      <c r="D24" s="110">
        <f t="shared" si="0"/>
        <v>65.241935483870961</v>
      </c>
      <c r="E24" s="110">
        <v>29175</v>
      </c>
      <c r="F24" s="110">
        <f t="shared" si="6"/>
        <v>72.126081582200243</v>
      </c>
      <c r="G24" s="117">
        <v>54000</v>
      </c>
      <c r="H24" s="110">
        <v>0</v>
      </c>
      <c r="I24" s="110">
        <v>63760</v>
      </c>
      <c r="J24" s="110">
        <v>0</v>
      </c>
      <c r="K24" s="110">
        <v>9600</v>
      </c>
      <c r="L24" s="110">
        <v>0</v>
      </c>
      <c r="M24" s="110">
        <f t="shared" si="7"/>
        <v>73360</v>
      </c>
      <c r="N24" s="110">
        <f t="shared" si="7"/>
        <v>0</v>
      </c>
      <c r="O24" s="114">
        <f t="shared" si="8"/>
        <v>73360</v>
      </c>
      <c r="P24" s="54">
        <f t="shared" si="9"/>
        <v>135.85185185185185</v>
      </c>
      <c r="Q24" s="112"/>
      <c r="R24" s="110">
        <f t="shared" si="2"/>
        <v>-19360</v>
      </c>
      <c r="S24" s="110">
        <f t="shared" si="3"/>
        <v>-35.851851851851855</v>
      </c>
      <c r="T24" s="110">
        <v>60600</v>
      </c>
      <c r="U24" s="110">
        <f t="shared" si="4"/>
        <v>82.606324972737184</v>
      </c>
      <c r="V24" s="110">
        <v>39000</v>
      </c>
      <c r="W24" s="110">
        <v>0</v>
      </c>
      <c r="X24" s="113">
        <f t="shared" si="5"/>
        <v>39000</v>
      </c>
      <c r="Y24" s="114">
        <f t="shared" si="10"/>
        <v>64.356435643564353</v>
      </c>
    </row>
    <row r="25" spans="1:25" ht="17.45" customHeight="1">
      <c r="A25" s="120" t="s">
        <v>30</v>
      </c>
      <c r="B25" s="110">
        <v>173050</v>
      </c>
      <c r="C25" s="110">
        <v>68350</v>
      </c>
      <c r="D25" s="110">
        <f t="shared" si="0"/>
        <v>39.497255128575553</v>
      </c>
      <c r="E25" s="110">
        <v>68350</v>
      </c>
      <c r="F25" s="110">
        <f t="shared" si="6"/>
        <v>100</v>
      </c>
      <c r="G25" s="117">
        <v>148380</v>
      </c>
      <c r="H25" s="110">
        <v>4000</v>
      </c>
      <c r="I25" s="110">
        <v>117000</v>
      </c>
      <c r="J25" s="110">
        <v>0</v>
      </c>
      <c r="K25" s="110">
        <v>85600</v>
      </c>
      <c r="L25" s="110">
        <v>23400</v>
      </c>
      <c r="M25" s="110">
        <f t="shared" si="7"/>
        <v>202600</v>
      </c>
      <c r="N25" s="110">
        <f t="shared" si="7"/>
        <v>23400</v>
      </c>
      <c r="O25" s="114">
        <f t="shared" si="8"/>
        <v>226000</v>
      </c>
      <c r="P25" s="54">
        <f t="shared" si="9"/>
        <v>152.3116322954576</v>
      </c>
      <c r="Q25" s="112"/>
      <c r="R25" s="110">
        <f t="shared" si="2"/>
        <v>-77620</v>
      </c>
      <c r="S25" s="110">
        <f t="shared" si="3"/>
        <v>-52.311632295457606</v>
      </c>
      <c r="T25" s="110">
        <v>31400</v>
      </c>
      <c r="U25" s="110">
        <f t="shared" si="4"/>
        <v>13.893805309734514</v>
      </c>
      <c r="V25" s="110">
        <v>31400</v>
      </c>
      <c r="W25" s="110">
        <v>0</v>
      </c>
      <c r="X25" s="113">
        <f t="shared" si="5"/>
        <v>31400</v>
      </c>
      <c r="Y25" s="114">
        <f t="shared" si="10"/>
        <v>100</v>
      </c>
    </row>
    <row r="26" spans="1:25" ht="17.45" customHeight="1">
      <c r="A26" s="120" t="s">
        <v>31</v>
      </c>
      <c r="B26" s="110">
        <v>20278</v>
      </c>
      <c r="C26" s="110">
        <v>62570</v>
      </c>
      <c r="D26" s="110">
        <f t="shared" si="0"/>
        <v>308.56100207121017</v>
      </c>
      <c r="E26" s="110">
        <v>62570</v>
      </c>
      <c r="F26" s="110">
        <f t="shared" si="6"/>
        <v>100</v>
      </c>
      <c r="G26" s="117">
        <v>18126</v>
      </c>
      <c r="H26" s="110">
        <v>2264</v>
      </c>
      <c r="I26" s="110">
        <v>28573.7</v>
      </c>
      <c r="J26" s="110">
        <v>5670</v>
      </c>
      <c r="K26" s="110">
        <v>0</v>
      </c>
      <c r="L26" s="110">
        <v>0</v>
      </c>
      <c r="M26" s="110">
        <f t="shared" si="7"/>
        <v>28573.7</v>
      </c>
      <c r="N26" s="110">
        <f t="shared" si="7"/>
        <v>5670</v>
      </c>
      <c r="O26" s="114">
        <f t="shared" si="8"/>
        <v>34243.699999999997</v>
      </c>
      <c r="P26" s="54">
        <f t="shared" si="9"/>
        <v>188.92033542976935</v>
      </c>
      <c r="Q26" s="112"/>
      <c r="R26" s="110">
        <f t="shared" si="2"/>
        <v>-16117.699999999997</v>
      </c>
      <c r="S26" s="110">
        <f t="shared" si="3"/>
        <v>-88.920335429769381</v>
      </c>
      <c r="T26" s="110">
        <v>28573.7</v>
      </c>
      <c r="U26" s="110">
        <f t="shared" si="4"/>
        <v>83.442209807935484</v>
      </c>
      <c r="V26" s="110">
        <v>22903.7</v>
      </c>
      <c r="W26" s="110">
        <v>5670</v>
      </c>
      <c r="X26" s="113">
        <f t="shared" si="5"/>
        <v>28573.7</v>
      </c>
      <c r="Y26" s="114">
        <f t="shared" si="10"/>
        <v>100</v>
      </c>
    </row>
    <row r="27" spans="1:25" ht="17.45" customHeight="1">
      <c r="A27" s="120" t="s">
        <v>32</v>
      </c>
      <c r="B27" s="110">
        <v>12210</v>
      </c>
      <c r="C27" s="110">
        <v>58566</v>
      </c>
      <c r="D27" s="110">
        <f t="shared" si="0"/>
        <v>479.65601965601968</v>
      </c>
      <c r="E27" s="110">
        <v>58566</v>
      </c>
      <c r="F27" s="110">
        <f t="shared" si="6"/>
        <v>100</v>
      </c>
      <c r="G27" s="117">
        <v>7300</v>
      </c>
      <c r="H27" s="110">
        <v>0</v>
      </c>
      <c r="I27" s="110">
        <v>5650</v>
      </c>
      <c r="J27" s="110">
        <v>0</v>
      </c>
      <c r="K27" s="110">
        <v>0</v>
      </c>
      <c r="L27" s="110">
        <v>0</v>
      </c>
      <c r="M27" s="110">
        <f t="shared" si="7"/>
        <v>5650</v>
      </c>
      <c r="N27" s="110">
        <f t="shared" si="7"/>
        <v>0</v>
      </c>
      <c r="O27" s="110">
        <f t="shared" si="8"/>
        <v>5650</v>
      </c>
      <c r="P27" s="110">
        <f t="shared" si="9"/>
        <v>77.397260273972606</v>
      </c>
      <c r="Q27" s="112"/>
      <c r="R27" s="110">
        <f t="shared" si="2"/>
        <v>1650</v>
      </c>
      <c r="S27" s="110">
        <f t="shared" si="3"/>
        <v>22.602739726027398</v>
      </c>
      <c r="T27" s="110">
        <v>5650</v>
      </c>
      <c r="U27" s="110">
        <f t="shared" si="4"/>
        <v>100</v>
      </c>
      <c r="V27" s="110">
        <v>800</v>
      </c>
      <c r="W27" s="110">
        <v>4850</v>
      </c>
      <c r="X27" s="113">
        <f t="shared" si="5"/>
        <v>5650</v>
      </c>
      <c r="Y27" s="114">
        <f t="shared" si="10"/>
        <v>100</v>
      </c>
    </row>
    <row r="28" spans="1:25" ht="17.45" customHeight="1">
      <c r="A28" s="120" t="s">
        <v>73</v>
      </c>
      <c r="B28" s="110">
        <v>0</v>
      </c>
      <c r="C28" s="110">
        <v>0</v>
      </c>
      <c r="D28" s="110" t="e">
        <f t="shared" si="0"/>
        <v>#DIV/0!</v>
      </c>
      <c r="E28" s="110">
        <v>0</v>
      </c>
      <c r="F28" s="110" t="e">
        <f t="shared" si="6"/>
        <v>#DIV/0!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f t="shared" si="7"/>
        <v>0</v>
      </c>
      <c r="N28" s="110">
        <f t="shared" si="7"/>
        <v>0</v>
      </c>
      <c r="O28" s="110">
        <f t="shared" si="8"/>
        <v>0</v>
      </c>
      <c r="P28" s="110" t="e">
        <f t="shared" si="9"/>
        <v>#DIV/0!</v>
      </c>
      <c r="Q28" s="112"/>
      <c r="R28" s="110">
        <f t="shared" si="2"/>
        <v>0</v>
      </c>
      <c r="S28" s="110" t="e">
        <f t="shared" si="3"/>
        <v>#DIV/0!</v>
      </c>
      <c r="T28" s="110">
        <v>0</v>
      </c>
      <c r="U28" s="110" t="e">
        <f t="shared" si="4"/>
        <v>#DIV/0!</v>
      </c>
      <c r="V28" s="110">
        <v>0</v>
      </c>
      <c r="W28" s="110">
        <v>0</v>
      </c>
      <c r="X28" s="113">
        <f t="shared" si="5"/>
        <v>0</v>
      </c>
      <c r="Y28" s="114" t="e">
        <f t="shared" si="10"/>
        <v>#DIV/0!</v>
      </c>
    </row>
    <row r="29" spans="1:25" s="86" customFormat="1" ht="17.45" customHeight="1">
      <c r="A29" s="105" t="s">
        <v>33</v>
      </c>
      <c r="B29" s="104">
        <f>B9+B17</f>
        <v>11485740.82</v>
      </c>
      <c r="C29" s="104">
        <f>C9+C17</f>
        <v>10493498.810000001</v>
      </c>
      <c r="D29" s="104">
        <f t="shared" si="0"/>
        <v>91.361096984948333</v>
      </c>
      <c r="E29" s="104">
        <f>E9+E17</f>
        <v>8398747.8699999992</v>
      </c>
      <c r="F29" s="104">
        <f t="shared" si="6"/>
        <v>80.037631128296653</v>
      </c>
      <c r="G29" s="104">
        <f>G9+G17</f>
        <v>11588310.876666665</v>
      </c>
      <c r="H29" s="104">
        <f>H9+H17</f>
        <v>2428373.11</v>
      </c>
      <c r="I29" s="104">
        <f t="shared" ref="I29:L29" si="14">I9+I17</f>
        <v>6556031.2599999998</v>
      </c>
      <c r="J29" s="104">
        <f t="shared" si="14"/>
        <v>5670</v>
      </c>
      <c r="K29" s="104">
        <f t="shared" si="14"/>
        <v>859078.18</v>
      </c>
      <c r="L29" s="104">
        <f t="shared" si="14"/>
        <v>197350</v>
      </c>
      <c r="M29" s="104">
        <f t="shared" si="7"/>
        <v>7415109.4399999995</v>
      </c>
      <c r="N29" s="104">
        <f t="shared" si="7"/>
        <v>203020</v>
      </c>
      <c r="O29" s="104">
        <f>M29+N29</f>
        <v>7618129.4399999995</v>
      </c>
      <c r="P29" s="104">
        <f t="shared" si="9"/>
        <v>65.739774511393904</v>
      </c>
      <c r="Q29" s="119"/>
      <c r="R29" s="104">
        <f t="shared" si="2"/>
        <v>3970181.4366666656</v>
      </c>
      <c r="S29" s="104">
        <f t="shared" si="3"/>
        <v>34.260225488606096</v>
      </c>
      <c r="T29" s="104">
        <f>T9+T17</f>
        <v>6353864.5700000003</v>
      </c>
      <c r="U29" s="104">
        <f t="shared" si="4"/>
        <v>83.404523643798839</v>
      </c>
      <c r="V29" s="104">
        <f>V9+V17</f>
        <v>2048337.5899999999</v>
      </c>
      <c r="W29" s="104">
        <f>W9+W17</f>
        <v>1460478</v>
      </c>
      <c r="X29" s="106">
        <f t="shared" si="5"/>
        <v>3508815.59</v>
      </c>
      <c r="Y29" s="107">
        <f t="shared" si="10"/>
        <v>55.223329854510887</v>
      </c>
    </row>
    <row r="32" spans="1:25" ht="17.45" customHeight="1">
      <c r="B32" s="171" t="s">
        <v>120</v>
      </c>
    </row>
    <row r="33" spans="2:2" ht="17.45" customHeight="1">
      <c r="B33" s="115" t="s">
        <v>140</v>
      </c>
    </row>
    <row r="34" spans="2:2" ht="17.45" customHeight="1">
      <c r="B34" s="115" t="s">
        <v>148</v>
      </c>
    </row>
    <row r="35" spans="2:2" ht="17.45" customHeight="1">
      <c r="B35" s="115" t="s">
        <v>141</v>
      </c>
    </row>
  </sheetData>
  <mergeCells count="28">
    <mergeCell ref="C8:D8"/>
    <mergeCell ref="E8:F8"/>
    <mergeCell ref="I8:J8"/>
    <mergeCell ref="K8:L8"/>
    <mergeCell ref="M8:P8"/>
    <mergeCell ref="O6:O7"/>
    <mergeCell ref="T6:U6"/>
    <mergeCell ref="I6:J6"/>
    <mergeCell ref="V8:Y8"/>
    <mergeCell ref="R8:S8"/>
    <mergeCell ref="T8:U8"/>
    <mergeCell ref="X6:Y6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</mergeCells>
  <pageMargins left="0.19685039370078741" right="0.19685039370078741" top="0.31496062992125984" bottom="0.31496062992125984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0DD1F-B78B-44BE-AA2A-9F32C437126F}">
  <dimension ref="A1:Y33"/>
  <sheetViews>
    <sheetView zoomScale="70" zoomScaleNormal="7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AA1" sqref="AA1:AI1048576"/>
    </sheetView>
  </sheetViews>
  <sheetFormatPr defaultColWidth="9" defaultRowHeight="17.45" customHeight="1"/>
  <cols>
    <col min="1" max="1" width="28.625" style="115" bestFit="1" customWidth="1"/>
    <col min="2" max="2" width="16.875" style="115" customWidth="1"/>
    <col min="3" max="3" width="16.375" style="121" customWidth="1"/>
    <col min="4" max="4" width="9.125" style="121" bestFit="1" customWidth="1"/>
    <col min="5" max="5" width="15.625" style="115" customWidth="1"/>
    <col min="6" max="6" width="9.125" style="115" bestFit="1" customWidth="1"/>
    <col min="7" max="7" width="16.875" style="115" bestFit="1" customWidth="1"/>
    <col min="8" max="8" width="15.5" style="115" bestFit="1" customWidth="1"/>
    <col min="9" max="10" width="12.625" style="115" customWidth="1"/>
    <col min="11" max="11" width="14.375" style="115" customWidth="1"/>
    <col min="12" max="12" width="13.25" style="115" customWidth="1"/>
    <col min="13" max="13" width="14.375" style="115" customWidth="1"/>
    <col min="14" max="14" width="12.375" style="115" customWidth="1"/>
    <col min="15" max="15" width="14.375" style="115" customWidth="1"/>
    <col min="16" max="16" width="12.25" style="121" customWidth="1"/>
    <col min="17" max="17" width="14.625" style="90" customWidth="1"/>
    <col min="18" max="18" width="16.875" style="115" customWidth="1"/>
    <col min="19" max="19" width="11.25" style="121" customWidth="1"/>
    <col min="20" max="20" width="13.625" style="121" customWidth="1"/>
    <col min="21" max="21" width="9.125" style="121" customWidth="1"/>
    <col min="22" max="22" width="17.125" style="115" customWidth="1"/>
    <col min="23" max="24" width="17.25" style="115" customWidth="1"/>
    <col min="25" max="25" width="15.375" style="115" customWidth="1"/>
    <col min="26" max="16384" width="9" style="115"/>
  </cols>
  <sheetData>
    <row r="1" spans="1:25" s="86" customFormat="1" ht="17.45" customHeight="1">
      <c r="A1" s="86" t="s">
        <v>39</v>
      </c>
    </row>
    <row r="2" spans="1:25" s="86" customFormat="1" ht="17.45" customHeight="1">
      <c r="A2" s="86" t="s">
        <v>90</v>
      </c>
    </row>
    <row r="3" spans="1:25" s="86" customFormat="1" ht="17.45" customHeight="1">
      <c r="A3" s="87" t="s">
        <v>97</v>
      </c>
      <c r="B3" s="87"/>
      <c r="C3" s="87"/>
      <c r="D3" s="87"/>
      <c r="E3" s="87"/>
      <c r="F3" s="87"/>
    </row>
    <row r="4" spans="1:25" s="86" customFormat="1" ht="17.45" customHeight="1">
      <c r="A4" s="191" t="s">
        <v>0</v>
      </c>
      <c r="B4" s="192" t="s">
        <v>56</v>
      </c>
      <c r="C4" s="192"/>
      <c r="D4" s="192"/>
      <c r="E4" s="192"/>
      <c r="F4" s="192"/>
      <c r="G4" s="192" t="s">
        <v>55</v>
      </c>
      <c r="H4" s="192"/>
      <c r="I4" s="193"/>
      <c r="J4" s="193"/>
      <c r="K4" s="193"/>
      <c r="L4" s="193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s="90" customFormat="1" ht="17.45" customHeight="1">
      <c r="A5" s="191"/>
      <c r="B5" s="88" t="s">
        <v>1</v>
      </c>
      <c r="C5" s="194" t="s">
        <v>5</v>
      </c>
      <c r="D5" s="195"/>
      <c r="E5" s="195" t="s">
        <v>50</v>
      </c>
      <c r="F5" s="196"/>
      <c r="G5" s="88" t="s">
        <v>1</v>
      </c>
      <c r="H5" s="89" t="s">
        <v>4</v>
      </c>
      <c r="I5" s="195" t="s">
        <v>2</v>
      </c>
      <c r="J5" s="197"/>
      <c r="K5" s="195" t="s">
        <v>2</v>
      </c>
      <c r="L5" s="196"/>
      <c r="M5" s="198" t="s">
        <v>46</v>
      </c>
      <c r="N5" s="198"/>
      <c r="O5" s="198"/>
      <c r="P5" s="199"/>
      <c r="Q5" s="181" t="s">
        <v>3</v>
      </c>
      <c r="R5" s="191" t="s">
        <v>48</v>
      </c>
      <c r="S5" s="191"/>
      <c r="T5" s="194" t="s">
        <v>5</v>
      </c>
      <c r="U5" s="195"/>
      <c r="V5" s="191" t="s">
        <v>50</v>
      </c>
      <c r="W5" s="191"/>
      <c r="X5" s="191"/>
      <c r="Y5" s="191"/>
    </row>
    <row r="6" spans="1:25" s="95" customFormat="1" ht="17.45" customHeight="1">
      <c r="A6" s="191"/>
      <c r="B6" s="91" t="s">
        <v>6</v>
      </c>
      <c r="C6" s="200" t="s">
        <v>49</v>
      </c>
      <c r="D6" s="201"/>
      <c r="E6" s="200" t="s">
        <v>142</v>
      </c>
      <c r="F6" s="202"/>
      <c r="G6" s="91" t="s">
        <v>41</v>
      </c>
      <c r="H6" s="92" t="s">
        <v>42</v>
      </c>
      <c r="I6" s="200" t="s">
        <v>110</v>
      </c>
      <c r="J6" s="201"/>
      <c r="K6" s="200" t="s">
        <v>133</v>
      </c>
      <c r="L6" s="202"/>
      <c r="M6" s="203" t="s">
        <v>45</v>
      </c>
      <c r="N6" s="204"/>
      <c r="O6" s="194" t="s">
        <v>47</v>
      </c>
      <c r="P6" s="93" t="s">
        <v>44</v>
      </c>
      <c r="Q6" s="182"/>
      <c r="R6" s="91" t="s">
        <v>45</v>
      </c>
      <c r="S6" s="93" t="s">
        <v>44</v>
      </c>
      <c r="T6" s="200" t="s">
        <v>134</v>
      </c>
      <c r="U6" s="201"/>
      <c r="V6" s="94" t="s">
        <v>101</v>
      </c>
      <c r="W6" s="94" t="s">
        <v>135</v>
      </c>
      <c r="X6" s="207" t="s">
        <v>79</v>
      </c>
      <c r="Y6" s="207"/>
    </row>
    <row r="7" spans="1:25" s="90" customFormat="1" ht="17.45" customHeight="1">
      <c r="A7" s="191"/>
      <c r="B7" s="96"/>
      <c r="C7" s="89" t="s">
        <v>8</v>
      </c>
      <c r="D7" s="88" t="s">
        <v>44</v>
      </c>
      <c r="E7" s="89" t="s">
        <v>8</v>
      </c>
      <c r="F7" s="97" t="s">
        <v>44</v>
      </c>
      <c r="G7" s="96"/>
      <c r="H7" s="96"/>
      <c r="I7" s="98" t="s">
        <v>35</v>
      </c>
      <c r="J7" s="98" t="s">
        <v>34</v>
      </c>
      <c r="K7" s="98" t="s">
        <v>35</v>
      </c>
      <c r="L7" s="98" t="s">
        <v>34</v>
      </c>
      <c r="M7" s="99" t="s">
        <v>35</v>
      </c>
      <c r="N7" s="99" t="s">
        <v>34</v>
      </c>
      <c r="O7" s="205"/>
      <c r="P7" s="100"/>
      <c r="Q7" s="79" t="s">
        <v>34</v>
      </c>
      <c r="R7" s="96"/>
      <c r="S7" s="101"/>
      <c r="T7" s="89" t="s">
        <v>8</v>
      </c>
      <c r="U7" s="88" t="s">
        <v>44</v>
      </c>
      <c r="V7" s="99" t="s">
        <v>8</v>
      </c>
      <c r="W7" s="99" t="s">
        <v>8</v>
      </c>
      <c r="X7" s="99" t="s">
        <v>7</v>
      </c>
      <c r="Y7" s="99" t="s">
        <v>44</v>
      </c>
    </row>
    <row r="8" spans="1:25" s="90" customFormat="1" ht="17.45" customHeight="1">
      <c r="A8" s="191"/>
      <c r="B8" s="99" t="s">
        <v>9</v>
      </c>
      <c r="C8" s="191" t="s">
        <v>10</v>
      </c>
      <c r="D8" s="191"/>
      <c r="E8" s="191" t="s">
        <v>11</v>
      </c>
      <c r="F8" s="191"/>
      <c r="G8" s="99" t="s">
        <v>43</v>
      </c>
      <c r="H8" s="99" t="s">
        <v>12</v>
      </c>
      <c r="I8" s="206" t="s">
        <v>13</v>
      </c>
      <c r="J8" s="199"/>
      <c r="K8" s="206" t="s">
        <v>52</v>
      </c>
      <c r="L8" s="199"/>
      <c r="M8" s="206" t="s">
        <v>53</v>
      </c>
      <c r="N8" s="198"/>
      <c r="O8" s="198"/>
      <c r="P8" s="199"/>
      <c r="Q8" s="99" t="s">
        <v>36</v>
      </c>
      <c r="R8" s="206" t="s">
        <v>57</v>
      </c>
      <c r="S8" s="199"/>
      <c r="T8" s="191" t="s">
        <v>65</v>
      </c>
      <c r="U8" s="191"/>
      <c r="V8" s="206" t="s">
        <v>66</v>
      </c>
      <c r="W8" s="198"/>
      <c r="X8" s="198"/>
      <c r="Y8" s="199"/>
    </row>
    <row r="9" spans="1:25" s="108" customFormat="1" ht="17.45" customHeight="1">
      <c r="A9" s="102" t="s">
        <v>14</v>
      </c>
      <c r="B9" s="103">
        <f>SUM(B10:B16)</f>
        <v>8550396.1600000001</v>
      </c>
      <c r="C9" s="103">
        <f>SUM(C10:C16)</f>
        <v>8041793.8099999996</v>
      </c>
      <c r="D9" s="104">
        <f t="shared" ref="D9:D29" si="0">C9*100/B9</f>
        <v>94.051710113979098</v>
      </c>
      <c r="E9" s="103">
        <f>SUM(E10:E16)</f>
        <v>3177150.8</v>
      </c>
      <c r="F9" s="104">
        <f>E9*100/C9</f>
        <v>39.507986340674407</v>
      </c>
      <c r="G9" s="103">
        <f t="shared" ref="G9:L9" si="1">SUM(G10:G16)</f>
        <v>9305269.790000001</v>
      </c>
      <c r="H9" s="103">
        <f t="shared" si="1"/>
        <v>2355330.36</v>
      </c>
      <c r="I9" s="103">
        <f t="shared" si="1"/>
        <v>3741085.61</v>
      </c>
      <c r="J9" s="103">
        <f t="shared" si="1"/>
        <v>0</v>
      </c>
      <c r="K9" s="103">
        <f t="shared" si="1"/>
        <v>1013965.12</v>
      </c>
      <c r="L9" s="103">
        <f t="shared" si="1"/>
        <v>0</v>
      </c>
      <c r="M9" s="104">
        <f>I9+K9</f>
        <v>4755050.7299999995</v>
      </c>
      <c r="N9" s="104">
        <f>J9+L9</f>
        <v>0</v>
      </c>
      <c r="O9" s="104">
        <f>M9+N9</f>
        <v>4755050.7299999995</v>
      </c>
      <c r="P9" s="104">
        <f>O9*100/G9</f>
        <v>51.100621876756989</v>
      </c>
      <c r="Q9" s="105"/>
      <c r="R9" s="104">
        <f>G9-O9</f>
        <v>4550219.0600000015</v>
      </c>
      <c r="S9" s="104">
        <f>R9*100/G9</f>
        <v>48.899378123243011</v>
      </c>
      <c r="T9" s="103">
        <f>SUM(T10:T16)</f>
        <v>4755050.7300000004</v>
      </c>
      <c r="U9" s="104">
        <f>T9*100/O9</f>
        <v>100.00000000000003</v>
      </c>
      <c r="V9" s="103">
        <f>SUM(V10:V16)</f>
        <v>1130331.99</v>
      </c>
      <c r="W9" s="103">
        <f>SUM(W10:W16)</f>
        <v>167141.75</v>
      </c>
      <c r="X9" s="106">
        <f>SUM(X10:X16)</f>
        <v>1297473.74</v>
      </c>
      <c r="Y9" s="107">
        <f>X9*100/T9</f>
        <v>27.286222874850377</v>
      </c>
    </row>
    <row r="10" spans="1:25" ht="17.45" customHeight="1">
      <c r="A10" s="109" t="s">
        <v>15</v>
      </c>
      <c r="B10" s="110">
        <v>4875866.16</v>
      </c>
      <c r="C10" s="110">
        <v>4905530.42</v>
      </c>
      <c r="D10" s="110">
        <f t="shared" si="0"/>
        <v>100.60838954611502</v>
      </c>
      <c r="E10" s="111">
        <v>1414880.12</v>
      </c>
      <c r="F10" s="110">
        <f>E10*100/C10</f>
        <v>28.842551138435301</v>
      </c>
      <c r="G10" s="110">
        <v>5394293.3300000001</v>
      </c>
      <c r="H10" s="110">
        <v>1544787.55</v>
      </c>
      <c r="I10" s="110">
        <v>1710974.06</v>
      </c>
      <c r="J10" s="110"/>
      <c r="K10" s="110">
        <v>758756.92</v>
      </c>
      <c r="L10" s="110"/>
      <c r="M10" s="110">
        <f>I10+K10</f>
        <v>2469730.98</v>
      </c>
      <c r="N10" s="110">
        <f>J10+L10</f>
        <v>0</v>
      </c>
      <c r="O10" s="110">
        <f>M10+N10</f>
        <v>2469730.98</v>
      </c>
      <c r="P10" s="110">
        <f>O10*100/G10</f>
        <v>45.784143147439849</v>
      </c>
      <c r="Q10" s="112"/>
      <c r="R10" s="110">
        <f t="shared" ref="R10:R29" si="2">G10-O10</f>
        <v>2924562.35</v>
      </c>
      <c r="S10" s="110">
        <f t="shared" ref="S10:S29" si="3">R10*100/G10</f>
        <v>54.215856852560144</v>
      </c>
      <c r="T10" s="110">
        <v>2469730.98</v>
      </c>
      <c r="U10" s="110">
        <f t="shared" ref="U10:U29" si="4">T10*100/O10</f>
        <v>100</v>
      </c>
      <c r="V10" s="110">
        <v>217668.99</v>
      </c>
      <c r="W10" s="110">
        <v>55071.65</v>
      </c>
      <c r="X10" s="113">
        <f t="shared" ref="X10:X29" si="5">V10+W10</f>
        <v>272740.64</v>
      </c>
      <c r="Y10" s="114">
        <f>X10*100/T10</f>
        <v>11.043333958583618</v>
      </c>
    </row>
    <row r="11" spans="1:25" ht="17.45" customHeight="1">
      <c r="A11" s="109" t="s">
        <v>16</v>
      </c>
      <c r="B11" s="110">
        <v>1048455.6</v>
      </c>
      <c r="C11" s="110">
        <v>1011230.4</v>
      </c>
      <c r="D11" s="110">
        <f t="shared" si="0"/>
        <v>96.449520609170293</v>
      </c>
      <c r="E11" s="111">
        <v>492236.2</v>
      </c>
      <c r="F11" s="110">
        <f t="shared" ref="F11:F29" si="6">E11*100/C11</f>
        <v>48.676958287646414</v>
      </c>
      <c r="G11" s="110">
        <v>1406665.16</v>
      </c>
      <c r="H11" s="110">
        <v>300218.95</v>
      </c>
      <c r="I11" s="110">
        <v>653498.54999999993</v>
      </c>
      <c r="J11" s="110"/>
      <c r="K11" s="110">
        <v>79564.2</v>
      </c>
      <c r="L11" s="110"/>
      <c r="M11" s="110">
        <f t="shared" ref="M11:N29" si="7">I11+K11</f>
        <v>733062.74999999988</v>
      </c>
      <c r="N11" s="110">
        <f t="shared" si="7"/>
        <v>0</v>
      </c>
      <c r="O11" s="110">
        <f t="shared" ref="O11:O28" si="8">M11+N11</f>
        <v>733062.74999999988</v>
      </c>
      <c r="P11" s="110">
        <f t="shared" ref="P11:P29" si="9">O11*100/G11</f>
        <v>52.113521458084584</v>
      </c>
      <c r="Q11" s="112"/>
      <c r="R11" s="110">
        <f t="shared" si="2"/>
        <v>673602.41</v>
      </c>
      <c r="S11" s="110">
        <f t="shared" si="3"/>
        <v>47.886478541915409</v>
      </c>
      <c r="T11" s="110">
        <v>733062.74999999988</v>
      </c>
      <c r="U11" s="110">
        <f t="shared" si="4"/>
        <v>100</v>
      </c>
      <c r="V11" s="110">
        <v>20800</v>
      </c>
      <c r="W11" s="110">
        <v>5810.1</v>
      </c>
      <c r="X11" s="113">
        <f t="shared" si="5"/>
        <v>26610.1</v>
      </c>
      <c r="Y11" s="114">
        <f t="shared" ref="Y11:Y29" si="10">X11*100/T11</f>
        <v>3.6299893835827839</v>
      </c>
    </row>
    <row r="12" spans="1:25" ht="17.45" customHeight="1">
      <c r="A12" s="109" t="s">
        <v>17</v>
      </c>
      <c r="B12" s="110">
        <v>127090</v>
      </c>
      <c r="C12" s="110">
        <v>331315</v>
      </c>
      <c r="D12" s="110">
        <f t="shared" si="0"/>
        <v>260.69320953654892</v>
      </c>
      <c r="E12" s="111">
        <v>207260</v>
      </c>
      <c r="F12" s="110">
        <f t="shared" si="6"/>
        <v>62.556781310837117</v>
      </c>
      <c r="G12" s="115">
        <v>413110</v>
      </c>
      <c r="H12" s="110">
        <v>322218.94</v>
      </c>
      <c r="I12" s="110">
        <v>219507</v>
      </c>
      <c r="J12" s="110"/>
      <c r="K12" s="110"/>
      <c r="L12" s="110"/>
      <c r="M12" s="110">
        <f t="shared" si="7"/>
        <v>219507</v>
      </c>
      <c r="N12" s="110">
        <f t="shared" si="7"/>
        <v>0</v>
      </c>
      <c r="O12" s="110">
        <f t="shared" si="8"/>
        <v>219507</v>
      </c>
      <c r="P12" s="110">
        <f t="shared" si="9"/>
        <v>53.135242429377165</v>
      </c>
      <c r="Q12" s="112"/>
      <c r="R12" s="110">
        <f t="shared" si="2"/>
        <v>193603</v>
      </c>
      <c r="S12" s="110">
        <f t="shared" si="3"/>
        <v>46.864757570622835</v>
      </c>
      <c r="T12" s="110">
        <v>219507</v>
      </c>
      <c r="U12" s="110">
        <f t="shared" si="4"/>
        <v>100</v>
      </c>
      <c r="V12" s="110">
        <v>100360</v>
      </c>
      <c r="W12" s="110"/>
      <c r="X12" s="113">
        <f t="shared" si="5"/>
        <v>100360</v>
      </c>
      <c r="Y12" s="114">
        <f t="shared" si="10"/>
        <v>45.720637610645674</v>
      </c>
    </row>
    <row r="13" spans="1:25" ht="30">
      <c r="A13" s="116" t="s">
        <v>18</v>
      </c>
      <c r="B13" s="110">
        <v>1808605.4</v>
      </c>
      <c r="C13" s="110">
        <v>1140286.3</v>
      </c>
      <c r="D13" s="110">
        <f t="shared" si="0"/>
        <v>63.047821266042888</v>
      </c>
      <c r="E13" s="111">
        <v>616062.80000000005</v>
      </c>
      <c r="F13" s="110">
        <f t="shared" si="6"/>
        <v>54.027028124428057</v>
      </c>
      <c r="G13" s="110">
        <v>1289824.3</v>
      </c>
      <c r="H13" s="110">
        <v>188104.92</v>
      </c>
      <c r="I13" s="110">
        <v>752775</v>
      </c>
      <c r="J13" s="110"/>
      <c r="K13" s="110">
        <v>130529</v>
      </c>
      <c r="L13" s="110"/>
      <c r="M13" s="110">
        <f t="shared" si="7"/>
        <v>883304</v>
      </c>
      <c r="N13" s="110">
        <f t="shared" si="7"/>
        <v>0</v>
      </c>
      <c r="O13" s="110">
        <f t="shared" si="8"/>
        <v>883304</v>
      </c>
      <c r="P13" s="110">
        <f t="shared" si="9"/>
        <v>68.482505718026857</v>
      </c>
      <c r="Q13" s="112"/>
      <c r="R13" s="110">
        <f t="shared" si="2"/>
        <v>406520.30000000005</v>
      </c>
      <c r="S13" s="110">
        <f t="shared" si="3"/>
        <v>31.517494281973139</v>
      </c>
      <c r="T13" s="110">
        <v>883304</v>
      </c>
      <c r="U13" s="110">
        <f t="shared" si="4"/>
        <v>100</v>
      </c>
      <c r="V13" s="110">
        <v>542799</v>
      </c>
      <c r="W13" s="110">
        <v>24550</v>
      </c>
      <c r="X13" s="113">
        <f t="shared" si="5"/>
        <v>567349</v>
      </c>
      <c r="Y13" s="114">
        <f t="shared" si="10"/>
        <v>64.230321610679908</v>
      </c>
    </row>
    <row r="14" spans="1:25" ht="17.45" customHeight="1">
      <c r="A14" s="109" t="s">
        <v>19</v>
      </c>
      <c r="B14" s="110">
        <v>0</v>
      </c>
      <c r="C14" s="110">
        <v>0</v>
      </c>
      <c r="D14" s="110" t="e">
        <f t="shared" si="0"/>
        <v>#DIV/0!</v>
      </c>
      <c r="E14" s="111">
        <v>0</v>
      </c>
      <c r="F14" s="110" t="e">
        <f t="shared" si="6"/>
        <v>#DIV/0!</v>
      </c>
      <c r="G14" s="110">
        <v>0</v>
      </c>
      <c r="H14" s="110">
        <v>0</v>
      </c>
      <c r="I14" s="110"/>
      <c r="J14" s="110"/>
      <c r="K14" s="110"/>
      <c r="L14" s="110"/>
      <c r="M14" s="110">
        <f t="shared" si="7"/>
        <v>0</v>
      </c>
      <c r="N14" s="110">
        <f t="shared" si="7"/>
        <v>0</v>
      </c>
      <c r="O14" s="110">
        <f t="shared" si="8"/>
        <v>0</v>
      </c>
      <c r="P14" s="110" t="e">
        <f t="shared" si="9"/>
        <v>#DIV/0!</v>
      </c>
      <c r="Q14" s="112"/>
      <c r="R14" s="110">
        <f t="shared" si="2"/>
        <v>0</v>
      </c>
      <c r="S14" s="110" t="e">
        <f t="shared" si="3"/>
        <v>#DIV/0!</v>
      </c>
      <c r="T14" s="110">
        <v>0</v>
      </c>
      <c r="U14" s="110" t="e">
        <f t="shared" si="4"/>
        <v>#DIV/0!</v>
      </c>
      <c r="V14" s="110"/>
      <c r="W14" s="110"/>
      <c r="X14" s="113">
        <f t="shared" si="5"/>
        <v>0</v>
      </c>
      <c r="Y14" s="114" t="e">
        <f t="shared" si="10"/>
        <v>#DIV/0!</v>
      </c>
    </row>
    <row r="15" spans="1:25" ht="17.45" customHeight="1">
      <c r="A15" s="109" t="s">
        <v>20</v>
      </c>
      <c r="B15" s="110">
        <v>310379</v>
      </c>
      <c r="C15" s="110">
        <v>308065.06</v>
      </c>
      <c r="D15" s="110">
        <f t="shared" si="0"/>
        <v>99.254479201234616</v>
      </c>
      <c r="E15" s="111">
        <v>127165.04999999999</v>
      </c>
      <c r="F15" s="110">
        <f t="shared" si="6"/>
        <v>41.278634454683043</v>
      </c>
      <c r="G15" s="110">
        <v>378977</v>
      </c>
      <c r="H15" s="110">
        <v>0</v>
      </c>
      <c r="I15" s="110">
        <v>197047</v>
      </c>
      <c r="J15" s="110"/>
      <c r="K15" s="110">
        <v>5035</v>
      </c>
      <c r="L15" s="110"/>
      <c r="M15" s="110">
        <f t="shared" si="7"/>
        <v>202082</v>
      </c>
      <c r="N15" s="110">
        <f t="shared" si="7"/>
        <v>0</v>
      </c>
      <c r="O15" s="110">
        <f t="shared" si="8"/>
        <v>202082</v>
      </c>
      <c r="P15" s="110">
        <f t="shared" si="9"/>
        <v>53.323024880137844</v>
      </c>
      <c r="Q15" s="112"/>
      <c r="R15" s="110">
        <f t="shared" si="2"/>
        <v>176895</v>
      </c>
      <c r="S15" s="110">
        <f t="shared" si="3"/>
        <v>46.676975119862156</v>
      </c>
      <c r="T15" s="110">
        <v>202082</v>
      </c>
      <c r="U15" s="110">
        <f t="shared" si="4"/>
        <v>100</v>
      </c>
      <c r="V15" s="110">
        <v>87630</v>
      </c>
      <c r="W15" s="110">
        <v>41630</v>
      </c>
      <c r="X15" s="113">
        <f t="shared" si="5"/>
        <v>129260</v>
      </c>
      <c r="Y15" s="114">
        <f t="shared" si="10"/>
        <v>63.964133371601626</v>
      </c>
    </row>
    <row r="16" spans="1:25" ht="17.45" customHeight="1">
      <c r="A16" s="109" t="s">
        <v>21</v>
      </c>
      <c r="B16" s="110">
        <v>380000</v>
      </c>
      <c r="C16" s="110">
        <v>345366.63</v>
      </c>
      <c r="D16" s="110">
        <f t="shared" si="0"/>
        <v>90.885955263157896</v>
      </c>
      <c r="E16" s="111">
        <v>319546.63</v>
      </c>
      <c r="F16" s="110">
        <f t="shared" si="6"/>
        <v>92.523886861912516</v>
      </c>
      <c r="G16" s="117">
        <v>422400</v>
      </c>
      <c r="H16" s="110">
        <v>0</v>
      </c>
      <c r="I16" s="110">
        <v>207284</v>
      </c>
      <c r="J16" s="110"/>
      <c r="K16" s="110">
        <v>40080</v>
      </c>
      <c r="L16" s="110"/>
      <c r="M16" s="110">
        <f t="shared" si="7"/>
        <v>247364</v>
      </c>
      <c r="N16" s="110">
        <f t="shared" si="7"/>
        <v>0</v>
      </c>
      <c r="O16" s="110">
        <f t="shared" si="8"/>
        <v>247364</v>
      </c>
      <c r="P16" s="110">
        <f t="shared" si="9"/>
        <v>58.561553030303031</v>
      </c>
      <c r="Q16" s="112"/>
      <c r="R16" s="110">
        <f t="shared" si="2"/>
        <v>175036</v>
      </c>
      <c r="S16" s="110">
        <f t="shared" si="3"/>
        <v>41.438446969696969</v>
      </c>
      <c r="T16" s="110">
        <v>247364</v>
      </c>
      <c r="U16" s="110">
        <f t="shared" si="4"/>
        <v>100</v>
      </c>
      <c r="V16" s="110">
        <v>161074</v>
      </c>
      <c r="W16" s="110">
        <v>40080</v>
      </c>
      <c r="X16" s="113">
        <f t="shared" si="5"/>
        <v>201154</v>
      </c>
      <c r="Y16" s="114">
        <f t="shared" si="10"/>
        <v>81.319027829433551</v>
      </c>
    </row>
    <row r="17" spans="1:25" s="86" customFormat="1" ht="17.45" customHeight="1">
      <c r="A17" s="118" t="s">
        <v>22</v>
      </c>
      <c r="B17" s="104">
        <f>SUM(B18:B28)</f>
        <v>2217032</v>
      </c>
      <c r="C17" s="104">
        <f>SUM(C18:C28)</f>
        <v>1703534.5</v>
      </c>
      <c r="D17" s="104">
        <f t="shared" si="0"/>
        <v>76.838516539229019</v>
      </c>
      <c r="E17" s="104">
        <f>SUM(E18:E28)</f>
        <v>1323527</v>
      </c>
      <c r="F17" s="104">
        <f>E17*100/C17</f>
        <v>77.692996531622924</v>
      </c>
      <c r="G17" s="104">
        <f>SUM(G18:G28)</f>
        <v>2028737</v>
      </c>
      <c r="H17" s="104">
        <f>SUM(H18:H28)</f>
        <v>556552.58000000007</v>
      </c>
      <c r="I17" s="104">
        <f t="shared" ref="I17:L17" si="11">SUM(I18:I28)</f>
        <v>812305.75</v>
      </c>
      <c r="J17" s="104">
        <f t="shared" si="11"/>
        <v>0</v>
      </c>
      <c r="K17" s="104">
        <f t="shared" si="11"/>
        <v>222292</v>
      </c>
      <c r="L17" s="104">
        <f t="shared" si="11"/>
        <v>28800</v>
      </c>
      <c r="M17" s="104">
        <f t="shared" si="7"/>
        <v>1034597.75</v>
      </c>
      <c r="N17" s="104">
        <f t="shared" si="7"/>
        <v>28800</v>
      </c>
      <c r="O17" s="104">
        <f t="shared" si="8"/>
        <v>1063397.75</v>
      </c>
      <c r="P17" s="104">
        <f t="shared" si="9"/>
        <v>52.416737605712321</v>
      </c>
      <c r="Q17" s="119"/>
      <c r="R17" s="104">
        <f t="shared" si="2"/>
        <v>965339.25</v>
      </c>
      <c r="S17" s="104">
        <f t="shared" si="3"/>
        <v>47.583262394287679</v>
      </c>
      <c r="T17" s="104">
        <f t="shared" ref="T17" si="12">SUM(T18:T28)</f>
        <v>1063397.75</v>
      </c>
      <c r="U17" s="104">
        <f t="shared" si="4"/>
        <v>100</v>
      </c>
      <c r="V17" s="104">
        <f t="shared" ref="V17:W17" si="13">SUM(V18:V28)</f>
        <v>398317.75</v>
      </c>
      <c r="W17" s="104">
        <f t="shared" si="13"/>
        <v>136930</v>
      </c>
      <c r="X17" s="107">
        <f>SUM(X18:X28)</f>
        <v>535247.75</v>
      </c>
      <c r="Y17" s="107">
        <f t="shared" si="10"/>
        <v>50.333729782670687</v>
      </c>
    </row>
    <row r="18" spans="1:25" ht="17.45" customHeight="1">
      <c r="A18" s="120" t="s">
        <v>23</v>
      </c>
      <c r="B18" s="110">
        <v>331917</v>
      </c>
      <c r="C18" s="110">
        <v>353318</v>
      </c>
      <c r="D18" s="110">
        <f t="shared" si="0"/>
        <v>106.44769626141475</v>
      </c>
      <c r="E18" s="111">
        <v>219390</v>
      </c>
      <c r="F18" s="110">
        <f t="shared" si="6"/>
        <v>62.094204088101939</v>
      </c>
      <c r="G18" s="117">
        <v>615309</v>
      </c>
      <c r="H18" s="110">
        <v>154997.02000000002</v>
      </c>
      <c r="I18" s="110">
        <v>158035</v>
      </c>
      <c r="J18" s="110"/>
      <c r="K18" s="110">
        <v>75310</v>
      </c>
      <c r="L18" s="110"/>
      <c r="M18" s="110">
        <f t="shared" si="7"/>
        <v>233345</v>
      </c>
      <c r="N18" s="110">
        <f t="shared" si="7"/>
        <v>0</v>
      </c>
      <c r="O18" s="110">
        <f t="shared" si="8"/>
        <v>233345</v>
      </c>
      <c r="P18" s="110">
        <f t="shared" si="9"/>
        <v>37.92322231594207</v>
      </c>
      <c r="Q18" s="112"/>
      <c r="R18" s="110">
        <f t="shared" si="2"/>
        <v>381964</v>
      </c>
      <c r="S18" s="110">
        <f t="shared" si="3"/>
        <v>62.07677768405793</v>
      </c>
      <c r="T18" s="110">
        <v>233345</v>
      </c>
      <c r="U18" s="110">
        <f t="shared" si="4"/>
        <v>100</v>
      </c>
      <c r="V18" s="110">
        <v>102745</v>
      </c>
      <c r="W18" s="110">
        <v>54420</v>
      </c>
      <c r="X18" s="113">
        <f t="shared" si="5"/>
        <v>157165</v>
      </c>
      <c r="Y18" s="114">
        <f>X18*100/T18</f>
        <v>67.353060918382653</v>
      </c>
    </row>
    <row r="19" spans="1:25" ht="17.45" customHeight="1">
      <c r="A19" s="120" t="s">
        <v>24</v>
      </c>
      <c r="B19" s="110">
        <v>38641</v>
      </c>
      <c r="C19" s="110">
        <v>14215</v>
      </c>
      <c r="D19" s="110">
        <f t="shared" si="0"/>
        <v>36.787350223855491</v>
      </c>
      <c r="E19" s="111">
        <v>7625</v>
      </c>
      <c r="F19" s="110">
        <f t="shared" si="6"/>
        <v>53.640520576855437</v>
      </c>
      <c r="G19" s="117">
        <v>10972</v>
      </c>
      <c r="H19" s="110">
        <v>370</v>
      </c>
      <c r="I19" s="110"/>
      <c r="J19" s="110"/>
      <c r="K19" s="110"/>
      <c r="L19" s="110"/>
      <c r="M19" s="110">
        <f t="shared" si="7"/>
        <v>0</v>
      </c>
      <c r="N19" s="110">
        <f t="shared" si="7"/>
        <v>0</v>
      </c>
      <c r="O19" s="110">
        <f t="shared" si="8"/>
        <v>0</v>
      </c>
      <c r="P19" s="110">
        <f t="shared" si="9"/>
        <v>0</v>
      </c>
      <c r="Q19" s="112"/>
      <c r="R19" s="110">
        <f t="shared" si="2"/>
        <v>10972</v>
      </c>
      <c r="S19" s="110">
        <f t="shared" si="3"/>
        <v>100</v>
      </c>
      <c r="T19" s="110">
        <v>0</v>
      </c>
      <c r="U19" s="110" t="e">
        <f t="shared" si="4"/>
        <v>#DIV/0!</v>
      </c>
      <c r="V19" s="110"/>
      <c r="W19" s="110"/>
      <c r="X19" s="113">
        <f t="shared" si="5"/>
        <v>0</v>
      </c>
      <c r="Y19" s="114" t="e">
        <f t="shared" si="10"/>
        <v>#DIV/0!</v>
      </c>
    </row>
    <row r="20" spans="1:25" ht="17.45" customHeight="1">
      <c r="A20" s="120" t="s">
        <v>25</v>
      </c>
      <c r="B20" s="110">
        <v>64702</v>
      </c>
      <c r="C20" s="110">
        <v>66247</v>
      </c>
      <c r="D20" s="110">
        <f t="shared" si="0"/>
        <v>102.38787054495997</v>
      </c>
      <c r="E20" s="111">
        <v>51777</v>
      </c>
      <c r="F20" s="110">
        <f t="shared" si="6"/>
        <v>78.15750147176476</v>
      </c>
      <c r="G20" s="117">
        <v>72000</v>
      </c>
      <c r="H20" s="110">
        <v>4176</v>
      </c>
      <c r="I20" s="110">
        <v>25582</v>
      </c>
      <c r="J20" s="110"/>
      <c r="K20" s="110">
        <v>35594</v>
      </c>
      <c r="L20" s="110"/>
      <c r="M20" s="110">
        <f t="shared" si="7"/>
        <v>61176</v>
      </c>
      <c r="N20" s="110">
        <f t="shared" si="7"/>
        <v>0</v>
      </c>
      <c r="O20" s="110">
        <f t="shared" si="8"/>
        <v>61176</v>
      </c>
      <c r="P20" s="110">
        <f t="shared" si="9"/>
        <v>84.966666666666669</v>
      </c>
      <c r="Q20" s="112"/>
      <c r="R20" s="110">
        <f t="shared" si="2"/>
        <v>10824</v>
      </c>
      <c r="S20" s="110">
        <f t="shared" si="3"/>
        <v>15.033333333333333</v>
      </c>
      <c r="T20" s="110">
        <v>61176</v>
      </c>
      <c r="U20" s="110">
        <f t="shared" si="4"/>
        <v>100</v>
      </c>
      <c r="V20" s="110">
        <v>19560</v>
      </c>
      <c r="W20" s="110">
        <v>4517</v>
      </c>
      <c r="X20" s="113">
        <f t="shared" si="5"/>
        <v>24077</v>
      </c>
      <c r="Y20" s="114">
        <f t="shared" si="10"/>
        <v>39.356937361056623</v>
      </c>
    </row>
    <row r="21" spans="1:25" ht="17.45" customHeight="1">
      <c r="A21" s="120" t="s">
        <v>26</v>
      </c>
      <c r="B21" s="110">
        <v>4648</v>
      </c>
      <c r="C21" s="110">
        <v>0</v>
      </c>
      <c r="D21" s="110">
        <f t="shared" si="0"/>
        <v>0</v>
      </c>
      <c r="E21" s="111">
        <v>0</v>
      </c>
      <c r="F21" s="110" t="e">
        <f t="shared" si="6"/>
        <v>#DIV/0!</v>
      </c>
      <c r="G21" s="117">
        <v>0</v>
      </c>
      <c r="H21" s="110">
        <v>0</v>
      </c>
      <c r="I21" s="110"/>
      <c r="J21" s="110"/>
      <c r="K21" s="110"/>
      <c r="L21" s="110"/>
      <c r="M21" s="110">
        <f t="shared" si="7"/>
        <v>0</v>
      </c>
      <c r="N21" s="110">
        <f t="shared" si="7"/>
        <v>0</v>
      </c>
      <c r="O21" s="110">
        <f t="shared" si="8"/>
        <v>0</v>
      </c>
      <c r="P21" s="110" t="e">
        <f t="shared" si="9"/>
        <v>#DIV/0!</v>
      </c>
      <c r="Q21" s="112"/>
      <c r="R21" s="110">
        <f t="shared" si="2"/>
        <v>0</v>
      </c>
      <c r="S21" s="110" t="e">
        <f t="shared" si="3"/>
        <v>#DIV/0!</v>
      </c>
      <c r="T21" s="110">
        <v>0</v>
      </c>
      <c r="U21" s="110" t="e">
        <f t="shared" si="4"/>
        <v>#DIV/0!</v>
      </c>
      <c r="V21" s="110"/>
      <c r="W21" s="110"/>
      <c r="X21" s="113">
        <f t="shared" si="5"/>
        <v>0</v>
      </c>
      <c r="Y21" s="114" t="e">
        <f t="shared" si="10"/>
        <v>#DIV/0!</v>
      </c>
    </row>
    <row r="22" spans="1:25" ht="17.45" customHeight="1">
      <c r="A22" s="120" t="s">
        <v>27</v>
      </c>
      <c r="B22" s="110">
        <v>417706</v>
      </c>
      <c r="C22" s="110">
        <v>287682</v>
      </c>
      <c r="D22" s="110">
        <f t="shared" si="0"/>
        <v>68.871885967642314</v>
      </c>
      <c r="E22" s="111">
        <v>244402</v>
      </c>
      <c r="F22" s="110">
        <f t="shared" si="6"/>
        <v>84.955610709046795</v>
      </c>
      <c r="G22" s="117">
        <v>236385</v>
      </c>
      <c r="H22" s="110">
        <v>97819</v>
      </c>
      <c r="I22" s="110">
        <v>100190</v>
      </c>
      <c r="J22" s="110"/>
      <c r="K22" s="110">
        <v>14920</v>
      </c>
      <c r="L22" s="110"/>
      <c r="M22" s="110">
        <f t="shared" si="7"/>
        <v>115110</v>
      </c>
      <c r="N22" s="110">
        <f t="shared" si="7"/>
        <v>0</v>
      </c>
      <c r="O22" s="110">
        <f t="shared" si="8"/>
        <v>115110</v>
      </c>
      <c r="P22" s="110">
        <f t="shared" si="9"/>
        <v>48.695983247667996</v>
      </c>
      <c r="Q22" s="112"/>
      <c r="R22" s="110">
        <f t="shared" si="2"/>
        <v>121275</v>
      </c>
      <c r="S22" s="110">
        <f t="shared" si="3"/>
        <v>51.304016752332004</v>
      </c>
      <c r="T22" s="110">
        <v>115110</v>
      </c>
      <c r="U22" s="110">
        <f t="shared" si="4"/>
        <v>100</v>
      </c>
      <c r="V22" s="110">
        <v>53500</v>
      </c>
      <c r="W22" s="110">
        <v>46690</v>
      </c>
      <c r="X22" s="113">
        <f t="shared" si="5"/>
        <v>100190</v>
      </c>
      <c r="Y22" s="114">
        <f t="shared" si="10"/>
        <v>87.038484927460686</v>
      </c>
    </row>
    <row r="23" spans="1:25" ht="17.45" customHeight="1">
      <c r="A23" s="120" t="s">
        <v>28</v>
      </c>
      <c r="B23" s="110">
        <v>840018</v>
      </c>
      <c r="C23" s="110">
        <v>659718</v>
      </c>
      <c r="D23" s="110">
        <f t="shared" si="0"/>
        <v>78.536174224838035</v>
      </c>
      <c r="E23" s="111">
        <v>499239</v>
      </c>
      <c r="F23" s="110">
        <f t="shared" si="6"/>
        <v>75.674606422744262</v>
      </c>
      <c r="G23" s="117">
        <v>933541</v>
      </c>
      <c r="H23" s="110">
        <v>183259.06</v>
      </c>
      <c r="I23" s="110">
        <v>465913</v>
      </c>
      <c r="J23" s="110"/>
      <c r="K23" s="110">
        <v>89420</v>
      </c>
      <c r="L23" s="110"/>
      <c r="M23" s="110">
        <f t="shared" si="7"/>
        <v>555333</v>
      </c>
      <c r="N23" s="110">
        <f t="shared" si="7"/>
        <v>0</v>
      </c>
      <c r="O23" s="110">
        <f>M23+N23</f>
        <v>555333</v>
      </c>
      <c r="P23" s="110">
        <f t="shared" si="9"/>
        <v>59.486728488625566</v>
      </c>
      <c r="Q23" s="112"/>
      <c r="R23" s="110">
        <f t="shared" si="2"/>
        <v>378208</v>
      </c>
      <c r="S23" s="110">
        <f t="shared" si="3"/>
        <v>40.513271511374434</v>
      </c>
      <c r="T23" s="110">
        <v>555333</v>
      </c>
      <c r="U23" s="110">
        <f t="shared" si="4"/>
        <v>100</v>
      </c>
      <c r="V23" s="110">
        <v>197718</v>
      </c>
      <c r="W23" s="110">
        <v>27552</v>
      </c>
      <c r="X23" s="113">
        <f t="shared" si="5"/>
        <v>225270</v>
      </c>
      <c r="Y23" s="114">
        <f t="shared" si="10"/>
        <v>40.564850279021776</v>
      </c>
    </row>
    <row r="24" spans="1:25" ht="17.45" customHeight="1">
      <c r="A24" s="120" t="s">
        <v>29</v>
      </c>
      <c r="B24" s="110">
        <v>55000</v>
      </c>
      <c r="C24" s="110">
        <v>8825</v>
      </c>
      <c r="D24" s="110">
        <f t="shared" si="0"/>
        <v>16.045454545454547</v>
      </c>
      <c r="E24" s="111">
        <v>0</v>
      </c>
      <c r="F24" s="110">
        <f t="shared" si="6"/>
        <v>0</v>
      </c>
      <c r="G24" s="117">
        <v>30960</v>
      </c>
      <c r="H24" s="110">
        <v>4305</v>
      </c>
      <c r="I24" s="110">
        <v>10780</v>
      </c>
      <c r="J24" s="110"/>
      <c r="K24" s="110">
        <v>1810</v>
      </c>
      <c r="L24" s="110"/>
      <c r="M24" s="110">
        <f t="shared" si="7"/>
        <v>12590</v>
      </c>
      <c r="N24" s="110">
        <f t="shared" si="7"/>
        <v>0</v>
      </c>
      <c r="O24" s="110">
        <f t="shared" si="8"/>
        <v>12590</v>
      </c>
      <c r="P24" s="110">
        <f t="shared" si="9"/>
        <v>40.665374677002582</v>
      </c>
      <c r="Q24" s="112"/>
      <c r="R24" s="110">
        <f t="shared" si="2"/>
        <v>18370</v>
      </c>
      <c r="S24" s="110">
        <f t="shared" si="3"/>
        <v>59.334625322997418</v>
      </c>
      <c r="T24" s="110">
        <v>12590</v>
      </c>
      <c r="U24" s="110">
        <f t="shared" si="4"/>
        <v>100</v>
      </c>
      <c r="V24" s="110">
        <v>3130</v>
      </c>
      <c r="W24" s="110">
        <v>1480</v>
      </c>
      <c r="X24" s="113">
        <f t="shared" si="5"/>
        <v>4610</v>
      </c>
      <c r="Y24" s="114">
        <f t="shared" si="10"/>
        <v>36.616362192216044</v>
      </c>
    </row>
    <row r="25" spans="1:25" ht="17.45" customHeight="1">
      <c r="A25" s="120" t="s">
        <v>30</v>
      </c>
      <c r="B25" s="110">
        <v>412400</v>
      </c>
      <c r="C25" s="110">
        <v>249100</v>
      </c>
      <c r="D25" s="110">
        <f t="shared" si="0"/>
        <v>60.402521823472355</v>
      </c>
      <c r="E25" s="111">
        <v>249100</v>
      </c>
      <c r="F25" s="110">
        <f t="shared" si="6"/>
        <v>100</v>
      </c>
      <c r="G25" s="117">
        <v>23300</v>
      </c>
      <c r="H25" s="110">
        <v>109900</v>
      </c>
      <c r="I25" s="110">
        <v>23300</v>
      </c>
      <c r="J25" s="110"/>
      <c r="K25" s="110">
        <v>0</v>
      </c>
      <c r="L25" s="110">
        <v>28800</v>
      </c>
      <c r="M25" s="110">
        <f t="shared" si="7"/>
        <v>23300</v>
      </c>
      <c r="N25" s="110">
        <f t="shared" si="7"/>
        <v>28800</v>
      </c>
      <c r="O25" s="110">
        <f t="shared" si="8"/>
        <v>52100</v>
      </c>
      <c r="P25" s="54">
        <f t="shared" si="9"/>
        <v>223.60515021459227</v>
      </c>
      <c r="Q25" s="112"/>
      <c r="R25" s="110">
        <f t="shared" si="2"/>
        <v>-28800</v>
      </c>
      <c r="S25" s="110">
        <f t="shared" si="3"/>
        <v>-123.60515021459227</v>
      </c>
      <c r="T25" s="110">
        <v>52100</v>
      </c>
      <c r="U25" s="110">
        <f t="shared" si="4"/>
        <v>100</v>
      </c>
      <c r="V25" s="110"/>
      <c r="W25" s="110"/>
      <c r="X25" s="113">
        <f t="shared" si="5"/>
        <v>0</v>
      </c>
      <c r="Y25" s="114">
        <f t="shared" si="10"/>
        <v>0</v>
      </c>
    </row>
    <row r="26" spans="1:25" ht="17.45" customHeight="1">
      <c r="A26" s="120" t="s">
        <v>31</v>
      </c>
      <c r="B26" s="110">
        <v>35000</v>
      </c>
      <c r="C26" s="110">
        <v>56146.5</v>
      </c>
      <c r="D26" s="110">
        <f t="shared" si="0"/>
        <v>160.41857142857143</v>
      </c>
      <c r="E26" s="111">
        <v>43711</v>
      </c>
      <c r="F26" s="110">
        <f t="shared" si="6"/>
        <v>77.851691556909159</v>
      </c>
      <c r="G26" s="117">
        <v>53160</v>
      </c>
      <c r="H26" s="110">
        <v>706.5</v>
      </c>
      <c r="I26" s="110">
        <v>17749.75</v>
      </c>
      <c r="J26" s="110"/>
      <c r="K26" s="110">
        <v>5238</v>
      </c>
      <c r="L26" s="110"/>
      <c r="M26" s="110">
        <f t="shared" si="7"/>
        <v>22987.75</v>
      </c>
      <c r="N26" s="110">
        <f t="shared" si="7"/>
        <v>0</v>
      </c>
      <c r="O26" s="110">
        <f t="shared" si="8"/>
        <v>22987.75</v>
      </c>
      <c r="P26" s="110">
        <f t="shared" si="9"/>
        <v>43.242569601203911</v>
      </c>
      <c r="Q26" s="112"/>
      <c r="R26" s="110">
        <f t="shared" si="2"/>
        <v>30172.25</v>
      </c>
      <c r="S26" s="110">
        <f t="shared" si="3"/>
        <v>56.757430398796089</v>
      </c>
      <c r="T26" s="110">
        <v>22987.75</v>
      </c>
      <c r="U26" s="110">
        <f t="shared" si="4"/>
        <v>100</v>
      </c>
      <c r="V26" s="110">
        <v>14724.75</v>
      </c>
      <c r="W26" s="110">
        <v>995</v>
      </c>
      <c r="X26" s="113">
        <f t="shared" si="5"/>
        <v>15719.75</v>
      </c>
      <c r="Y26" s="114">
        <f t="shared" si="10"/>
        <v>68.383160596404608</v>
      </c>
    </row>
    <row r="27" spans="1:25" ht="17.45" customHeight="1">
      <c r="A27" s="120" t="s">
        <v>32</v>
      </c>
      <c r="B27" s="110">
        <v>17000</v>
      </c>
      <c r="C27" s="110">
        <v>8283</v>
      </c>
      <c r="D27" s="110">
        <f t="shared" si="0"/>
        <v>48.723529411764709</v>
      </c>
      <c r="E27" s="111">
        <v>8283</v>
      </c>
      <c r="F27" s="110">
        <f t="shared" si="6"/>
        <v>100</v>
      </c>
      <c r="G27" s="117">
        <v>53110</v>
      </c>
      <c r="H27" s="110">
        <v>1020</v>
      </c>
      <c r="I27" s="110">
        <v>10756</v>
      </c>
      <c r="J27" s="110"/>
      <c r="K27" s="110">
        <v>0</v>
      </c>
      <c r="L27" s="110"/>
      <c r="M27" s="110">
        <f t="shared" si="7"/>
        <v>10756</v>
      </c>
      <c r="N27" s="110">
        <f t="shared" si="7"/>
        <v>0</v>
      </c>
      <c r="O27" s="110">
        <f t="shared" si="8"/>
        <v>10756</v>
      </c>
      <c r="P27" s="110">
        <f t="shared" si="9"/>
        <v>20.252306533609488</v>
      </c>
      <c r="Q27" s="112"/>
      <c r="R27" s="110">
        <f t="shared" si="2"/>
        <v>42354</v>
      </c>
      <c r="S27" s="110">
        <f t="shared" si="3"/>
        <v>79.747693466390515</v>
      </c>
      <c r="T27" s="110">
        <v>10756</v>
      </c>
      <c r="U27" s="110">
        <f t="shared" si="4"/>
        <v>100</v>
      </c>
      <c r="V27" s="110">
        <v>6940</v>
      </c>
      <c r="W27" s="110">
        <v>1276</v>
      </c>
      <c r="X27" s="113">
        <f t="shared" si="5"/>
        <v>8216</v>
      </c>
      <c r="Y27" s="114">
        <f t="shared" si="10"/>
        <v>76.38527333581257</v>
      </c>
    </row>
    <row r="28" spans="1:25" ht="17.45" customHeight="1">
      <c r="A28" s="120" t="s">
        <v>73</v>
      </c>
      <c r="B28" s="110">
        <v>0</v>
      </c>
      <c r="C28" s="110">
        <v>0</v>
      </c>
      <c r="D28" s="110" t="e">
        <f t="shared" si="0"/>
        <v>#DIV/0!</v>
      </c>
      <c r="E28" s="111">
        <v>0</v>
      </c>
      <c r="F28" s="110" t="e">
        <f t="shared" si="6"/>
        <v>#DIV/0!</v>
      </c>
      <c r="G28" s="110">
        <v>0</v>
      </c>
      <c r="H28" s="110">
        <v>0</v>
      </c>
      <c r="I28" s="110"/>
      <c r="J28" s="110"/>
      <c r="K28" s="110"/>
      <c r="L28" s="110"/>
      <c r="M28" s="110">
        <f t="shared" si="7"/>
        <v>0</v>
      </c>
      <c r="N28" s="110">
        <f t="shared" si="7"/>
        <v>0</v>
      </c>
      <c r="O28" s="110">
        <f t="shared" si="8"/>
        <v>0</v>
      </c>
      <c r="P28" s="110" t="e">
        <f t="shared" si="9"/>
        <v>#DIV/0!</v>
      </c>
      <c r="Q28" s="112"/>
      <c r="R28" s="110">
        <f t="shared" si="2"/>
        <v>0</v>
      </c>
      <c r="S28" s="110" t="e">
        <f t="shared" si="3"/>
        <v>#DIV/0!</v>
      </c>
      <c r="T28" s="110"/>
      <c r="U28" s="110" t="e">
        <f t="shared" si="4"/>
        <v>#DIV/0!</v>
      </c>
      <c r="V28" s="110"/>
      <c r="W28" s="110"/>
      <c r="X28" s="113">
        <f t="shared" si="5"/>
        <v>0</v>
      </c>
      <c r="Y28" s="114" t="e">
        <f t="shared" si="10"/>
        <v>#DIV/0!</v>
      </c>
    </row>
    <row r="29" spans="1:25" s="86" customFormat="1" ht="17.45" customHeight="1">
      <c r="A29" s="105" t="s">
        <v>33</v>
      </c>
      <c r="B29" s="104">
        <f>B9+B17</f>
        <v>10767428.16</v>
      </c>
      <c r="C29" s="104">
        <f>C9+C17</f>
        <v>9745328.3099999987</v>
      </c>
      <c r="D29" s="104">
        <f t="shared" si="0"/>
        <v>90.507483915267642</v>
      </c>
      <c r="E29" s="104">
        <f>E9+E17</f>
        <v>4500677.8</v>
      </c>
      <c r="F29" s="104">
        <f t="shared" si="6"/>
        <v>46.182926391322376</v>
      </c>
      <c r="G29" s="104">
        <f>G9+G17</f>
        <v>11334006.790000001</v>
      </c>
      <c r="H29" s="104">
        <f>H9+H17</f>
        <v>2911882.94</v>
      </c>
      <c r="I29" s="104">
        <f t="shared" ref="I29:L29" si="14">I9+I17</f>
        <v>4553391.3599999994</v>
      </c>
      <c r="J29" s="104">
        <f t="shared" si="14"/>
        <v>0</v>
      </c>
      <c r="K29" s="104">
        <f t="shared" si="14"/>
        <v>1236257.1200000001</v>
      </c>
      <c r="L29" s="104">
        <f t="shared" si="14"/>
        <v>28800</v>
      </c>
      <c r="M29" s="104">
        <f t="shared" si="7"/>
        <v>5789648.4799999995</v>
      </c>
      <c r="N29" s="104">
        <f t="shared" si="7"/>
        <v>28800</v>
      </c>
      <c r="O29" s="104">
        <f>M29+N29</f>
        <v>5818448.4799999995</v>
      </c>
      <c r="P29" s="104">
        <f t="shared" si="9"/>
        <v>51.336200761178468</v>
      </c>
      <c r="Q29" s="119"/>
      <c r="R29" s="104">
        <f t="shared" si="2"/>
        <v>5515558.3100000015</v>
      </c>
      <c r="S29" s="104">
        <f t="shared" si="3"/>
        <v>48.663799238821532</v>
      </c>
      <c r="T29" s="104">
        <f>T9+T17</f>
        <v>5818448.4800000004</v>
      </c>
      <c r="U29" s="104">
        <f t="shared" si="4"/>
        <v>100.00000000000001</v>
      </c>
      <c r="V29" s="104">
        <f>V9+V17</f>
        <v>1528649.74</v>
      </c>
      <c r="W29" s="104">
        <f>W9+W17</f>
        <v>304071.75</v>
      </c>
      <c r="X29" s="106">
        <f t="shared" si="5"/>
        <v>1832721.49</v>
      </c>
      <c r="Y29" s="107">
        <f t="shared" si="10"/>
        <v>31.498456956346544</v>
      </c>
    </row>
    <row r="32" spans="1:25" ht="17.45" customHeight="1">
      <c r="B32" s="108" t="s">
        <v>120</v>
      </c>
    </row>
    <row r="33" spans="2:2" ht="17.45" customHeight="1">
      <c r="B33" s="115" t="s">
        <v>143</v>
      </c>
    </row>
  </sheetData>
  <mergeCells count="28">
    <mergeCell ref="C8:D8"/>
    <mergeCell ref="E8:F8"/>
    <mergeCell ref="I8:J8"/>
    <mergeCell ref="K8:L8"/>
    <mergeCell ref="M8:P8"/>
    <mergeCell ref="O6:O7"/>
    <mergeCell ref="T6:U6"/>
    <mergeCell ref="I6:J6"/>
    <mergeCell ref="V8:Y8"/>
    <mergeCell ref="R8:S8"/>
    <mergeCell ref="T8:U8"/>
    <mergeCell ref="X6:Y6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</mergeCells>
  <pageMargins left="0.19685039370078741" right="0.19685039370078741" top="0.31496062992125984" bottom="0.31496062992125984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รพร.สระแก้ว</vt:lpstr>
      <vt:lpstr>รพ.คลองหาด</vt:lpstr>
      <vt:lpstr>รพ.ตาพระยา</vt:lpstr>
      <vt:lpstr>รพ.วังน้ำเย็น</vt:lpstr>
      <vt:lpstr>รพ.วัฒนานคร</vt:lpstr>
      <vt:lpstr>รพ.อรัญประเทศ</vt:lpstr>
      <vt:lpstr>รพ.เขาฉกรรจ์</vt:lpstr>
      <vt:lpstr>รพ.วังสมบูรณ์</vt:lpstr>
      <vt:lpstr>รพ.โคกสูง</vt:lpstr>
      <vt:lpstr>แบบฟอร์ม</vt:lpstr>
      <vt:lpstr>แบบฟอร์ม!Print_Titles</vt:lpstr>
      <vt:lpstr>รพ.เขาฉกรรจ์!Print_Titles</vt:lpstr>
      <vt:lpstr>รพ.คลองหาด!Print_Titles</vt:lpstr>
      <vt:lpstr>รพ.โคกสูง!Print_Titles</vt:lpstr>
      <vt:lpstr>รพ.ตาพระยา!Print_Titles</vt:lpstr>
      <vt:lpstr>รพ.วังน้ำเย็น!Print_Titles</vt:lpstr>
      <vt:lpstr>รพ.วังสมบูรณ์!Print_Titles</vt:lpstr>
      <vt:lpstr>รพ.วัฒนานคร!Print_Titles</vt:lpstr>
      <vt:lpstr>รพ.อรัญประเทศ!Print_Titles</vt:lpstr>
      <vt:lpstr>รพร.สระแก้ว!Print_Titles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2020-03-10T02:31:24Z</cp:lastPrinted>
  <dcterms:created xsi:type="dcterms:W3CDTF">2018-12-21T03:08:07Z</dcterms:created>
  <dcterms:modified xsi:type="dcterms:W3CDTF">2020-04-30T03:24:22Z</dcterms:modified>
</cp:coreProperties>
</file>