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650" tabRatio="881" activeTab="1"/>
  </bookViews>
  <sheets>
    <sheet name="Sheet1" sheetId="27" r:id="rId1"/>
    <sheet name="Planfin2560_2nd" sheetId="8" r:id="rId2"/>
    <sheet name="Revenue" sheetId="1" r:id="rId3"/>
    <sheet name="Expense" sheetId="5" r:id="rId4"/>
    <sheet name="Mapping60" sheetId="2" r:id="rId5"/>
    <sheet name="1.WS-Re-Exp" sheetId="16" r:id="rId6"/>
    <sheet name="งบทดลอง รพ." sheetId="28" r:id="rId7"/>
    <sheet name="2.WS-ยา วชภฯ" sheetId="19" r:id="rId8"/>
    <sheet name="3.WS-วัสดุอื่น" sheetId="20" r:id="rId9"/>
    <sheet name="4.WS-แผน จน." sheetId="22" r:id="rId10"/>
    <sheet name="5.WS-แผน ลน." sheetId="23" r:id="rId11"/>
    <sheet name="6.WS-แผนลงทุน" sheetId="24" r:id="rId12"/>
    <sheet name="6.1 รายละเอียดแผนลงทุน" sheetId="29" r:id="rId13"/>
    <sheet name="7.WS-แผน รพ.สต." sheetId="25" r:id="rId14"/>
    <sheet name="7.1 รายละเอียด แผน รพ.สต." sheetId="30" r:id="rId15"/>
    <sheet name="WS2-9" sheetId="26" r:id="rId16"/>
  </sheets>
  <definedNames>
    <definedName name="_xlnm._FilterDatabase" localSheetId="5" hidden="1">'1.WS-Re-Exp'!$A$2:$G$599</definedName>
    <definedName name="_xlnm._FilterDatabase" localSheetId="4" hidden="1">Mapping60!$A$1:$K$598</definedName>
    <definedName name="DATA" localSheetId="12">#REF!</definedName>
    <definedName name="DATA" localSheetId="14">#REF!</definedName>
    <definedName name="DATA">#REF!</definedName>
    <definedName name="_xlnm.Print_Area" localSheetId="11">'6.WS-แผนลงทุน'!$A$1:$G$7</definedName>
    <definedName name="_xlnm.Print_Area" localSheetId="1">Planfin2560_2nd!$A$1:$G$92</definedName>
    <definedName name="_xlnm.Print_Area" localSheetId="2">Revenue!$C$1:$G$19</definedName>
    <definedName name="_xlnm.Print_Titles" localSheetId="5">'1.WS-Re-Exp'!$1:$2</definedName>
    <definedName name="_xlnm.Print_Titles" localSheetId="14">'7.1 รายละเอียด แผน รพ.สต.'!$A:$C</definedName>
    <definedName name="_xlnm.Print_Titles" localSheetId="1">Planfin2560_2nd!#REF!</definedName>
  </definedNames>
  <calcPr calcId="144525"/>
</workbook>
</file>

<file path=xl/calcChain.xml><?xml version="1.0" encoding="utf-8"?>
<calcChain xmlns="http://schemas.openxmlformats.org/spreadsheetml/2006/main">
  <c r="F12" i="24" l="1"/>
  <c r="E13" i="24" s="1"/>
  <c r="C10" i="24"/>
  <c r="C12" i="24" s="1"/>
  <c r="C8" i="24"/>
  <c r="F5" i="24"/>
  <c r="G5" i="24" l="1"/>
  <c r="G6" i="24"/>
  <c r="G4" i="24"/>
  <c r="S7" i="29" l="1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29" i="29"/>
  <c r="S30" i="29"/>
  <c r="S31" i="29"/>
  <c r="S32" i="29"/>
  <c r="S33" i="29"/>
  <c r="S34" i="29"/>
  <c r="S35" i="29"/>
  <c r="S36" i="29"/>
  <c r="S37" i="29"/>
  <c r="S38" i="29"/>
  <c r="S39" i="29"/>
  <c r="S40" i="29"/>
  <c r="S41" i="29"/>
  <c r="S42" i="29"/>
  <c r="S43" i="29"/>
  <c r="S44" i="29"/>
  <c r="S45" i="29"/>
  <c r="S46" i="29"/>
  <c r="S47" i="29"/>
  <c r="S48" i="29"/>
  <c r="S49" i="29"/>
  <c r="S50" i="29"/>
  <c r="S51" i="29"/>
  <c r="S52" i="29"/>
  <c r="S53" i="29"/>
  <c r="S54" i="29"/>
  <c r="S55" i="29"/>
  <c r="S56" i="29"/>
  <c r="S57" i="29"/>
  <c r="S58" i="29"/>
  <c r="S59" i="29"/>
  <c r="S60" i="29"/>
  <c r="S61" i="29"/>
  <c r="S62" i="29"/>
  <c r="S63" i="29"/>
  <c r="S64" i="29"/>
  <c r="S65" i="29"/>
  <c r="S66" i="29"/>
  <c r="S67" i="29"/>
  <c r="S68" i="29"/>
  <c r="S69" i="29"/>
  <c r="S70" i="29"/>
  <c r="S71" i="29"/>
  <c r="S72" i="29"/>
  <c r="S73" i="29"/>
  <c r="S74" i="29"/>
  <c r="S75" i="29"/>
  <c r="S76" i="29"/>
  <c r="S77" i="29"/>
  <c r="S78" i="29"/>
  <c r="S79" i="29"/>
  <c r="S80" i="29"/>
  <c r="S81" i="29"/>
  <c r="S82" i="29"/>
  <c r="S83" i="29"/>
  <c r="S84" i="29"/>
  <c r="S85" i="29"/>
  <c r="S86" i="29"/>
  <c r="S87" i="29"/>
  <c r="S88" i="29"/>
  <c r="S89" i="29"/>
  <c r="S90" i="29"/>
  <c r="S91" i="29"/>
  <c r="S92" i="29"/>
  <c r="S93" i="29"/>
  <c r="S94" i="29"/>
  <c r="S95" i="29"/>
  <c r="S96" i="29"/>
  <c r="S97" i="29"/>
  <c r="S98" i="29"/>
  <c r="S99" i="29"/>
  <c r="S100" i="29"/>
  <c r="S101" i="29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R35" i="29"/>
  <c r="R36" i="29"/>
  <c r="R37" i="29"/>
  <c r="R38" i="29"/>
  <c r="R39" i="29"/>
  <c r="R40" i="29"/>
  <c r="R41" i="29"/>
  <c r="R42" i="29"/>
  <c r="R43" i="29"/>
  <c r="R44" i="29"/>
  <c r="R45" i="29"/>
  <c r="R46" i="29"/>
  <c r="R47" i="29"/>
  <c r="R48" i="29"/>
  <c r="R49" i="29"/>
  <c r="R50" i="29"/>
  <c r="R51" i="29"/>
  <c r="R52" i="29"/>
  <c r="R53" i="29"/>
  <c r="R54" i="29"/>
  <c r="R55" i="29"/>
  <c r="R56" i="29"/>
  <c r="R57" i="29"/>
  <c r="R58" i="29"/>
  <c r="R59" i="29"/>
  <c r="R60" i="29"/>
  <c r="R61" i="29"/>
  <c r="R62" i="29"/>
  <c r="R63" i="29"/>
  <c r="R64" i="29"/>
  <c r="R65" i="29"/>
  <c r="R66" i="29"/>
  <c r="R67" i="29"/>
  <c r="R68" i="29"/>
  <c r="R69" i="29"/>
  <c r="R70" i="29"/>
  <c r="R71" i="29"/>
  <c r="R72" i="29"/>
  <c r="R73" i="29"/>
  <c r="R74" i="29"/>
  <c r="R75" i="29"/>
  <c r="R76" i="29"/>
  <c r="R77" i="29"/>
  <c r="R78" i="29"/>
  <c r="R79" i="29"/>
  <c r="R80" i="29"/>
  <c r="R81" i="29"/>
  <c r="R82" i="29"/>
  <c r="R83" i="29"/>
  <c r="R84" i="29"/>
  <c r="R85" i="29"/>
  <c r="R86" i="29"/>
  <c r="R87" i="29"/>
  <c r="R88" i="29"/>
  <c r="R89" i="29"/>
  <c r="R90" i="29"/>
  <c r="R91" i="29"/>
  <c r="R92" i="29"/>
  <c r="R93" i="29"/>
  <c r="R94" i="29"/>
  <c r="R95" i="29"/>
  <c r="R96" i="29"/>
  <c r="R97" i="29"/>
  <c r="R98" i="29"/>
  <c r="R99" i="29"/>
  <c r="R100" i="29"/>
  <c r="R101" i="29"/>
  <c r="S6" i="29"/>
  <c r="R6" i="29"/>
  <c r="E102" i="29"/>
  <c r="S102" i="29" s="1"/>
  <c r="F102" i="29"/>
  <c r="G102" i="29"/>
  <c r="H102" i="29"/>
  <c r="I102" i="29"/>
  <c r="J102" i="29"/>
  <c r="K102" i="29"/>
  <c r="L102" i="29"/>
  <c r="M102" i="29"/>
  <c r="N102" i="29"/>
  <c r="O102" i="29"/>
  <c r="P102" i="29"/>
  <c r="Q102" i="29"/>
  <c r="D102" i="29"/>
  <c r="R102" i="29" s="1"/>
  <c r="T5" i="30"/>
  <c r="T6" i="30"/>
  <c r="T7" i="30"/>
  <c r="T8" i="30"/>
  <c r="T9" i="30"/>
  <c r="T10" i="30"/>
  <c r="T4" i="30"/>
  <c r="I6" i="19" l="1"/>
  <c r="H6" i="19"/>
  <c r="F10" i="19" s="1"/>
  <c r="F11" i="19" s="1"/>
  <c r="D4" i="25"/>
  <c r="D5" i="25"/>
  <c r="D6" i="25"/>
  <c r="D7" i="25"/>
  <c r="D8" i="25"/>
  <c r="D9" i="25"/>
  <c r="D3" i="25"/>
  <c r="F10" i="25"/>
  <c r="D92" i="8" s="1"/>
  <c r="C10" i="25"/>
  <c r="D89" i="8" s="1"/>
  <c r="D10" i="25" l="1"/>
  <c r="D90" i="8" s="1"/>
  <c r="E4" i="25"/>
  <c r="G4" i="25" s="1"/>
  <c r="E5" i="25"/>
  <c r="G5" i="25" s="1"/>
  <c r="E6" i="25"/>
  <c r="G6" i="25" s="1"/>
  <c r="E7" i="25"/>
  <c r="G7" i="25" s="1"/>
  <c r="E8" i="25"/>
  <c r="G8" i="25" s="1"/>
  <c r="E9" i="25"/>
  <c r="G9" i="25" s="1"/>
  <c r="E3" i="25"/>
  <c r="E10" i="25" s="1"/>
  <c r="D91" i="8" s="1"/>
  <c r="E5" i="22"/>
  <c r="F5" i="22" s="1"/>
  <c r="E6" i="22"/>
  <c r="F6" i="22" s="1"/>
  <c r="E7" i="22"/>
  <c r="F7" i="22" s="1"/>
  <c r="E8" i="22"/>
  <c r="F8" i="22" s="1"/>
  <c r="E9" i="22"/>
  <c r="F9" i="22" s="1"/>
  <c r="E10" i="22"/>
  <c r="E11" i="22"/>
  <c r="F11" i="22" s="1"/>
  <c r="E4" i="22"/>
  <c r="F4" i="22" s="1"/>
  <c r="D85" i="8"/>
  <c r="D86" i="8"/>
  <c r="D84" i="8"/>
  <c r="D75" i="8"/>
  <c r="D76" i="8"/>
  <c r="D77" i="8"/>
  <c r="D78" i="8"/>
  <c r="D79" i="8"/>
  <c r="D80" i="8"/>
  <c r="D74" i="8"/>
  <c r="D63" i="8"/>
  <c r="D64" i="8"/>
  <c r="D65" i="8"/>
  <c r="D66" i="8"/>
  <c r="D67" i="8"/>
  <c r="D69" i="8"/>
  <c r="D62" i="8"/>
  <c r="D48" i="8"/>
  <c r="D49" i="8"/>
  <c r="D50" i="8"/>
  <c r="D51" i="8"/>
  <c r="D52" i="8"/>
  <c r="D53" i="8"/>
  <c r="D54" i="8"/>
  <c r="D55" i="8"/>
  <c r="D56" i="8"/>
  <c r="D57" i="8"/>
  <c r="D47" i="8"/>
  <c r="D58" i="8" s="1"/>
  <c r="D43" i="8"/>
  <c r="D44" i="8"/>
  <c r="D42" i="8"/>
  <c r="D11" i="30"/>
  <c r="D12" i="30" s="1"/>
  <c r="E11" i="30"/>
  <c r="F11" i="30"/>
  <c r="H11" i="30"/>
  <c r="I11" i="30"/>
  <c r="J11" i="30"/>
  <c r="K11" i="30"/>
  <c r="L11" i="30"/>
  <c r="M11" i="30"/>
  <c r="N11" i="30"/>
  <c r="O11" i="30"/>
  <c r="P11" i="30"/>
  <c r="Q11" i="30"/>
  <c r="R11" i="30"/>
  <c r="S11" i="30"/>
  <c r="S12" i="30" s="1"/>
  <c r="E10" i="23"/>
  <c r="H10" i="23" s="1"/>
  <c r="E9" i="23"/>
  <c r="H9" i="23" s="1"/>
  <c r="E8" i="23"/>
  <c r="H8" i="23" s="1"/>
  <c r="E7" i="23"/>
  <c r="H7" i="23" s="1"/>
  <c r="E6" i="23"/>
  <c r="H6" i="23" s="1"/>
  <c r="E5" i="23"/>
  <c r="H5" i="23" s="1"/>
  <c r="E4" i="23"/>
  <c r="H4" i="23" s="1"/>
  <c r="D16" i="23"/>
  <c r="D17" i="23"/>
  <c r="D12" i="22"/>
  <c r="D17" i="22"/>
  <c r="D18" i="22" s="1"/>
  <c r="B18" i="22"/>
  <c r="D13" i="19"/>
  <c r="D12" i="19"/>
  <c r="B12" i="19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1" i="16"/>
  <c r="C442" i="16"/>
  <c r="C443" i="16"/>
  <c r="C444" i="16"/>
  <c r="C445" i="16"/>
  <c r="C446" i="16"/>
  <c r="C447" i="16"/>
  <c r="C448" i="16"/>
  <c r="C449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5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6" i="16"/>
  <c r="C517" i="16"/>
  <c r="C518" i="16"/>
  <c r="C519" i="16"/>
  <c r="C520" i="16"/>
  <c r="C521" i="16"/>
  <c r="C522" i="16"/>
  <c r="C523" i="16"/>
  <c r="C524" i="16"/>
  <c r="C525" i="16"/>
  <c r="C526" i="16"/>
  <c r="C527" i="16"/>
  <c r="C528" i="16"/>
  <c r="C529" i="16"/>
  <c r="C530" i="16"/>
  <c r="C531" i="16"/>
  <c r="C532" i="16"/>
  <c r="C533" i="16"/>
  <c r="C534" i="16"/>
  <c r="C535" i="16"/>
  <c r="C536" i="16"/>
  <c r="C537" i="16"/>
  <c r="C538" i="16"/>
  <c r="C539" i="16"/>
  <c r="C540" i="16"/>
  <c r="C541" i="16"/>
  <c r="C542" i="16"/>
  <c r="C543" i="16"/>
  <c r="C544" i="16"/>
  <c r="C545" i="16"/>
  <c r="C546" i="16"/>
  <c r="C547" i="16"/>
  <c r="C548" i="16"/>
  <c r="C549" i="16"/>
  <c r="C550" i="16"/>
  <c r="C551" i="16"/>
  <c r="C552" i="16"/>
  <c r="C553" i="16"/>
  <c r="C554" i="16"/>
  <c r="C555" i="16"/>
  <c r="C556" i="16"/>
  <c r="C557" i="16"/>
  <c r="C558" i="16"/>
  <c r="C559" i="16"/>
  <c r="C560" i="16"/>
  <c r="C561" i="16"/>
  <c r="C562" i="16"/>
  <c r="C563" i="16"/>
  <c r="C564" i="16"/>
  <c r="C565" i="16"/>
  <c r="C566" i="16"/>
  <c r="C567" i="16"/>
  <c r="C568" i="16"/>
  <c r="C569" i="16"/>
  <c r="C570" i="16"/>
  <c r="C571" i="16"/>
  <c r="C572" i="16"/>
  <c r="C573" i="16"/>
  <c r="C574" i="16"/>
  <c r="C575" i="16"/>
  <c r="C576" i="16"/>
  <c r="C577" i="16"/>
  <c r="C578" i="16"/>
  <c r="C579" i="16"/>
  <c r="C580" i="16"/>
  <c r="C581" i="16"/>
  <c r="C582" i="16"/>
  <c r="C583" i="16"/>
  <c r="C584" i="16"/>
  <c r="C585" i="16"/>
  <c r="C586" i="16"/>
  <c r="C587" i="16"/>
  <c r="C588" i="16"/>
  <c r="C589" i="16"/>
  <c r="C590" i="16"/>
  <c r="C591" i="16"/>
  <c r="C592" i="16"/>
  <c r="C593" i="16"/>
  <c r="C594" i="16"/>
  <c r="C595" i="16"/>
  <c r="C596" i="16"/>
  <c r="C597" i="16"/>
  <c r="C598" i="16"/>
  <c r="C599" i="16"/>
  <c r="C3" i="16"/>
  <c r="D7" i="8"/>
  <c r="E7" i="8" s="1"/>
  <c r="D6" i="8"/>
  <c r="E6" i="8" s="1"/>
  <c r="D13" i="8"/>
  <c r="E13" i="8" s="1"/>
  <c r="D22" i="8"/>
  <c r="D18" i="8"/>
  <c r="E18" i="8" s="1"/>
  <c r="D20" i="8"/>
  <c r="E20" i="8" s="1"/>
  <c r="D19" i="8"/>
  <c r="D17" i="8"/>
  <c r="D9" i="8"/>
  <c r="E9" i="8" s="1"/>
  <c r="D28" i="8"/>
  <c r="D26" i="8"/>
  <c r="E26" i="8" s="1"/>
  <c r="D24" i="8"/>
  <c r="D15" i="8"/>
  <c r="E15" i="8" s="1"/>
  <c r="D23" i="8"/>
  <c r="E23" i="8" s="1"/>
  <c r="D5" i="8"/>
  <c r="E5" i="8" s="1"/>
  <c r="D25" i="8"/>
  <c r="D12" i="8"/>
  <c r="E12" i="8" s="1"/>
  <c r="D21" i="8"/>
  <c r="E21" i="8" s="1"/>
  <c r="D27" i="8"/>
  <c r="E27" i="8" s="1"/>
  <c r="D11" i="8"/>
  <c r="D10" i="8"/>
  <c r="E10" i="8" s="1"/>
  <c r="D8" i="8"/>
  <c r="E8" i="8" s="1"/>
  <c r="D29" i="8"/>
  <c r="E29" i="8" s="1"/>
  <c r="D14" i="8"/>
  <c r="E36" i="5"/>
  <c r="E34" i="5"/>
  <c r="E33" i="5"/>
  <c r="E32" i="5"/>
  <c r="E31" i="5"/>
  <c r="E28" i="5"/>
  <c r="E27" i="5"/>
  <c r="E26" i="5"/>
  <c r="E25" i="5"/>
  <c r="E24" i="5"/>
  <c r="E22" i="5"/>
  <c r="E21" i="5"/>
  <c r="E20" i="5"/>
  <c r="E19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G51" i="1"/>
  <c r="G50" i="1"/>
  <c r="G49" i="1"/>
  <c r="G46" i="1"/>
  <c r="G45" i="1"/>
  <c r="G33" i="1"/>
  <c r="G32" i="1"/>
  <c r="G31" i="1"/>
  <c r="G30" i="1"/>
  <c r="G29" i="1"/>
  <c r="G26" i="1"/>
  <c r="G43" i="1" s="1"/>
  <c r="G25" i="1"/>
  <c r="G24" i="1"/>
  <c r="G23" i="1"/>
  <c r="G22" i="1"/>
  <c r="G21" i="1"/>
  <c r="G18" i="1"/>
  <c r="F18" i="1" s="1"/>
  <c r="G17" i="1"/>
  <c r="F17" i="1" s="1"/>
  <c r="G16" i="1"/>
  <c r="G15" i="1"/>
  <c r="F15" i="1" s="1"/>
  <c r="G14" i="1"/>
  <c r="G13" i="1"/>
  <c r="F13" i="1" s="1"/>
  <c r="G12" i="1"/>
  <c r="G9" i="1"/>
  <c r="F9" i="1" s="1"/>
  <c r="G8" i="1"/>
  <c r="F8" i="1" s="1"/>
  <c r="G7" i="1"/>
  <c r="F7" i="1" s="1"/>
  <c r="G6" i="1"/>
  <c r="F6" i="1" s="1"/>
  <c r="G5" i="1"/>
  <c r="F5" i="1" s="1"/>
  <c r="G4" i="1"/>
  <c r="G3" i="1"/>
  <c r="F3" i="1" s="1"/>
  <c r="F17" i="5"/>
  <c r="F37" i="5" s="1"/>
  <c r="F23" i="5"/>
  <c r="F29" i="5"/>
  <c r="K12" i="22"/>
  <c r="J12" i="22"/>
  <c r="I12" i="22"/>
  <c r="H12" i="22"/>
  <c r="C12" i="22"/>
  <c r="B12" i="22"/>
  <c r="G11" i="22"/>
  <c r="G9" i="22"/>
  <c r="G8" i="22"/>
  <c r="G7" i="22"/>
  <c r="G6" i="22"/>
  <c r="G5" i="22"/>
  <c r="E28" i="8"/>
  <c r="E25" i="8"/>
  <c r="E24" i="8"/>
  <c r="E22" i="8"/>
  <c r="E19" i="8"/>
  <c r="E17" i="8"/>
  <c r="E11" i="8"/>
  <c r="E14" i="8"/>
  <c r="E19" i="1"/>
  <c r="E10" i="1"/>
  <c r="E12" i="30" l="1"/>
  <c r="F10" i="22"/>
  <c r="D81" i="8"/>
  <c r="G3" i="25"/>
  <c r="G10" i="25" s="1"/>
  <c r="G39" i="1"/>
  <c r="G27" i="1"/>
  <c r="E23" i="5"/>
  <c r="E29" i="5" s="1"/>
  <c r="E35" i="5"/>
  <c r="G37" i="1"/>
  <c r="G19" i="1"/>
  <c r="F19" i="1" s="1"/>
  <c r="G38" i="1"/>
  <c r="G40" i="1"/>
  <c r="G34" i="1"/>
  <c r="E17" i="5"/>
  <c r="G42" i="1"/>
  <c r="G36" i="1"/>
  <c r="G41" i="1"/>
  <c r="F16" i="1"/>
  <c r="F12" i="1"/>
  <c r="F14" i="1"/>
  <c r="D30" i="8"/>
  <c r="E30" i="8" s="1"/>
  <c r="D16" i="8"/>
  <c r="F4" i="1"/>
  <c r="G10" i="1"/>
  <c r="F10" i="1" s="1"/>
  <c r="E12" i="22"/>
  <c r="M12" i="30"/>
  <c r="T12" i="30" s="1"/>
  <c r="T11" i="30"/>
  <c r="G4" i="22"/>
  <c r="D68" i="8" l="1"/>
  <c r="D70" i="8" s="1"/>
  <c r="F12" i="22"/>
  <c r="G10" i="22"/>
  <c r="G12" i="22" s="1"/>
  <c r="G44" i="1"/>
  <c r="G47" i="1" s="1"/>
  <c r="G52" i="1" s="1"/>
  <c r="E37" i="5"/>
  <c r="D31" i="8"/>
  <c r="E31" i="8" s="1"/>
  <c r="E16" i="8"/>
  <c r="E38" i="5" l="1"/>
  <c r="E39" i="5"/>
  <c r="D35" i="8" s="1"/>
  <c r="D36" i="8" s="1"/>
  <c r="C36" i="8" s="1"/>
  <c r="D32" i="8"/>
  <c r="E32" i="8" s="1"/>
  <c r="D33" i="8" l="1"/>
</calcChain>
</file>

<file path=xl/comments1.xml><?xml version="1.0" encoding="utf-8"?>
<comments xmlns="http://schemas.openxmlformats.org/spreadsheetml/2006/main">
  <authors>
    <author>Amornratana</author>
    <author>Administrator</author>
    <author>Tong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4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ณ ก.พ.61</t>
        </r>
      </text>
    </comment>
    <comment ref="B38" authorId="2">
      <text>
        <r>
          <rPr>
            <b/>
            <sz val="9"/>
            <color indexed="81"/>
            <rFont val="Tahoma"/>
            <family val="2"/>
          </rPr>
          <t>Tong:</t>
        </r>
        <r>
          <rPr>
            <sz val="9"/>
            <color indexed="81"/>
            <rFont val="Tahoma"/>
            <family val="2"/>
          </rPr>
          <t xml:space="preserve">
ง/ฝ และเทียบเท่าเงินสด หัก เงินที่มีวัตถุประสงค์ ว
</t>
        </r>
      </text>
    </comment>
    <comment ref="B39" authorId="2">
      <text>
        <r>
          <rPr>
            <b/>
            <sz val="9"/>
            <color indexed="81"/>
            <rFont val="Tahoma"/>
            <family val="2"/>
          </rPr>
          <t>Tong:</t>
        </r>
        <r>
          <rPr>
            <sz val="9"/>
            <color indexed="81"/>
            <rFont val="Tahoma"/>
            <family val="2"/>
          </rPr>
          <t xml:space="preserve">
ณ ก.พ.61 รวม เงินรับฝากกอนทุนUC งบลงทุนด้วย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Amonrat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365/5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5.xml><?xml version="1.0" encoding="utf-8"?>
<comments xmlns="http://schemas.openxmlformats.org/spreadsheetml/2006/main">
  <authors>
    <author>Amonrat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6.xml><?xml version="1.0" encoding="utf-8"?>
<comments xmlns="http://schemas.openxmlformats.org/spreadsheetml/2006/main">
  <authors>
    <author>Amonrat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365/4.25</t>
        </r>
      </text>
    </comment>
  </commentList>
</comments>
</file>

<file path=xl/comments7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8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</commentList>
</comments>
</file>

<file path=xl/comments9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sharedStrings.xml><?xml version="1.0" encoding="utf-8"?>
<sst xmlns="http://schemas.openxmlformats.org/spreadsheetml/2006/main" count="9916" uniqueCount="1816">
  <si>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</si>
  <si>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</si>
  <si>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</si>
  <si>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</si>
  <si>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</si>
  <si>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</si>
  <si>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</si>
  <si>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</si>
  <si>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</si>
  <si>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</si>
  <si>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</si>
  <si>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</si>
  <si>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</si>
  <si>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</si>
  <si>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</si>
  <si>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</si>
  <si>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</si>
  <si>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</si>
  <si>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</si>
  <si>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</si>
  <si>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</si>
  <si>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</si>
  <si>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</si>
  <si>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</si>
  <si>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</si>
  <si>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</si>
  <si>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</si>
  <si>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</si>
  <si>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</si>
  <si>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</si>
  <si>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</si>
  <si>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</si>
  <si>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</si>
  <si>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</si>
  <si>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</si>
  <si>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</si>
  <si>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</si>
  <si>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</si>
  <si>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</si>
  <si>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</si>
  <si>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</si>
  <si>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</si>
  <si>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</si>
  <si>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</si>
  <si>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</si>
  <si>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</si>
  <si>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</si>
  <si>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</si>
  <si>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</si>
  <si>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</si>
  <si>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</si>
  <si>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</si>
  <si>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</si>
  <si>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</si>
  <si>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</si>
  <si>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</si>
  <si>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</si>
  <si>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</si>
  <si>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</si>
  <si>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</si>
  <si>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</si>
  <si>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</si>
  <si>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</si>
  <si>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</si>
  <si>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</si>
  <si>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</si>
  <si>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</si>
  <si>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</si>
  <si>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</si>
  <si>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</si>
  <si>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</si>
  <si>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</si>
  <si>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</si>
  <si>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</si>
  <si>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</si>
  <si>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</si>
  <si>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</si>
  <si>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</si>
  <si>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</si>
  <si>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</si>
  <si>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</si>
  <si>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</si>
  <si>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</si>
  <si>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</si>
  <si>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</si>
  <si>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</si>
  <si>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</si>
  <si>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</si>
  <si>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</si>
  <si>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</si>
  <si>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</si>
  <si>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</si>
  <si>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</si>
  <si>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</si>
  <si>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</si>
  <si>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</si>
  <si>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</si>
  <si>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</si>
  <si>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</si>
  <si>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</si>
  <si>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</si>
  <si>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</si>
  <si>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</si>
  <si>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</si>
  <si>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</si>
  <si>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</si>
  <si>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</si>
  <si>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</si>
  <si>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</si>
  <si>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</si>
  <si>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</si>
  <si>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</si>
  <si>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</si>
  <si>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</si>
  <si>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</si>
  <si>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</si>
  <si>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</si>
  <si>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</si>
  <si>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</si>
  <si>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</si>
  <si>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</si>
  <si>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</si>
  <si>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</si>
  <si>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</si>
  <si>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</si>
  <si>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</si>
  <si>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</si>
  <si>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</si>
  <si>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</si>
  <si>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</si>
  <si>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</si>
  <si>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</si>
  <si>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</si>
  <si>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</si>
  <si>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</si>
  <si>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</si>
  <si>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</si>
  <si>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</si>
  <si>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</si>
  <si>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</si>
  <si>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</si>
  <si>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</si>
  <si>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</si>
  <si>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</si>
  <si>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</si>
  <si>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</si>
  <si>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</si>
  <si>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</si>
  <si>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</si>
  <si>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</si>
  <si>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</si>
  <si>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</si>
  <si>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</si>
  <si>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</si>
  <si>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</si>
  <si>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</si>
  <si>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</si>
  <si>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</si>
  <si>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</si>
  <si>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</si>
  <si>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</si>
  <si>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</si>
  <si>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</si>
  <si>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</si>
  <si>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</si>
  <si>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</si>
  <si>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</si>
  <si>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</si>
  <si>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</si>
  <si>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</si>
  <si>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</si>
  <si>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</si>
  <si>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</si>
  <si>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</si>
  <si>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</si>
  <si>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</si>
  <si>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</si>
  <si>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</si>
  <si>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</si>
  <si>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</si>
  <si>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</si>
  <si>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</si>
  <si>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</si>
  <si>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</si>
  <si>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</si>
  <si>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</si>
  <si>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</si>
  <si>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</si>
  <si>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</si>
  <si>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</si>
  <si>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</si>
  <si>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</si>
  <si>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</si>
  <si>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</si>
  <si>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</si>
  <si>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</si>
  <si>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</si>
  <si>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</si>
  <si>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</si>
  <si>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</si>
  <si>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</si>
  <si>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</si>
  <si>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</si>
  <si>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</si>
  <si>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</si>
  <si>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</si>
  <si>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</si>
  <si>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</si>
  <si>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</si>
  <si>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</si>
  <si>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</si>
  <si>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</si>
  <si>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</si>
  <si>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</si>
  <si>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</si>
  <si>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</si>
  <si>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</si>
  <si>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</si>
  <si>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</si>
  <si>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</si>
  <si>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</si>
  <si>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</si>
  <si>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</si>
  <si>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</si>
  <si>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</si>
  <si>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</si>
  <si>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</si>
  <si>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</si>
  <si>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</si>
  <si>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</si>
  <si>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</si>
  <si>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</si>
  <si>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</si>
  <si>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</si>
  <si>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</si>
  <si>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</si>
  <si>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</si>
  <si>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</si>
  <si>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</si>
  <si>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</si>
  <si>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</si>
  <si>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</si>
  <si>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</si>
  <si>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</si>
  <si>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</si>
  <si>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</si>
  <si>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</si>
  <si>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</si>
  <si>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</si>
  <si>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</si>
  <si>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</si>
  <si>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</si>
  <si>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</si>
  <si>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</si>
  <si>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</si>
  <si>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</si>
  <si>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</si>
  <si>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</si>
  <si>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</si>
  <si>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</si>
  <si>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</si>
  <si>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</si>
  <si>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</si>
  <si>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</si>
  <si>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</si>
  <si>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</si>
  <si>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</si>
  <si>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</si>
  <si>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</si>
  <si>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</si>
  <si>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</si>
  <si>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</si>
  <si>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</si>
  <si>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</si>
  <si>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</si>
  <si>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</si>
  <si>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</si>
  <si>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</si>
  <si>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</si>
  <si>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</si>
  <si>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</si>
  <si>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</si>
  <si>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</si>
  <si>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</si>
  <si>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</si>
  <si>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</si>
  <si>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</si>
  <si>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</si>
  <si>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</si>
  <si>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</si>
  <si>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</si>
  <si>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</si>
  <si>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</si>
  <si>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</si>
  <si>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</si>
  <si>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</si>
  <si>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</si>
  <si>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</si>
  <si>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</si>
  <si>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</si>
  <si>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</si>
  <si>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</si>
  <si>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</si>
  <si>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</si>
  <si>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</si>
  <si>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</si>
  <si>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</si>
  <si>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</si>
  <si>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</si>
  <si>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</si>
  <si>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</si>
  <si>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</si>
  <si>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</si>
  <si>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</si>
  <si>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</si>
  <si>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</si>
  <si>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</si>
  <si>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</si>
  <si>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</si>
  <si>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</si>
  <si>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</si>
  <si>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</si>
  <si>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</si>
  <si>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</si>
  <si>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</si>
  <si>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</si>
  <si>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</si>
  <si>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</si>
  <si>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</si>
  <si>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</si>
  <si>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</si>
  <si>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</si>
  <si>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</si>
  <si>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</si>
  <si>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</si>
  <si>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</si>
  <si>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</si>
  <si>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</si>
  <si>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</si>
  <si>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</si>
  <si>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</si>
  <si>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</si>
  <si>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</si>
  <si>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</si>
  <si>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</si>
  <si>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</si>
  <si>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</si>
  <si>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</si>
  <si>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</si>
  <si>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</si>
  <si>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</si>
  <si>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</si>
  <si>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</si>
  <si>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</si>
  <si>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</si>
  <si>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</si>
  <si>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</si>
  <si>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</si>
  <si>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</si>
  <si>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</si>
  <si>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</si>
  <si>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</si>
  <si>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</si>
  <si>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</si>
  <si>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</si>
  <si>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</si>
  <si>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</si>
  <si>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</si>
  <si>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</si>
  <si>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</si>
  <si>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</si>
  <si>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</si>
  <si>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</si>
  <si>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</si>
  <si>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</si>
  <si>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</si>
  <si>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</si>
  <si>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</si>
  <si>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</si>
  <si>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</si>
  <si>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</si>
  <si>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</si>
  <si>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</si>
  <si>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</si>
  <si>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</si>
  <si>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</si>
  <si>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</si>
  <si>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</si>
  <si>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</si>
  <si>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</si>
  <si>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</si>
  <si>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</si>
  <si>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</si>
  <si>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</si>
  <si>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</si>
  <si>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</si>
  <si>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</si>
  <si>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</si>
  <si>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</si>
  <si>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</si>
  <si>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</si>
  <si>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</si>
  <si>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</si>
  <si>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</si>
  <si>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</si>
  <si>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</si>
  <si>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</si>
  <si>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</si>
  <si>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</si>
  <si>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</si>
  <si>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</si>
  <si>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</si>
  <si>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</si>
  <si>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</si>
  <si>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</si>
  <si>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</si>
  <si>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</si>
  <si>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</si>
  <si>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</si>
  <si>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</si>
  <si>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</si>
  <si>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</si>
  <si>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</si>
  <si>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</si>
  <si>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</si>
  <si>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</si>
  <si>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</si>
  <si>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</si>
  <si>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</si>
  <si>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</si>
  <si>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</si>
  <si>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</si>
  <si>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</si>
  <si>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</si>
  <si>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</si>
  <si>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</si>
  <si>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</si>
  <si>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</si>
  <si>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</si>
  <si>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</si>
  <si>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</si>
  <si>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</si>
  <si>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</si>
  <si>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</si>
  <si>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</si>
  <si>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</si>
  <si>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</si>
  <si>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</si>
  <si>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</si>
  <si>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</si>
  <si>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</si>
  <si>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</si>
  <si>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</si>
  <si>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</si>
  <si>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</si>
  <si>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</si>
  <si>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</si>
  <si>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</si>
  <si>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</si>
  <si>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</si>
  <si>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</si>
  <si>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</si>
  <si>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</si>
  <si>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</si>
  <si>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</si>
  <si>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</si>
  <si>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</si>
  <si>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</si>
  <si>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</si>
  <si>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</si>
  <si>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</si>
  <si>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</si>
  <si>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</si>
  <si>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</si>
  <si>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</si>
  <si>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</si>
  <si>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</si>
  <si>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</si>
  <si>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</si>
  <si>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</si>
  <si>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</si>
  <si>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</si>
  <si>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</si>
  <si>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</si>
  <si>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</si>
  <si>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</si>
  <si>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</si>
  <si>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</si>
  <si>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</si>
  <si>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</si>
  <si>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</si>
  <si>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</si>
  <si>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</si>
  <si>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</si>
  <si>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</si>
  <si>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</si>
  <si>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</si>
  <si>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</si>
  <si>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</si>
  <si>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</si>
  <si>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</si>
  <si>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</si>
  <si>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</si>
  <si>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</si>
  <si>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</si>
  <si>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</si>
  <si>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</si>
  <si>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</si>
  <si>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</si>
  <si>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</si>
  <si>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</si>
  <si>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</si>
  <si>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</si>
  <si>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</si>
  <si>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</si>
  <si>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</si>
  <si>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</si>
  <si>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</si>
  <si>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</si>
  <si>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</si>
  <si>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</si>
  <si>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</si>
  <si>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</si>
  <si>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</si>
  <si>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</si>
  <si>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</si>
  <si>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</si>
  <si>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</si>
  <si>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</si>
  <si>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</si>
  <si>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</si>
  <si>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</si>
  <si>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</si>
  <si>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</si>
  <si>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</si>
  <si>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</si>
  <si>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</si>
  <si>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</si>
  <si>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</si>
  <si>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</si>
  <si>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</si>
  <si>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</si>
  <si>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</si>
  <si>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</si>
  <si>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</si>
  <si>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</si>
  <si>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</si>
  <si>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</si>
  <si>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</si>
  <si>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</si>
  <si>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</si>
  <si>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</si>
  <si>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</si>
  <si>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</si>
  <si>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</si>
  <si>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</si>
  <si>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</si>
  <si>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</si>
  <si>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</si>
  <si>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</si>
  <si>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</si>
  <si>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</si>
  <si>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</si>
  <si>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</si>
  <si>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</si>
  <si>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</si>
  <si>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</si>
  <si>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</si>
  <si>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</si>
  <si>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</si>
  <si>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</si>
  <si>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</si>
  <si>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</si>
  <si>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</si>
  <si>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</si>
  <si>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</si>
  <si>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</si>
  <si>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</si>
  <si>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</si>
  <si>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</si>
  <si>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</si>
  <si>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</si>
  <si>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</si>
  <si>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</si>
  <si>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</si>
  <si>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</si>
  <si>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</si>
  <si>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</si>
  <si>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</si>
  <si>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</si>
  <si>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</si>
  <si>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</si>
  <si>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</si>
  <si>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</si>
  <si>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</si>
  <si>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</si>
  <si>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</si>
  <si>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</si>
  <si>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</si>
  <si>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</si>
  <si>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</si>
  <si>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</si>
  <si>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</si>
  <si>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</si>
  <si>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</si>
  <si>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</si>
  <si>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</si>
  <si>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</si>
  <si>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</si>
  <si>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</si>
  <si>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</si>
  <si>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</si>
  <si>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</si>
  <si>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</si>
  <si>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</si>
  <si>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</si>
  <si>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</si>
  <si>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</si>
  <si>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</si>
  <si>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</si>
  <si>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</si>
  <si>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</si>
  <si>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</si>
  <si>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</si>
  <si>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</si>
  <si>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</si>
  <si>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</si>
  <si>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</si>
  <si>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</si>
  <si>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</si>
  <si>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</si>
  <si>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</si>
  <si>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</si>
  <si>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</si>
  <si>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</si>
  <si>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</si>
  <si>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</si>
  <si>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</si>
  <si>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</si>
  <si>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</si>
  <si>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</si>
  <si>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</si>
  <si>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</si>
  <si>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</si>
  <si>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</si>
  <si>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</si>
  <si>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</si>
  <si>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</si>
  <si>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</si>
  <si>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</si>
  <si>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</si>
  <si>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</si>
  <si>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</si>
  <si>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</si>
  <si>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</si>
  <si>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</si>
  <si>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</si>
  <si>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</si>
  <si>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</si>
  <si>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</si>
  <si>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</si>
  <si>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</si>
  <si>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</si>
  <si>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</si>
  <si>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</si>
  <si>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</si>
  <si>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</si>
  <si>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</si>
  <si>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</si>
  <si>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</si>
  <si>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</si>
  <si>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</si>
  <si>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</si>
  <si>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</si>
  <si>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</si>
  <si>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</si>
  <si>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</si>
  <si>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</si>
  <si>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</si>
  <si>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</si>
  <si>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</si>
  <si>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</si>
  <si>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</si>
  <si>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</si>
  <si>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</si>
  <si>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</si>
  <si>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</si>
  <si>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</si>
  <si>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</si>
  <si>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</si>
  <si>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</si>
  <si>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</si>
  <si>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</si>
  <si>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</si>
  <si>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</si>
  <si>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</si>
  <si>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</si>
  <si>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</si>
  <si>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</si>
  <si>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</si>
  <si>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</si>
  <si>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</si>
  <si>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</si>
  <si>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</si>
  <si>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</si>
  <si>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</si>
  <si>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</si>
  <si>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</si>
  <si>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</si>
  <si>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</si>
  <si>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</si>
  <si>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</si>
  <si>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</si>
  <si>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</si>
  <si>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</si>
  <si>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</si>
  <si>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</si>
  <si>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</si>
  <si>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</si>
  <si>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</si>
  <si>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</si>
  <si>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</si>
  <si>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</si>
  <si>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</si>
  <si>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</si>
  <si>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</si>
  <si>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</si>
  <si>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</si>
  <si>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</si>
  <si>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</si>
  <si>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</si>
  <si>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</si>
  <si>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</si>
  <si>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</si>
  <si>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</si>
  <si>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</si>
  <si>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</si>
  <si>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</si>
  <si>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</si>
  <si>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</si>
  <si>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</si>
  <si>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</si>
  <si>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</si>
  <si>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</si>
  <si>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REVENUE</t>
  </si>
  <si>
    <t>EXPENSE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</si>
  <si>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</si>
  <si>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</si>
  <si>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</si>
  <si>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</si>
  <si>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</si>
  <si>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</si>
  <si>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</si>
  <si>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</si>
  <si>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</si>
  <si>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</si>
  <si>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</si>
  <si>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</si>
  <si>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รวมวัสดุทั้งหมด</t>
  </si>
  <si>
    <t>รายการ</t>
  </si>
  <si>
    <t>(A) มูลค่าจัดซื้อปี 2557</t>
  </si>
  <si>
    <t>(B) มูลค่าจัดซื้อปี 2558</t>
  </si>
  <si>
    <t>(C) มูลค่าจัดซื้อปี 2559</t>
  </si>
  <si>
    <t>(D)มูลค่าการใช้ใน รพ. ปี 59</t>
  </si>
  <si>
    <t>(E)มูลค่าการสนับสนุน รพ.สต.ปี 59</t>
  </si>
  <si>
    <t>(F) มูลค่าการโอนยาให้หน่วยงานอื่น ปี 59</t>
  </si>
  <si>
    <t>(G) = D+E+F รวมมูลค่าการใช้ยาทั้งปี 59</t>
  </si>
  <si>
    <t>(H) สินค้าคงคลัง (ยา เวชภัณฑ์ฯ วัสดุวิทย์ฯ) ณ 30 ก.ย. 2559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</si>
  <si>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</si>
  <si>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</si>
  <si>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</si>
  <si>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>(E) วัสดุคงคลัง ณ 30 ก.ย. 2559</t>
  </si>
  <si>
    <t>(A)หนี้ค้างชำระ ณ 30 ก.ย.2559</t>
  </si>
  <si>
    <t>(B)ประมาณการหนี้สินปี 2560</t>
  </si>
  <si>
    <t>(C) = A+B รวมภาระหนี้สินปี 2560</t>
  </si>
  <si>
    <t>(E) = C-Dภาระหนี้สินคงเหลือสิ้นปี 2560</t>
  </si>
  <si>
    <t xml:space="preserve">แผนการจ่ายชำระหนี้สินปีต่อไป </t>
  </si>
  <si>
    <t>ปี 2561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</si>
  <si>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</si>
  <si>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</si>
  <si>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</si>
  <si>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</si>
  <si>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</si>
  <si>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</si>
  <si>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</si>
  <si>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</si>
  <si>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</si>
  <si>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</si>
  <si>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(B)ประมาณการลูกหนี้ปี 2560</t>
  </si>
  <si>
    <t xml:space="preserve">  (C) =  A+B รวมลูกหนี้ปี 2560</t>
  </si>
  <si>
    <t>(E)ประมาณการตัดหนี้สูญ</t>
  </si>
  <si>
    <t>(F)= C-D-E ลูกหนี้คงเหลือยกไปปี 2561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</si>
  <si>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</si>
  <si>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</si>
  <si>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</si>
  <si>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</si>
  <si>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</si>
  <si>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</si>
  <si>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</si>
  <si>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</si>
  <si>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</si>
  <si>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</si>
  <si>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(A) วงเงินที่สามารถใช้ลงทุนได้แต่ละประเภท(บาท)</t>
  </si>
  <si>
    <t>(B)ครุภัณฑ์ (จำนวนรายการ)</t>
  </si>
  <si>
    <t>(C) มูลค่ารวม</t>
  </si>
  <si>
    <t>(D)ที่ดินอาคาร สิ่งปลูกสร้าง (จำนวนรายการ)</t>
  </si>
  <si>
    <t>(E) มูลค่ารวม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</si>
  <si>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</si>
  <si>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</si>
  <si>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</si>
  <si>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</si>
  <si>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</si>
  <si>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</si>
  <si>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</si>
  <si>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</si>
  <si>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</si>
  <si>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</si>
  <si>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1. แผนประมาณการรายได้-ควบคุมค่าใช้จ่าย ปีงบประมาณ 2560</t>
  </si>
  <si>
    <t>(D) แผนการจ่ายชำระปี 2560 (นำไปกรอกใน Planfin60)</t>
  </si>
  <si>
    <t>SumAdjRw</t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</si>
  <si>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</si>
  <si>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</si>
  <si>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</si>
  <si>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</si>
  <si>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</si>
  <si>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</si>
  <si>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</si>
  <si>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</si>
  <si>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</si>
  <si>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(F)แผนจัดซื้อปี 2560 นำไปกรอกใน planfin60</t>
  </si>
  <si>
    <t>(F) = C+E    รวมเงินลงทุนนำไปกรอกใน Planfin60</t>
  </si>
  <si>
    <t>2.  Worksheet แผนจัดซื้อยา เวชภัณฑ์ วัสดุการแพทย์ วัสดุวิทยาศาสตร์การแพทย์</t>
  </si>
  <si>
    <t>(I)แผนจัดซื้อปี 2560 นำไปกรอกใน planfin60</t>
  </si>
  <si>
    <t>3. Worksheet แผนจัดซื้อวัสดุอื่นๆ</t>
  </si>
  <si>
    <t>4. Worksheet แผนบริหารจัดการเจ้าหนี้</t>
  </si>
  <si>
    <t>5. Worksheet แผนบริหารจัดการลูกหนี้</t>
  </si>
  <si>
    <t xml:space="preserve"> (D) ประมาณการลูกหนี้ที่เรียกเก็บได้ในปี 2560 นำไปกรอกใน planfin60  </t>
  </si>
  <si>
    <t>6. Worksheetแผนการลงทุนของหน่วยบริการ</t>
  </si>
  <si>
    <t>7. Worksheetแผนการสนับสนุน รพ.สต.  (ไม่รวมเงินตามผลงาน)</t>
  </si>
  <si>
    <t>จำนวนเงิน Fixed Cost ตามประกาศ (สธ0204/22819 ลว.15 กค.59)</t>
  </si>
  <si>
    <t>นำยอดรวมไปกรอกใน Planfin60</t>
  </si>
  <si>
    <t xml:space="preserve">รายการอื่น 
</t>
  </si>
  <si>
    <t xml:space="preserve">ยา เวชภัณฑ์ วัสดุอื่นฯ </t>
  </si>
  <si>
    <t>หมายถึง ยา เวชภัณฑ์ วัสดุการแพทย์ วัสดุวิทยาศาตร์การแพทย์ วัสดุทันตกรรม และวัสดุอื่นทุกประเภท</t>
  </si>
  <si>
    <t xml:space="preserve">งบค่าเสื่อม UC  </t>
  </si>
  <si>
    <t>เจ้าหนี้วัสดุอื่น</t>
  </si>
  <si>
    <t xml:space="preserve">   เจ้าหนี้วัสดุอื่น</t>
  </si>
  <si>
    <t>วิธีการใช้งาน</t>
  </si>
  <si>
    <t>เตรียมและใส่ข้อมูลใน  worksheet</t>
  </si>
  <si>
    <t>ตรวจสอบข้อมุล ถูกต้อง  เรียบร้อยแล้ว   ใช้ชีทนี้ในการส่งข้อมูลมาที่   planfin.cfo.in.th</t>
  </si>
  <si>
    <t>Espense</t>
  </si>
  <si>
    <t>Planfin2560</t>
  </si>
  <si>
    <t>คอลั่ม C   ให้นำข้อมูลในเว็บไซด์  planfin.cfo.in.th  ข้อมูลกลุ่มประกัน  มาใส่เพื่อดูผลเปรียบเทียบ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</si>
  <si>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</si>
  <si>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</si>
  <si>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</si>
  <si>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</si>
  <si>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บรรทัดแรก ชื่อ WORKSHEET PLANFIN60  ให้ลบออก</t>
  </si>
  <si>
    <t xml:space="preserve">    ตรวจสอบค่าว่างในคอลั่ม C  ให้ใส่เลข  0  แทนค่าว่าง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</si>
  <si>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</si>
  <si>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</si>
  <si>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</si>
  <si>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>คอลั่ม F  คำนวนให้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</si>
  <si>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</si>
  <si>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</si>
  <si>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</si>
  <si>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</si>
  <si>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</si>
  <si>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</si>
  <si>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</si>
  <si>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</si>
  <si>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</si>
  <si>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</si>
  <si>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</si>
  <si>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</si>
  <si>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</si>
  <si>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</si>
  <si>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</si>
  <si>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</si>
  <si>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</si>
  <si>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</si>
  <si>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</si>
  <si>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</si>
  <si>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</si>
  <si>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</si>
  <si>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</si>
  <si>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</si>
  <si>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</si>
  <si>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</si>
  <si>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</si>
  <si>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</si>
  <si>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</si>
  <si>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</si>
  <si>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</si>
  <si>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</si>
  <si>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</si>
  <si>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</si>
  <si>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</si>
  <si>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</si>
  <si>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</si>
  <si>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</si>
  <si>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</si>
  <si>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</si>
  <si>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</si>
  <si>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</si>
  <si>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</si>
  <si>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</si>
  <si>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</si>
  <si>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</si>
  <si>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</si>
  <si>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</si>
  <si>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</si>
  <si>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</si>
  <si>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</si>
  <si>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</si>
  <si>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</si>
  <si>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</si>
  <si>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</si>
  <si>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</si>
  <si>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</si>
  <si>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</si>
  <si>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</si>
  <si>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</si>
  <si>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</si>
  <si>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</si>
  <si>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</si>
  <si>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</si>
  <si>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</si>
  <si>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</si>
  <si>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</si>
  <si>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</si>
  <si>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</si>
  <si>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</si>
  <si>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</si>
  <si>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</si>
  <si>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</si>
  <si>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</si>
  <si>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</si>
  <si>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</si>
  <si>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</si>
  <si>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</si>
  <si>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</si>
  <si>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</si>
  <si>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</si>
  <si>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</si>
  <si>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</si>
  <si>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</si>
  <si>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</si>
  <si>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</si>
  <si>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</si>
  <si>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</si>
  <si>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</si>
  <si>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</si>
  <si>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</si>
  <si>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</si>
  <si>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</si>
  <si>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</si>
  <si>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</si>
  <si>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</si>
  <si>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</si>
  <si>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</si>
  <si>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</si>
  <si>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</si>
  <si>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</si>
  <si>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</si>
  <si>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</si>
  <si>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</si>
  <si>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</si>
  <si>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</si>
  <si>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</si>
  <si>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</si>
  <si>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</si>
  <si>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</si>
  <si>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</si>
  <si>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</si>
  <si>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</si>
  <si>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</si>
  <si>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</si>
  <si>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</si>
  <si>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</si>
  <si>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</si>
  <si>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</si>
  <si>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</si>
  <si>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</si>
  <si>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</si>
  <si>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</si>
  <si>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</si>
  <si>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</si>
  <si>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</si>
  <si>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</si>
  <si>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</si>
  <si>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</si>
  <si>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</si>
  <si>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</si>
  <si>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</si>
  <si>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</si>
  <si>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</si>
  <si>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</si>
  <si>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</si>
  <si>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</si>
  <si>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</si>
  <si>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</si>
  <si>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</si>
  <si>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</si>
  <si>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</si>
  <si>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</si>
  <si>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</si>
  <si>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</si>
  <si>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</si>
  <si>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</si>
  <si>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</si>
  <si>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</si>
  <si>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</si>
  <si>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</si>
  <si>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</si>
  <si>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</si>
  <si>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</si>
  <si>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</si>
  <si>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</si>
  <si>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</si>
  <si>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</si>
  <si>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</si>
  <si>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</si>
  <si>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</si>
  <si>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</si>
  <si>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</si>
  <si>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</si>
  <si>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</si>
  <si>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</si>
  <si>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</si>
  <si>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</si>
  <si>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</si>
  <si>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</si>
  <si>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</si>
  <si>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</si>
  <si>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</si>
  <si>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</si>
  <si>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</si>
  <si>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</si>
  <si>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</si>
  <si>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</si>
  <si>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</si>
  <si>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4201010106.101</t>
  </si>
  <si>
    <t>รายได้แผ่นดิน-ค่าใบอนุญาตสาธารณสุข</t>
  </si>
  <si>
    <t>4202030105.102</t>
  </si>
  <si>
    <t>รายได้แผ่นดินค่าขายของเบ็ดเตล็ด</t>
  </si>
  <si>
    <t>4203010101.102</t>
  </si>
  <si>
    <t>รายได้ดอกเบี้ยเงินทดรองราชการ</t>
  </si>
  <si>
    <t>4203010199.101</t>
  </si>
  <si>
    <t>รายได้ดอกเบี้ยอื่น</t>
  </si>
  <si>
    <t>4207010101.101</t>
  </si>
  <si>
    <t>รายได้ที่ไม่ใช่ภาษีจัดสรรเป็นเงินนอกงบประมาณ</t>
  </si>
  <si>
    <t>4207010102.101</t>
  </si>
  <si>
    <t>รายได้ที่ไม่ใช่ภาษีจ่ายคืน</t>
  </si>
  <si>
    <t>4301020101.101</t>
  </si>
  <si>
    <t>4301020101.102</t>
  </si>
  <si>
    <t>4301020101.103</t>
  </si>
  <si>
    <t>4301020101.104</t>
  </si>
  <si>
    <t>4301020104.101</t>
  </si>
  <si>
    <t>รายได้ค่ารักษาอื่น-หน่วยงานภายนอก</t>
  </si>
  <si>
    <t>4301020105.204</t>
  </si>
  <si>
    <t>รายได้ค่ารักษา UC- IPD นอก CUP ในจังหวัด</t>
  </si>
  <si>
    <t>4301020105.206</t>
  </si>
  <si>
    <t>รายได้ค่ารักษา UC-IPD  นอก CUP ต่างจังหวัด</t>
  </si>
  <si>
    <t>4301020105.208</t>
  </si>
  <si>
    <t>รายได้ค่ารักษา UC- IPD ต่างสังกัด สป.</t>
  </si>
  <si>
    <t>4301020105.216</t>
  </si>
  <si>
    <t>รายได้กองทุน UC- IPD</t>
  </si>
  <si>
    <t>4301020105.219</t>
  </si>
  <si>
    <t>รายได้กองทุน UC- ตามผลงาน</t>
  </si>
  <si>
    <t>4301020105.220</t>
  </si>
  <si>
    <t>รายได้  EMS</t>
  </si>
  <si>
    <t>4301020105.233</t>
  </si>
  <si>
    <t>ส่วนต่างค่ารักษาที่สูงกว่าข้อตกลงในการจ่ายตาม DRG-กองทุน UC -IPD นอก CUP ในจังหวัด</t>
  </si>
  <si>
    <t>4301020105.234</t>
  </si>
  <si>
    <t>ส่วนต่างค่ารักษาที่ต่ำกว่าข้อตกลงในการจ่ายตาม DRG-กองทุน UC -IPD นอก CUP ในจังหวัด</t>
  </si>
  <si>
    <t>4301020105.235</t>
  </si>
  <si>
    <t>ส่วนต่างค่ารักษาที่สูงกว่าข้อตกลงในการจ่ายตาม DRG-กองทุน UC- IPD นอก CUP ต่างจังหวัด</t>
  </si>
  <si>
    <t>4301020105.236</t>
  </si>
  <si>
    <t>ส่วนต่างค่ารักษาที่ต่ำกว่าข้อตกลงในการจ่ายตาม DRG-กองทุน UC- IPD นอก CUP ต่างจังหวัด</t>
  </si>
  <si>
    <t>4301020105.237</t>
  </si>
  <si>
    <t>ส่วนต่างค่ารักษาที่สูงกว่าข้อตกลงในการจ่ายตาม DRG-กองทุน UC- IPD นอก CUP        ต่างสังกัด สป.</t>
  </si>
  <si>
    <t>4301020105.238</t>
  </si>
  <si>
    <t>ส่วนต่างค่ารักษาที่ต่ำกว่าข้อตกลงในการจ่ายตาม DRG-กองทุน UC- IPDนอก  CUP       ต่างสังกัด สป.</t>
  </si>
  <si>
    <t>4301020105.250</t>
  </si>
  <si>
    <t>รายได้กองทุน UC-สนับสนุนยาและอื่น ๆ</t>
  </si>
  <si>
    <t>4301020106.309</t>
  </si>
  <si>
    <t>รายได้ค่ารักษาประกันสังคม OPD-ต่างสังกัด สป.</t>
  </si>
  <si>
    <t>4301020106.310</t>
  </si>
  <si>
    <t>รายได้ค่ารักษาประกันสังคม IPD-ต่างสังกัด สป.</t>
  </si>
  <si>
    <t>4301020106.502</t>
  </si>
  <si>
    <t>รายได้กองทุนแรงงานต่างด้าว</t>
  </si>
  <si>
    <t>4301020106.702</t>
  </si>
  <si>
    <t>รายได้ค่ารักษาบุคคลที่มีปัญหาสถานะและสิทธิ OPD  นอก CUP ต่างจังหวัด</t>
  </si>
  <si>
    <t>4301020106.707</t>
  </si>
  <si>
    <t>รายได้ค่ารักษา-บุคคลที่มีปัญหาสถานะและสิทธิ IPD นอก CUP ในจังหวัด</t>
  </si>
  <si>
    <t>4301020106.708</t>
  </si>
  <si>
    <t>รายได้ค่ารักษา-บุคคลที่มีปัญหาสถานะและสิทธิ IPD นอก CUP ต่างจังหวัด</t>
  </si>
  <si>
    <t>4301030101.101</t>
  </si>
  <si>
    <t>รายได้ค่าเช่าอสังหาริมทรัพย์จากหน่วยงานภาครัฐ</t>
  </si>
  <si>
    <t>4301030103.101</t>
  </si>
  <si>
    <t>รายได้ค่าเช่าอื่นจากหน่วยงานภาครัฐ</t>
  </si>
  <si>
    <t>4302010101.101</t>
  </si>
  <si>
    <t>4302010101.102</t>
  </si>
  <si>
    <t>รายได้จากการช่วยเหลือเพื่อการลงทุนจากหน่วยงานภาครัฐ</t>
  </si>
  <si>
    <t>4302010102.101</t>
  </si>
  <si>
    <t>รายได้จากการช่วยเหลือเพื่อการดำเนินงานจากต่างประเทศ</t>
  </si>
  <si>
    <t>4302020102.101</t>
  </si>
  <si>
    <t>รายได้จากการช่วยเหลือเพื่อการลงทุนจากรัฐบาลต่างประเทศ</t>
  </si>
  <si>
    <t>4302020102.102</t>
  </si>
  <si>
    <t>รายได้จากการช่วยเหลือเพื่อการลงทุนจากองค์กรระหว่างประเทศ</t>
  </si>
  <si>
    <t>4304010101.101</t>
  </si>
  <si>
    <t>รายได้เงินปันผล</t>
  </si>
  <si>
    <t>4307010103.101</t>
  </si>
  <si>
    <t>รายได้งบประมาณงบบุคลากร</t>
  </si>
  <si>
    <t>4308010118.102</t>
  </si>
  <si>
    <t>รายได้ระหว่างกัน-วัสดุรับโอนจาก สสจ./รพศ./รพท.</t>
  </si>
  <si>
    <t>4308010118.103</t>
  </si>
  <si>
    <t>รายได้ระหว่างกัน-ครุภัณฑ์ ที่ดิน  และสิ่งก่อสร้างรับโอนจาก สสจ./รพศ./รพท.</t>
  </si>
  <si>
    <t>4308010118.104</t>
  </si>
  <si>
    <t>รายได้ระหว่างกัน-เงินนอกงบประมาณรับโอนจาก สสจ./รพศ./รพท.</t>
  </si>
  <si>
    <t>4308010118.105</t>
  </si>
  <si>
    <t>รายได้ระหว่างกัน-เงินงบประมาณ     รับโอนจาก สสจ./  รพศ./รพท.</t>
  </si>
  <si>
    <t>4308010118.106</t>
  </si>
  <si>
    <t>รายได้ระหว่างกัน-เงินงบประมาณอื่นๆรับโอนจากสสจ./รพศ./รพท.</t>
  </si>
  <si>
    <t>4313010199.104</t>
  </si>
  <si>
    <t>รายได้ค่าเช่า</t>
  </si>
  <si>
    <t>4313010199.106</t>
  </si>
  <si>
    <t>รายได้ค่าลงทะเบียน</t>
  </si>
  <si>
    <t>4313010199.111</t>
  </si>
  <si>
    <t>รายได้อื่น-หน่วยงานอื่น</t>
  </si>
  <si>
    <t>4313010199.112</t>
  </si>
  <si>
    <t>กำไรจากเงินชดเชยเพื่อบูรณะทรัพย์สิน</t>
  </si>
  <si>
    <t>4313010199.201</t>
  </si>
  <si>
    <t>รายได้ค่าบริหารจัดการโครงการ UC</t>
  </si>
  <si>
    <t>4313010199.301</t>
  </si>
  <si>
    <t>4313010199.302</t>
  </si>
  <si>
    <t>4313010199.501</t>
  </si>
  <si>
    <t>5101010101.103</t>
  </si>
  <si>
    <t>เงินเพิ่มพิเศษสำหรับการสู้รบ พ.ส.ร. (บริการ)</t>
  </si>
  <si>
    <t>5101010101.104</t>
  </si>
  <si>
    <t>เงินเพิ่มพิเศษสำหรับการสู้รบ พ.ส.ร. (สนับสนุน)</t>
  </si>
  <si>
    <t>5101010103.104</t>
  </si>
  <si>
    <t>เงินประจำตำแหน่งผู้เชี่ยวชาญ(สนับสนุน)</t>
  </si>
  <si>
    <t>5101010103.105</t>
  </si>
  <si>
    <t>เงินประจำตำแหน่งอื่น (บริการ)</t>
  </si>
  <si>
    <t>5101010103.106</t>
  </si>
  <si>
    <t>เงินประจำตำแหน่งอื่น (สนับสนุน)</t>
  </si>
  <si>
    <t>5101010115.103</t>
  </si>
  <si>
    <t>เงินตอบแทนพนักงานราชการ(บริการ)</t>
  </si>
  <si>
    <t>5101010115.104</t>
  </si>
  <si>
    <t>เงินตอบแทนพนักงานราชการ(สนับสนุน)</t>
  </si>
  <si>
    <t>5101010118.101</t>
  </si>
  <si>
    <t>เงินรางวัลประจำปีสำหรับผู้บริหาร</t>
  </si>
  <si>
    <t>5101010118.102</t>
  </si>
  <si>
    <t>เงินรางวัลประจำปีสำหรับหน่วยงาน</t>
  </si>
  <si>
    <t>5101020114.101</t>
  </si>
  <si>
    <t>5101020114.102</t>
  </si>
  <si>
    <t>5101020114.103</t>
  </si>
  <si>
    <t>5101020114.104</t>
  </si>
  <si>
    <t>ค่าตอบแทนแพทย์สาขาส่งเสริมพิเศษ</t>
  </si>
  <si>
    <t>5101020114.105</t>
  </si>
  <si>
    <t>ค่าตอบแทนส่งเสริมสุขภาพและเวชปฏิบัติครอบครัว</t>
  </si>
  <si>
    <t>5101020114.106</t>
  </si>
  <si>
    <t>5101020114.108</t>
  </si>
  <si>
    <t>5101020114.109</t>
  </si>
  <si>
    <t>ค่าตอบแทนพยาบาลเวรบ่าย-ดึก (ฉบับที่ 5)</t>
  </si>
  <si>
    <t>5101020114.110</t>
  </si>
  <si>
    <t>5101020114.111</t>
  </si>
  <si>
    <t>ค่าตอบแทนในการปฏิบัติงานของเจ้าหน้าที่(ฉบับที่5) (สนับสนุน)</t>
  </si>
  <si>
    <t>5101020114.112</t>
  </si>
  <si>
    <t>5101020114.113</t>
  </si>
  <si>
    <t>5101020114.115</t>
  </si>
  <si>
    <t>ค่าตอบแทนการปฏิบัติงาน(ฉบับที่ 8)</t>
  </si>
  <si>
    <t>5101020199.101</t>
  </si>
  <si>
    <t>เงินทดแทนข้าราชการพลเรือนวิสามัญ</t>
  </si>
  <si>
    <t>5101030102.101</t>
  </si>
  <si>
    <t>เงินช่วยเหลือบุตร</t>
  </si>
  <si>
    <t>5101040102.101</t>
  </si>
  <si>
    <t>บำนาญปกติ</t>
  </si>
  <si>
    <t>5101040103.101</t>
  </si>
  <si>
    <t>บำนาญพิเศษ</t>
  </si>
  <si>
    <t>5101040104.101</t>
  </si>
  <si>
    <t>เงินช่วยเหลือรายเดือนผู้รับเบี้ยหวัดบำนาญ</t>
  </si>
  <si>
    <t>5101040105.101</t>
  </si>
  <si>
    <t>เงินช่วยค่าครองชีพผู้รับเบี้ยหวัดบำนาญ</t>
  </si>
  <si>
    <t>5101040106.101</t>
  </si>
  <si>
    <t>บำเหน็จ</t>
  </si>
  <si>
    <t>5101040108.101</t>
  </si>
  <si>
    <t>บำเหน็จดำรงชีพ</t>
  </si>
  <si>
    <t>5101040119.101</t>
  </si>
  <si>
    <t>เงินชดเชยกรณี  เลิกจ้าง</t>
  </si>
  <si>
    <t>5101040203.101</t>
  </si>
  <si>
    <t>5102020105.101</t>
  </si>
  <si>
    <t>ค่าใช้จ่ายด้านทุนการศึกษา ต่างประเทศ</t>
  </si>
  <si>
    <t>5102020199.101</t>
  </si>
  <si>
    <t>ค่าใช้จ่ายด้านการฝึกอบรม-ต่างประเทศ</t>
  </si>
  <si>
    <t>5103020102.101</t>
  </si>
  <si>
    <t>ค่าเบี้ยเลี้ยง -ต่างประเทศ</t>
  </si>
  <si>
    <t>5103020103.101</t>
  </si>
  <si>
    <t>ค่าที่พัก - ต่างประเทศ</t>
  </si>
  <si>
    <t>5103020199.101</t>
  </si>
  <si>
    <t>ค่าใช้จ่ายเดินทางอื่น -ต่างประเทศ</t>
  </si>
  <si>
    <t>5104030205.105</t>
  </si>
  <si>
    <t>5104030205.106</t>
  </si>
  <si>
    <t>5104030205.107</t>
  </si>
  <si>
    <t>วัสดุเชื้อเพลิงและหล่อลื่นใช้ไป</t>
  </si>
  <si>
    <t>5104030205.108</t>
  </si>
  <si>
    <t>5104030205.109</t>
  </si>
  <si>
    <t>5104030205.110</t>
  </si>
  <si>
    <t>5104030205.111</t>
  </si>
  <si>
    <t>5104030205.114</t>
  </si>
  <si>
    <t>5104030205.115</t>
  </si>
  <si>
    <t>5104030205.116</t>
  </si>
  <si>
    <t>5104030209.101</t>
  </si>
  <si>
    <t>ค่าเช่าอสังหาริมทรัพย์-หน่วยงานภาครัฐ</t>
  </si>
  <si>
    <t>5104030299.501</t>
  </si>
  <si>
    <t>ค่ารักษาตามจ่ายแรงงานต่างด้าว</t>
  </si>
  <si>
    <t>5105010149.101</t>
  </si>
  <si>
    <t>ค่าตัดจำหน่าย-สิทธิการเช่า</t>
  </si>
  <si>
    <t>5105010164.102</t>
  </si>
  <si>
    <t>ค่าตัดจำหน่ายสิทธิการเช่า -Interface</t>
  </si>
  <si>
    <t>5107010101.101</t>
  </si>
  <si>
    <t>ค่าใช้จ่ายอุดหนุนให้กับ สสอ.</t>
  </si>
  <si>
    <t>5107010101.102</t>
  </si>
  <si>
    <t>ค่าใช้จ่ายเงินอุดหนุนส่วนราชการ หน่วยงานอื่น</t>
  </si>
  <si>
    <t>5107010101.103</t>
  </si>
  <si>
    <t>ค่าใช้จ่ายเงินอุดหนุนเพื่อการลงทุน</t>
  </si>
  <si>
    <t>5107010106.101</t>
  </si>
  <si>
    <t>ค่าใช้จ่ายเงินอุดหนุนองค์กรเอกชนที่ไม่หวังผลกำไรในประเทศ</t>
  </si>
  <si>
    <t>5107010107.101</t>
  </si>
  <si>
    <t>ค่าใช้จ่ายเงินอุดหนุนเพื่อการดำเนินงาน-องค์กรระหว่างประเทศ</t>
  </si>
  <si>
    <t>5108010101.103</t>
  </si>
  <si>
    <t>หนี้สูญ-ลูกหนี้ค่าตรวจสุขภาพ-หน่วยงานภาครัฐ</t>
  </si>
  <si>
    <t>5108010101.106</t>
  </si>
  <si>
    <t>หนี้สูญ-ลูกหนี้ค่ารักษา-หน่วยงานภาครัฐอื่น</t>
  </si>
  <si>
    <t>5108010101.108</t>
  </si>
  <si>
    <t>หนี้สูญ-ลูกหนี้ค่า  สิ่งส่งตรวจ-     บุคคลภายนอก</t>
  </si>
  <si>
    <t>5108010101.109</t>
  </si>
  <si>
    <t>หนี้สูญ-ลูกหนี้ค่าตรวจสุขภาพ-บุคคลภายนอก</t>
  </si>
  <si>
    <t>5108010101.110</t>
  </si>
  <si>
    <t>หนี้สูญ-ลูกหนี้ค่าวัสดุ/อุปกรณ์/น้ำยา-บุคคลภายนอก</t>
  </si>
  <si>
    <t>5108010101.111</t>
  </si>
  <si>
    <t>หนี้สูญ-ลูกหนี้ค่าสินค้า-บุคคล ภายนอก</t>
  </si>
  <si>
    <t>5108010101.112</t>
  </si>
  <si>
    <t>หนี้สูญ-ลูกหนี้ค่ารักษา-เบิกต้นสังกัด OPD</t>
  </si>
  <si>
    <t>5108010101.113</t>
  </si>
  <si>
    <t>หนี้สูญ-ลูกหนี้ค่ารักษา-เบิกต้นสังกัด IPD</t>
  </si>
  <si>
    <t>5108010101.207</t>
  </si>
  <si>
    <t>หนี้สูญ-ลูกหนี้ค่ารักษา UC -OPD นอก CUP ต่างสังกัด สป.</t>
  </si>
  <si>
    <t>5108010101.217</t>
  </si>
  <si>
    <t>หนี้สูญ-ลูกหนี้ค่ารักษา UC-IPD - AE</t>
  </si>
  <si>
    <t>5108010101.303</t>
  </si>
  <si>
    <t>หนี้สูญ-ลูกหนี้ค่ารักษาประกันสังคม OPD-นอกเครือข่าย</t>
  </si>
  <si>
    <t>5108010101.304</t>
  </si>
  <si>
    <t>หนี้สูญ-ลูกหนี้ค่ารักษาประกันสังคม IPD-นอกเครือข่าย</t>
  </si>
  <si>
    <t>5108010101.305</t>
  </si>
  <si>
    <t>หนี้สูญ-ลูกหนี้ค่ารักษาประกันสังคม OPD-ต่างสังกัด สป.</t>
  </si>
  <si>
    <t>5108010101.306</t>
  </si>
  <si>
    <t>หนี้สูญ-ลูกหนี้ค่ารักษาประกันสังคม IPD-ต่างสังกัด สป.</t>
  </si>
  <si>
    <t>5108010101.307</t>
  </si>
  <si>
    <t>หนี้สูญ-ลูกหนี้ค่ารักษาประกันสังคม-กองทุนทดแทน</t>
  </si>
  <si>
    <t>5108010101.308</t>
  </si>
  <si>
    <t>หนี้สูญ-ลูกหนี้ค่ารักษาประกันสังคม-72 ชั่วโมงแรก</t>
  </si>
  <si>
    <t>5108010101.310</t>
  </si>
  <si>
    <t>หนี้สูญ-ลูกหนี้ค่ารักษาประกันสังคม-ค่าใช้จ่ายสูง/อุบัติเหตุ/ฉุกเฉิน IPD</t>
  </si>
  <si>
    <t>5108010101.401</t>
  </si>
  <si>
    <t>หนี้สูญ-ลูกหนี้ค่ารักษา-เบิกจ่ายตรงกรมบัญชีกลาง OPD</t>
  </si>
  <si>
    <t>5108010107.103</t>
  </si>
  <si>
    <t>หนี้สงสัยจะสูญ-ลูกหนี้ค่าตรวจสุขภาพ-หน่วยงานภาครัฐ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</si>
  <si>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</si>
  <si>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</si>
  <si>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5108010107.106</t>
  </si>
  <si>
    <t>หนี้สงสัยจะสูญ-ลูกหนี้ค่ารักษา-หน่วยงานภาครัฐอื่น</t>
  </si>
  <si>
    <t>5108010107.108</t>
  </si>
  <si>
    <t>หนี้สงสัยจะสูญ-ลูกหนี้ค่าสิ่งส่งตรวจ -บุคคลภายนอก</t>
  </si>
  <si>
    <t>5108010107.109</t>
  </si>
  <si>
    <t>หนี้สงสัยจะสูญ-ลูกหนี้ค่าตรวจสุขภาพ -บุคคล ภายนอก</t>
  </si>
  <si>
    <t>5108010107.110</t>
  </si>
  <si>
    <t>หนี้สงสัยจะสูญ-ลูกหนี้ค่าวัสดุ/อุปกรณ์/น้ำยา-บุคคลภายนอก</t>
  </si>
  <si>
    <t>5108010107.111</t>
  </si>
  <si>
    <t>หนี้สงสัยจะสูญ-ลูกหนี้ค่าสินค้า-บุคคลภายนอก</t>
  </si>
  <si>
    <t>5108010107.112</t>
  </si>
  <si>
    <t>หนี้สงสัยจะสูญ-ลูกหนี้ค่ารักษา- เบิกต้นสังกัด OPD</t>
  </si>
  <si>
    <t>5108010107.113</t>
  </si>
  <si>
    <t>หนี้สงสัยจะสูญ-ลูกหนี้ค่ารักษา- เบิกต้นสังกัด IPD</t>
  </si>
  <si>
    <t>5108010107.203</t>
  </si>
  <si>
    <t>หนี้สงสัยจะสูญ-ลูกหนี้ค่ารักษาUC-OPD นอก CUP (ในจังหวัด)</t>
  </si>
  <si>
    <t>5108010107.205</t>
  </si>
  <si>
    <t>หนี้สงสัยจะสูญ-ลูกหนี้ค่ารักษา UC-OPD นอก CUP (ต่างจังหวัด)</t>
  </si>
  <si>
    <t>5108010107.207</t>
  </si>
  <si>
    <t>หนี้สงสัยจะสูญ-ลูกหนี้ค่ารักษา UC - OPD ต่างสังกัด สป.</t>
  </si>
  <si>
    <t>5108010107.303</t>
  </si>
  <si>
    <t>หนี้สงสัยจะสูญ-ลูกหนี้ค่ารักษาประกันสังคม OPD-นอกเครือข่าย</t>
  </si>
  <si>
    <t>5108010107.304</t>
  </si>
  <si>
    <t>หนี้สงสัยจะสูญ-ลูกหนี้ค่ารักษาประกันสังคม IPD-นอกเครือข่าย</t>
  </si>
  <si>
    <t>5108010107.305</t>
  </si>
  <si>
    <t>หนี้สงสัยจะสูญ-ลูกหนี้ค่ารักษาประกันสังคม OPD - ต่างสังกัด สป.</t>
  </si>
  <si>
    <t>5108010107.306</t>
  </si>
  <si>
    <t>หนี้สงสัยจะสูญ-ลูกหนี้ค่ารักษาประกันสังคม IPD-ต่างสังกัด สป.</t>
  </si>
  <si>
    <t>5108010107.307</t>
  </si>
  <si>
    <t>หนี้สงสัยจะสูญ-ลูกหนี้ค่ารักษาประกันสังคม-กองทุนทดแทน</t>
  </si>
  <si>
    <t>5108010107.308</t>
  </si>
  <si>
    <t>หนี้สงสัยจะสูญ-ลูกหนี้ค่ารักษาประกันสังคม-72 ชั่วโมงแรก</t>
  </si>
  <si>
    <t>5108010107.309</t>
  </si>
  <si>
    <t>หนี้สงสัยจะสูญ-ลูกหนี้ค่ารักษาประกันสังคม-ค่าใช้จ่ายสูง/อุบัติเหตุ/ฉุกเฉิน OPD</t>
  </si>
  <si>
    <t>5108010107.310</t>
  </si>
  <si>
    <t>หนี้สงสัยจะสูญ-ลูกหนี้ค่ารักษาประกันสังคม-ค่าใช้จ่ายสูง/อุบัติเหตุ/ฉุกเฉิน IPD</t>
  </si>
  <si>
    <t>5108010107.401</t>
  </si>
  <si>
    <t>หนี้สงสัยจะสูญ-ลูกหนี้ค่ารักษา-เบิกจ่ายตรงกรมบัญชีกลาง OPD</t>
  </si>
  <si>
    <t>5108010107.602</t>
  </si>
  <si>
    <t>หนี้สงสัยจะสูญ-ลูกหนี้ค่ารักษา-พรบ.รถ OPD</t>
  </si>
  <si>
    <t>5108010107.603</t>
  </si>
  <si>
    <t>หนี้สงสัยจะสูญ-ลูกหนี้ค่ารักษา-พรบ.รถ IPD</t>
  </si>
  <si>
    <t>5203010133.101</t>
  </si>
  <si>
    <t>ค่าจำหน่าย-โปรแกรมคอมพิวเตอร์</t>
  </si>
  <si>
    <t>5203010134.101</t>
  </si>
  <si>
    <t>ค่าจำหน่าย-สินทรัพย์ไม่มีตัวตนอื่น</t>
  </si>
  <si>
    <t>5203010140.101</t>
  </si>
  <si>
    <t>ค่าจำหน่าย - ที่ดิน  Interface</t>
  </si>
  <si>
    <t>5203010143.101</t>
  </si>
  <si>
    <t>ค่าจำหน่าย - สินทรัพย์ถาวรอื่น  Interface</t>
  </si>
  <si>
    <t>5210010118.102</t>
  </si>
  <si>
    <t>ค่าใช้จ่ายระหว่างกัน -วัสดุโอนไป สสจ./ รพศ./รพท.</t>
  </si>
  <si>
    <t>5210010118.103</t>
  </si>
  <si>
    <t>ค่าใช้จ่ายระหว่างกัน -ครุภัณฑ์ ที่ดินและสิ่งก่อสร้าง โอนไป สสจ./รพศ./รพท.</t>
  </si>
  <si>
    <t>5210010118.104</t>
  </si>
  <si>
    <t>ค่าใช้จ่ายระหว่างกัน -เงินนอกงบ ประมาณโอนไป  สสจ./รพศ./รพท.</t>
  </si>
  <si>
    <t>5210010118.105</t>
  </si>
  <si>
    <t>ค่าใช้จ่ายระหว่างกัน -เงินงบประมาณโอนไป สสจ./      รพศ./รพท.</t>
  </si>
  <si>
    <t>5210010118.106</t>
  </si>
  <si>
    <t>ค่าใช้จ่ายระหว่างกัน - เงินงบประมาณอื่น ๆ โอนไป  สสจ./รพศ./รพท.</t>
  </si>
  <si>
    <t>5211010101.000</t>
  </si>
  <si>
    <t>5212010199.103</t>
  </si>
  <si>
    <t>คืนเงินค่ารักษา พยาบาล อุปกรณ์ และอวัยวะเทียม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</si>
  <si>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</si>
  <si>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</si>
  <si>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</si>
  <si>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</si>
  <si>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</si>
  <si>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</si>
  <si>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</si>
  <si>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</si>
  <si>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</si>
  <si>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</si>
  <si>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</si>
  <si>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</si>
  <si>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</si>
  <si>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</si>
  <si>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</si>
  <si>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</si>
  <si>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</si>
  <si>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</si>
  <si>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</si>
  <si>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</si>
  <si>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</si>
  <si>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</si>
  <si>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</si>
  <si>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</si>
  <si>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</si>
  <si>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</si>
  <si>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</si>
  <si>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</si>
  <si>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</si>
  <si>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</si>
  <si>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</si>
  <si>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</si>
  <si>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</si>
  <si>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</si>
  <si>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</si>
  <si>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</si>
  <si>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</si>
  <si>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</si>
  <si>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</si>
  <si>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</si>
  <si>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</si>
  <si>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</si>
  <si>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</si>
  <si>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</si>
  <si>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</si>
  <si>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</si>
  <si>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</si>
  <si>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</si>
  <si>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</si>
  <si>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</si>
  <si>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</si>
  <si>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</si>
  <si>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</si>
  <si>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</si>
  <si>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</si>
  <si>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</si>
  <si>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</si>
  <si>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</si>
  <si>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</si>
  <si>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</si>
  <si>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</si>
  <si>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</si>
  <si>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</si>
  <si>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</si>
  <si>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</si>
  <si>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</si>
  <si>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</si>
  <si>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</si>
  <si>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</si>
  <si>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</si>
  <si>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</si>
  <si>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</si>
  <si>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</si>
  <si>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</si>
  <si>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</si>
  <si>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</si>
  <si>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</si>
  <si>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</si>
  <si>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</si>
  <si>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</si>
  <si>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</si>
  <si>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</si>
  <si>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</si>
  <si>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</si>
  <si>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</si>
  <si>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</si>
  <si>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</si>
  <si>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</si>
  <si>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</si>
  <si>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</si>
  <si>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</si>
  <si>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</si>
  <si>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</si>
  <si>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</si>
  <si>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</si>
  <si>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</si>
  <si>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</si>
  <si>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</si>
  <si>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</si>
  <si>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</si>
  <si>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</si>
  <si>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</si>
  <si>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</si>
  <si>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</si>
  <si>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</si>
  <si>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</si>
  <si>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</si>
  <si>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</si>
  <si>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</si>
  <si>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</si>
  <si>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</si>
  <si>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</si>
  <si>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</si>
  <si>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</si>
  <si>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</si>
  <si>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No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</si>
  <si>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</si>
  <si>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</si>
  <si>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</si>
  <si>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</si>
  <si>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</si>
  <si>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</si>
  <si>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</si>
  <si>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</si>
  <si>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</si>
  <si>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</si>
  <si>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</si>
  <si>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</si>
  <si>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</si>
  <si>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</si>
  <si>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</si>
  <si>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</si>
  <si>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</si>
  <si>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</si>
  <si>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</si>
  <si>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</si>
  <si>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</si>
  <si>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</si>
  <si>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</si>
  <si>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</si>
  <si>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</si>
  <si>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</si>
  <si>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</si>
  <si>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</si>
  <si>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</si>
  <si>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</si>
  <si>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</si>
  <si>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</si>
  <si>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</si>
  <si>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</si>
  <si>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</si>
  <si>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</si>
  <si>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</si>
  <si>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</si>
  <si>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</si>
  <si>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</si>
  <si>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</si>
  <si>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</si>
  <si>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</si>
  <si>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</si>
  <si>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</si>
  <si>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</si>
  <si>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</si>
  <si>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</si>
  <si>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</si>
  <si>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</si>
  <si>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</si>
  <si>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</si>
  <si>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</si>
  <si>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</si>
  <si>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</si>
  <si>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</si>
  <si>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</si>
  <si>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</si>
  <si>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no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</si>
  <si>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</si>
  <si>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</si>
  <si>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</si>
  <si>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</si>
  <si>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</si>
  <si>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</si>
  <si>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</si>
  <si>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</si>
  <si>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</si>
  <si>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</si>
  <si>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</si>
  <si>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</si>
  <si>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</si>
  <si>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</si>
  <si>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</si>
  <si>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</si>
  <si>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</si>
  <si>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</si>
  <si>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</si>
  <si>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</si>
  <si>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</si>
  <si>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</si>
  <si>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</si>
  <si>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</si>
  <si>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</si>
  <si>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</si>
  <si>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</si>
  <si>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ค่าตอบแทนเบี้ยเลี้ยงเหมาจ่าย รพช. /รพ.สต.(ฉบับที่ 4)</t>
  </si>
  <si>
    <t>ค่าตอบแทนในการปฏิบัติงานของเจ้าหน้าที่ (ฉบับที่ 5)(บริการ)</t>
  </si>
  <si>
    <t>ค่าตอบแทนการปฏิบัติงาน (ฉบับที่ 6)</t>
  </si>
  <si>
    <t>ค่าตอบแทนการปฏิบัติงาน (ฉบับที่ 7)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</si>
  <si>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</si>
  <si>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</si>
  <si>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</si>
  <si>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</si>
  <si>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</si>
  <si>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</si>
  <si>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</si>
  <si>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</si>
  <si>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</si>
  <si>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วัสดุคอมพิวเตอร์ใช้ไป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</si>
  <si>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</si>
  <si>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</si>
  <si>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</si>
  <si>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</si>
  <si>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</si>
  <si>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</si>
  <si>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</si>
  <si>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</si>
  <si>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</si>
  <si>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</si>
  <si>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</si>
  <si>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</si>
  <si>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</si>
  <si>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</si>
  <si>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</si>
  <si>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</si>
  <si>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</si>
  <si>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</si>
  <si>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</si>
  <si>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</si>
  <si>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</si>
  <si>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</si>
  <si>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</si>
  <si>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</si>
  <si>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</si>
  <si>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</si>
  <si>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</si>
  <si>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</si>
  <si>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</si>
  <si>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</si>
  <si>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</si>
  <si>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ผังฯ59</t>
  </si>
  <si>
    <t>ผังฯ60</t>
  </si>
  <si>
    <t>คำแนะนำ</t>
  </si>
  <si>
    <t>ละรายการ  เพราะว่ามีทั้งผัง 59  และผัง 60   และ แต่ละ โรงพยาบาล มีรายการไม่เท่ากันทำให้ยากต่อการทำงาน</t>
  </si>
  <si>
    <t xml:space="preserve">   นำข้อมูลงบทดลอง ของ  รพ.  วางในชีท  งบทดลอง รพ.     ข้อมูลตัวเลขจะ link  ไปที่  ชีท  1ws-re-exp  โดยไม่ต้องใส่ที</t>
  </si>
  <si>
    <t xml:space="preserve">   ในชีท 1ws-re-exp  จะแยกให้ว่า รายการบัญชีตัวไหนเป็นของ 59  ตัวไหนเป็น 60  ตามสี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</si>
  <si>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</si>
  <si>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</si>
  <si>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</si>
  <si>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</si>
  <si>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</si>
  <si>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</si>
  <si>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</si>
  <si>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Update  1/5/2560</t>
  </si>
  <si>
    <t>แผนทางการเงินสำหรับหน่วยบริการ สำนักงานปลัดกระทรวงสาธารณสุขประจำปี 2561</t>
  </si>
  <si>
    <t>ปิดบัญชีปี 2560  ทั้งปี (ข้อมูล กปภ.)</t>
  </si>
  <si>
    <t>ประมาณการปี 2561</t>
  </si>
  <si>
    <t>มูลค่าการจัดซื้อปี 2561</t>
  </si>
  <si>
    <t>ประมาณการจ่ายชำระหนี้ปี 2561</t>
  </si>
  <si>
    <t>รวมภาระหนี้สิน   ปี 2560</t>
  </si>
  <si>
    <t>ประมาณการลูกหนี้ที่เรียกเก็บได้ปี 2561</t>
  </si>
  <si>
    <t>รวมลูกหนี้ปี 2560</t>
  </si>
  <si>
    <t>จัดซื้อ จัดหาด้วยเงินบำรุงของ รพ. ปี 2561</t>
  </si>
  <si>
    <t>จัดซื้อ ด้วยงบค่าบริการฯเบิกจ่ายลักษณะงบลงทุน ปี 2561</t>
  </si>
  <si>
    <t>จัดซื้อ จัดหาด้วยเงินงบประมาณ ของ รพ. ปี 2561</t>
  </si>
  <si>
    <t>แผนปี 61</t>
  </si>
  <si>
    <t>WORKSHEET PLANFIN61 _2nd</t>
  </si>
  <si>
    <t>(A) มูลค่าจัดซื้อปี 2558</t>
  </si>
  <si>
    <t>(B) มูลค่าจัดซื้อปี 2559</t>
  </si>
  <si>
    <t>(C) มูลค่าจัดซื้อปี 2560</t>
  </si>
  <si>
    <t>(D)มูลค่าการใช้ใน รพ. ปี 60</t>
  </si>
  <si>
    <t>(E)มูลค่าการสนับสนุน รพ.สต.ปี 60</t>
  </si>
  <si>
    <t>(F) มูลค่าการโอนยาให้หน่วยงานอื่น ปี 60</t>
  </si>
  <si>
    <t>(G) = D+E+F รวมมูลค่าการใช้ยาทั้งปี 60</t>
  </si>
  <si>
    <t>(H) สินค้าคงคลัง (ยา เวชภัณฑ์ฯ วัสดุวิทย์ฯ) ณ 30 ก.ย. 2560</t>
  </si>
  <si>
    <t>(I)แผนจัดซื้อปี 2561 นำไปกรอกใน planfin</t>
  </si>
  <si>
    <t>* หมายเหตุ นโยบายการ Stock ยา ไม่ควรเกิน 2  เดือน</t>
  </si>
  <si>
    <t xml:space="preserve"> ตย. การคำนวณหา Inventory Turnover</t>
  </si>
  <si>
    <t xml:space="preserve">  ยาใช้ไป</t>
  </si>
  <si>
    <t xml:space="preserve">  ยาคงเหลือสิ้นปี</t>
  </si>
  <si>
    <t xml:space="preserve">  การ Turnover </t>
  </si>
  <si>
    <t>ครั้ง</t>
  </si>
  <si>
    <t xml:space="preserve">   ยาอยู่ในคลัง</t>
  </si>
  <si>
    <t>วัน</t>
  </si>
  <si>
    <t>(E) วัสดุคงคลัง ณ 30 ก.ย. 2560</t>
  </si>
  <si>
    <t>(F)แผนจัดซื้อปี 2561 นำไปกรอกใน planfin61</t>
  </si>
  <si>
    <t>(B)หนี้ค้างชำระ ณ 30 ก.ย.2560</t>
  </si>
  <si>
    <t>(C)ประมาณการหนี้สินปี 2561</t>
  </si>
  <si>
    <t>(D) = A+B+C รวมภาระหนี้สินปี 2561</t>
  </si>
  <si>
    <t>(E) แผนการจ่ายชำระปี 2561 (นำไปกรอกใน Planfin61)</t>
  </si>
  <si>
    <t>(F) = D-E ภาระหนี้สินคงเหลือสิ้นปี 2561</t>
  </si>
  <si>
    <t>ปี 2565</t>
  </si>
  <si>
    <t>ตย. การคำนวณหา อัตราหมุนเวียนของเจ้าหนี้ (Payable Turnover)</t>
  </si>
  <si>
    <t xml:space="preserve">  ยอดซื้อเชื่อทั้งปี</t>
  </si>
  <si>
    <t xml:space="preserve">  เจ้าหนี้คงเหลือสิ้นปี</t>
  </si>
  <si>
    <t xml:space="preserve">  การ Turnover</t>
  </si>
  <si>
    <t xml:space="preserve"> ครั้ง</t>
  </si>
  <si>
    <t xml:space="preserve"> ระยะเวลาจ่ายคืน</t>
  </si>
  <si>
    <t>(C)ประมาณการลูกหนี้ปี 2561</t>
  </si>
  <si>
    <t xml:space="preserve">  (D) =  A+B+C  รวมลูกหนี้ปี 2561</t>
  </si>
  <si>
    <t xml:space="preserve"> (E) ประมาณการลูกหนี้ที่เรียกเก็บได้ในปี 2561 นำไปกรอกใน planfin  </t>
  </si>
  <si>
    <t>(F)ประมาณการตัดหนี้สูญ</t>
  </si>
  <si>
    <t>(G)= D-E-F ลูกหนี้คงเหลือยกไปปี 2562</t>
  </si>
  <si>
    <t>ตย. การคำนวณหา อัตราหมุนเวียนของลูกหนี้ (Account Receivable Turnover)</t>
  </si>
  <si>
    <t xml:space="preserve">  ยอดลูกหนี้ที่เกิดขึ้นทั้งปี</t>
  </si>
  <si>
    <t xml:space="preserve">  ลูกหนี้คงเหลือสิ้นปี</t>
  </si>
  <si>
    <t xml:space="preserve">  Receivable Turnover</t>
  </si>
  <si>
    <t>4.25 ครั้ง</t>
  </si>
  <si>
    <t xml:space="preserve">  เวลาเฉลี่ยในการเรียกเก็บ (collection period)</t>
  </si>
  <si>
    <t>85.88 วัน</t>
  </si>
  <si>
    <t>(F) = C+E    รวมเงินลงทุนนำไปกรอกใน Planfin61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</si>
  <si>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</si>
  <si>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</si>
  <si>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</si>
  <si>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</si>
  <si>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</si>
  <si>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</si>
  <si>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</si>
  <si>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</si>
  <si>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</si>
  <si>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</si>
  <si>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</si>
  <si>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</si>
  <si>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</si>
  <si>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</si>
  <si>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</si>
  <si>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</si>
  <si>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</si>
  <si>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</si>
  <si>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</si>
  <si>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</si>
  <si>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</si>
  <si>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</si>
  <si>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</si>
  <si>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</si>
  <si>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เวชภัณฑ์</t>
  </si>
  <si>
    <t>วัสดุการแพทย์(LAB)</t>
  </si>
  <si>
    <t>วัสดุทันตกรรม</t>
  </si>
  <si>
    <t>รายได้สนับสนุนยาและอื่น ๆ</t>
  </si>
  <si>
    <t>รายได้ค่ารักษา UC-IP</t>
  </si>
  <si>
    <t>รายได้กองทุน UC อื่น</t>
  </si>
  <si>
    <t>รายได้ค่ารักษาด้านการสร้างเสริมสุขภาพและป้องกันโรค (P&amp;P)</t>
  </si>
  <si>
    <t>ส่วนต่างค่ารักษาที่สูงกว่าข้อตกลงในการจ่ายตาม UC OP AE</t>
  </si>
  <si>
    <t>ส่วนต่างค่ารักษาที่สูงกว่าข้อตกลงในการจ่ายตาม UC OP -DMI</t>
  </si>
  <si>
    <t>ส่วนต่างค่ารักษาที่ต่ำกว่าข้อตกลงในการจ่ายตาม UC OP -DMI</t>
  </si>
  <si>
    <t>รายได้ค่ารักษาแรงงานต่างด้าว OP นอก CUP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</si>
  <si>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</si>
  <si>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ค่าเช่าอสังหาริมทรัพย์</t>
  </si>
  <si>
    <t>ค่าเช่าเบ็ดเตล็ด</t>
  </si>
  <si>
    <t>หนี้สูญ-ลูกหนี้ค่ารักษาUC-IP</t>
  </si>
  <si>
    <t>หนี้สูญ-ลูกหนี้ค่ารักษา UC -OP นอก CUP(ในจังหวัด)</t>
  </si>
  <si>
    <t>ค่าใช้จ่ายระหว่างหน่วยงาน - กรมบัญชีกลางโอนเงินนอกงบประมาณให้หน่วยงาน</t>
  </si>
  <si>
    <r>
      <t>(A)ลูกหนี้-สุทธิ</t>
    </r>
    <r>
      <rPr>
        <u/>
        <sz val="16"/>
        <color theme="1"/>
        <rFont val="Angsana New"/>
        <family val="1"/>
      </rPr>
      <t>ค้างชำระ</t>
    </r>
    <r>
      <rPr>
        <sz val="16"/>
        <color theme="1"/>
        <rFont val="Angsana New"/>
        <family val="1"/>
      </rPr>
      <t xml:space="preserve"> ณ 30 ก.ย.2559</t>
    </r>
  </si>
  <si>
    <r>
      <t>EBITDA - รายได้(ไม่รวมงบลงทุน)</t>
    </r>
    <r>
      <rPr>
        <b/>
        <sz val="16"/>
        <color rgb="FFFF0000"/>
        <rFont val="Angsana New"/>
        <family val="1"/>
      </rPr>
      <t>หัก</t>
    </r>
    <r>
      <rPr>
        <b/>
        <sz val="16"/>
        <color theme="1"/>
        <rFont val="Angsana New"/>
        <family val="1"/>
      </rPr>
      <t xml:space="preserve"> ค่าใช้จ่าย(ไม่รวมค่าเสื่อม)</t>
    </r>
  </si>
  <si>
    <t>รพ.สต.ซับมะนาว</t>
  </si>
  <si>
    <t>รพ.สต.คลองเจริญ</t>
  </si>
  <si>
    <t>รพ.สต.หนองหว้า</t>
  </si>
  <si>
    <t>รพ.สต.เขาสามสิบ</t>
  </si>
  <si>
    <t>สอ.นาคันหัก</t>
  </si>
  <si>
    <t>รพ.สต.เขาฉกรรจ์</t>
  </si>
  <si>
    <t>รพ.สต.ไทรทอง</t>
  </si>
  <si>
    <t>ยา เวชภัณฑ์ วัสดุอื่นฯ หมายถึง ยา เวชภัณฑ์ วัสดุการแพทย์ วัสดุวิทยาศาตร์การแพทย์ วัสดุทันตกรรม และวัสดุอื่นทุกประเภท</t>
  </si>
  <si>
    <r>
      <t>(A)ลูกหนี้-สุทธิ</t>
    </r>
    <r>
      <rPr>
        <u/>
        <sz val="18"/>
        <color theme="1"/>
        <rFont val="Angsana New"/>
        <family val="1"/>
      </rPr>
      <t>ค้างชำระ</t>
    </r>
    <r>
      <rPr>
        <sz val="18"/>
        <color theme="1"/>
        <rFont val="Angsana New"/>
        <family val="1"/>
      </rPr>
      <t xml:space="preserve"> ณ 30 ก.ย.2559</t>
    </r>
  </si>
  <si>
    <r>
      <t>(B)ลูกหนี้-สุทธิ</t>
    </r>
    <r>
      <rPr>
        <u/>
        <sz val="18"/>
        <color theme="1"/>
        <rFont val="Angsana New"/>
        <family val="1"/>
      </rPr>
      <t>ค้างชำระ</t>
    </r>
    <r>
      <rPr>
        <sz val="18"/>
        <color theme="1"/>
        <rFont val="Angsana New"/>
        <family val="1"/>
      </rPr>
      <t xml:space="preserve"> ณ 30 ก.ย.2560</t>
    </r>
  </si>
  <si>
    <t>โรงพยาบาลเขาฉกรรจ์</t>
  </si>
  <si>
    <t>(A)หนี้ค้างชำระยกมา ณ 30 ก.ย.2559</t>
  </si>
  <si>
    <t>22200000*3%</t>
  </si>
  <si>
    <t>ตามนโยบายสสจ.</t>
  </si>
  <si>
    <t>18100000*3%</t>
  </si>
  <si>
    <t>1100000*3%</t>
  </si>
  <si>
    <t>843066*6%</t>
  </si>
  <si>
    <t>นำเอายารับบริจาคออก 2.5 ล้าน</t>
  </si>
  <si>
    <t>ประมาณการปรับเพิ่มเงินเดือน</t>
  </si>
  <si>
    <t>เครื่องตรวจจับควัน(Smoke Detector)</t>
  </si>
  <si>
    <t>กล้องวงจรปิด  2 ชุด</t>
  </si>
  <si>
    <t>ถังขยะ เหยียบ ขนาด 30-40 ลิตร 2 ใบ</t>
  </si>
  <si>
    <t>ล้อรถเข็น 1 ชุด</t>
  </si>
  <si>
    <t>เก้าอี้พลาสติกกลม ปรับระดับได้ 6 ตัว</t>
  </si>
  <si>
    <t>หนังสือ drug information Handbook และหนังสือวารสาร ข้อมูลด้านยาอื่นๆ</t>
  </si>
  <si>
    <t>ตู้เย็นเก็บวัคซีน ขนาด 900-1000 L พร้อม data logger และ Hub อ่าน data logger</t>
  </si>
  <si>
    <t xml:space="preserve">ระบบติดตามอุณหภูมิยา วัคซีนและแจ้งเตือนทางโทรศัพท์อัตโนมัติ 1 set (3ตู้) </t>
  </si>
  <si>
    <t>กระติกวัคซีนขนาด 50-60 L ชนิดล้อลาก</t>
  </si>
  <si>
    <t>เครื่องสำรองไฟฉุกเฉิน (ไฟ Emergency)</t>
  </si>
  <si>
    <t>เครื่องฉายแสง</t>
  </si>
  <si>
    <t>เครื่องวัดความยาวรากฟัน</t>
  </si>
  <si>
    <t>พัดลมตั้งโต๊ะขนาดใหญ่</t>
  </si>
  <si>
    <t>เครื่องปรับอากาศ  ขนาด 30000 BTU</t>
  </si>
  <si>
    <t>เครื่องชั่งน้ำหนักชนิดยืน 150 kg</t>
  </si>
  <si>
    <t>พัดลมตั้งพื้น 18  นิ้ว</t>
  </si>
  <si>
    <t>คอมพิวเตอร์ตั้งโต๊ะ</t>
  </si>
  <si>
    <t xml:space="preserve">เครื่องสำรองไฟคอมพิวเตอร์ ขนาด 800 VA </t>
  </si>
  <si>
    <t xml:space="preserve">ถังแยกขยะ(แดง,เหลือง,เขียว) </t>
  </si>
  <si>
    <t xml:space="preserve">ตราชั่งขนาด 120 kg </t>
  </si>
  <si>
    <t>ถังใส่ขยะติดเชื้อขนาด 120 ลิตร</t>
  </si>
  <si>
    <t>ตราชั่งขนาด 120 kg</t>
  </si>
  <si>
    <t>วิทยุสื่อสาร 7W แบบพกพา</t>
  </si>
  <si>
    <t xml:space="preserve">วิทยุสื่อสาร 60 W </t>
  </si>
  <si>
    <t>ถังดับเพลิงผงเคมีแห้ง</t>
  </si>
  <si>
    <t>เอียปลั๊ก(ซักฟอก,จ่ายกลาง, ช่าง,คนสวน)</t>
  </si>
  <si>
    <t>โทรโข่งสื่อสาร</t>
  </si>
  <si>
    <t>เครื่องวัดความเข้มแสง</t>
  </si>
  <si>
    <t>เครื่องวัดระดับความดังเสียง</t>
  </si>
  <si>
    <t>ไฟส่องสว่างฉุกเฉิน</t>
  </si>
  <si>
    <t>ที่วางถังคัดแยกขยะ</t>
  </si>
  <si>
    <t>เตียงตรวจโรค</t>
  </si>
  <si>
    <t>เก้าอี้ปรับระดับได้ 2 ตัว</t>
  </si>
  <si>
    <t>กระติกใส่เลือด</t>
  </si>
  <si>
    <t>โต๊ะพับเอกประสงค์ ขนาดใหญ่</t>
  </si>
  <si>
    <t>เก้าอี้มีพนักพิง เกรดA</t>
  </si>
  <si>
    <t>โต๊ะม้าหินอ่อน</t>
  </si>
  <si>
    <t>เก้าอี้หัวกลม</t>
  </si>
  <si>
    <t>เก้าอี้สำหรับญาติพลาสติกมีพนักพิง grad A  สีเขียว</t>
  </si>
  <si>
    <t>รถเข็นผ้า</t>
  </si>
  <si>
    <t>ไฟไซเรน ไฟฉุกเฉินด้านหน้า</t>
  </si>
  <si>
    <t>GPRS นำทาง</t>
  </si>
  <si>
    <t>เครื่องรับ-ส่งวิทยุ 60W</t>
  </si>
  <si>
    <t>ถังต้มน้ำไฟฟ้า</t>
  </si>
  <si>
    <t>ถังคูลเลอร์ใส่น้ำ</t>
  </si>
  <si>
    <t>เครื่องกรองน้ำ</t>
  </si>
  <si>
    <t>กระติกน้ำร้อนขนาด 2 ลิตร</t>
  </si>
  <si>
    <t xml:space="preserve">คอมพิวเตอร์แท็ปแล็ต                                             </t>
  </si>
  <si>
    <t>เครื่องปริ้น ขาว-ดำ LBP6030</t>
  </si>
  <si>
    <t>CPU คอมฯ</t>
  </si>
  <si>
    <t>เครื่องสูบน้ำขึ้น ถังสูง</t>
  </si>
  <si>
    <t>ปั๊มน้ำ (ขึ้นแฟลต)</t>
  </si>
  <si>
    <t>เครื่องตัดหญ้า 4 จังหวะ</t>
  </si>
  <si>
    <t>ดิจิตอลมัลติมิเตอร์ ยี่ห้อ fluke 115</t>
  </si>
  <si>
    <t>ปั๊มลมเคลื่อนที่</t>
  </si>
  <si>
    <t>บันไดสไลด์</t>
  </si>
  <si>
    <t>ปั้มฉีดน้ำแรงสูงสำหรับล้างแอร์ขับด้วยสายพานมอเตอร์พร้อมอุปกรณ์</t>
  </si>
  <si>
    <t>จอคอมพิวเตอร์ (Monitor) 19 นิ้ว</t>
  </si>
  <si>
    <t>คอมพิวเตอร์  22,000/1 ชุด</t>
  </si>
  <si>
    <t>อัพเกรด server IBM</t>
  </si>
  <si>
    <t>ปริ๊นเตอร์ Laser</t>
  </si>
  <si>
    <t>Flash Drive 32 GB</t>
  </si>
  <si>
    <t>จอคอมพิวเตอร์ (Monitor) 21.5 นิ้ว</t>
  </si>
  <si>
    <t>ปริ๊นเตอร์ Inkjet All in One Tank</t>
  </si>
  <si>
    <t>เครื่องคอมพิวเตอร์โน๊ตบุ๊ก สำหรับประมวลผล</t>
  </si>
  <si>
    <t>คีมเข้าหัวสาย Lan/สายโทรศัพท์</t>
  </si>
  <si>
    <t xml:space="preserve">อุปกรณ์ทดสอบสัญญาณสาย Lan/สายโทรศัพท์ </t>
  </si>
  <si>
    <t>ขาตั้งเครื่องฉาย โปรเจ็คเตอร์</t>
  </si>
  <si>
    <t>จอโปรเจคเตอร์ ขนาด 100" สัดส่วน 4:3 แบบ 3 ขา</t>
  </si>
  <si>
    <t xml:space="preserve">ขาแขวนทีวีตั้งพื้นมีล้อเลื่อน </t>
  </si>
  <si>
    <t>โทรทัศน์ LED TV</t>
  </si>
  <si>
    <t xml:space="preserve">ตู้ลำโพง Monitor </t>
  </si>
  <si>
    <t>Sound Card</t>
  </si>
  <si>
    <t>ชุดเครื่องมือช่างซ่อมบำรุง</t>
  </si>
  <si>
    <t>เครื่องสำรองไฟ</t>
  </si>
  <si>
    <t>อุปกรณ์กระจายสัญญาณไร้สาย(Access Point)</t>
  </si>
  <si>
    <t>โทรศัพท์มือถือ</t>
  </si>
  <si>
    <t xml:space="preserve">เครื่องอ่านบัตร Smart card </t>
  </si>
  <si>
    <t>เครื่องสแกนลายมือ</t>
  </si>
  <si>
    <t xml:space="preserve">เครื่องScanner </t>
  </si>
  <si>
    <t>เครื่องแฟ็กซ์</t>
  </si>
  <si>
    <t>เก้าอี้สำนักงานตาข่ายไม่มีล้อ</t>
  </si>
  <si>
    <t>เก้าอี้บันใด ขนาดสูง 44 cm กว้าง 47 cm</t>
  </si>
  <si>
    <t xml:space="preserve">เครื่องปริ๊นเตอร์(แบบเลเซอร์)                                                          </t>
  </si>
  <si>
    <t>เครื่องทำลายเอกสาร(ย่อยกระดาษ)</t>
  </si>
  <si>
    <t>เครื่องพิมพ์สำเนาระบบดิจิตอล(เครื่องสแกนเนอร์)โปรแกรมสืบค้นเอกสาร</t>
  </si>
  <si>
    <t>เครื่องสำรองไฟฉุกเฉิน Emergency</t>
  </si>
  <si>
    <t>เครื่องสำรองไฟคอมพิวเตอร์ 1000VA/480W</t>
  </si>
  <si>
    <t>PAT Slide (ที่รองยก)</t>
  </si>
  <si>
    <t>เก้าอี้ทำงานแบบมีพนักพิง</t>
  </si>
  <si>
    <t xml:space="preserve">Printer </t>
  </si>
  <si>
    <t>ปรับตามจังหวัด งบ20%</t>
  </si>
  <si>
    <t>ปรับเต็มวงเงินหักรพ.สตบวกเพิ่มอปสข.</t>
  </si>
  <si>
    <t>x-ray</t>
  </si>
  <si>
    <t>จอดรถ</t>
  </si>
  <si>
    <t>ปรับปรุงOPD</t>
  </si>
  <si>
    <t>ได้รับโอนงบค่าเสื่อมจากสปสช.</t>
  </si>
  <si>
    <t>ได้รับโอนงบค่าเสื่อมจากสปสช.(อปสข)</t>
  </si>
  <si>
    <t>หักโอนให้รพ.สต.</t>
  </si>
  <si>
    <t>คงเหลือ</t>
  </si>
  <si>
    <t>รพ.สต.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</si>
</sst>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#,##0.00_ ;[Red]\-#,##0.00\ "/>
    <numFmt numFmtId="188" formatCode="#,##0_ ;[Red]\-#,##0\ "/>
    <numFmt numFmtId="189" formatCode="_-* #,##0_-;\-* #,##0_-;_-* &quot;-&quot;??_-;_-@_-"/>
    <numFmt numFmtId="190" formatCode="#,##0.00_ ;\-#,##0.00\ "/>
    <numFmt numFmtId="191" formatCode="0.000"/>
    <numFmt numFmtId="192" formatCode="_(* #,##0.00_);_(* \(#,##0.00\);_(* &quot;-&quot;??_);_(@_)"/>
  </numFmts>
  <fonts count="50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9"/>
      <color indexed="81"/>
      <name val="Tahoma"/>
      <family val="2"/>
    </font>
    <font>
      <sz val="10"/>
      <color indexed="8"/>
      <name val="Arial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u/>
      <sz val="14"/>
      <color rgb="FFFF0000"/>
      <name val="TH SarabunPSK"/>
      <family val="2"/>
    </font>
    <font>
      <sz val="16"/>
      <color rgb="FF0070C0"/>
      <name val="TH SarabunPSK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0"/>
      <color indexed="8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1"/>
      <color theme="1"/>
      <name val="Angsana New"/>
      <family val="1"/>
    </font>
    <font>
      <b/>
      <sz val="16"/>
      <name val="Angsana New"/>
      <family val="1"/>
    </font>
    <font>
      <sz val="18"/>
      <color theme="1"/>
      <name val="Angsana New"/>
      <family val="1"/>
    </font>
    <font>
      <b/>
      <sz val="20"/>
      <color theme="1"/>
      <name val="Angsana New"/>
      <family val="1"/>
    </font>
    <font>
      <sz val="16"/>
      <name val="Angsana New"/>
      <family val="1"/>
    </font>
    <font>
      <sz val="14"/>
      <color theme="1"/>
      <name val="Angsana New"/>
      <family val="1"/>
    </font>
    <font>
      <b/>
      <sz val="18"/>
      <color theme="1"/>
      <name val="Angsana New"/>
      <family val="1"/>
    </font>
    <font>
      <b/>
      <sz val="11"/>
      <color theme="1"/>
      <name val="Angsana New"/>
      <family val="1"/>
    </font>
    <font>
      <b/>
      <u/>
      <sz val="16"/>
      <color theme="1"/>
      <name val="Angsana New"/>
      <family val="1"/>
    </font>
    <font>
      <b/>
      <sz val="18"/>
      <color rgb="FFFF0000"/>
      <name val="Angsana New"/>
      <family val="1"/>
    </font>
    <font>
      <sz val="14"/>
      <color rgb="FFFF0000"/>
      <name val="Angsana New"/>
      <family val="1"/>
    </font>
    <font>
      <b/>
      <sz val="12"/>
      <color theme="1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theme="1"/>
      <name val="Angsana New"/>
      <family val="1"/>
    </font>
    <font>
      <i/>
      <sz val="16"/>
      <color theme="1"/>
      <name val="Angsana New"/>
      <family val="1"/>
    </font>
    <font>
      <sz val="18"/>
      <name val="Angsana New"/>
      <family val="1"/>
    </font>
    <font>
      <sz val="20"/>
      <color indexed="8"/>
      <name val="Angsana New"/>
      <family val="1"/>
    </font>
    <font>
      <sz val="18"/>
      <color indexed="8"/>
      <name val="Angsana New"/>
      <family val="1"/>
    </font>
    <font>
      <u/>
      <sz val="16"/>
      <color theme="1"/>
      <name val="Angsana New"/>
      <family val="1"/>
    </font>
    <font>
      <b/>
      <i/>
      <sz val="16"/>
      <color theme="1"/>
      <name val="Angsana New"/>
      <family val="1"/>
    </font>
    <font>
      <b/>
      <i/>
      <u/>
      <sz val="10"/>
      <color theme="1"/>
      <name val="Angsana New"/>
      <family val="1"/>
    </font>
    <font>
      <b/>
      <sz val="16"/>
      <color theme="0"/>
      <name val="Angsana New"/>
      <family val="1"/>
    </font>
    <font>
      <b/>
      <sz val="14"/>
      <color theme="0"/>
      <name val="Angsana New"/>
      <family val="1"/>
    </font>
    <font>
      <sz val="14"/>
      <name val="Angsana New"/>
      <family val="1"/>
    </font>
    <font>
      <b/>
      <sz val="16"/>
      <color rgb="FFFF0000"/>
      <name val="Angsana New"/>
      <family val="1"/>
    </font>
    <font>
      <u/>
      <sz val="18"/>
      <color theme="1"/>
      <name val="Angsana New"/>
      <family val="1"/>
    </font>
  </fonts>
  <fills count="1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3" fillId="0" borderId="0"/>
    <xf numFmtId="0" fontId="17" fillId="0" borderId="0"/>
    <xf numFmtId="43" fontId="17" fillId="0" borderId="0" applyFont="0" applyFill="0" applyBorder="0" applyAlignment="0" applyProtection="0"/>
  </cellStyleXfs>
  <cellXfs count="449">
    <xf numFmtId="0" fontId="0" fillId="0" borderId="0" xfId="0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2" xfId="2" applyFont="1" applyFill="1" applyBorder="1" applyAlignment="1">
      <alignment horizontal="center"/>
    </xf>
    <xf numFmtId="0" fontId="5" fillId="0" borderId="0" xfId="0" applyFont="1" applyAlignment="1"/>
    <xf numFmtId="0" fontId="1" fillId="0" borderId="2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5" fillId="0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0" borderId="0" xfId="0" applyFont="1" applyFill="1" applyAlignment="1"/>
    <xf numFmtId="0" fontId="5" fillId="2" borderId="0" xfId="0" applyFont="1" applyFill="1" applyBorder="1" applyAlignment="1"/>
    <xf numFmtId="0" fontId="5" fillId="9" borderId="0" xfId="0" applyFont="1" applyFill="1" applyBorder="1" applyAlignment="1"/>
    <xf numFmtId="0" fontId="15" fillId="0" borderId="0" xfId="0" applyFont="1" applyAlignment="1">
      <alignment horizontal="right"/>
    </xf>
    <xf numFmtId="0" fontId="14" fillId="0" borderId="1" xfId="8" applyFont="1" applyFill="1" applyBorder="1" applyAlignment="1"/>
    <xf numFmtId="0" fontId="14" fillId="0" borderId="1" xfId="8" applyFont="1" applyFill="1" applyBorder="1" applyAlignment="1">
      <alignment horizontal="right"/>
    </xf>
    <xf numFmtId="0" fontId="14" fillId="14" borderId="39" xfId="8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/>
    </xf>
    <xf numFmtId="0" fontId="16" fillId="0" borderId="0" xfId="0" applyFont="1"/>
    <xf numFmtId="0" fontId="14" fillId="4" borderId="1" xfId="8" applyFont="1" applyFill="1" applyBorder="1" applyAlignment="1"/>
    <xf numFmtId="0" fontId="14" fillId="4" borderId="1" xfId="8" applyFont="1" applyFill="1" applyBorder="1" applyAlignment="1">
      <alignment horizontal="right"/>
    </xf>
    <xf numFmtId="0" fontId="5" fillId="4" borderId="0" xfId="0" applyFont="1" applyFill="1" applyAlignment="1"/>
    <xf numFmtId="49" fontId="18" fillId="0" borderId="2" xfId="10" applyNumberFormat="1" applyFont="1" applyFill="1" applyBorder="1" applyAlignment="1">
      <alignment horizontal="left" vertical="center"/>
    </xf>
    <xf numFmtId="0" fontId="18" fillId="0" borderId="2" xfId="11" applyFont="1" applyFill="1" applyBorder="1" applyAlignment="1">
      <alignment horizontal="left" vertical="center" wrapText="1"/>
    </xf>
    <xf numFmtId="192" fontId="0" fillId="0" borderId="0" xfId="0" applyNumberFormat="1" applyFill="1"/>
    <xf numFmtId="191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49" fontId="18" fillId="0" borderId="2" xfId="10" applyNumberFormat="1" applyFont="1" applyFill="1" applyBorder="1" applyAlignment="1">
      <alignment horizontal="left" vertical="center" wrapText="1"/>
    </xf>
    <xf numFmtId="0" fontId="18" fillId="0" borderId="2" xfId="12" applyFont="1" applyFill="1" applyBorder="1" applyAlignment="1">
      <alignment horizontal="left" vertical="center" wrapText="1"/>
    </xf>
    <xf numFmtId="0" fontId="18" fillId="0" borderId="2" xfId="10" applyFont="1" applyFill="1" applyBorder="1" applyAlignment="1">
      <alignment horizontal="left" vertical="center" wrapText="1"/>
    </xf>
    <xf numFmtId="0" fontId="19" fillId="0" borderId="1" xfId="13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top" wrapText="1"/>
    </xf>
    <xf numFmtId="0" fontId="19" fillId="0" borderId="1" xfId="13" applyFont="1" applyFill="1" applyBorder="1" applyAlignment="1">
      <alignment vertical="center" wrapText="1"/>
    </xf>
    <xf numFmtId="49" fontId="18" fillId="0" borderId="2" xfId="15" applyNumberFormat="1" applyFont="1" applyFill="1" applyBorder="1" applyAlignment="1">
      <alignment horizontal="left" vertical="center"/>
    </xf>
    <xf numFmtId="0" fontId="3" fillId="0" borderId="2" xfId="0" applyFont="1" applyFill="1" applyBorder="1"/>
    <xf numFmtId="191" fontId="18" fillId="0" borderId="2" xfId="10" applyNumberFormat="1" applyFont="1" applyFill="1" applyBorder="1" applyAlignment="1">
      <alignment horizontal="left" vertical="center"/>
    </xf>
    <xf numFmtId="0" fontId="18" fillId="0" borderId="2" xfId="11" applyFont="1" applyFill="1" applyBorder="1" applyAlignment="1">
      <alignment horizontal="left" vertical="center"/>
    </xf>
    <xf numFmtId="0" fontId="19" fillId="0" borderId="2" xfId="13" applyFont="1" applyFill="1" applyBorder="1" applyAlignment="1">
      <alignment vertical="center" wrapText="1"/>
    </xf>
    <xf numFmtId="0" fontId="18" fillId="0" borderId="2" xfId="1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18" fillId="0" borderId="2" xfId="14" applyFont="1" applyFill="1" applyBorder="1" applyAlignment="1">
      <alignment horizontal="left" vertical="center"/>
    </xf>
    <xf numFmtId="187" fontId="0" fillId="0" borderId="0" xfId="0" applyNumberFormat="1" applyFill="1"/>
    <xf numFmtId="0" fontId="21" fillId="0" borderId="0" xfId="0" applyFont="1" applyFill="1"/>
    <xf numFmtId="0" fontId="22" fillId="0" borderId="0" xfId="0" applyFont="1" applyFill="1" applyAlignment="1">
      <alignment horizontal="centerContinuous"/>
    </xf>
    <xf numFmtId="43" fontId="22" fillId="0" borderId="0" xfId="3" applyFont="1" applyFill="1" applyAlignment="1">
      <alignment horizontal="centerContinuous"/>
    </xf>
    <xf numFmtId="0" fontId="23" fillId="3" borderId="0" xfId="0" applyFont="1" applyFill="1"/>
    <xf numFmtId="0" fontId="22" fillId="3" borderId="12" xfId="0" applyFont="1" applyFill="1" applyBorder="1" applyAlignment="1">
      <alignment horizontal="left" vertical="top"/>
    </xf>
    <xf numFmtId="0" fontId="23" fillId="0" borderId="0" xfId="0" applyFont="1"/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43" fontId="22" fillId="0" borderId="2" xfId="3" applyFont="1" applyFill="1" applyBorder="1" applyAlignment="1">
      <alignment horizontal="center" vertical="center" wrapText="1"/>
    </xf>
    <xf numFmtId="49" fontId="24" fillId="0" borderId="2" xfId="3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5" fillId="0" borderId="2" xfId="0" applyFont="1" applyFill="1" applyBorder="1"/>
    <xf numFmtId="0" fontId="21" fillId="0" borderId="2" xfId="0" applyFont="1" applyFill="1" applyBorder="1"/>
    <xf numFmtId="187" fontId="21" fillId="0" borderId="2" xfId="3" applyNumberFormat="1" applyFont="1" applyBorder="1"/>
    <xf numFmtId="43" fontId="21" fillId="6" borderId="2" xfId="3" applyFont="1" applyFill="1" applyBorder="1"/>
    <xf numFmtId="0" fontId="21" fillId="0" borderId="0" xfId="0" applyFont="1" applyAlignment="1">
      <alignment horizontal="center"/>
    </xf>
    <xf numFmtId="0" fontId="26" fillId="0" borderId="2" xfId="0" applyFont="1" applyFill="1" applyBorder="1"/>
    <xf numFmtId="0" fontId="26" fillId="0" borderId="2" xfId="0" applyFont="1" applyFill="1" applyBorder="1" applyAlignment="1">
      <alignment horizontal="left"/>
    </xf>
    <xf numFmtId="187" fontId="26" fillId="0" borderId="2" xfId="3" applyNumberFormat="1" applyFont="1" applyBorder="1"/>
    <xf numFmtId="187" fontId="21" fillId="0" borderId="14" xfId="3" applyNumberFormat="1" applyFont="1" applyBorder="1"/>
    <xf numFmtId="43" fontId="21" fillId="0" borderId="2" xfId="3" applyFont="1" applyFill="1" applyBorder="1"/>
    <xf numFmtId="0" fontId="27" fillId="0" borderId="2" xfId="0" applyFont="1" applyFill="1" applyBorder="1"/>
    <xf numFmtId="0" fontId="28" fillId="0" borderId="0" xfId="0" applyFont="1" applyAlignment="1">
      <alignment horizontal="center" vertical="center"/>
    </xf>
    <xf numFmtId="0" fontId="29" fillId="0" borderId="2" xfId="0" applyFont="1" applyFill="1" applyBorder="1"/>
    <xf numFmtId="0" fontId="22" fillId="0" borderId="2" xfId="0" applyFont="1" applyFill="1" applyBorder="1" applyAlignment="1">
      <alignment horizontal="center"/>
    </xf>
    <xf numFmtId="187" fontId="22" fillId="0" borderId="2" xfId="3" applyNumberFormat="1" applyFont="1" applyFill="1" applyBorder="1"/>
    <xf numFmtId="0" fontId="30" fillId="0" borderId="0" xfId="0" applyFont="1"/>
    <xf numFmtId="187" fontId="22" fillId="0" borderId="13" xfId="0" applyNumberFormat="1" applyFont="1" applyFill="1" applyBorder="1"/>
    <xf numFmtId="187" fontId="22" fillId="0" borderId="13" xfId="3" applyNumberFormat="1" applyFont="1" applyBorder="1"/>
    <xf numFmtId="187" fontId="22" fillId="0" borderId="13" xfId="3" applyNumberFormat="1" applyFont="1" applyFill="1" applyBorder="1"/>
    <xf numFmtId="0" fontId="22" fillId="0" borderId="2" xfId="0" applyFont="1" applyFill="1" applyBorder="1"/>
    <xf numFmtId="187" fontId="22" fillId="0" borderId="0" xfId="3" applyNumberFormat="1" applyFont="1" applyBorder="1"/>
    <xf numFmtId="0" fontId="25" fillId="0" borderId="3" xfId="0" applyFont="1" applyFill="1" applyBorder="1"/>
    <xf numFmtId="187" fontId="31" fillId="0" borderId="3" xfId="0" applyNumberFormat="1" applyFont="1" applyFill="1" applyBorder="1" applyAlignment="1"/>
    <xf numFmtId="187" fontId="22" fillId="0" borderId="4" xfId="0" applyNumberFormat="1" applyFont="1" applyBorder="1" applyAlignment="1"/>
    <xf numFmtId="187" fontId="22" fillId="0" borderId="0" xfId="0" applyNumberFormat="1" applyFont="1" applyBorder="1" applyAlignment="1"/>
    <xf numFmtId="187" fontId="22" fillId="0" borderId="11" xfId="0" applyNumberFormat="1" applyFont="1" applyFill="1" applyBorder="1" applyAlignment="1"/>
    <xf numFmtId="187" fontId="22" fillId="0" borderId="15" xfId="0" applyNumberFormat="1" applyFont="1" applyBorder="1" applyAlignment="1"/>
    <xf numFmtId="187" fontId="22" fillId="0" borderId="2" xfId="0" applyNumberFormat="1" applyFont="1" applyBorder="1" applyAlignment="1"/>
    <xf numFmtId="43" fontId="23" fillId="0" borderId="0" xfId="3" applyFont="1"/>
    <xf numFmtId="187" fontId="32" fillId="0" borderId="15" xfId="0" applyNumberFormat="1" applyFont="1" applyFill="1" applyBorder="1" applyAlignment="1">
      <alignment horizontal="center" vertical="top"/>
    </xf>
    <xf numFmtId="187" fontId="22" fillId="0" borderId="2" xfId="0" applyNumberFormat="1" applyFont="1" applyFill="1" applyBorder="1" applyAlignment="1"/>
    <xf numFmtId="187" fontId="22" fillId="0" borderId="0" xfId="0" applyNumberFormat="1" applyFont="1" applyFill="1" applyBorder="1" applyAlignment="1"/>
    <xf numFmtId="0" fontId="33" fillId="0" borderId="0" xfId="0" applyFont="1"/>
    <xf numFmtId="0" fontId="21" fillId="0" borderId="11" xfId="0" applyFont="1" applyFill="1" applyBorder="1"/>
    <xf numFmtId="187" fontId="21" fillId="0" borderId="0" xfId="3" applyNumberFormat="1" applyFont="1" applyBorder="1"/>
    <xf numFmtId="0" fontId="21" fillId="0" borderId="3" xfId="0" applyFont="1" applyFill="1" applyBorder="1"/>
    <xf numFmtId="0" fontId="25" fillId="0" borderId="0" xfId="0" applyFont="1" applyBorder="1"/>
    <xf numFmtId="0" fontId="21" fillId="0" borderId="0" xfId="0" applyFont="1" applyFill="1" applyBorder="1"/>
    <xf numFmtId="43" fontId="21" fillId="6" borderId="0" xfId="3" applyFont="1" applyFill="1" applyBorder="1"/>
    <xf numFmtId="0" fontId="25" fillId="0" borderId="0" xfId="0" applyFont="1"/>
    <xf numFmtId="0" fontId="22" fillId="7" borderId="0" xfId="0" applyFont="1" applyFill="1" applyAlignment="1">
      <alignment vertical="center"/>
    </xf>
    <xf numFmtId="43" fontId="34" fillId="0" borderId="2" xfId="3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top"/>
    </xf>
    <xf numFmtId="0" fontId="27" fillId="0" borderId="2" xfId="0" applyFont="1" applyBorder="1" applyAlignment="1">
      <alignment horizontal="left"/>
    </xf>
    <xf numFmtId="43" fontId="21" fillId="0" borderId="0" xfId="3" applyFont="1" applyFill="1"/>
    <xf numFmtId="0" fontId="35" fillId="0" borderId="2" xfId="1" applyFont="1" applyFill="1" applyBorder="1" applyAlignment="1"/>
    <xf numFmtId="187" fontId="21" fillId="0" borderId="2" xfId="3" applyNumberFormat="1" applyFont="1" applyFill="1" applyBorder="1"/>
    <xf numFmtId="0" fontId="23" fillId="0" borderId="0" xfId="0" applyFont="1" applyBorder="1"/>
    <xf numFmtId="0" fontId="36" fillId="0" borderId="2" xfId="1" applyFont="1" applyFill="1" applyBorder="1" applyAlignment="1"/>
    <xf numFmtId="187" fontId="37" fillId="0" borderId="2" xfId="3" applyNumberFormat="1" applyFont="1" applyFill="1" applyBorder="1"/>
    <xf numFmtId="0" fontId="21" fillId="0" borderId="0" xfId="0" applyFont="1" applyBorder="1" applyAlignment="1">
      <alignment horizontal="left" vertical="center"/>
    </xf>
    <xf numFmtId="43" fontId="21" fillId="0" borderId="0" xfId="3" applyFont="1" applyFill="1" applyBorder="1"/>
    <xf numFmtId="0" fontId="21" fillId="0" borderId="0" xfId="0" applyFont="1" applyBorder="1"/>
    <xf numFmtId="43" fontId="37" fillId="0" borderId="2" xfId="3" applyFont="1" applyFill="1" applyBorder="1" applyAlignment="1">
      <alignment horizontal="center" vertical="center" wrapText="1"/>
    </xf>
    <xf numFmtId="0" fontId="38" fillId="0" borderId="2" xfId="0" applyFont="1" applyBorder="1"/>
    <xf numFmtId="43" fontId="22" fillId="0" borderId="0" xfId="3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2" fillId="7" borderId="0" xfId="0" applyFont="1" applyFill="1" applyAlignment="1"/>
    <xf numFmtId="43" fontId="22" fillId="0" borderId="2" xfId="3" applyFont="1" applyFill="1" applyBorder="1" applyAlignment="1">
      <alignment horizontal="center"/>
    </xf>
    <xf numFmtId="43" fontId="21" fillId="0" borderId="0" xfId="3" applyFont="1" applyFill="1" applyBorder="1" applyAlignment="1">
      <alignment horizontal="center"/>
    </xf>
    <xf numFmtId="0" fontId="21" fillId="0" borderId="2" xfId="0" applyFont="1" applyBorder="1"/>
    <xf numFmtId="187" fontId="21" fillId="0" borderId="2" xfId="3" applyNumberFormat="1" applyFont="1" applyFill="1" applyBorder="1" applyAlignment="1">
      <alignment horizontal="right"/>
    </xf>
    <xf numFmtId="43" fontId="22" fillId="0" borderId="2" xfId="3" applyFont="1" applyFill="1" applyBorder="1" applyAlignment="1">
      <alignment horizontal="center" vertical="center"/>
    </xf>
    <xf numFmtId="0" fontId="21" fillId="6" borderId="2" xfId="0" applyFont="1" applyFill="1" applyBorder="1"/>
    <xf numFmtId="0" fontId="27" fillId="6" borderId="2" xfId="0" applyFont="1" applyFill="1" applyBorder="1"/>
    <xf numFmtId="0" fontId="25" fillId="0" borderId="2" xfId="0" applyFont="1" applyBorder="1" applyAlignment="1">
      <alignment horizontal="left" vertical="top" wrapText="1"/>
    </xf>
    <xf numFmtId="43" fontId="23" fillId="0" borderId="0" xfId="3" applyFont="1" applyFill="1"/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vertical="top"/>
    </xf>
    <xf numFmtId="0" fontId="39" fillId="0" borderId="2" xfId="0" applyFont="1" applyBorder="1"/>
    <xf numFmtId="0" fontId="21" fillId="6" borderId="2" xfId="0" applyFont="1" applyFill="1" applyBorder="1" applyAlignment="1">
      <alignment horizontal="center" vertical="center" wrapText="1"/>
    </xf>
    <xf numFmtId="0" fontId="40" fillId="0" borderId="2" xfId="1" applyFont="1" applyFill="1" applyBorder="1" applyAlignment="1"/>
    <xf numFmtId="2" fontId="23" fillId="0" borderId="0" xfId="0" applyNumberFormat="1" applyFont="1"/>
    <xf numFmtId="0" fontId="21" fillId="0" borderId="13" xfId="0" applyFont="1" applyBorder="1" applyAlignment="1">
      <alignment horizontal="center" vertical="center"/>
    </xf>
    <xf numFmtId="0" fontId="25" fillId="0" borderId="2" xfId="0" applyFont="1" applyBorder="1"/>
    <xf numFmtId="190" fontId="41" fillId="0" borderId="2" xfId="3" applyNumberFormat="1" applyFont="1" applyFill="1" applyBorder="1" applyAlignment="1">
      <alignment wrapText="1"/>
    </xf>
    <xf numFmtId="190" fontId="25" fillId="0" borderId="2" xfId="3" applyNumberFormat="1" applyFont="1" applyBorder="1"/>
    <xf numFmtId="0" fontId="25" fillId="2" borderId="2" xfId="0" applyFont="1" applyFill="1" applyBorder="1"/>
    <xf numFmtId="0" fontId="25" fillId="0" borderId="2" xfId="0" applyFont="1" applyBorder="1" applyAlignment="1">
      <alignment horizontal="center"/>
    </xf>
    <xf numFmtId="0" fontId="41" fillId="0" borderId="0" xfId="6" applyFont="1" applyFill="1" applyBorder="1" applyAlignment="1">
      <alignment wrapText="1"/>
    </xf>
    <xf numFmtId="43" fontId="35" fillId="0" borderId="0" xfId="3" applyFont="1" applyFill="1" applyBorder="1" applyAlignment="1">
      <alignment wrapText="1"/>
    </xf>
    <xf numFmtId="0" fontId="35" fillId="6" borderId="0" xfId="6" applyFont="1" applyFill="1" applyBorder="1" applyAlignment="1">
      <alignment wrapText="1"/>
    </xf>
    <xf numFmtId="189" fontId="35" fillId="0" borderId="0" xfId="3" applyNumberFormat="1" applyFont="1" applyFill="1" applyBorder="1" applyAlignment="1">
      <alignment wrapText="1"/>
    </xf>
    <xf numFmtId="0" fontId="35" fillId="0" borderId="0" xfId="6" applyFont="1" applyFill="1" applyBorder="1" applyAlignment="1">
      <alignment vertical="top" wrapText="1"/>
    </xf>
    <xf numFmtId="0" fontId="35" fillId="0" borderId="0" xfId="6" applyFont="1" applyFill="1" applyBorder="1" applyAlignment="1">
      <alignment wrapText="1"/>
    </xf>
    <xf numFmtId="0" fontId="21" fillId="0" borderId="9" xfId="0" applyFont="1" applyBorder="1"/>
    <xf numFmtId="0" fontId="25" fillId="0" borderId="2" xfId="0" applyFont="1" applyBorder="1" applyAlignment="1">
      <alignment vertical="top" wrapText="1"/>
    </xf>
    <xf numFmtId="190" fontId="25" fillId="0" borderId="2" xfId="3" applyNumberFormat="1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2" xfId="0" applyFont="1" applyBorder="1" applyAlignment="1">
      <alignment vertical="center"/>
    </xf>
    <xf numFmtId="0" fontId="22" fillId="0" borderId="0" xfId="0" applyFont="1" applyFill="1" applyBorder="1" applyAlignment="1"/>
    <xf numFmtId="0" fontId="21" fillId="0" borderId="2" xfId="0" applyFont="1" applyFill="1" applyBorder="1" applyAlignment="1">
      <alignment horizontal="center" vertical="center" wrapText="1"/>
    </xf>
    <xf numFmtId="0" fontId="22" fillId="0" borderId="40" xfId="0" applyFont="1" applyFill="1" applyBorder="1"/>
    <xf numFmtId="43" fontId="22" fillId="0" borderId="41" xfId="0" applyNumberFormat="1" applyFont="1" applyFill="1" applyBorder="1"/>
    <xf numFmtId="0" fontId="23" fillId="0" borderId="2" xfId="0" applyFont="1" applyBorder="1"/>
    <xf numFmtId="0" fontId="29" fillId="0" borderId="0" xfId="0" applyFont="1" applyBorder="1" applyAlignment="1"/>
    <xf numFmtId="0" fontId="23" fillId="0" borderId="0" xfId="0" applyFont="1" applyFill="1" applyBorder="1"/>
    <xf numFmtId="0" fontId="22" fillId="0" borderId="2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3" fillId="0" borderId="0" xfId="0" applyFont="1" applyFill="1"/>
    <xf numFmtId="0" fontId="21" fillId="0" borderId="2" xfId="0" applyFont="1" applyBorder="1" applyAlignment="1">
      <alignment horizontal="center"/>
    </xf>
    <xf numFmtId="43" fontId="21" fillId="0" borderId="14" xfId="3" applyFont="1" applyBorder="1" applyAlignment="1">
      <alignment horizontal="center"/>
    </xf>
    <xf numFmtId="43" fontId="21" fillId="0" borderId="2" xfId="3" applyFont="1" applyBorder="1"/>
    <xf numFmtId="43" fontId="21" fillId="0" borderId="2" xfId="3" applyFont="1" applyBorder="1" applyAlignment="1">
      <alignment horizontal="center"/>
    </xf>
    <xf numFmtId="43" fontId="22" fillId="0" borderId="4" xfId="0" applyNumberFormat="1" applyFont="1" applyBorder="1" applyAlignment="1">
      <alignment horizontal="center" vertical="center"/>
    </xf>
    <xf numFmtId="43" fontId="22" fillId="0" borderId="4" xfId="0" applyNumberFormat="1" applyFont="1" applyFill="1" applyBorder="1" applyAlignment="1">
      <alignment horizontal="center" vertical="center"/>
    </xf>
    <xf numFmtId="43" fontId="22" fillId="0" borderId="4" xfId="3" applyFont="1" applyBorder="1" applyAlignment="1">
      <alignment horizontal="center" vertical="center"/>
    </xf>
    <xf numFmtId="43" fontId="22" fillId="0" borderId="2" xfId="3" applyFont="1" applyBorder="1" applyAlignment="1">
      <alignment horizontal="center"/>
    </xf>
    <xf numFmtId="43" fontId="22" fillId="0" borderId="2" xfId="0" applyNumberFormat="1" applyFont="1" applyBorder="1" applyAlignment="1"/>
    <xf numFmtId="43" fontId="22" fillId="0" borderId="2" xfId="3" applyFont="1" applyBorder="1"/>
    <xf numFmtId="0" fontId="25" fillId="0" borderId="0" xfId="0" applyFont="1" applyFill="1"/>
    <xf numFmtId="43" fontId="25" fillId="0" borderId="0" xfId="3" applyFont="1"/>
    <xf numFmtId="0" fontId="28" fillId="0" borderId="2" xfId="0" applyFont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vertical="top"/>
    </xf>
    <xf numFmtId="4" fontId="27" fillId="6" borderId="2" xfId="0" applyNumberFormat="1" applyFont="1" applyFill="1" applyBorder="1"/>
    <xf numFmtId="43" fontId="27" fillId="0" borderId="2" xfId="3" applyFont="1" applyBorder="1"/>
    <xf numFmtId="43" fontId="27" fillId="6" borderId="2" xfId="3" applyFont="1" applyFill="1" applyBorder="1"/>
    <xf numFmtId="0" fontId="27" fillId="0" borderId="2" xfId="0" applyFont="1" applyBorder="1"/>
    <xf numFmtId="4" fontId="39" fillId="6" borderId="2" xfId="0" applyNumberFormat="1" applyFont="1" applyFill="1" applyBorder="1"/>
    <xf numFmtId="43" fontId="39" fillId="0" borderId="2" xfId="3" applyFont="1" applyBorder="1"/>
    <xf numFmtId="43" fontId="39" fillId="6" borderId="2" xfId="3" applyFont="1" applyFill="1" applyBorder="1"/>
    <xf numFmtId="0" fontId="25" fillId="0" borderId="0" xfId="0" applyFont="1" applyAlignment="1">
      <alignment horizontal="left"/>
    </xf>
    <xf numFmtId="0" fontId="41" fillId="0" borderId="2" xfId="6" applyFont="1" applyFill="1" applyBorder="1" applyAlignment="1">
      <alignment wrapText="1"/>
    </xf>
    <xf numFmtId="0" fontId="41" fillId="6" borderId="2" xfId="6" applyFont="1" applyFill="1" applyBorder="1" applyAlignment="1">
      <alignment wrapText="1"/>
    </xf>
    <xf numFmtId="0" fontId="21" fillId="0" borderId="10" xfId="0" applyFont="1" applyBorder="1"/>
    <xf numFmtId="0" fontId="21" fillId="0" borderId="2" xfId="0" applyFont="1" applyBorder="1" applyAlignment="1">
      <alignment vertical="top" wrapText="1"/>
    </xf>
    <xf numFmtId="0" fontId="21" fillId="0" borderId="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/>
    </xf>
    <xf numFmtId="0" fontId="43" fillId="0" borderId="0" xfId="0" applyFont="1"/>
    <xf numFmtId="0" fontId="43" fillId="0" borderId="0" xfId="0" applyFont="1" applyAlignment="1">
      <alignment vertical="top" wrapText="1"/>
    </xf>
    <xf numFmtId="0" fontId="43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44" fillId="0" borderId="18" xfId="0" applyFont="1" applyFill="1" applyBorder="1" applyAlignment="1">
      <alignment wrapText="1"/>
    </xf>
    <xf numFmtId="0" fontId="26" fillId="0" borderId="19" xfId="0" applyFont="1" applyBorder="1"/>
    <xf numFmtId="0" fontId="28" fillId="0" borderId="0" xfId="0" applyFont="1"/>
    <xf numFmtId="187" fontId="21" fillId="0" borderId="0" xfId="0" applyNumberFormat="1" applyFont="1"/>
    <xf numFmtId="0" fontId="22" fillId="12" borderId="20" xfId="0" applyFont="1" applyFill="1" applyBorder="1" applyAlignment="1">
      <alignment wrapText="1"/>
    </xf>
    <xf numFmtId="0" fontId="22" fillId="12" borderId="0" xfId="0" applyFont="1" applyFill="1" applyBorder="1" applyAlignment="1">
      <alignment horizontal="left" wrapText="1"/>
    </xf>
    <xf numFmtId="0" fontId="34" fillId="0" borderId="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187" fontId="21" fillId="0" borderId="0" xfId="0" applyNumberFormat="1" applyFont="1" applyAlignment="1">
      <alignment wrapText="1"/>
    </xf>
    <xf numFmtId="0" fontId="28" fillId="0" borderId="20" xfId="0" applyFont="1" applyFill="1" applyBorder="1" applyAlignment="1">
      <alignment horizontal="left"/>
    </xf>
    <xf numFmtId="0" fontId="28" fillId="0" borderId="0" xfId="0" applyFont="1" applyBorder="1" applyAlignment="1"/>
    <xf numFmtId="187" fontId="28" fillId="7" borderId="9" xfId="0" applyNumberFormat="1" applyFont="1" applyFill="1" applyBorder="1"/>
    <xf numFmtId="187" fontId="28" fillId="0" borderId="8" xfId="0" applyNumberFormat="1" applyFont="1" applyBorder="1" applyAlignment="1">
      <alignment horizontal="center" vertical="center"/>
    </xf>
    <xf numFmtId="187" fontId="28" fillId="0" borderId="21" xfId="0" applyNumberFormat="1" applyFont="1" applyBorder="1"/>
    <xf numFmtId="187" fontId="28" fillId="7" borderId="10" xfId="3" applyNumberFormat="1" applyFont="1" applyFill="1" applyBorder="1"/>
    <xf numFmtId="43" fontId="28" fillId="0" borderId="0" xfId="3" applyFont="1" applyBorder="1" applyAlignment="1">
      <alignment horizontal="center" vertical="center"/>
    </xf>
    <xf numFmtId="187" fontId="28" fillId="0" borderId="22" xfId="0" applyNumberFormat="1" applyFont="1" applyBorder="1"/>
    <xf numFmtId="0" fontId="37" fillId="0" borderId="0" xfId="0" applyFont="1" applyBorder="1"/>
    <xf numFmtId="187" fontId="22" fillId="0" borderId="10" xfId="3" applyNumberFormat="1" applyFont="1" applyBorder="1"/>
    <xf numFmtId="187" fontId="22" fillId="0" borderId="22" xfId="0" applyNumberFormat="1" applyFont="1" applyBorder="1"/>
    <xf numFmtId="0" fontId="22" fillId="12" borderId="20" xfId="0" applyFont="1" applyFill="1" applyBorder="1"/>
    <xf numFmtId="0" fontId="22" fillId="12" borderId="0" xfId="0" applyFont="1" applyFill="1" applyBorder="1"/>
    <xf numFmtId="188" fontId="45" fillId="3" borderId="2" xfId="0" applyNumberFormat="1" applyFont="1" applyFill="1" applyBorder="1" applyAlignment="1">
      <alignment horizontal="center"/>
    </xf>
    <xf numFmtId="0" fontId="46" fillId="3" borderId="3" xfId="0" applyFont="1" applyFill="1" applyBorder="1" applyAlignment="1">
      <alignment horizontal="center" vertical="center"/>
    </xf>
    <xf numFmtId="0" fontId="46" fillId="3" borderId="23" xfId="0" applyFont="1" applyFill="1" applyBorder="1" applyAlignment="1">
      <alignment horizontal="center"/>
    </xf>
    <xf numFmtId="187" fontId="28" fillId="7" borderId="10" xfId="0" applyNumberFormat="1" applyFont="1" applyFill="1" applyBorder="1"/>
    <xf numFmtId="0" fontId="28" fillId="0" borderId="0" xfId="0" applyFont="1" applyBorder="1" applyAlignment="1">
      <alignment horizontal="center" vertical="center"/>
    </xf>
    <xf numFmtId="187" fontId="22" fillId="0" borderId="10" xfId="0" applyNumberFormat="1" applyFont="1" applyBorder="1"/>
    <xf numFmtId="0" fontId="28" fillId="0" borderId="10" xfId="0" applyFont="1" applyBorder="1"/>
    <xf numFmtId="0" fontId="47" fillId="0" borderId="0" xfId="0" applyFont="1" applyBorder="1" applyAlignment="1"/>
    <xf numFmtId="0" fontId="22" fillId="0" borderId="20" xfId="0" applyFont="1" applyFill="1" applyBorder="1" applyAlignment="1">
      <alignment horizontal="left"/>
    </xf>
    <xf numFmtId="0" fontId="24" fillId="0" borderId="0" xfId="0" applyFont="1" applyBorder="1" applyAlignment="1"/>
    <xf numFmtId="0" fontId="22" fillId="0" borderId="10" xfId="0" applyFont="1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/>
    <xf numFmtId="187" fontId="22" fillId="0" borderId="0" xfId="0" applyNumberFormat="1" applyFont="1"/>
    <xf numFmtId="0" fontId="28" fillId="0" borderId="0" xfId="0" applyFont="1" applyBorder="1"/>
    <xf numFmtId="0" fontId="28" fillId="0" borderId="22" xfId="0" applyFont="1" applyBorder="1"/>
    <xf numFmtId="0" fontId="28" fillId="6" borderId="0" xfId="0" applyFont="1" applyFill="1" applyBorder="1" applyAlignment="1"/>
    <xf numFmtId="0" fontId="28" fillId="6" borderId="10" xfId="0" applyFont="1" applyFill="1" applyBorder="1"/>
    <xf numFmtId="0" fontId="28" fillId="6" borderId="0" xfId="0" applyFont="1" applyFill="1" applyBorder="1" applyAlignment="1">
      <alignment horizontal="center" vertical="center"/>
    </xf>
    <xf numFmtId="187" fontId="28" fillId="6" borderId="22" xfId="0" applyNumberFormat="1" applyFont="1" applyFill="1" applyBorder="1"/>
    <xf numFmtId="187" fontId="28" fillId="0" borderId="0" xfId="0" applyNumberFormat="1" applyFont="1"/>
    <xf numFmtId="0" fontId="22" fillId="6" borderId="0" xfId="0" applyFont="1" applyFill="1" applyBorder="1"/>
    <xf numFmtId="187" fontId="22" fillId="6" borderId="22" xfId="0" applyNumberFormat="1" applyFont="1" applyFill="1" applyBorder="1"/>
    <xf numFmtId="0" fontId="28" fillId="12" borderId="20" xfId="0" applyFont="1" applyFill="1" applyBorder="1"/>
    <xf numFmtId="0" fontId="28" fillId="6" borderId="0" xfId="0" applyFont="1" applyFill="1" applyBorder="1"/>
    <xf numFmtId="0" fontId="28" fillId="0" borderId="0" xfId="0" applyFont="1" applyFill="1" applyBorder="1"/>
    <xf numFmtId="0" fontId="47" fillId="0" borderId="0" xfId="0" applyFont="1" applyFill="1" applyBorder="1"/>
    <xf numFmtId="0" fontId="37" fillId="0" borderId="10" xfId="0" applyFont="1" applyBorder="1"/>
    <xf numFmtId="0" fontId="37" fillId="0" borderId="0" xfId="0" applyFont="1" applyBorder="1" applyAlignment="1">
      <alignment horizontal="center" vertical="center"/>
    </xf>
    <xf numFmtId="187" fontId="37" fillId="0" borderId="22" xfId="0" applyNumberFormat="1" applyFont="1" applyBorder="1"/>
    <xf numFmtId="0" fontId="37" fillId="0" borderId="0" xfId="0" applyFont="1"/>
    <xf numFmtId="0" fontId="28" fillId="12" borderId="0" xfId="0" applyFont="1" applyFill="1" applyBorder="1"/>
    <xf numFmtId="0" fontId="28" fillId="0" borderId="20" xfId="0" applyFont="1" applyFill="1" applyBorder="1"/>
    <xf numFmtId="0" fontId="22" fillId="0" borderId="0" xfId="0" applyFont="1" applyBorder="1"/>
    <xf numFmtId="187" fontId="22" fillId="0" borderId="24" xfId="0" applyNumberFormat="1" applyFont="1" applyBorder="1"/>
    <xf numFmtId="0" fontId="28" fillId="0" borderId="25" xfId="0" applyFont="1" applyFill="1" applyBorder="1"/>
    <xf numFmtId="0" fontId="28" fillId="0" borderId="26" xfId="0" applyFont="1" applyBorder="1"/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/>
    <xf numFmtId="0" fontId="28" fillId="0" borderId="0" xfId="0" applyFont="1" applyFill="1"/>
    <xf numFmtId="0" fontId="28" fillId="4" borderId="33" xfId="0" applyFont="1" applyFill="1" applyBorder="1" applyAlignment="1">
      <alignment horizontal="centerContinuous"/>
    </xf>
    <xf numFmtId="0" fontId="28" fillId="4" borderId="7" xfId="0" applyFont="1" applyFill="1" applyBorder="1" applyAlignment="1">
      <alignment horizontal="centerContinuous"/>
    </xf>
    <xf numFmtId="0" fontId="22" fillId="13" borderId="16" xfId="0" applyFont="1" applyFill="1" applyBorder="1" applyAlignment="1">
      <alignment vertical="center"/>
    </xf>
    <xf numFmtId="0" fontId="22" fillId="13" borderId="2" xfId="0" applyFont="1" applyFill="1" applyBorder="1" applyAlignment="1">
      <alignment horizontal="left" vertical="center"/>
    </xf>
    <xf numFmtId="0" fontId="22" fillId="4" borderId="17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5" borderId="16" xfId="0" applyFont="1" applyFill="1" applyBorder="1" applyAlignment="1">
      <alignment horizontal="center"/>
    </xf>
    <xf numFmtId="0" fontId="28" fillId="0" borderId="2" xfId="0" applyFont="1" applyBorder="1"/>
    <xf numFmtId="187" fontId="28" fillId="8" borderId="17" xfId="3" applyNumberFormat="1" applyFont="1" applyFill="1" applyBorder="1"/>
    <xf numFmtId="10" fontId="28" fillId="0" borderId="22" xfId="4" applyNumberFormat="1" applyFont="1" applyBorder="1"/>
    <xf numFmtId="187" fontId="28" fillId="8" borderId="17" xfId="0" applyNumberFormat="1" applyFont="1" applyFill="1" applyBorder="1"/>
    <xf numFmtId="0" fontId="28" fillId="0" borderId="16" xfId="0" applyFont="1" applyBorder="1" applyAlignment="1">
      <alignment horizontal="center"/>
    </xf>
    <xf numFmtId="0" fontId="29" fillId="0" borderId="2" xfId="0" applyFont="1" applyBorder="1"/>
    <xf numFmtId="187" fontId="37" fillId="8" borderId="17" xfId="0" applyNumberFormat="1" applyFont="1" applyFill="1" applyBorder="1"/>
    <xf numFmtId="187" fontId="37" fillId="0" borderId="24" xfId="0" applyNumberFormat="1" applyFont="1" applyFill="1" applyBorder="1"/>
    <xf numFmtId="0" fontId="22" fillId="13" borderId="16" xfId="0" applyFont="1" applyFill="1" applyBorder="1" applyAlignment="1">
      <alignment horizontal="center"/>
    </xf>
    <xf numFmtId="0" fontId="22" fillId="13" borderId="2" xfId="0" applyFont="1" applyFill="1" applyBorder="1"/>
    <xf numFmtId="187" fontId="37" fillId="0" borderId="22" xfId="0" applyNumberFormat="1" applyFont="1" applyFill="1" applyBorder="1"/>
    <xf numFmtId="0" fontId="22" fillId="0" borderId="0" xfId="0" applyFont="1" applyFill="1"/>
    <xf numFmtId="187" fontId="28" fillId="0" borderId="22" xfId="0" applyNumberFormat="1" applyFont="1" applyFill="1" applyBorder="1"/>
    <xf numFmtId="0" fontId="37" fillId="5" borderId="16" xfId="0" applyFont="1" applyFill="1" applyBorder="1" applyAlignment="1">
      <alignment horizontal="center"/>
    </xf>
    <xf numFmtId="0" fontId="37" fillId="0" borderId="2" xfId="0" applyFont="1" applyBorder="1"/>
    <xf numFmtId="187" fontId="21" fillId="8" borderId="17" xfId="0" applyNumberFormat="1" applyFont="1" applyFill="1" applyBorder="1"/>
    <xf numFmtId="187" fontId="22" fillId="0" borderId="22" xfId="0" applyNumberFormat="1" applyFont="1" applyFill="1" applyBorder="1"/>
    <xf numFmtId="0" fontId="28" fillId="8" borderId="17" xfId="0" applyFont="1" applyFill="1" applyBorder="1"/>
    <xf numFmtId="0" fontId="28" fillId="0" borderId="22" xfId="0" applyFont="1" applyFill="1" applyBorder="1"/>
    <xf numFmtId="0" fontId="22" fillId="0" borderId="16" xfId="0" applyFont="1" applyBorder="1" applyAlignment="1">
      <alignment horizontal="center"/>
    </xf>
    <xf numFmtId="0" fontId="22" fillId="0" borderId="2" xfId="0" applyFont="1" applyBorder="1"/>
    <xf numFmtId="187" fontId="22" fillId="8" borderId="17" xfId="0" applyNumberFormat="1" applyFont="1" applyFill="1" applyBorder="1"/>
    <xf numFmtId="0" fontId="47" fillId="0" borderId="2" xfId="0" applyFont="1" applyFill="1" applyBorder="1"/>
    <xf numFmtId="187" fontId="22" fillId="0" borderId="21" xfId="0" applyNumberFormat="1" applyFont="1" applyFill="1" applyBorder="1"/>
    <xf numFmtId="187" fontId="22" fillId="0" borderId="17" xfId="0" applyNumberFormat="1" applyFont="1" applyBorder="1"/>
    <xf numFmtId="0" fontId="22" fillId="0" borderId="21" xfId="0" applyFont="1" applyBorder="1"/>
    <xf numFmtId="0" fontId="22" fillId="0" borderId="28" xfId="0" applyFont="1" applyBorder="1"/>
    <xf numFmtId="0" fontId="28" fillId="0" borderId="34" xfId="0" applyFont="1" applyBorder="1" applyAlignment="1">
      <alignment horizontal="left"/>
    </xf>
    <xf numFmtId="0" fontId="28" fillId="0" borderId="35" xfId="0" applyFont="1" applyBorder="1"/>
    <xf numFmtId="0" fontId="28" fillId="0" borderId="36" xfId="0" applyFont="1" applyBorder="1"/>
    <xf numFmtId="0" fontId="28" fillId="0" borderId="0" xfId="0" applyFont="1" applyAlignment="1">
      <alignment horizontal="left"/>
    </xf>
    <xf numFmtId="187" fontId="28" fillId="0" borderId="0" xfId="0" applyNumberFormat="1" applyFont="1" applyBorder="1"/>
    <xf numFmtId="0" fontId="36" fillId="0" borderId="2" xfId="2" applyFont="1" applyFill="1" applyBorder="1" applyAlignment="1">
      <alignment horizontal="center"/>
    </xf>
    <xf numFmtId="0" fontId="35" fillId="16" borderId="2" xfId="7" applyFont="1" applyFill="1" applyBorder="1" applyAlignment="1"/>
    <xf numFmtId="187" fontId="21" fillId="11" borderId="2" xfId="0" applyNumberFormat="1" applyFont="1" applyFill="1" applyBorder="1"/>
    <xf numFmtId="0" fontId="35" fillId="15" borderId="2" xfId="7" applyFont="1" applyFill="1" applyBorder="1" applyAlignment="1"/>
    <xf numFmtId="43" fontId="39" fillId="6" borderId="2" xfId="0" applyNumberFormat="1" applyFont="1" applyFill="1" applyBorder="1"/>
    <xf numFmtId="43" fontId="41" fillId="0" borderId="2" xfId="3" applyFont="1" applyFill="1" applyBorder="1" applyAlignment="1">
      <alignment wrapText="1"/>
    </xf>
    <xf numFmtId="43" fontId="41" fillId="6" borderId="2" xfId="3" applyFont="1" applyFill="1" applyBorder="1" applyAlignment="1">
      <alignment wrapText="1"/>
    </xf>
    <xf numFmtId="43" fontId="35" fillId="6" borderId="2" xfId="3" applyFont="1" applyFill="1" applyBorder="1" applyAlignment="1">
      <alignment wrapText="1"/>
    </xf>
    <xf numFmtId="43" fontId="35" fillId="0" borderId="2" xfId="3" applyFont="1" applyFill="1" applyBorder="1" applyAlignment="1">
      <alignment wrapText="1"/>
    </xf>
    <xf numFmtId="43" fontId="25" fillId="0" borderId="2" xfId="3" applyFont="1" applyBorder="1"/>
    <xf numFmtId="43" fontId="25" fillId="0" borderId="2" xfId="0" applyNumberFormat="1" applyFont="1" applyBorder="1"/>
    <xf numFmtId="43" fontId="21" fillId="0" borderId="2" xfId="0" applyNumberFormat="1" applyFont="1" applyBorder="1"/>
    <xf numFmtId="3" fontId="21" fillId="0" borderId="2" xfId="0" applyNumberFormat="1" applyFont="1" applyBorder="1"/>
    <xf numFmtId="3" fontId="21" fillId="0" borderId="14" xfId="0" applyNumberFormat="1" applyFont="1" applyBorder="1" applyAlignment="1">
      <alignment horizontal="center"/>
    </xf>
    <xf numFmtId="3" fontId="21" fillId="0" borderId="2" xfId="3" applyNumberFormat="1" applyFont="1" applyFill="1" applyBorder="1"/>
    <xf numFmtId="3" fontId="21" fillId="0" borderId="2" xfId="0" applyNumberFormat="1" applyFont="1" applyBorder="1" applyAlignment="1">
      <alignment horizontal="center"/>
    </xf>
    <xf numFmtId="0" fontId="21" fillId="0" borderId="2" xfId="3" applyNumberFormat="1" applyFont="1" applyBorder="1"/>
    <xf numFmtId="3" fontId="21" fillId="0" borderId="2" xfId="0" applyNumberFormat="1" applyFont="1" applyBorder="1" applyAlignment="1">
      <alignment horizontal="left" vertical="center" wrapText="1"/>
    </xf>
    <xf numFmtId="3" fontId="21" fillId="0" borderId="2" xfId="0" applyNumberFormat="1" applyFont="1" applyBorder="1" applyAlignment="1">
      <alignment horizontal="left"/>
    </xf>
    <xf numFmtId="43" fontId="21" fillId="0" borderId="3" xfId="0" applyNumberFormat="1" applyFont="1" applyBorder="1" applyAlignment="1">
      <alignment horizont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0" fontId="21" fillId="0" borderId="3" xfId="0" applyFont="1" applyBorder="1" applyAlignment="1">
      <alignment horizontal="center" vertical="center" wrapText="1"/>
    </xf>
    <xf numFmtId="43" fontId="21" fillId="0" borderId="3" xfId="0" applyNumberFormat="1" applyFont="1" applyBorder="1" applyAlignment="1">
      <alignment horizontal="center" vertical="center" wrapText="1"/>
    </xf>
    <xf numFmtId="43" fontId="21" fillId="0" borderId="2" xfId="0" applyNumberFormat="1" applyFont="1" applyBorder="1" applyAlignment="1">
      <alignment horizontal="center" vertical="center" wrapText="1"/>
    </xf>
    <xf numFmtId="43" fontId="21" fillId="0" borderId="4" xfId="0" applyNumberFormat="1" applyFont="1" applyBorder="1" applyAlignment="1">
      <alignment horizontal="center" vertical="center"/>
    </xf>
    <xf numFmtId="43" fontId="21" fillId="0" borderId="2" xfId="0" applyNumberFormat="1" applyFont="1" applyBorder="1" applyAlignment="1">
      <alignment horizontal="center" vertical="center"/>
    </xf>
    <xf numFmtId="192" fontId="21" fillId="6" borderId="2" xfId="3" applyNumberFormat="1" applyFont="1" applyFill="1" applyBorder="1"/>
    <xf numFmtId="4" fontId="39" fillId="0" borderId="2" xfId="3" applyNumberFormat="1" applyFont="1" applyBorder="1"/>
    <xf numFmtId="4" fontId="39" fillId="4" borderId="2" xfId="3" applyNumberFormat="1" applyFont="1" applyFill="1" applyBorder="1"/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3" fontId="25" fillId="0" borderId="0" xfId="0" applyNumberFormat="1" applyFont="1"/>
    <xf numFmtId="43" fontId="25" fillId="0" borderId="0" xfId="3" applyFont="1" applyAlignment="1">
      <alignment horizontal="right"/>
    </xf>
    <xf numFmtId="0" fontId="25" fillId="0" borderId="0" xfId="0" applyFont="1" applyFill="1" applyBorder="1"/>
    <xf numFmtId="0" fontId="25" fillId="0" borderId="0" xfId="0" applyFont="1" applyFill="1" applyBorder="1" applyAlignment="1">
      <alignment wrapText="1"/>
    </xf>
    <xf numFmtId="4" fontId="21" fillId="0" borderId="2" xfId="3" applyNumberFormat="1" applyFont="1" applyBorder="1"/>
    <xf numFmtId="4" fontId="26" fillId="0" borderId="2" xfId="3" applyNumberFormat="1" applyFont="1" applyBorder="1"/>
    <xf numFmtId="4" fontId="21" fillId="0" borderId="14" xfId="3" applyNumberFormat="1" applyFont="1" applyBorder="1"/>
    <xf numFmtId="4" fontId="27" fillId="0" borderId="2" xfId="3" applyNumberFormat="1" applyFont="1" applyFill="1" applyBorder="1"/>
    <xf numFmtId="4" fontId="22" fillId="0" borderId="2" xfId="3" applyNumberFormat="1" applyFont="1" applyBorder="1"/>
    <xf numFmtId="187" fontId="22" fillId="0" borderId="2" xfId="0" applyNumberFormat="1" applyFont="1" applyBorder="1" applyAlignment="1">
      <alignment horizontal="right"/>
    </xf>
    <xf numFmtId="43" fontId="25" fillId="0" borderId="2" xfId="0" applyNumberFormat="1" applyFont="1" applyBorder="1" applyAlignment="1">
      <alignment vertical="top" wrapText="1"/>
    </xf>
    <xf numFmtId="0" fontId="21" fillId="0" borderId="2" xfId="0" applyFont="1" applyFill="1" applyBorder="1" applyAlignment="1">
      <alignment horizontal="center" vertical="center" wrapText="1"/>
    </xf>
    <xf numFmtId="4" fontId="25" fillId="0" borderId="0" xfId="0" applyNumberFormat="1" applyFont="1"/>
    <xf numFmtId="1" fontId="25" fillId="0" borderId="0" xfId="0" applyNumberFormat="1" applyFont="1"/>
    <xf numFmtId="43" fontId="0" fillId="0" borderId="0" xfId="3" applyFont="1"/>
    <xf numFmtId="43" fontId="21" fillId="0" borderId="0" xfId="0" applyNumberFormat="1" applyFont="1" applyFill="1"/>
    <xf numFmtId="43" fontId="21" fillId="0" borderId="2" xfId="0" applyNumberFormat="1" applyFont="1" applyFill="1" applyBorder="1" applyAlignment="1">
      <alignment horizontal="center" vertical="center" wrapText="1"/>
    </xf>
    <xf numFmtId="43" fontId="21" fillId="0" borderId="2" xfId="3" applyFont="1" applyFill="1" applyBorder="1" applyAlignment="1">
      <alignment horizontal="center" vertical="center" wrapText="1"/>
    </xf>
    <xf numFmtId="0" fontId="21" fillId="16" borderId="2" xfId="0" applyFont="1" applyFill="1" applyBorder="1"/>
    <xf numFmtId="0" fontId="21" fillId="15" borderId="2" xfId="0" applyFont="1" applyFill="1" applyBorder="1"/>
    <xf numFmtId="0" fontId="22" fillId="0" borderId="0" xfId="0" applyFont="1" applyAlignment="1">
      <alignment horizontal="center"/>
    </xf>
    <xf numFmtId="0" fontId="21" fillId="15" borderId="0" xfId="0" applyFont="1" applyFill="1"/>
    <xf numFmtId="0" fontId="21" fillId="16" borderId="0" xfId="0" applyFont="1" applyFill="1"/>
    <xf numFmtId="0" fontId="18" fillId="4" borderId="2" xfId="10" applyFont="1" applyFill="1" applyBorder="1" applyAlignment="1">
      <alignment horizontal="left" vertical="center"/>
    </xf>
    <xf numFmtId="0" fontId="18" fillId="4" borderId="2" xfId="11" applyFont="1" applyFill="1" applyBorder="1" applyAlignment="1">
      <alignment horizontal="left" vertical="center" wrapText="1"/>
    </xf>
    <xf numFmtId="187" fontId="0" fillId="4" borderId="0" xfId="0" applyNumberFormat="1" applyFill="1"/>
    <xf numFmtId="43" fontId="25" fillId="0" borderId="2" xfId="3" applyFont="1" applyBorder="1" applyAlignment="1">
      <alignment vertical="top" wrapText="1"/>
    </xf>
    <xf numFmtId="190" fontId="21" fillId="6" borderId="2" xfId="3" applyNumberFormat="1" applyFont="1" applyFill="1" applyBorder="1"/>
    <xf numFmtId="4" fontId="21" fillId="6" borderId="2" xfId="3" applyNumberFormat="1" applyFont="1" applyFill="1" applyBorder="1"/>
    <xf numFmtId="43" fontId="25" fillId="0" borderId="0" xfId="0" applyNumberFormat="1" applyFont="1"/>
    <xf numFmtId="43" fontId="21" fillId="0" borderId="0" xfId="3" applyFont="1"/>
    <xf numFmtId="43" fontId="25" fillId="0" borderId="0" xfId="0" applyNumberFormat="1" applyFont="1" applyAlignment="1">
      <alignment vertical="top" wrapText="1"/>
    </xf>
    <xf numFmtId="15" fontId="25" fillId="0" borderId="0" xfId="0" applyNumberFormat="1" applyFont="1"/>
    <xf numFmtId="0" fontId="21" fillId="4" borderId="5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/>
    </xf>
    <xf numFmtId="0" fontId="29" fillId="0" borderId="31" xfId="0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4" borderId="1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1" fillId="0" borderId="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43" fontId="22" fillId="0" borderId="13" xfId="3" applyFont="1" applyFill="1" applyBorder="1" applyAlignment="1">
      <alignment horizontal="center" vertical="center"/>
    </xf>
    <xf numFmtId="43" fontId="22" fillId="0" borderId="14" xfId="3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43" fontId="22" fillId="0" borderId="30" xfId="0" applyNumberFormat="1" applyFont="1" applyBorder="1" applyAlignment="1">
      <alignment horizontal="center"/>
    </xf>
    <xf numFmtId="43" fontId="22" fillId="0" borderId="4" xfId="0" applyNumberFormat="1" applyFont="1" applyBorder="1" applyAlignment="1">
      <alignment horizontal="center"/>
    </xf>
    <xf numFmtId="43" fontId="22" fillId="0" borderId="3" xfId="3" applyFont="1" applyBorder="1" applyAlignment="1">
      <alignment horizontal="center"/>
    </xf>
    <xf numFmtId="43" fontId="22" fillId="0" borderId="30" xfId="3" applyFont="1" applyBorder="1" applyAlignment="1">
      <alignment horizontal="center"/>
    </xf>
    <xf numFmtId="43" fontId="22" fillId="0" borderId="4" xfId="3" applyFont="1" applyBorder="1" applyAlignment="1">
      <alignment horizontal="center"/>
    </xf>
    <xf numFmtId="0" fontId="22" fillId="0" borderId="2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9" fillId="0" borderId="12" xfId="0" applyFont="1" applyBorder="1" applyAlignment="1">
      <alignment horizontal="left"/>
    </xf>
    <xf numFmtId="0" fontId="21" fillId="6" borderId="2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3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4" borderId="37" xfId="0" applyFont="1" applyFill="1" applyBorder="1" applyAlignment="1">
      <alignment horizontal="center" vertical="center" wrapText="1"/>
    </xf>
  </cellXfs>
  <cellStyles count="16">
    <cellStyle name="Comma" xfId="3" builtinId="3"/>
    <cellStyle name="Normal" xfId="0" builtinId="0"/>
    <cellStyle name="Normal 2" xfId="5"/>
    <cellStyle name="Normal_COA_V27_23Nov04_ForMeeting" xfId="12"/>
    <cellStyle name="Normal_Sheet2" xfId="1"/>
    <cellStyle name="Normal_Sheet4" xfId="2"/>
    <cellStyle name="Normal_Sheet7" xfId="6"/>
    <cellStyle name="Percent" xfId="4" builtinId="5"/>
    <cellStyle name="เครื่องหมายจุลภาค 2" xfId="15"/>
    <cellStyle name="ปกติ 2" xfId="9"/>
    <cellStyle name="ปกติ 3" xfId="10"/>
    <cellStyle name="ปกติ 3 2" xfId="14"/>
    <cellStyle name="ปกติ_Sheet1" xfId="8"/>
    <cellStyle name="ปกติ_Sheet1 2" xfId="11"/>
    <cellStyle name="ปกติ_Sheet2" xfId="13"/>
    <cellStyle name="ปกติ_Sheet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14</xdr:row>
      <xdr:rowOff>66675</xdr:rowOff>
    </xdr:from>
    <xdr:to>
      <xdr:col>1</xdr:col>
      <xdr:colOff>3829050</xdr:colOff>
      <xdr:row>21</xdr:row>
      <xdr:rowOff>57150</xdr:rowOff>
    </xdr:to>
    <xdr:pic>
      <xdr:nvPicPr>
        <xdr:cNvPr id="9" name="รูปภาพ 8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0" r="45353" b="8613"/>
        <a:stretch/>
      </xdr:blipFill>
      <xdr:spPr>
        <a:xfrm>
          <a:off x="1438275" y="3857625"/>
          <a:ext cx="3248025" cy="185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199210</xdr:colOff>
      <xdr:row>4</xdr:row>
      <xdr:rowOff>95250</xdr:rowOff>
    </xdr:from>
    <xdr:to>
      <xdr:col>5</xdr:col>
      <xdr:colOff>244929</xdr:colOff>
      <xdr:row>14</xdr:row>
      <xdr:rowOff>285750</xdr:rowOff>
    </xdr:to>
    <xdr:sp macro="" textlink="">
      <xdr:nvSpPr>
        <xdr:cNvPr id="2" name="วงเล็บปีกกาขวา 1"/>
        <xdr:cNvSpPr/>
      </xdr:nvSpPr>
      <xdr:spPr>
        <a:xfrm>
          <a:off x="7383781" y="2149929"/>
          <a:ext cx="45719" cy="318407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312967</xdr:colOff>
      <xdr:row>16</xdr:row>
      <xdr:rowOff>95250</xdr:rowOff>
    </xdr:from>
    <xdr:to>
      <xdr:col>5</xdr:col>
      <xdr:colOff>489858</xdr:colOff>
      <xdr:row>30</xdr:row>
      <xdr:rowOff>340180</xdr:rowOff>
    </xdr:to>
    <xdr:sp macro="" textlink="">
      <xdr:nvSpPr>
        <xdr:cNvPr id="3" name="วงเล็บปีกกาขวา 2"/>
        <xdr:cNvSpPr/>
      </xdr:nvSpPr>
      <xdr:spPr>
        <a:xfrm>
          <a:off x="7497538" y="5837464"/>
          <a:ext cx="176891" cy="443593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2"/>
  <sheetViews>
    <sheetView workbookViewId="0">
      <selection activeCell="B23" sqref="B23"/>
    </sheetView>
  </sheetViews>
  <sheetFormatPr defaultRowHeight="17.25" x14ac:dyDescent="0.4"/>
  <cols>
    <col min="1" max="1" width="11.25" style="2" bestFit="1" customWidth="1"/>
    <col min="2" max="2" width="87.5" style="2" bestFit="1" customWidth="1"/>
    <col min="3" max="16384" width="9" style="2"/>
  </cols>
  <sheetData>
    <row r="1" spans="1:2" ht="27.75" x14ac:dyDescent="0.65">
      <c r="A1" s="1" t="s">
        <v>847</v>
      </c>
      <c r="B1" s="14" t="s">
        <v>1595</v>
      </c>
    </row>
    <row r="2" spans="1:2" s="3" customFormat="1" ht="24" x14ac:dyDescent="0.55000000000000004">
      <c r="A2" s="3" t="s">
        <v>865</v>
      </c>
      <c r="B2" s="3" t="s">
        <v>848</v>
      </c>
    </row>
    <row r="3" spans="1:2" s="3" customFormat="1" ht="24" x14ac:dyDescent="0.55000000000000004">
      <c r="B3" s="3" t="s">
        <v>849</v>
      </c>
    </row>
    <row r="4" spans="1:2" s="3" customFormat="1" ht="24" x14ac:dyDescent="0.55000000000000004">
      <c r="B4" s="7" t="s">
        <v>855</v>
      </c>
    </row>
    <row r="5" spans="1:2" s="3" customFormat="1" ht="24" x14ac:dyDescent="0.55000000000000004">
      <c r="B5" s="8" t="s">
        <v>856</v>
      </c>
    </row>
    <row r="6" spans="1:2" s="3" customFormat="1" ht="24" x14ac:dyDescent="0.55000000000000004">
      <c r="B6" s="8" t="s">
        <v>857</v>
      </c>
    </row>
    <row r="7" spans="1:2" s="3" customFormat="1" ht="24" x14ac:dyDescent="0.55000000000000004">
      <c r="B7" s="8" t="s">
        <v>858</v>
      </c>
    </row>
    <row r="8" spans="1:2" s="3" customFormat="1" ht="24" x14ac:dyDescent="0.55000000000000004">
      <c r="B8" s="8" t="s">
        <v>859</v>
      </c>
    </row>
    <row r="9" spans="1:2" s="3" customFormat="1" ht="24" x14ac:dyDescent="0.55000000000000004">
      <c r="A9" s="3" t="s">
        <v>1584</v>
      </c>
      <c r="B9" s="19" t="s">
        <v>1586</v>
      </c>
    </row>
    <row r="10" spans="1:2" s="3" customFormat="1" ht="24" x14ac:dyDescent="0.55000000000000004">
      <c r="B10" s="19" t="s">
        <v>1585</v>
      </c>
    </row>
    <row r="11" spans="1:2" s="3" customFormat="1" ht="24" x14ac:dyDescent="0.55000000000000004">
      <c r="B11" s="19" t="s">
        <v>1587</v>
      </c>
    </row>
    <row r="12" spans="1:2" s="3" customFormat="1" ht="24" x14ac:dyDescent="0.55000000000000004">
      <c r="B12" s="8"/>
    </row>
    <row r="13" spans="1:2" s="3" customFormat="1" ht="24" x14ac:dyDescent="0.55000000000000004">
      <c r="B13" s="8" t="s">
        <v>1588</v>
      </c>
    </row>
    <row r="14" spans="1:2" s="3" customFormat="1" ht="24" x14ac:dyDescent="0.55000000000000004">
      <c r="B14" s="8" t="s">
        <v>1589</v>
      </c>
    </row>
    <row r="15" spans="1:2" s="3" customFormat="1" ht="24" x14ac:dyDescent="0.55000000000000004">
      <c r="B15" s="8"/>
    </row>
    <row r="16" spans="1:2" s="3" customFormat="1" ht="24" x14ac:dyDescent="0.55000000000000004">
      <c r="B16" s="8"/>
    </row>
    <row r="17" spans="1:2" s="3" customFormat="1" ht="24" x14ac:dyDescent="0.55000000000000004">
      <c r="B17" s="8"/>
    </row>
    <row r="18" spans="1:2" s="3" customFormat="1" ht="24" x14ac:dyDescent="0.55000000000000004">
      <c r="B18" s="8"/>
    </row>
    <row r="19" spans="1:2" s="3" customFormat="1" ht="24" x14ac:dyDescent="0.55000000000000004">
      <c r="B19" s="8"/>
    </row>
    <row r="20" spans="1:2" s="3" customFormat="1" ht="24" x14ac:dyDescent="0.55000000000000004">
      <c r="B20" s="8"/>
    </row>
    <row r="21" spans="1:2" s="3" customFormat="1" ht="24" x14ac:dyDescent="0.55000000000000004">
      <c r="B21" s="8"/>
    </row>
    <row r="22" spans="1:2" s="3" customFormat="1" ht="24" x14ac:dyDescent="0.55000000000000004">
      <c r="B22" s="8"/>
    </row>
    <row r="23" spans="1:2" s="3" customFormat="1" ht="24" x14ac:dyDescent="0.55000000000000004">
      <c r="B23" s="8"/>
    </row>
    <row r="24" spans="1:2" s="3" customFormat="1" ht="24" x14ac:dyDescent="0.55000000000000004">
      <c r="A24" s="3" t="s">
        <v>742</v>
      </c>
      <c r="B24" s="3" t="s">
        <v>861</v>
      </c>
    </row>
    <row r="25" spans="1:2" s="3" customFormat="1" ht="24" x14ac:dyDescent="0.55000000000000004">
      <c r="B25" s="3" t="s">
        <v>862</v>
      </c>
    </row>
    <row r="26" spans="1:2" s="3" customFormat="1" ht="24" x14ac:dyDescent="0.55000000000000004">
      <c r="B26" s="3" t="s">
        <v>863</v>
      </c>
    </row>
    <row r="27" spans="1:2" s="3" customFormat="1" ht="24" x14ac:dyDescent="0.55000000000000004">
      <c r="A27" s="3" t="s">
        <v>850</v>
      </c>
      <c r="B27" s="3" t="s">
        <v>864</v>
      </c>
    </row>
    <row r="28" spans="1:2" s="3" customFormat="1" ht="24" x14ac:dyDescent="0.55000000000000004">
      <c r="A28" s="3" t="s">
        <v>851</v>
      </c>
      <c r="B28" s="3" t="s">
        <v>852</v>
      </c>
    </row>
    <row r="29" spans="1:2" s="3" customFormat="1" ht="24" x14ac:dyDescent="0.55000000000000004">
      <c r="B29" s="3" t="s">
        <v>853</v>
      </c>
    </row>
    <row r="30" spans="1:2" s="3" customFormat="1" ht="24" x14ac:dyDescent="0.55000000000000004">
      <c r="B30" s="3" t="s">
        <v>854</v>
      </c>
    </row>
    <row r="32" spans="1:2" s="3" customFormat="1" ht="24" x14ac:dyDescent="0.55000000000000004"/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zoomScale="90" zoomScaleNormal="90" workbookViewId="0">
      <selection activeCell="D8" sqref="D8"/>
    </sheetView>
  </sheetViews>
  <sheetFormatPr defaultRowHeight="23.25" x14ac:dyDescent="0.5"/>
  <cols>
    <col min="1" max="1" width="25.125" style="50" customWidth="1"/>
    <col min="2" max="2" width="17.375" style="50" customWidth="1"/>
    <col min="3" max="3" width="15.5" style="50" customWidth="1"/>
    <col min="4" max="4" width="14" style="55" customWidth="1"/>
    <col min="5" max="5" width="16.875" style="50" customWidth="1"/>
    <col min="6" max="6" width="20.25" style="50" customWidth="1"/>
    <col min="7" max="7" width="17.625" style="50" customWidth="1"/>
    <col min="8" max="8" width="9.25" style="50" customWidth="1"/>
    <col min="9" max="9" width="9.75" style="50" customWidth="1"/>
    <col min="10" max="16384" width="9" style="50"/>
  </cols>
  <sheetData>
    <row r="1" spans="1:11" ht="29.25" x14ac:dyDescent="0.35">
      <c r="B1" s="378" t="s">
        <v>754</v>
      </c>
      <c r="C1" s="378"/>
      <c r="D1" s="378"/>
      <c r="E1" s="378"/>
      <c r="F1" s="378"/>
      <c r="G1" s="378"/>
      <c r="H1" s="378"/>
      <c r="I1" s="378"/>
      <c r="J1" s="378"/>
      <c r="K1" s="378"/>
    </row>
    <row r="2" spans="1:11" s="55" customFormat="1" ht="35.25" customHeight="1" x14ac:dyDescent="0.5">
      <c r="A2" s="379" t="s">
        <v>759</v>
      </c>
      <c r="B2" s="381" t="s">
        <v>1707</v>
      </c>
      <c r="C2" s="381" t="s">
        <v>1628</v>
      </c>
      <c r="D2" s="381" t="s">
        <v>1629</v>
      </c>
      <c r="E2" s="381" t="s">
        <v>1630</v>
      </c>
      <c r="F2" s="383" t="s">
        <v>1631</v>
      </c>
      <c r="G2" s="385" t="s">
        <v>1632</v>
      </c>
      <c r="H2" s="386" t="s">
        <v>776</v>
      </c>
      <c r="I2" s="386"/>
      <c r="J2" s="386"/>
      <c r="K2" s="386"/>
    </row>
    <row r="3" spans="1:11" s="55" customFormat="1" ht="36" customHeight="1" x14ac:dyDescent="0.5">
      <c r="A3" s="380"/>
      <c r="B3" s="382"/>
      <c r="C3" s="382"/>
      <c r="D3" s="382"/>
      <c r="E3" s="382"/>
      <c r="F3" s="384"/>
      <c r="G3" s="385"/>
      <c r="H3" s="133" t="s">
        <v>778</v>
      </c>
      <c r="I3" s="133" t="s">
        <v>779</v>
      </c>
      <c r="J3" s="133" t="s">
        <v>780</v>
      </c>
      <c r="K3" s="133" t="s">
        <v>1633</v>
      </c>
    </row>
    <row r="4" spans="1:11" ht="26.1" customHeight="1" x14ac:dyDescent="0.55000000000000004">
      <c r="A4" s="134" t="s">
        <v>781</v>
      </c>
      <c r="B4" s="311">
        <v>12800</v>
      </c>
      <c r="C4" s="312">
        <v>2951667.13</v>
      </c>
      <c r="D4" s="313">
        <v>8042617.3499999996</v>
      </c>
      <c r="E4" s="135">
        <f>SUM(B4:D4)</f>
        <v>11007084.48</v>
      </c>
      <c r="F4" s="315">
        <f>E4*80%</f>
        <v>8805667.5840000007</v>
      </c>
      <c r="G4" s="136">
        <f>+E4-F4</f>
        <v>2201416.8959999997</v>
      </c>
      <c r="H4" s="136"/>
      <c r="I4" s="136"/>
      <c r="J4" s="136"/>
      <c r="K4" s="136"/>
    </row>
    <row r="5" spans="1:11" ht="26.1" customHeight="1" x14ac:dyDescent="0.55000000000000004">
      <c r="A5" s="134" t="s">
        <v>782</v>
      </c>
      <c r="B5" s="311">
        <v>9000</v>
      </c>
      <c r="C5" s="312">
        <v>979376.03</v>
      </c>
      <c r="D5" s="313">
        <v>1702885.21</v>
      </c>
      <c r="E5" s="135">
        <f t="shared" ref="E5:E11" si="0">SUM(B5:D5)</f>
        <v>2691261.24</v>
      </c>
      <c r="F5" s="315">
        <f t="shared" ref="F5:F11" si="1">E5*80%</f>
        <v>2153008.9920000001</v>
      </c>
      <c r="G5" s="136">
        <f t="shared" ref="G5:G11" si="2">+E5-F5</f>
        <v>538252.24800000014</v>
      </c>
      <c r="H5" s="136"/>
      <c r="I5" s="136"/>
      <c r="J5" s="136"/>
      <c r="K5" s="136"/>
    </row>
    <row r="6" spans="1:11" ht="26.1" customHeight="1" x14ac:dyDescent="0.55000000000000004">
      <c r="A6" s="134" t="s">
        <v>783</v>
      </c>
      <c r="B6" s="311">
        <v>18000</v>
      </c>
      <c r="C6" s="312">
        <v>1267157.3</v>
      </c>
      <c r="D6" s="313">
        <v>2045002.26</v>
      </c>
      <c r="E6" s="135">
        <f t="shared" si="0"/>
        <v>3330159.56</v>
      </c>
      <c r="F6" s="315">
        <f t="shared" si="1"/>
        <v>2664127.648</v>
      </c>
      <c r="G6" s="136">
        <f t="shared" si="2"/>
        <v>666031.91200000001</v>
      </c>
      <c r="H6" s="136"/>
      <c r="I6" s="136"/>
      <c r="J6" s="136"/>
      <c r="K6" s="136"/>
    </row>
    <row r="7" spans="1:11" ht="26.25" x14ac:dyDescent="0.55000000000000004">
      <c r="A7" s="134" t="s">
        <v>784</v>
      </c>
      <c r="B7" s="311">
        <v>270180</v>
      </c>
      <c r="C7" s="311">
        <v>3637677.89</v>
      </c>
      <c r="D7" s="314">
        <v>3921483.36</v>
      </c>
      <c r="E7" s="135">
        <f t="shared" si="0"/>
        <v>7829341.25</v>
      </c>
      <c r="F7" s="315">
        <f t="shared" si="1"/>
        <v>6263473</v>
      </c>
      <c r="G7" s="136">
        <f t="shared" si="2"/>
        <v>1565868.25</v>
      </c>
      <c r="H7" s="136"/>
      <c r="I7" s="136"/>
      <c r="J7" s="136"/>
      <c r="K7" s="136"/>
    </row>
    <row r="8" spans="1:11" ht="26.25" x14ac:dyDescent="0.55000000000000004">
      <c r="A8" s="134" t="s">
        <v>785</v>
      </c>
      <c r="B8" s="311">
        <v>0</v>
      </c>
      <c r="C8" s="311">
        <v>4051355</v>
      </c>
      <c r="D8" s="314">
        <v>9280010</v>
      </c>
      <c r="E8" s="135">
        <f t="shared" si="0"/>
        <v>13331365</v>
      </c>
      <c r="F8" s="315">
        <f t="shared" si="1"/>
        <v>10665092</v>
      </c>
      <c r="G8" s="136">
        <f t="shared" si="2"/>
        <v>2666273</v>
      </c>
      <c r="H8" s="136"/>
      <c r="I8" s="136"/>
      <c r="J8" s="136"/>
      <c r="K8" s="136"/>
    </row>
    <row r="9" spans="1:11" ht="26.1" customHeight="1" x14ac:dyDescent="0.55000000000000004">
      <c r="A9" s="134" t="s">
        <v>786</v>
      </c>
      <c r="B9" s="311">
        <v>9500</v>
      </c>
      <c r="C9" s="311">
        <v>109389</v>
      </c>
      <c r="D9" s="314">
        <v>631043</v>
      </c>
      <c r="E9" s="135">
        <f t="shared" si="0"/>
        <v>749932</v>
      </c>
      <c r="F9" s="315">
        <f t="shared" si="1"/>
        <v>599945.6</v>
      </c>
      <c r="G9" s="136">
        <f t="shared" si="2"/>
        <v>149986.40000000002</v>
      </c>
      <c r="H9" s="136"/>
      <c r="I9" s="136"/>
      <c r="J9" s="136"/>
      <c r="K9" s="136"/>
    </row>
    <row r="10" spans="1:11" ht="26.1" customHeight="1" x14ac:dyDescent="0.55000000000000004">
      <c r="A10" s="137" t="s">
        <v>845</v>
      </c>
      <c r="B10" s="311">
        <v>418.52</v>
      </c>
      <c r="C10" s="311">
        <v>771203.52</v>
      </c>
      <c r="D10" s="314">
        <v>2040167.28</v>
      </c>
      <c r="E10" s="135">
        <f t="shared" si="0"/>
        <v>2811789.3200000003</v>
      </c>
      <c r="F10" s="315">
        <f t="shared" si="1"/>
        <v>2249431.4560000002</v>
      </c>
      <c r="G10" s="136">
        <f t="shared" ref="G10" si="3">+E10-F10</f>
        <v>562357.86400000006</v>
      </c>
      <c r="H10" s="136"/>
      <c r="I10" s="136"/>
      <c r="J10" s="136"/>
      <c r="K10" s="136"/>
    </row>
    <row r="11" spans="1:11" ht="26.1" customHeight="1" x14ac:dyDescent="0.55000000000000004">
      <c r="A11" s="134" t="s">
        <v>635</v>
      </c>
      <c r="B11" s="311">
        <v>88597.6</v>
      </c>
      <c r="C11" s="311">
        <v>6140801.8700000001</v>
      </c>
      <c r="D11" s="314">
        <v>2173904.2400000002</v>
      </c>
      <c r="E11" s="135">
        <f t="shared" si="0"/>
        <v>8403303.7100000009</v>
      </c>
      <c r="F11" s="315">
        <f t="shared" si="1"/>
        <v>6722642.9680000013</v>
      </c>
      <c r="G11" s="136">
        <f t="shared" si="2"/>
        <v>1680660.7419999996</v>
      </c>
      <c r="H11" s="136"/>
      <c r="I11" s="136"/>
      <c r="J11" s="136"/>
      <c r="K11" s="136"/>
    </row>
    <row r="12" spans="1:11" ht="26.1" customHeight="1" x14ac:dyDescent="0.55000000000000004">
      <c r="A12" s="138" t="s">
        <v>787</v>
      </c>
      <c r="B12" s="135">
        <f>SUM(B4:B11)</f>
        <v>408496.12</v>
      </c>
      <c r="C12" s="135">
        <f t="shared" ref="C12:K12" si="4">SUM(C4:C11)</f>
        <v>19908627.739999998</v>
      </c>
      <c r="D12" s="135">
        <f t="shared" si="4"/>
        <v>29837112.700000003</v>
      </c>
      <c r="E12" s="135">
        <f t="shared" si="4"/>
        <v>50154236.560000002</v>
      </c>
      <c r="F12" s="135">
        <f t="shared" si="4"/>
        <v>40123389.248000003</v>
      </c>
      <c r="G12" s="135">
        <f t="shared" si="4"/>
        <v>10030847.311999999</v>
      </c>
      <c r="H12" s="135">
        <f t="shared" si="4"/>
        <v>0</v>
      </c>
      <c r="I12" s="135">
        <f t="shared" si="4"/>
        <v>0</v>
      </c>
      <c r="J12" s="135">
        <f t="shared" si="4"/>
        <v>0</v>
      </c>
      <c r="K12" s="135">
        <f t="shared" si="4"/>
        <v>0</v>
      </c>
    </row>
    <row r="13" spans="1:11" ht="26.1" customHeight="1" x14ac:dyDescent="0.55000000000000004">
      <c r="A13" s="95"/>
      <c r="B13" s="139"/>
      <c r="C13" s="139"/>
      <c r="D13" s="140"/>
      <c r="E13" s="139"/>
      <c r="F13" s="95"/>
      <c r="G13" s="95"/>
      <c r="H13" s="95"/>
      <c r="I13" s="95"/>
      <c r="J13" s="95"/>
      <c r="K13" s="95"/>
    </row>
    <row r="14" spans="1:11" s="55" customFormat="1" x14ac:dyDescent="0.5">
      <c r="A14" s="55" t="s">
        <v>1634</v>
      </c>
      <c r="B14" s="140"/>
      <c r="C14" s="140"/>
      <c r="D14" s="140"/>
      <c r="E14" s="141"/>
    </row>
    <row r="15" spans="1:11" s="55" customFormat="1" x14ac:dyDescent="0.5">
      <c r="A15" s="55" t="s">
        <v>1635</v>
      </c>
      <c r="B15" s="142">
        <v>42000000</v>
      </c>
      <c r="C15" s="142"/>
      <c r="D15" s="142">
        <v>42000000</v>
      </c>
      <c r="E15" s="141"/>
    </row>
    <row r="16" spans="1:11" s="55" customFormat="1" x14ac:dyDescent="0.5">
      <c r="A16" s="55" t="s">
        <v>1636</v>
      </c>
      <c r="B16" s="142">
        <v>7000000</v>
      </c>
      <c r="C16" s="142"/>
      <c r="D16" s="142">
        <v>6000000</v>
      </c>
      <c r="E16" s="143"/>
    </row>
    <row r="17" spans="1:11" s="55" customFormat="1" x14ac:dyDescent="0.5">
      <c r="A17" s="55" t="s">
        <v>1637</v>
      </c>
      <c r="B17" s="140">
        <v>6</v>
      </c>
      <c r="C17" s="140" t="s">
        <v>1638</v>
      </c>
      <c r="D17" s="140">
        <f>+D15/D16</f>
        <v>7</v>
      </c>
      <c r="E17" s="143"/>
    </row>
    <row r="18" spans="1:11" s="55" customFormat="1" x14ac:dyDescent="0.5">
      <c r="A18" s="55" t="s">
        <v>1639</v>
      </c>
      <c r="B18" s="140">
        <f>365/B17</f>
        <v>60.833333333333336</v>
      </c>
      <c r="C18" s="140" t="s">
        <v>1625</v>
      </c>
      <c r="D18" s="140">
        <f>365/D17</f>
        <v>52.142857142857146</v>
      </c>
      <c r="E18" s="144"/>
    </row>
    <row r="19" spans="1:11" ht="26.1" customHeight="1" x14ac:dyDescent="0.55000000000000004">
      <c r="A19" s="95"/>
      <c r="B19" s="139"/>
      <c r="C19" s="139"/>
      <c r="D19" s="144"/>
      <c r="E19" s="139"/>
      <c r="F19" s="95"/>
      <c r="G19" s="95"/>
      <c r="H19" s="95"/>
      <c r="I19" s="95"/>
      <c r="J19" s="95"/>
      <c r="K19" s="95"/>
    </row>
    <row r="20" spans="1:11" ht="26.1" customHeight="1" x14ac:dyDescent="0.55000000000000004">
      <c r="A20" s="95"/>
      <c r="B20" s="139"/>
      <c r="C20" s="139"/>
      <c r="D20" s="144"/>
      <c r="E20" s="139"/>
      <c r="F20" s="95"/>
      <c r="G20" s="95"/>
      <c r="H20" s="95"/>
      <c r="I20" s="95"/>
      <c r="J20" s="95"/>
      <c r="K20" s="95"/>
    </row>
    <row r="21" spans="1:11" ht="26.1" customHeight="1" x14ac:dyDescent="0.55000000000000004">
      <c r="A21" s="95"/>
      <c r="B21" s="139"/>
      <c r="C21" s="139"/>
      <c r="D21" s="144"/>
      <c r="E21" s="139"/>
      <c r="F21" s="95"/>
      <c r="G21" s="95"/>
      <c r="H21" s="95"/>
      <c r="I21" s="95"/>
      <c r="J21" s="95"/>
      <c r="K21" s="95"/>
    </row>
    <row r="22" spans="1:11" ht="26.1" customHeight="1" x14ac:dyDescent="0.55000000000000004">
      <c r="A22" s="95"/>
      <c r="B22" s="139"/>
      <c r="C22" s="139"/>
      <c r="D22" s="144"/>
      <c r="E22" s="139"/>
      <c r="F22" s="95"/>
      <c r="G22" s="95"/>
      <c r="H22" s="95"/>
      <c r="I22" s="95"/>
      <c r="J22" s="95"/>
      <c r="K22" s="95"/>
    </row>
    <row r="23" spans="1:11" ht="26.1" customHeight="1" x14ac:dyDescent="0.55000000000000004">
      <c r="A23" s="95"/>
      <c r="B23" s="139"/>
      <c r="C23" s="139"/>
      <c r="D23" s="144"/>
      <c r="E23" s="139"/>
      <c r="F23" s="95"/>
      <c r="G23" s="95"/>
      <c r="H23" s="95"/>
      <c r="I23" s="95"/>
      <c r="J23" s="95"/>
      <c r="K23" s="95"/>
    </row>
    <row r="24" spans="1:11" ht="26.1" customHeight="1" x14ac:dyDescent="0.55000000000000004">
      <c r="A24" s="95"/>
      <c r="B24" s="139"/>
      <c r="C24" s="139"/>
      <c r="D24" s="144"/>
      <c r="E24" s="139"/>
      <c r="F24" s="95"/>
      <c r="G24" s="95"/>
      <c r="H24" s="95"/>
      <c r="I24" s="95"/>
      <c r="J24" s="95"/>
      <c r="K24" s="95"/>
    </row>
    <row r="25" spans="1:11" ht="26.1" customHeight="1" x14ac:dyDescent="0.55000000000000004">
      <c r="A25" s="95"/>
      <c r="B25" s="139"/>
      <c r="C25" s="139"/>
      <c r="D25" s="144"/>
      <c r="E25" s="139"/>
      <c r="F25" s="95"/>
      <c r="G25" s="95"/>
      <c r="H25" s="95"/>
      <c r="I25" s="95"/>
      <c r="J25" s="95"/>
      <c r="K25" s="95"/>
    </row>
    <row r="26" spans="1:11" ht="26.1" customHeight="1" x14ac:dyDescent="0.55000000000000004">
      <c r="A26" s="95"/>
      <c r="B26" s="139"/>
      <c r="C26" s="139"/>
      <c r="D26" s="144"/>
      <c r="E26" s="139"/>
      <c r="F26" s="95"/>
      <c r="G26" s="95"/>
      <c r="H26" s="95"/>
      <c r="I26" s="95"/>
      <c r="J26" s="95"/>
      <c r="K26" s="95"/>
    </row>
    <row r="27" spans="1:11" ht="26.1" customHeight="1" x14ac:dyDescent="0.55000000000000004">
      <c r="A27" s="95"/>
      <c r="B27" s="139"/>
      <c r="C27" s="139"/>
      <c r="E27" s="139"/>
      <c r="F27" s="95"/>
      <c r="G27" s="95"/>
      <c r="H27" s="95"/>
      <c r="I27" s="95"/>
      <c r="J27" s="95"/>
      <c r="K27" s="95"/>
    </row>
    <row r="28" spans="1:11" ht="26.1" customHeight="1" x14ac:dyDescent="0.55000000000000004">
      <c r="A28" s="95"/>
      <c r="B28" s="139"/>
      <c r="C28" s="139"/>
      <c r="E28" s="139"/>
      <c r="F28" s="95"/>
      <c r="G28" s="95"/>
      <c r="H28" s="95"/>
      <c r="I28" s="95"/>
      <c r="J28" s="95"/>
      <c r="K28" s="95"/>
    </row>
    <row r="29" spans="1:11" ht="26.1" customHeight="1" x14ac:dyDescent="0.55000000000000004">
      <c r="A29" s="95"/>
      <c r="B29" s="139"/>
      <c r="C29" s="139"/>
      <c r="E29" s="139"/>
      <c r="F29" s="95"/>
      <c r="G29" s="95"/>
      <c r="H29" s="95"/>
      <c r="I29" s="95"/>
      <c r="J29" s="95"/>
      <c r="K29" s="95"/>
    </row>
    <row r="30" spans="1:11" ht="26.1" customHeight="1" x14ac:dyDescent="0.55000000000000004">
      <c r="A30" s="95"/>
      <c r="B30" s="139"/>
      <c r="C30" s="139"/>
      <c r="E30" s="139"/>
      <c r="F30" s="95"/>
      <c r="G30" s="95"/>
      <c r="H30" s="95"/>
      <c r="I30" s="95"/>
      <c r="J30" s="95"/>
      <c r="K30" s="95"/>
    </row>
    <row r="31" spans="1:11" ht="26.1" customHeight="1" x14ac:dyDescent="0.55000000000000004">
      <c r="A31" s="95"/>
      <c r="B31" s="139"/>
      <c r="C31" s="139"/>
      <c r="E31" s="139"/>
      <c r="F31" s="95"/>
      <c r="G31" s="95"/>
      <c r="H31" s="95"/>
      <c r="I31" s="95"/>
      <c r="J31" s="95"/>
      <c r="K31" s="95"/>
    </row>
    <row r="32" spans="1:11" ht="26.25" x14ac:dyDescent="0.55000000000000004">
      <c r="A32" s="95"/>
      <c r="B32" s="95"/>
      <c r="C32" s="95"/>
      <c r="E32" s="95"/>
      <c r="F32" s="95"/>
      <c r="G32" s="95"/>
      <c r="H32" s="95"/>
      <c r="I32" s="95"/>
      <c r="J32" s="95"/>
      <c r="K32" s="95"/>
    </row>
    <row r="33" spans="1:11" ht="26.25" x14ac:dyDescent="0.55000000000000004">
      <c r="A33" s="95"/>
      <c r="B33" s="95"/>
      <c r="C33" s="95"/>
      <c r="E33" s="95"/>
      <c r="F33" s="95"/>
      <c r="G33" s="95"/>
      <c r="H33" s="95"/>
      <c r="I33" s="95"/>
      <c r="J33" s="95"/>
      <c r="K33" s="95"/>
    </row>
    <row r="34" spans="1:11" ht="26.25" x14ac:dyDescent="0.55000000000000004">
      <c r="A34" s="95"/>
      <c r="B34" s="95"/>
      <c r="C34" s="95"/>
      <c r="E34" s="95"/>
      <c r="F34" s="95"/>
      <c r="G34" s="95"/>
      <c r="H34" s="95"/>
      <c r="I34" s="95"/>
      <c r="J34" s="95"/>
      <c r="K34" s="95"/>
    </row>
    <row r="35" spans="1:11" ht="26.25" x14ac:dyDescent="0.55000000000000004">
      <c r="A35" s="95"/>
      <c r="B35" s="95"/>
      <c r="C35" s="95"/>
      <c r="E35" s="95"/>
      <c r="F35" s="95"/>
      <c r="G35" s="95"/>
      <c r="H35" s="95"/>
      <c r="I35" s="95"/>
      <c r="J35" s="95"/>
      <c r="K35" s="95"/>
    </row>
    <row r="36" spans="1:11" ht="26.25" x14ac:dyDescent="0.55000000000000004">
      <c r="A36" s="95"/>
      <c r="B36" s="95"/>
      <c r="C36" s="95"/>
      <c r="E36" s="95"/>
      <c r="F36" s="95"/>
      <c r="G36" s="95"/>
      <c r="H36" s="95"/>
      <c r="I36" s="95"/>
      <c r="J36" s="95"/>
      <c r="K36" s="95"/>
    </row>
  </sheetData>
  <mergeCells count="9">
    <mergeCell ref="B1:K1"/>
    <mergeCell ref="A2:A3"/>
    <mergeCell ref="B2:B3"/>
    <mergeCell ref="C2:C3"/>
    <mergeCell ref="E2:E3"/>
    <mergeCell ref="F2:F3"/>
    <mergeCell ref="G2:G3"/>
    <mergeCell ref="H2:K2"/>
    <mergeCell ref="D2:D3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zoomScale="90" zoomScaleNormal="90" workbookViewId="0">
      <selection activeCell="H7" sqref="H7"/>
    </sheetView>
  </sheetViews>
  <sheetFormatPr defaultRowHeight="26.25" x14ac:dyDescent="0.55000000000000004"/>
  <cols>
    <col min="1" max="1" width="32.75" style="95" customWidth="1"/>
    <col min="2" max="2" width="19.125" style="95" customWidth="1"/>
    <col min="3" max="3" width="19.25" style="95" customWidth="1"/>
    <col min="4" max="4" width="17" style="95" customWidth="1"/>
    <col min="5" max="5" width="15.125" style="95" customWidth="1"/>
    <col min="6" max="6" width="22.375" style="95" customWidth="1"/>
    <col min="7" max="7" width="18.375" style="95" customWidth="1"/>
    <col min="8" max="8" width="15" style="95" customWidth="1"/>
    <col min="9" max="9" width="12.5" style="95" customWidth="1"/>
    <col min="10" max="16384" width="9" style="95"/>
  </cols>
  <sheetData>
    <row r="1" spans="1:8" x14ac:dyDescent="0.55000000000000004">
      <c r="A1" s="387" t="s">
        <v>755</v>
      </c>
      <c r="B1" s="387"/>
      <c r="C1" s="387"/>
      <c r="D1" s="387"/>
      <c r="E1" s="387"/>
      <c r="F1" s="387"/>
      <c r="G1" s="387"/>
      <c r="H1" s="387"/>
    </row>
    <row r="2" spans="1:8" ht="25.5" customHeight="1" x14ac:dyDescent="0.55000000000000004">
      <c r="A2" s="388" t="s">
        <v>759</v>
      </c>
      <c r="B2" s="390" t="s">
        <v>1704</v>
      </c>
      <c r="C2" s="390" t="s">
        <v>1705</v>
      </c>
      <c r="D2" s="390" t="s">
        <v>1640</v>
      </c>
      <c r="E2" s="390" t="s">
        <v>1641</v>
      </c>
      <c r="F2" s="392" t="s">
        <v>1642</v>
      </c>
      <c r="G2" s="394" t="s">
        <v>1643</v>
      </c>
      <c r="H2" s="396" t="s">
        <v>1644</v>
      </c>
    </row>
    <row r="3" spans="1:8" ht="48" customHeight="1" x14ac:dyDescent="0.55000000000000004">
      <c r="A3" s="389"/>
      <c r="B3" s="391"/>
      <c r="C3" s="391"/>
      <c r="D3" s="391"/>
      <c r="E3" s="391"/>
      <c r="F3" s="393"/>
      <c r="G3" s="395"/>
      <c r="H3" s="397"/>
    </row>
    <row r="4" spans="1:8" x14ac:dyDescent="0.55000000000000004">
      <c r="A4" s="134" t="s">
        <v>792</v>
      </c>
      <c r="B4" s="316">
        <v>125141</v>
      </c>
      <c r="C4" s="316">
        <v>4002473.34</v>
      </c>
      <c r="D4" s="316">
        <v>34231846.579999998</v>
      </c>
      <c r="E4" s="315">
        <f>B4+C4+D4</f>
        <v>38359460.920000002</v>
      </c>
      <c r="F4" s="316">
        <v>32223957.859999999</v>
      </c>
      <c r="G4" s="316">
        <v>72645.02</v>
      </c>
      <c r="H4" s="315">
        <f>E4-F4-G4</f>
        <v>6062858.0400000028</v>
      </c>
    </row>
    <row r="5" spans="1:8" x14ac:dyDescent="0.55000000000000004">
      <c r="A5" s="134" t="s">
        <v>793</v>
      </c>
      <c r="B5" s="316">
        <v>119208</v>
      </c>
      <c r="C5" s="316">
        <v>618850.4</v>
      </c>
      <c r="D5" s="316">
        <v>618850.4</v>
      </c>
      <c r="E5" s="315">
        <f t="shared" ref="E5:E10" si="0">B5+C5+D5</f>
        <v>1356908.8</v>
      </c>
      <c r="F5" s="316">
        <v>1085527.04</v>
      </c>
      <c r="G5" s="316">
        <v>0</v>
      </c>
      <c r="H5" s="315">
        <f t="shared" ref="H5:H10" si="1">E5-F5-G5</f>
        <v>271381.76000000001</v>
      </c>
    </row>
    <row r="6" spans="1:8" x14ac:dyDescent="0.55000000000000004">
      <c r="A6" s="134" t="s">
        <v>794</v>
      </c>
      <c r="B6" s="316">
        <v>64640</v>
      </c>
      <c r="C6" s="316">
        <v>610724</v>
      </c>
      <c r="D6" s="316">
        <v>610724</v>
      </c>
      <c r="E6" s="315">
        <f t="shared" si="0"/>
        <v>1286088</v>
      </c>
      <c r="F6" s="316">
        <v>1028870.4</v>
      </c>
      <c r="G6" s="316">
        <v>0</v>
      </c>
      <c r="H6" s="315">
        <f t="shared" si="1"/>
        <v>257217.59999999998</v>
      </c>
    </row>
    <row r="7" spans="1:8" x14ac:dyDescent="0.55000000000000004">
      <c r="A7" s="134" t="s">
        <v>795</v>
      </c>
      <c r="B7" s="316">
        <v>0</v>
      </c>
      <c r="C7" s="316">
        <v>447575</v>
      </c>
      <c r="D7" s="316">
        <v>447575</v>
      </c>
      <c r="E7" s="315">
        <f t="shared" si="0"/>
        <v>895150</v>
      </c>
      <c r="F7" s="316">
        <v>716120</v>
      </c>
      <c r="G7" s="316">
        <v>0</v>
      </c>
      <c r="H7" s="315">
        <f t="shared" si="1"/>
        <v>179030</v>
      </c>
    </row>
    <row r="8" spans="1:8" x14ac:dyDescent="0.55000000000000004">
      <c r="A8" s="134" t="s">
        <v>796</v>
      </c>
      <c r="B8" s="316">
        <v>4959</v>
      </c>
      <c r="C8" s="316">
        <v>4959</v>
      </c>
      <c r="D8" s="316">
        <v>4959</v>
      </c>
      <c r="E8" s="315">
        <f t="shared" si="0"/>
        <v>14877</v>
      </c>
      <c r="F8" s="316">
        <v>11901.6</v>
      </c>
      <c r="G8" s="316">
        <v>0</v>
      </c>
      <c r="H8" s="315">
        <f t="shared" si="1"/>
        <v>2975.3999999999996</v>
      </c>
    </row>
    <row r="9" spans="1:8" x14ac:dyDescent="0.55000000000000004">
      <c r="A9" s="134" t="s">
        <v>797</v>
      </c>
      <c r="B9" s="316">
        <v>0</v>
      </c>
      <c r="C9" s="316">
        <v>186997</v>
      </c>
      <c r="D9" s="316">
        <v>186997</v>
      </c>
      <c r="E9" s="315">
        <f t="shared" si="0"/>
        <v>373994</v>
      </c>
      <c r="F9" s="316">
        <v>299195.2</v>
      </c>
      <c r="G9" s="316">
        <v>0</v>
      </c>
      <c r="H9" s="315">
        <f t="shared" si="1"/>
        <v>74798.799999999988</v>
      </c>
    </row>
    <row r="10" spans="1:8" x14ac:dyDescent="0.55000000000000004">
      <c r="A10" s="134" t="s">
        <v>798</v>
      </c>
      <c r="B10" s="316">
        <v>170114.85</v>
      </c>
      <c r="C10" s="316">
        <v>458967.85</v>
      </c>
      <c r="D10" s="316">
        <v>458967.85</v>
      </c>
      <c r="E10" s="315">
        <f t="shared" si="0"/>
        <v>1088050.5499999998</v>
      </c>
      <c r="F10" s="316">
        <v>870440.44</v>
      </c>
      <c r="G10" s="316"/>
      <c r="H10" s="315">
        <f t="shared" si="1"/>
        <v>217610.10999999987</v>
      </c>
    </row>
    <row r="12" spans="1:8" x14ac:dyDescent="0.55000000000000004">
      <c r="D12" s="173"/>
    </row>
    <row r="13" spans="1:8" x14ac:dyDescent="0.55000000000000004">
      <c r="A13" s="95" t="s">
        <v>1645</v>
      </c>
      <c r="B13" s="173"/>
      <c r="C13" s="173"/>
      <c r="D13" s="173"/>
    </row>
    <row r="14" spans="1:8" x14ac:dyDescent="0.55000000000000004">
      <c r="A14" s="341" t="s">
        <v>1646</v>
      </c>
      <c r="B14" s="173">
        <v>85000000</v>
      </c>
      <c r="C14" s="173"/>
      <c r="D14" s="173">
        <v>85000000</v>
      </c>
    </row>
    <row r="15" spans="1:8" x14ac:dyDescent="0.55000000000000004">
      <c r="A15" s="341" t="s">
        <v>1647</v>
      </c>
      <c r="B15" s="173">
        <v>20000000</v>
      </c>
      <c r="C15" s="173"/>
      <c r="D15" s="173">
        <v>10000000</v>
      </c>
    </row>
    <row r="16" spans="1:8" x14ac:dyDescent="0.55000000000000004">
      <c r="A16" s="341" t="s">
        <v>1648</v>
      </c>
      <c r="B16" s="340" t="s">
        <v>1649</v>
      </c>
      <c r="C16" s="173"/>
      <c r="D16" s="173">
        <f>+D14/D15</f>
        <v>8.5</v>
      </c>
    </row>
    <row r="17" spans="1:4" ht="52.5" x14ac:dyDescent="0.55000000000000004">
      <c r="A17" s="342" t="s">
        <v>1650</v>
      </c>
      <c r="B17" s="340" t="s">
        <v>1651</v>
      </c>
      <c r="C17" s="173"/>
      <c r="D17" s="173">
        <f>365/D16</f>
        <v>42.941176470588232</v>
      </c>
    </row>
  </sheetData>
  <mergeCells count="9">
    <mergeCell ref="A1:H1"/>
    <mergeCell ref="A2:A3"/>
    <mergeCell ref="B2:B3"/>
    <mergeCell ref="C2:C3"/>
    <mergeCell ref="E2:E3"/>
    <mergeCell ref="F2:F3"/>
    <mergeCell ref="G2:G3"/>
    <mergeCell ref="H2:H3"/>
    <mergeCell ref="D2:D3"/>
  </mergeCells>
  <pageMargins left="0.7" right="0.7" top="0.75" bottom="0.75" header="0.3" footer="0.3"/>
  <pageSetup paperSize="9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zoomScale="60" workbookViewId="0">
      <selection activeCell="F12" sqref="F12"/>
    </sheetView>
  </sheetViews>
  <sheetFormatPr defaultRowHeight="26.25" x14ac:dyDescent="0.55000000000000004"/>
  <cols>
    <col min="1" max="1" width="37" style="95" bestFit="1" customWidth="1"/>
    <col min="2" max="2" width="19.375" style="95" customWidth="1"/>
    <col min="3" max="3" width="17" style="95" customWidth="1"/>
    <col min="4" max="4" width="16.375" style="95" customWidth="1"/>
    <col min="5" max="5" width="19.5" style="95" customWidth="1"/>
    <col min="6" max="6" width="13.5" style="95" customWidth="1"/>
    <col min="7" max="7" width="21" style="95" customWidth="1"/>
    <col min="8" max="8" width="12.75" style="95" hidden="1" customWidth="1"/>
    <col min="9" max="9" width="9" style="95"/>
    <col min="10" max="10" width="25.625" style="95" customWidth="1"/>
    <col min="11" max="16384" width="9" style="95"/>
  </cols>
  <sheetData>
    <row r="1" spans="1:10" ht="29.25" x14ac:dyDescent="0.6">
      <c r="A1" s="398" t="s">
        <v>799</v>
      </c>
      <c r="B1" s="399"/>
      <c r="C1" s="399"/>
      <c r="D1" s="399"/>
      <c r="E1" s="399"/>
      <c r="F1" s="399"/>
      <c r="G1" s="399"/>
      <c r="H1" s="400"/>
    </row>
    <row r="2" spans="1:10" s="55" customFormat="1" x14ac:dyDescent="0.55000000000000004">
      <c r="A2" s="379" t="s">
        <v>759</v>
      </c>
      <c r="B2" s="145"/>
      <c r="C2" s="401" t="s">
        <v>800</v>
      </c>
      <c r="D2" s="402"/>
      <c r="E2" s="402"/>
      <c r="F2" s="403"/>
      <c r="G2" s="382" t="s">
        <v>1652</v>
      </c>
      <c r="H2" s="379" t="s">
        <v>801</v>
      </c>
      <c r="I2" s="95"/>
      <c r="J2" s="173"/>
    </row>
    <row r="3" spans="1:10" s="55" customFormat="1" ht="69.75" x14ac:dyDescent="0.5">
      <c r="A3" s="380"/>
      <c r="B3" s="126" t="s">
        <v>802</v>
      </c>
      <c r="C3" s="126" t="s">
        <v>803</v>
      </c>
      <c r="D3" s="126" t="s">
        <v>804</v>
      </c>
      <c r="E3" s="126" t="s">
        <v>805</v>
      </c>
      <c r="F3" s="126" t="s">
        <v>806</v>
      </c>
      <c r="G3" s="404"/>
      <c r="H3" s="380"/>
      <c r="J3" s="369"/>
    </row>
    <row r="4" spans="1:10" s="148" customFormat="1" ht="52.5" x14ac:dyDescent="0.5">
      <c r="A4" s="146" t="s">
        <v>807</v>
      </c>
      <c r="B4" s="349">
        <v>1601418</v>
      </c>
      <c r="C4" s="146">
        <v>96</v>
      </c>
      <c r="D4" s="365">
        <v>1601418</v>
      </c>
      <c r="E4" s="146">
        <v>0</v>
      </c>
      <c r="F4" s="147">
        <v>0</v>
      </c>
      <c r="G4" s="365">
        <f>D4+F4</f>
        <v>1601418</v>
      </c>
      <c r="H4" s="146"/>
      <c r="I4" s="55"/>
      <c r="J4" s="369"/>
    </row>
    <row r="5" spans="1:10" x14ac:dyDescent="0.55000000000000004">
      <c r="A5" s="149" t="s">
        <v>808</v>
      </c>
      <c r="B5" s="316">
        <v>4257745.3</v>
      </c>
      <c r="C5" s="134">
        <v>1</v>
      </c>
      <c r="D5" s="136">
        <v>1762745.3</v>
      </c>
      <c r="E5" s="134">
        <v>2</v>
      </c>
      <c r="F5" s="136">
        <f>2100000+395000</f>
        <v>2495000</v>
      </c>
      <c r="G5" s="365">
        <f t="shared" ref="G5:G6" si="0">D5+F5</f>
        <v>4257745.3</v>
      </c>
      <c r="H5" s="134"/>
      <c r="I5" s="148"/>
      <c r="J5" s="370"/>
    </row>
    <row r="6" spans="1:10" x14ac:dyDescent="0.55000000000000004">
      <c r="A6" s="134" t="s">
        <v>809</v>
      </c>
      <c r="B6" s="134">
        <v>0</v>
      </c>
      <c r="C6" s="134">
        <v>0</v>
      </c>
      <c r="D6" s="136">
        <v>0</v>
      </c>
      <c r="E6" s="134">
        <v>0</v>
      </c>
      <c r="F6" s="136">
        <v>0</v>
      </c>
      <c r="G6" s="365">
        <f t="shared" si="0"/>
        <v>0</v>
      </c>
      <c r="H6" s="134"/>
    </row>
    <row r="8" spans="1:10" x14ac:dyDescent="0.55000000000000004">
      <c r="A8" s="95" t="s">
        <v>1811</v>
      </c>
      <c r="B8" s="371">
        <v>43036</v>
      </c>
      <c r="C8" s="173">
        <f>2763027.14+394718.16</f>
        <v>3157745.3000000003</v>
      </c>
      <c r="E8" s="95" t="s">
        <v>1808</v>
      </c>
      <c r="F8" s="173">
        <v>1762745.3</v>
      </c>
    </row>
    <row r="9" spans="1:10" x14ac:dyDescent="0.55000000000000004">
      <c r="A9" s="95" t="s">
        <v>1812</v>
      </c>
      <c r="B9" s="371">
        <v>43098</v>
      </c>
      <c r="C9" s="173">
        <v>2100000</v>
      </c>
      <c r="E9" s="55" t="s">
        <v>1809</v>
      </c>
      <c r="F9" s="369">
        <v>395000</v>
      </c>
    </row>
    <row r="10" spans="1:10" x14ac:dyDescent="0.55000000000000004">
      <c r="C10" s="368">
        <f>SUM(C8:C9)</f>
        <v>5257745.3000000007</v>
      </c>
      <c r="E10" s="55" t="s">
        <v>1810</v>
      </c>
      <c r="F10" s="369">
        <v>2100000</v>
      </c>
    </row>
    <row r="11" spans="1:10" x14ac:dyDescent="0.55000000000000004">
      <c r="A11" s="95" t="s">
        <v>1813</v>
      </c>
      <c r="C11" s="173">
        <v>1000000</v>
      </c>
      <c r="E11" s="148" t="s">
        <v>1815</v>
      </c>
      <c r="F11" s="173">
        <v>1000000</v>
      </c>
    </row>
    <row r="12" spans="1:10" x14ac:dyDescent="0.55000000000000004">
      <c r="A12" s="95" t="s">
        <v>1814</v>
      </c>
      <c r="C12" s="368">
        <f>C10-C11</f>
        <v>4257745.3000000007</v>
      </c>
      <c r="F12" s="370">
        <f>SUM(F8:F11)</f>
        <v>5257745.3</v>
      </c>
    </row>
    <row r="13" spans="1:10" x14ac:dyDescent="0.55000000000000004">
      <c r="E13" s="368">
        <f>+F12-C10</f>
        <v>0</v>
      </c>
    </row>
  </sheetData>
  <mergeCells count="5">
    <mergeCell ref="A1:H1"/>
    <mergeCell ref="A2:A3"/>
    <mergeCell ref="C2:F2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2"/>
  <sheetViews>
    <sheetView zoomScale="60" zoomScaleNormal="60" workbookViewId="0">
      <selection activeCell="S102" sqref="S102"/>
    </sheetView>
  </sheetViews>
  <sheetFormatPr defaultRowHeight="23.25" x14ac:dyDescent="0.5"/>
  <cols>
    <col min="1" max="1" width="29.625" style="45" customWidth="1"/>
    <col min="2" max="2" width="20.5" style="45" bestFit="1" customWidth="1"/>
    <col min="3" max="3" width="10.5" style="45" bestFit="1" customWidth="1"/>
    <col min="4" max="4" width="14.625" style="45" bestFit="1" customWidth="1"/>
    <col min="5" max="5" width="10.5" style="45" bestFit="1" customWidth="1"/>
    <col min="6" max="6" width="14.625" style="45" bestFit="1" customWidth="1"/>
    <col min="7" max="7" width="10.5" style="45" bestFit="1" customWidth="1"/>
    <col min="8" max="8" width="12" style="45" bestFit="1" customWidth="1"/>
    <col min="9" max="9" width="10.5" style="45" bestFit="1" customWidth="1"/>
    <col min="10" max="10" width="12" style="45" bestFit="1" customWidth="1"/>
    <col min="11" max="11" width="10.5" style="45" bestFit="1" customWidth="1"/>
    <col min="12" max="12" width="12" style="45" bestFit="1" customWidth="1"/>
    <col min="13" max="13" width="10.5" style="45" bestFit="1" customWidth="1"/>
    <col min="14" max="14" width="12" style="45" bestFit="1" customWidth="1"/>
    <col min="15" max="15" width="10.5" style="45" bestFit="1" customWidth="1"/>
    <col min="16" max="16" width="12" style="45" bestFit="1" customWidth="1"/>
    <col min="17" max="17" width="12.125" style="45" bestFit="1" customWidth="1"/>
    <col min="18" max="18" width="12" style="45" bestFit="1" customWidth="1"/>
    <col min="19" max="19" width="10.75" style="45" bestFit="1" customWidth="1"/>
    <col min="20" max="20" width="12.75" style="45" customWidth="1"/>
    <col min="21" max="21" width="15.875" style="45" customWidth="1"/>
    <col min="22" max="16384" width="9" style="45"/>
  </cols>
  <sheetData>
    <row r="1" spans="1:21" x14ac:dyDescent="0.5">
      <c r="A1" s="150" t="s">
        <v>1653</v>
      </c>
      <c r="B1" s="150"/>
      <c r="C1" s="150"/>
      <c r="D1" s="150"/>
      <c r="E1" s="150"/>
      <c r="F1" s="150"/>
      <c r="G1" s="150"/>
    </row>
    <row r="4" spans="1:21" x14ac:dyDescent="0.5">
      <c r="A4" s="407" t="s">
        <v>759</v>
      </c>
      <c r="B4" s="405" t="s">
        <v>1654</v>
      </c>
      <c r="C4" s="406"/>
      <c r="D4" s="405" t="s">
        <v>1655</v>
      </c>
      <c r="E4" s="406"/>
      <c r="F4" s="405" t="s">
        <v>1656</v>
      </c>
      <c r="G4" s="406"/>
      <c r="H4" s="405" t="s">
        <v>1657</v>
      </c>
      <c r="I4" s="406"/>
      <c r="J4" s="405" t="s">
        <v>1658</v>
      </c>
      <c r="K4" s="406"/>
      <c r="L4" s="405" t="s">
        <v>1659</v>
      </c>
      <c r="M4" s="406"/>
      <c r="N4" s="405" t="s">
        <v>1660</v>
      </c>
      <c r="O4" s="406"/>
      <c r="P4" s="405" t="s">
        <v>1661</v>
      </c>
      <c r="Q4" s="406"/>
      <c r="R4" s="405" t="s">
        <v>1662</v>
      </c>
      <c r="S4" s="406"/>
    </row>
    <row r="5" spans="1:21" ht="69.75" x14ac:dyDescent="0.5">
      <c r="A5" s="407"/>
      <c r="B5" s="151" t="s">
        <v>803</v>
      </c>
      <c r="C5" s="151" t="s">
        <v>804</v>
      </c>
      <c r="D5" s="151" t="s">
        <v>803</v>
      </c>
      <c r="E5" s="151" t="s">
        <v>804</v>
      </c>
      <c r="F5" s="151" t="s">
        <v>803</v>
      </c>
      <c r="G5" s="151" t="s">
        <v>804</v>
      </c>
      <c r="H5" s="151" t="s">
        <v>803</v>
      </c>
      <c r="I5" s="151" t="s">
        <v>804</v>
      </c>
      <c r="J5" s="151" t="s">
        <v>803</v>
      </c>
      <c r="K5" s="151" t="s">
        <v>804</v>
      </c>
      <c r="L5" s="151" t="s">
        <v>803</v>
      </c>
      <c r="M5" s="151" t="s">
        <v>804</v>
      </c>
      <c r="N5" s="151" t="s">
        <v>803</v>
      </c>
      <c r="O5" s="151" t="s">
        <v>804</v>
      </c>
      <c r="P5" s="151" t="s">
        <v>803</v>
      </c>
      <c r="Q5" s="151" t="s">
        <v>804</v>
      </c>
      <c r="R5" s="151" t="s">
        <v>803</v>
      </c>
      <c r="S5" s="151" t="s">
        <v>804</v>
      </c>
    </row>
    <row r="6" spans="1:21" x14ac:dyDescent="0.5">
      <c r="A6" s="350" t="s">
        <v>1715</v>
      </c>
      <c r="B6" s="350"/>
      <c r="C6" s="355"/>
      <c r="D6" s="350">
        <v>1</v>
      </c>
      <c r="E6" s="355">
        <v>3000</v>
      </c>
      <c r="F6" s="350"/>
      <c r="G6" s="350"/>
      <c r="H6" s="350"/>
      <c r="I6" s="350"/>
      <c r="J6" s="350"/>
      <c r="K6" s="350"/>
      <c r="L6" s="350"/>
      <c r="M6" s="350"/>
      <c r="N6" s="350"/>
      <c r="O6" s="355"/>
      <c r="P6" s="350"/>
      <c r="Q6" s="350"/>
      <c r="R6" s="350">
        <f>B6+D6+F6+H6+J6+L6+N6+P6</f>
        <v>1</v>
      </c>
      <c r="S6" s="355">
        <f>C6+E6+G6+I6+K6+M6+O6+Q6</f>
        <v>3000</v>
      </c>
      <c r="U6" s="354"/>
    </row>
    <row r="7" spans="1:21" x14ac:dyDescent="0.5">
      <c r="A7" s="350" t="s">
        <v>1716</v>
      </c>
      <c r="B7" s="350"/>
      <c r="C7" s="355"/>
      <c r="D7" s="350">
        <v>1</v>
      </c>
      <c r="E7" s="355">
        <v>35000</v>
      </c>
      <c r="F7" s="350"/>
      <c r="G7" s="355"/>
      <c r="H7" s="350"/>
      <c r="I7" s="355"/>
      <c r="J7" s="350"/>
      <c r="K7" s="350"/>
      <c r="L7" s="350"/>
      <c r="M7" s="355"/>
      <c r="N7" s="350"/>
      <c r="O7" s="355"/>
      <c r="P7" s="350"/>
      <c r="Q7" s="350"/>
      <c r="R7" s="350">
        <f t="shared" ref="R7:R70" si="0">B7+D7+F7+H7+J7+L7+N7+P7</f>
        <v>1</v>
      </c>
      <c r="S7" s="355">
        <f t="shared" ref="S7:S70" si="1">C7+E7+G7+I7+K7+M7+O7+Q7</f>
        <v>35000</v>
      </c>
      <c r="U7" s="354"/>
    </row>
    <row r="8" spans="1:21" x14ac:dyDescent="0.5">
      <c r="A8" s="350" t="s">
        <v>1717</v>
      </c>
      <c r="B8" s="350"/>
      <c r="C8" s="355"/>
      <c r="D8" s="350">
        <v>1</v>
      </c>
      <c r="E8" s="355">
        <v>1000</v>
      </c>
      <c r="F8" s="350"/>
      <c r="G8" s="355"/>
      <c r="H8" s="350"/>
      <c r="I8" s="355"/>
      <c r="J8" s="350"/>
      <c r="K8" s="355"/>
      <c r="L8" s="350"/>
      <c r="M8" s="355"/>
      <c r="N8" s="350"/>
      <c r="O8" s="355"/>
      <c r="P8" s="350"/>
      <c r="Q8" s="355"/>
      <c r="R8" s="350">
        <f t="shared" si="0"/>
        <v>1</v>
      </c>
      <c r="S8" s="355">
        <f t="shared" si="1"/>
        <v>1000</v>
      </c>
      <c r="U8" s="354"/>
    </row>
    <row r="9" spans="1:21" x14ac:dyDescent="0.5">
      <c r="A9" s="350" t="s">
        <v>1718</v>
      </c>
      <c r="B9" s="350"/>
      <c r="C9" s="355"/>
      <c r="D9" s="350">
        <v>1</v>
      </c>
      <c r="E9" s="355">
        <v>1000</v>
      </c>
      <c r="F9" s="350"/>
      <c r="G9" s="355"/>
      <c r="H9" s="350"/>
      <c r="I9" s="355"/>
      <c r="J9" s="350"/>
      <c r="K9" s="355"/>
      <c r="L9" s="350"/>
      <c r="M9" s="355"/>
      <c r="N9" s="350"/>
      <c r="O9" s="355"/>
      <c r="P9" s="350"/>
      <c r="Q9" s="355"/>
      <c r="R9" s="350">
        <f t="shared" si="0"/>
        <v>1</v>
      </c>
      <c r="S9" s="355">
        <f t="shared" si="1"/>
        <v>1000</v>
      </c>
      <c r="U9" s="354"/>
    </row>
    <row r="10" spans="1:21" x14ac:dyDescent="0.5">
      <c r="A10" s="350" t="s">
        <v>1719</v>
      </c>
      <c r="B10" s="350"/>
      <c r="C10" s="355"/>
      <c r="D10" s="350">
        <v>1</v>
      </c>
      <c r="E10" s="355">
        <v>9000</v>
      </c>
      <c r="F10" s="350"/>
      <c r="G10" s="355"/>
      <c r="H10" s="350"/>
      <c r="I10" s="355"/>
      <c r="J10" s="350"/>
      <c r="K10" s="355"/>
      <c r="L10" s="350"/>
      <c r="M10" s="355"/>
      <c r="N10" s="350"/>
      <c r="O10" s="355"/>
      <c r="P10" s="350"/>
      <c r="Q10" s="355"/>
      <c r="R10" s="350">
        <f t="shared" si="0"/>
        <v>1</v>
      </c>
      <c r="S10" s="355">
        <f t="shared" si="1"/>
        <v>9000</v>
      </c>
      <c r="U10" s="354"/>
    </row>
    <row r="11" spans="1:21" ht="46.5" x14ac:dyDescent="0.5">
      <c r="A11" s="350" t="s">
        <v>1720</v>
      </c>
      <c r="B11" s="350"/>
      <c r="C11" s="355"/>
      <c r="D11" s="350">
        <v>1</v>
      </c>
      <c r="E11" s="355">
        <v>5000</v>
      </c>
      <c r="F11" s="350"/>
      <c r="G11" s="355"/>
      <c r="H11" s="350"/>
      <c r="I11" s="355"/>
      <c r="J11" s="350"/>
      <c r="K11" s="355"/>
      <c r="L11" s="350"/>
      <c r="M11" s="355"/>
      <c r="N11" s="350"/>
      <c r="O11" s="355"/>
      <c r="P11" s="350"/>
      <c r="Q11" s="355"/>
      <c r="R11" s="350">
        <f t="shared" si="0"/>
        <v>1</v>
      </c>
      <c r="S11" s="355">
        <f t="shared" si="1"/>
        <v>5000</v>
      </c>
      <c r="U11" s="354"/>
    </row>
    <row r="12" spans="1:21" ht="69.75" x14ac:dyDescent="0.5">
      <c r="A12" s="350" t="s">
        <v>1721</v>
      </c>
      <c r="B12" s="350"/>
      <c r="C12" s="355"/>
      <c r="D12" s="350">
        <v>1</v>
      </c>
      <c r="E12" s="355">
        <v>95000</v>
      </c>
      <c r="F12" s="350"/>
      <c r="G12" s="355"/>
      <c r="H12" s="350"/>
      <c r="I12" s="355"/>
      <c r="J12" s="350"/>
      <c r="K12" s="355"/>
      <c r="L12" s="350"/>
      <c r="M12" s="355"/>
      <c r="N12" s="350"/>
      <c r="O12" s="355"/>
      <c r="P12" s="350"/>
      <c r="Q12" s="355"/>
      <c r="R12" s="350">
        <f t="shared" si="0"/>
        <v>1</v>
      </c>
      <c r="S12" s="355">
        <f t="shared" si="1"/>
        <v>95000</v>
      </c>
      <c r="U12" s="354"/>
    </row>
    <row r="13" spans="1:21" ht="46.5" x14ac:dyDescent="0.5">
      <c r="A13" s="350" t="s">
        <v>1722</v>
      </c>
      <c r="B13" s="350"/>
      <c r="C13" s="355"/>
      <c r="D13" s="350">
        <v>1</v>
      </c>
      <c r="E13" s="355">
        <v>95000</v>
      </c>
      <c r="F13" s="350"/>
      <c r="G13" s="355"/>
      <c r="H13" s="350"/>
      <c r="I13" s="355"/>
      <c r="J13" s="350"/>
      <c r="K13" s="355"/>
      <c r="L13" s="350"/>
      <c r="M13" s="355"/>
      <c r="N13" s="350"/>
      <c r="O13" s="355"/>
      <c r="P13" s="350"/>
      <c r="Q13" s="355"/>
      <c r="R13" s="350">
        <f t="shared" si="0"/>
        <v>1</v>
      </c>
      <c r="S13" s="355">
        <f t="shared" si="1"/>
        <v>95000</v>
      </c>
      <c r="U13" s="354"/>
    </row>
    <row r="14" spans="1:21" x14ac:dyDescent="0.5">
      <c r="A14" s="350" t="s">
        <v>1723</v>
      </c>
      <c r="B14" s="350"/>
      <c r="C14" s="355"/>
      <c r="D14" s="350">
        <v>1</v>
      </c>
      <c r="E14" s="355">
        <v>15000</v>
      </c>
      <c r="F14" s="350"/>
      <c r="G14" s="355"/>
      <c r="H14" s="350"/>
      <c r="I14" s="355"/>
      <c r="J14" s="350"/>
      <c r="K14" s="355"/>
      <c r="L14" s="350"/>
      <c r="M14" s="355"/>
      <c r="N14" s="350"/>
      <c r="O14" s="355"/>
      <c r="P14" s="350"/>
      <c r="Q14" s="355"/>
      <c r="R14" s="350">
        <f t="shared" si="0"/>
        <v>1</v>
      </c>
      <c r="S14" s="355">
        <f t="shared" si="1"/>
        <v>15000</v>
      </c>
      <c r="U14" s="354"/>
    </row>
    <row r="15" spans="1:21" x14ac:dyDescent="0.5">
      <c r="A15" s="350" t="s">
        <v>1724</v>
      </c>
      <c r="B15" s="350"/>
      <c r="C15" s="355"/>
      <c r="D15" s="350">
        <v>1</v>
      </c>
      <c r="E15" s="355">
        <v>4500</v>
      </c>
      <c r="F15" s="350"/>
      <c r="G15" s="355"/>
      <c r="H15" s="350"/>
      <c r="I15" s="355"/>
      <c r="J15" s="350"/>
      <c r="K15" s="355"/>
      <c r="L15" s="350"/>
      <c r="M15" s="355"/>
      <c r="N15" s="350"/>
      <c r="O15" s="355"/>
      <c r="P15" s="350"/>
      <c r="Q15" s="355"/>
      <c r="R15" s="350">
        <f t="shared" si="0"/>
        <v>1</v>
      </c>
      <c r="S15" s="355">
        <f t="shared" si="1"/>
        <v>4500</v>
      </c>
      <c r="U15" s="354"/>
    </row>
    <row r="16" spans="1:21" x14ac:dyDescent="0.5">
      <c r="A16" s="350" t="s">
        <v>1725</v>
      </c>
      <c r="B16" s="350"/>
      <c r="C16" s="355"/>
      <c r="D16" s="350"/>
      <c r="E16" s="355"/>
      <c r="F16" s="350">
        <v>1</v>
      </c>
      <c r="G16" s="355">
        <v>35000</v>
      </c>
      <c r="H16" s="350"/>
      <c r="I16" s="355"/>
      <c r="J16" s="350"/>
      <c r="K16" s="355"/>
      <c r="L16" s="350"/>
      <c r="M16" s="355"/>
      <c r="N16" s="350"/>
      <c r="O16" s="355"/>
      <c r="P16" s="350"/>
      <c r="Q16" s="355"/>
      <c r="R16" s="350">
        <f t="shared" si="0"/>
        <v>1</v>
      </c>
      <c r="S16" s="355">
        <f t="shared" si="1"/>
        <v>35000</v>
      </c>
      <c r="U16" s="354"/>
    </row>
    <row r="17" spans="1:21" x14ac:dyDescent="0.5">
      <c r="A17" s="350" t="s">
        <v>1726</v>
      </c>
      <c r="B17" s="350"/>
      <c r="C17" s="355"/>
      <c r="D17" s="350"/>
      <c r="E17" s="355"/>
      <c r="F17" s="350">
        <v>1</v>
      </c>
      <c r="G17" s="355">
        <v>40000</v>
      </c>
      <c r="H17" s="350"/>
      <c r="I17" s="355"/>
      <c r="J17" s="350"/>
      <c r="K17" s="355"/>
      <c r="L17" s="350"/>
      <c r="M17" s="355"/>
      <c r="N17" s="350"/>
      <c r="O17" s="355"/>
      <c r="P17" s="350"/>
      <c r="Q17" s="355"/>
      <c r="R17" s="350">
        <f t="shared" si="0"/>
        <v>1</v>
      </c>
      <c r="S17" s="355">
        <f t="shared" si="1"/>
        <v>40000</v>
      </c>
      <c r="U17" s="354"/>
    </row>
    <row r="18" spans="1:21" x14ac:dyDescent="0.5">
      <c r="A18" s="350" t="s">
        <v>1727</v>
      </c>
      <c r="B18" s="350"/>
      <c r="C18" s="355"/>
      <c r="D18" s="350"/>
      <c r="E18" s="355"/>
      <c r="F18" s="350"/>
      <c r="G18" s="355"/>
      <c r="H18" s="350">
        <v>1</v>
      </c>
      <c r="I18" s="355">
        <v>10000</v>
      </c>
      <c r="J18" s="350"/>
      <c r="K18" s="355"/>
      <c r="L18" s="350"/>
      <c r="M18" s="355"/>
      <c r="N18" s="350"/>
      <c r="O18" s="355"/>
      <c r="P18" s="350"/>
      <c r="Q18" s="355"/>
      <c r="R18" s="350">
        <f t="shared" si="0"/>
        <v>1</v>
      </c>
      <c r="S18" s="355">
        <f t="shared" si="1"/>
        <v>10000</v>
      </c>
      <c r="U18" s="354"/>
    </row>
    <row r="19" spans="1:21" x14ac:dyDescent="0.5">
      <c r="A19" s="350" t="s">
        <v>1728</v>
      </c>
      <c r="B19" s="350"/>
      <c r="C19" s="355"/>
      <c r="D19" s="350"/>
      <c r="E19" s="355"/>
      <c r="F19" s="350"/>
      <c r="G19" s="355"/>
      <c r="H19" s="350"/>
      <c r="I19" s="355"/>
      <c r="J19" s="350">
        <v>1</v>
      </c>
      <c r="K19" s="355">
        <v>9000</v>
      </c>
      <c r="L19" s="350"/>
      <c r="M19" s="355"/>
      <c r="N19" s="350"/>
      <c r="O19" s="355"/>
      <c r="P19" s="350"/>
      <c r="Q19" s="355"/>
      <c r="R19" s="350">
        <f t="shared" si="0"/>
        <v>1</v>
      </c>
      <c r="S19" s="355">
        <f t="shared" si="1"/>
        <v>9000</v>
      </c>
      <c r="U19" s="354"/>
    </row>
    <row r="20" spans="1:21" x14ac:dyDescent="0.5">
      <c r="A20" s="350" t="s">
        <v>1729</v>
      </c>
      <c r="B20" s="350"/>
      <c r="C20" s="355"/>
      <c r="D20" s="350"/>
      <c r="E20" s="355"/>
      <c r="F20" s="350"/>
      <c r="G20" s="355"/>
      <c r="H20" s="350"/>
      <c r="I20" s="355"/>
      <c r="J20" s="350">
        <v>1</v>
      </c>
      <c r="K20" s="355">
        <v>3500</v>
      </c>
      <c r="L20" s="350"/>
      <c r="M20" s="355"/>
      <c r="N20" s="350"/>
      <c r="O20" s="355"/>
      <c r="P20" s="350"/>
      <c r="Q20" s="355"/>
      <c r="R20" s="350">
        <f t="shared" si="0"/>
        <v>1</v>
      </c>
      <c r="S20" s="355">
        <f t="shared" si="1"/>
        <v>3500</v>
      </c>
      <c r="U20" s="354"/>
    </row>
    <row r="21" spans="1:21" x14ac:dyDescent="0.5">
      <c r="A21" s="350" t="s">
        <v>1730</v>
      </c>
      <c r="B21" s="350"/>
      <c r="C21" s="355"/>
      <c r="D21" s="350"/>
      <c r="E21" s="355"/>
      <c r="F21" s="350"/>
      <c r="G21" s="355"/>
      <c r="H21" s="350"/>
      <c r="I21" s="355"/>
      <c r="J21" s="350">
        <v>1</v>
      </c>
      <c r="K21" s="355">
        <v>2500</v>
      </c>
      <c r="L21" s="350"/>
      <c r="M21" s="355"/>
      <c r="N21" s="350"/>
      <c r="O21" s="355"/>
      <c r="P21" s="350"/>
      <c r="Q21" s="355"/>
      <c r="R21" s="350">
        <f t="shared" si="0"/>
        <v>1</v>
      </c>
      <c r="S21" s="355">
        <f t="shared" si="1"/>
        <v>2500</v>
      </c>
      <c r="U21" s="354"/>
    </row>
    <row r="22" spans="1:21" x14ac:dyDescent="0.5">
      <c r="A22" s="350" t="s">
        <v>1731</v>
      </c>
      <c r="B22" s="350"/>
      <c r="C22" s="355"/>
      <c r="D22" s="350"/>
      <c r="E22" s="355"/>
      <c r="F22" s="350"/>
      <c r="G22" s="355"/>
      <c r="H22" s="350"/>
      <c r="I22" s="355"/>
      <c r="J22" s="350">
        <v>1</v>
      </c>
      <c r="K22" s="355">
        <v>30000</v>
      </c>
      <c r="L22" s="350"/>
      <c r="M22" s="355"/>
      <c r="N22" s="350"/>
      <c r="O22" s="355"/>
      <c r="P22" s="350"/>
      <c r="Q22" s="355"/>
      <c r="R22" s="350">
        <f t="shared" si="0"/>
        <v>1</v>
      </c>
      <c r="S22" s="355">
        <f t="shared" si="1"/>
        <v>30000</v>
      </c>
      <c r="U22" s="354"/>
    </row>
    <row r="23" spans="1:21" ht="46.5" x14ac:dyDescent="0.5">
      <c r="A23" s="350" t="s">
        <v>1732</v>
      </c>
      <c r="B23" s="350"/>
      <c r="C23" s="355"/>
      <c r="D23" s="350"/>
      <c r="E23" s="355"/>
      <c r="F23" s="350"/>
      <c r="G23" s="355"/>
      <c r="H23" s="350"/>
      <c r="I23" s="355"/>
      <c r="J23" s="350">
        <v>1</v>
      </c>
      <c r="K23" s="355">
        <v>3000</v>
      </c>
      <c r="L23" s="350"/>
      <c r="M23" s="355"/>
      <c r="N23" s="350"/>
      <c r="O23" s="355"/>
      <c r="P23" s="350"/>
      <c r="Q23" s="355"/>
      <c r="R23" s="350">
        <f t="shared" si="0"/>
        <v>1</v>
      </c>
      <c r="S23" s="355">
        <f t="shared" si="1"/>
        <v>3000</v>
      </c>
      <c r="U23" s="354"/>
    </row>
    <row r="24" spans="1:21" ht="46.5" x14ac:dyDescent="0.5">
      <c r="A24" s="350" t="s">
        <v>1732</v>
      </c>
      <c r="B24" s="350"/>
      <c r="C24" s="355"/>
      <c r="D24" s="350"/>
      <c r="E24" s="355"/>
      <c r="F24" s="350"/>
      <c r="G24" s="355"/>
      <c r="H24" s="350"/>
      <c r="I24" s="355"/>
      <c r="J24" s="350">
        <v>1</v>
      </c>
      <c r="K24" s="355">
        <v>3000</v>
      </c>
      <c r="L24" s="350"/>
      <c r="M24" s="355"/>
      <c r="N24" s="350"/>
      <c r="O24" s="355"/>
      <c r="P24" s="350"/>
      <c r="Q24" s="355"/>
      <c r="R24" s="350">
        <f t="shared" si="0"/>
        <v>1</v>
      </c>
      <c r="S24" s="355">
        <f t="shared" si="1"/>
        <v>3000</v>
      </c>
      <c r="U24" s="354"/>
    </row>
    <row r="25" spans="1:21" x14ac:dyDescent="0.5">
      <c r="A25" s="350" t="s">
        <v>1733</v>
      </c>
      <c r="B25" s="350"/>
      <c r="C25" s="355"/>
      <c r="D25" s="350"/>
      <c r="E25" s="355"/>
      <c r="F25" s="350"/>
      <c r="G25" s="355"/>
      <c r="H25" s="350"/>
      <c r="I25" s="355"/>
      <c r="J25" s="350">
        <v>1</v>
      </c>
      <c r="K25" s="355">
        <v>9900</v>
      </c>
      <c r="L25" s="350"/>
      <c r="M25" s="355"/>
      <c r="N25" s="350"/>
      <c r="O25" s="355"/>
      <c r="P25" s="350"/>
      <c r="Q25" s="355"/>
      <c r="R25" s="350">
        <f t="shared" si="0"/>
        <v>1</v>
      </c>
      <c r="S25" s="355">
        <f t="shared" si="1"/>
        <v>9900</v>
      </c>
      <c r="U25" s="354"/>
    </row>
    <row r="26" spans="1:21" x14ac:dyDescent="0.5">
      <c r="A26" s="350" t="s">
        <v>1734</v>
      </c>
      <c r="B26" s="350"/>
      <c r="C26" s="355"/>
      <c r="D26" s="350"/>
      <c r="E26" s="355"/>
      <c r="F26" s="350"/>
      <c r="G26" s="355"/>
      <c r="H26" s="350"/>
      <c r="I26" s="355"/>
      <c r="J26" s="350">
        <v>1</v>
      </c>
      <c r="K26" s="355">
        <v>8000</v>
      </c>
      <c r="L26" s="350"/>
      <c r="M26" s="355"/>
      <c r="N26" s="350"/>
      <c r="O26" s="355"/>
      <c r="P26" s="350"/>
      <c r="Q26" s="355"/>
      <c r="R26" s="350">
        <f t="shared" si="0"/>
        <v>1</v>
      </c>
      <c r="S26" s="355">
        <f t="shared" si="1"/>
        <v>8000</v>
      </c>
      <c r="U26" s="354"/>
    </row>
    <row r="27" spans="1:21" x14ac:dyDescent="0.5">
      <c r="A27" s="350" t="s">
        <v>1735</v>
      </c>
      <c r="B27" s="350"/>
      <c r="C27" s="355"/>
      <c r="D27" s="350"/>
      <c r="E27" s="355"/>
      <c r="F27" s="350"/>
      <c r="G27" s="355"/>
      <c r="H27" s="350"/>
      <c r="I27" s="355"/>
      <c r="J27" s="350">
        <v>1</v>
      </c>
      <c r="K27" s="355">
        <v>23100</v>
      </c>
      <c r="L27" s="350"/>
      <c r="M27" s="355"/>
      <c r="N27" s="350"/>
      <c r="O27" s="355"/>
      <c r="P27" s="350"/>
      <c r="Q27" s="355"/>
      <c r="R27" s="350">
        <f t="shared" si="0"/>
        <v>1</v>
      </c>
      <c r="S27" s="355">
        <f t="shared" si="1"/>
        <v>23100</v>
      </c>
      <c r="U27" s="354"/>
    </row>
    <row r="28" spans="1:21" x14ac:dyDescent="0.5">
      <c r="A28" s="350" t="s">
        <v>1736</v>
      </c>
      <c r="B28" s="350"/>
      <c r="C28" s="355"/>
      <c r="D28" s="350"/>
      <c r="E28" s="355"/>
      <c r="F28" s="350"/>
      <c r="G28" s="355"/>
      <c r="H28" s="350"/>
      <c r="I28" s="355"/>
      <c r="J28" s="350">
        <v>1</v>
      </c>
      <c r="K28" s="355">
        <v>8000</v>
      </c>
      <c r="L28" s="350"/>
      <c r="M28" s="355"/>
      <c r="N28" s="350"/>
      <c r="O28" s="355"/>
      <c r="P28" s="350"/>
      <c r="Q28" s="355"/>
      <c r="R28" s="350">
        <f t="shared" si="0"/>
        <v>1</v>
      </c>
      <c r="S28" s="355">
        <f t="shared" si="1"/>
        <v>8000</v>
      </c>
      <c r="U28" s="354"/>
    </row>
    <row r="29" spans="1:21" x14ac:dyDescent="0.5">
      <c r="A29" s="350" t="s">
        <v>1737</v>
      </c>
      <c r="B29" s="350"/>
      <c r="C29" s="355"/>
      <c r="D29" s="350"/>
      <c r="E29" s="355"/>
      <c r="F29" s="350"/>
      <c r="G29" s="355"/>
      <c r="H29" s="350"/>
      <c r="I29" s="355"/>
      <c r="J29" s="350">
        <v>1</v>
      </c>
      <c r="K29" s="355">
        <v>7500</v>
      </c>
      <c r="L29" s="350"/>
      <c r="M29" s="355"/>
      <c r="N29" s="350"/>
      <c r="O29" s="355"/>
      <c r="P29" s="350"/>
      <c r="Q29" s="355"/>
      <c r="R29" s="350">
        <f t="shared" si="0"/>
        <v>1</v>
      </c>
      <c r="S29" s="355">
        <f t="shared" si="1"/>
        <v>7500</v>
      </c>
      <c r="U29" s="354"/>
    </row>
    <row r="30" spans="1:21" x14ac:dyDescent="0.5">
      <c r="A30" s="350" t="s">
        <v>1738</v>
      </c>
      <c r="B30" s="350"/>
      <c r="C30" s="355"/>
      <c r="D30" s="350"/>
      <c r="E30" s="355"/>
      <c r="F30" s="350"/>
      <c r="G30" s="355"/>
      <c r="H30" s="350"/>
      <c r="I30" s="355"/>
      <c r="J30" s="350">
        <v>1</v>
      </c>
      <c r="K30" s="355">
        <v>17500</v>
      </c>
      <c r="L30" s="350"/>
      <c r="M30" s="355"/>
      <c r="N30" s="350"/>
      <c r="O30" s="355"/>
      <c r="P30" s="350"/>
      <c r="Q30" s="355"/>
      <c r="R30" s="350">
        <f t="shared" si="0"/>
        <v>1</v>
      </c>
      <c r="S30" s="355">
        <f t="shared" si="1"/>
        <v>17500</v>
      </c>
      <c r="U30" s="354"/>
    </row>
    <row r="31" spans="1:21" x14ac:dyDescent="0.5">
      <c r="A31" s="350" t="s">
        <v>1739</v>
      </c>
      <c r="B31" s="350"/>
      <c r="C31" s="355"/>
      <c r="D31" s="350"/>
      <c r="E31" s="355"/>
      <c r="F31" s="350"/>
      <c r="G31" s="355"/>
      <c r="H31" s="350"/>
      <c r="I31" s="355"/>
      <c r="J31" s="350">
        <v>1</v>
      </c>
      <c r="K31" s="355">
        <v>7600</v>
      </c>
      <c r="L31" s="350"/>
      <c r="M31" s="355"/>
      <c r="N31" s="350"/>
      <c r="O31" s="355"/>
      <c r="P31" s="350"/>
      <c r="Q31" s="355"/>
      <c r="R31" s="350">
        <f t="shared" si="0"/>
        <v>1</v>
      </c>
      <c r="S31" s="355">
        <f t="shared" si="1"/>
        <v>7600</v>
      </c>
      <c r="U31" s="354"/>
    </row>
    <row r="32" spans="1:21" x14ac:dyDescent="0.5">
      <c r="A32" s="350" t="s">
        <v>1740</v>
      </c>
      <c r="B32" s="350"/>
      <c r="C32" s="355"/>
      <c r="D32" s="350"/>
      <c r="E32" s="355"/>
      <c r="F32" s="350"/>
      <c r="G32" s="355"/>
      <c r="H32" s="350"/>
      <c r="I32" s="355"/>
      <c r="J32" s="350">
        <v>1</v>
      </c>
      <c r="K32" s="355">
        <v>1200</v>
      </c>
      <c r="L32" s="350"/>
      <c r="M32" s="355"/>
      <c r="N32" s="350"/>
      <c r="O32" s="355"/>
      <c r="P32" s="350"/>
      <c r="Q32" s="355"/>
      <c r="R32" s="350">
        <f t="shared" si="0"/>
        <v>1</v>
      </c>
      <c r="S32" s="355">
        <f t="shared" si="1"/>
        <v>1200</v>
      </c>
      <c r="U32" s="354"/>
    </row>
    <row r="33" spans="1:21" x14ac:dyDescent="0.5">
      <c r="A33" s="350" t="s">
        <v>1741</v>
      </c>
      <c r="B33" s="350"/>
      <c r="C33" s="355"/>
      <c r="D33" s="350"/>
      <c r="E33" s="355"/>
      <c r="F33" s="350"/>
      <c r="G33" s="355"/>
      <c r="H33" s="350"/>
      <c r="I33" s="355"/>
      <c r="J33" s="350">
        <v>1</v>
      </c>
      <c r="K33" s="355">
        <v>5000</v>
      </c>
      <c r="L33" s="350"/>
      <c r="M33" s="355"/>
      <c r="N33" s="350"/>
      <c r="O33" s="355"/>
      <c r="P33" s="350"/>
      <c r="Q33" s="355"/>
      <c r="R33" s="350">
        <f t="shared" si="0"/>
        <v>1</v>
      </c>
      <c r="S33" s="355">
        <f t="shared" si="1"/>
        <v>5000</v>
      </c>
      <c r="U33" s="354"/>
    </row>
    <row r="34" spans="1:21" x14ac:dyDescent="0.5">
      <c r="A34" s="350" t="s">
        <v>1742</v>
      </c>
      <c r="B34" s="350"/>
      <c r="C34" s="355"/>
      <c r="D34" s="350"/>
      <c r="E34" s="355"/>
      <c r="F34" s="350"/>
      <c r="G34" s="355"/>
      <c r="H34" s="350"/>
      <c r="I34" s="355"/>
      <c r="J34" s="350">
        <v>1</v>
      </c>
      <c r="K34" s="355">
        <v>13000</v>
      </c>
      <c r="L34" s="350"/>
      <c r="M34" s="355"/>
      <c r="N34" s="350"/>
      <c r="O34" s="355"/>
      <c r="P34" s="350"/>
      <c r="Q34" s="355"/>
      <c r="R34" s="350">
        <f t="shared" si="0"/>
        <v>1</v>
      </c>
      <c r="S34" s="355">
        <f t="shared" si="1"/>
        <v>13000</v>
      </c>
      <c r="U34" s="354"/>
    </row>
    <row r="35" spans="1:21" x14ac:dyDescent="0.5">
      <c r="A35" s="350" t="s">
        <v>1743</v>
      </c>
      <c r="B35" s="350"/>
      <c r="C35" s="355"/>
      <c r="D35" s="350"/>
      <c r="E35" s="355"/>
      <c r="F35" s="350"/>
      <c r="G35" s="355"/>
      <c r="H35" s="350"/>
      <c r="I35" s="355"/>
      <c r="J35" s="350">
        <v>1</v>
      </c>
      <c r="K35" s="355">
        <v>23000</v>
      </c>
      <c r="L35" s="350"/>
      <c r="M35" s="355"/>
      <c r="N35" s="350"/>
      <c r="O35" s="355"/>
      <c r="P35" s="350"/>
      <c r="Q35" s="355"/>
      <c r="R35" s="350">
        <f t="shared" si="0"/>
        <v>1</v>
      </c>
      <c r="S35" s="355">
        <f t="shared" si="1"/>
        <v>23000</v>
      </c>
      <c r="U35" s="354"/>
    </row>
    <row r="36" spans="1:21" x14ac:dyDescent="0.5">
      <c r="A36" s="350" t="s">
        <v>1744</v>
      </c>
      <c r="B36" s="350"/>
      <c r="C36" s="355"/>
      <c r="D36" s="350"/>
      <c r="E36" s="355"/>
      <c r="F36" s="350"/>
      <c r="G36" s="355"/>
      <c r="H36" s="350"/>
      <c r="I36" s="355"/>
      <c r="J36" s="350">
        <v>1</v>
      </c>
      <c r="K36" s="355">
        <v>42000</v>
      </c>
      <c r="L36" s="350"/>
      <c r="M36" s="355"/>
      <c r="N36" s="350"/>
      <c r="O36" s="355"/>
      <c r="P36" s="350"/>
      <c r="Q36" s="355"/>
      <c r="R36" s="350">
        <f t="shared" si="0"/>
        <v>1</v>
      </c>
      <c r="S36" s="355">
        <f t="shared" si="1"/>
        <v>42000</v>
      </c>
      <c r="U36" s="354"/>
    </row>
    <row r="37" spans="1:21" x14ac:dyDescent="0.5">
      <c r="A37" s="350" t="s">
        <v>1715</v>
      </c>
      <c r="B37" s="350"/>
      <c r="C37" s="355"/>
      <c r="D37" s="350"/>
      <c r="E37" s="355"/>
      <c r="F37" s="350"/>
      <c r="G37" s="355"/>
      <c r="H37" s="350"/>
      <c r="I37" s="355"/>
      <c r="J37" s="350">
        <v>1</v>
      </c>
      <c r="K37" s="355">
        <v>3000</v>
      </c>
      <c r="L37" s="350"/>
      <c r="M37" s="355"/>
      <c r="N37" s="350"/>
      <c r="O37" s="355"/>
      <c r="P37" s="350"/>
      <c r="Q37" s="355"/>
      <c r="R37" s="350">
        <f t="shared" si="0"/>
        <v>1</v>
      </c>
      <c r="S37" s="355">
        <f t="shared" si="1"/>
        <v>3000</v>
      </c>
      <c r="U37" s="354"/>
    </row>
    <row r="38" spans="1:21" x14ac:dyDescent="0.5">
      <c r="A38" s="350" t="s">
        <v>1745</v>
      </c>
      <c r="B38" s="350"/>
      <c r="C38" s="355"/>
      <c r="D38" s="350"/>
      <c r="E38" s="355"/>
      <c r="F38" s="350"/>
      <c r="G38" s="355"/>
      <c r="H38" s="350"/>
      <c r="I38" s="355"/>
      <c r="J38" s="350">
        <v>1</v>
      </c>
      <c r="K38" s="355">
        <v>3500</v>
      </c>
      <c r="L38" s="350"/>
      <c r="M38" s="355"/>
      <c r="N38" s="350"/>
      <c r="O38" s="355"/>
      <c r="P38" s="350"/>
      <c r="Q38" s="355"/>
      <c r="R38" s="350">
        <f t="shared" si="0"/>
        <v>1</v>
      </c>
      <c r="S38" s="355">
        <f t="shared" si="1"/>
        <v>3500</v>
      </c>
      <c r="U38" s="354"/>
    </row>
    <row r="39" spans="1:21" x14ac:dyDescent="0.5">
      <c r="A39" s="350" t="s">
        <v>1746</v>
      </c>
      <c r="B39" s="350"/>
      <c r="C39" s="355"/>
      <c r="D39" s="350"/>
      <c r="E39" s="355"/>
      <c r="F39" s="350"/>
      <c r="G39" s="355"/>
      <c r="H39" s="350"/>
      <c r="I39" s="355"/>
      <c r="J39" s="350">
        <v>1</v>
      </c>
      <c r="K39" s="355">
        <v>7500</v>
      </c>
      <c r="L39" s="350"/>
      <c r="M39" s="355"/>
      <c r="N39" s="350"/>
      <c r="O39" s="355"/>
      <c r="P39" s="350"/>
      <c r="Q39" s="355"/>
      <c r="R39" s="350">
        <f t="shared" si="0"/>
        <v>1</v>
      </c>
      <c r="S39" s="355">
        <f t="shared" si="1"/>
        <v>7500</v>
      </c>
      <c r="U39" s="354"/>
    </row>
    <row r="40" spans="1:21" x14ac:dyDescent="0.5">
      <c r="A40" s="350" t="s">
        <v>1747</v>
      </c>
      <c r="B40" s="350"/>
      <c r="C40" s="355"/>
      <c r="D40" s="350"/>
      <c r="E40" s="355"/>
      <c r="F40" s="350"/>
      <c r="G40" s="355"/>
      <c r="H40" s="350"/>
      <c r="I40" s="355"/>
      <c r="J40" s="350"/>
      <c r="K40" s="355"/>
      <c r="L40" s="350">
        <v>1</v>
      </c>
      <c r="M40" s="355">
        <v>8000</v>
      </c>
      <c r="N40" s="350"/>
      <c r="O40" s="355"/>
      <c r="P40" s="350"/>
      <c r="Q40" s="355"/>
      <c r="R40" s="350">
        <f t="shared" si="0"/>
        <v>1</v>
      </c>
      <c r="S40" s="355">
        <f t="shared" si="1"/>
        <v>8000</v>
      </c>
      <c r="U40" s="354"/>
    </row>
    <row r="41" spans="1:21" x14ac:dyDescent="0.5">
      <c r="A41" s="350" t="s">
        <v>1748</v>
      </c>
      <c r="B41" s="350"/>
      <c r="C41" s="355"/>
      <c r="D41" s="350"/>
      <c r="E41" s="355"/>
      <c r="F41" s="350"/>
      <c r="G41" s="355"/>
      <c r="H41" s="350"/>
      <c r="I41" s="355"/>
      <c r="J41" s="350"/>
      <c r="K41" s="355"/>
      <c r="L41" s="350">
        <v>1</v>
      </c>
      <c r="M41" s="355">
        <v>4500</v>
      </c>
      <c r="N41" s="350"/>
      <c r="O41" s="355"/>
      <c r="P41" s="350"/>
      <c r="Q41" s="355"/>
      <c r="R41" s="350">
        <f t="shared" si="0"/>
        <v>1</v>
      </c>
      <c r="S41" s="355">
        <f t="shared" si="1"/>
        <v>4500</v>
      </c>
      <c r="U41" s="354"/>
    </row>
    <row r="42" spans="1:21" x14ac:dyDescent="0.5">
      <c r="A42" s="350" t="s">
        <v>1749</v>
      </c>
      <c r="B42" s="350"/>
      <c r="C42" s="355"/>
      <c r="D42" s="350"/>
      <c r="E42" s="355"/>
      <c r="F42" s="350"/>
      <c r="G42" s="355"/>
      <c r="H42" s="350"/>
      <c r="I42" s="355"/>
      <c r="J42" s="350"/>
      <c r="K42" s="355"/>
      <c r="L42" s="350"/>
      <c r="M42" s="355"/>
      <c r="N42" s="350">
        <v>1</v>
      </c>
      <c r="O42" s="355">
        <v>25000</v>
      </c>
      <c r="P42" s="350"/>
      <c r="Q42" s="355"/>
      <c r="R42" s="350">
        <f t="shared" si="0"/>
        <v>1</v>
      </c>
      <c r="S42" s="355">
        <f t="shared" si="1"/>
        <v>25000</v>
      </c>
      <c r="U42" s="354"/>
    </row>
    <row r="43" spans="1:21" x14ac:dyDescent="0.5">
      <c r="A43" s="350" t="s">
        <v>1750</v>
      </c>
      <c r="B43" s="350"/>
      <c r="C43" s="355"/>
      <c r="D43" s="350"/>
      <c r="E43" s="355"/>
      <c r="F43" s="350"/>
      <c r="G43" s="355"/>
      <c r="H43" s="350"/>
      <c r="I43" s="355"/>
      <c r="J43" s="350"/>
      <c r="K43" s="355"/>
      <c r="L43" s="350"/>
      <c r="M43" s="355"/>
      <c r="N43" s="350">
        <v>1</v>
      </c>
      <c r="O43" s="355">
        <v>24000</v>
      </c>
      <c r="P43" s="350"/>
      <c r="Q43" s="355"/>
      <c r="R43" s="350">
        <f t="shared" si="0"/>
        <v>1</v>
      </c>
      <c r="S43" s="355">
        <f t="shared" si="1"/>
        <v>24000</v>
      </c>
      <c r="U43" s="354"/>
    </row>
    <row r="44" spans="1:21" x14ac:dyDescent="0.5">
      <c r="A44" s="350" t="s">
        <v>1751</v>
      </c>
      <c r="B44" s="350"/>
      <c r="C44" s="355"/>
      <c r="D44" s="350"/>
      <c r="E44" s="355"/>
      <c r="F44" s="350"/>
      <c r="G44" s="355"/>
      <c r="H44" s="350"/>
      <c r="I44" s="355"/>
      <c r="J44" s="350"/>
      <c r="K44" s="355"/>
      <c r="L44" s="350"/>
      <c r="M44" s="355"/>
      <c r="N44" s="350">
        <v>1</v>
      </c>
      <c r="O44" s="355">
        <v>10000</v>
      </c>
      <c r="P44" s="350"/>
      <c r="Q44" s="355"/>
      <c r="R44" s="350">
        <f t="shared" si="0"/>
        <v>1</v>
      </c>
      <c r="S44" s="355">
        <f t="shared" si="1"/>
        <v>10000</v>
      </c>
      <c r="U44" s="354"/>
    </row>
    <row r="45" spans="1:21" x14ac:dyDescent="0.5">
      <c r="A45" s="350" t="s">
        <v>1752</v>
      </c>
      <c r="B45" s="350"/>
      <c r="C45" s="355"/>
      <c r="D45" s="350"/>
      <c r="E45" s="355"/>
      <c r="F45" s="350"/>
      <c r="G45" s="355"/>
      <c r="H45" s="350"/>
      <c r="I45" s="355"/>
      <c r="J45" s="350"/>
      <c r="K45" s="355"/>
      <c r="L45" s="350"/>
      <c r="M45" s="355"/>
      <c r="N45" s="350">
        <v>1</v>
      </c>
      <c r="O45" s="355">
        <v>1500</v>
      </c>
      <c r="P45" s="350"/>
      <c r="Q45" s="355"/>
      <c r="R45" s="350">
        <f t="shared" si="0"/>
        <v>1</v>
      </c>
      <c r="S45" s="355">
        <f t="shared" si="1"/>
        <v>1500</v>
      </c>
      <c r="U45" s="354"/>
    </row>
    <row r="46" spans="1:21" ht="46.5" x14ac:dyDescent="0.5">
      <c r="A46" s="350" t="s">
        <v>1753</v>
      </c>
      <c r="B46" s="350"/>
      <c r="C46" s="355"/>
      <c r="D46" s="350"/>
      <c r="E46" s="355"/>
      <c r="F46" s="350"/>
      <c r="G46" s="355"/>
      <c r="H46" s="350"/>
      <c r="I46" s="355"/>
      <c r="J46" s="350"/>
      <c r="K46" s="355"/>
      <c r="L46" s="350"/>
      <c r="M46" s="355"/>
      <c r="N46" s="350">
        <v>1</v>
      </c>
      <c r="O46" s="355">
        <v>12500</v>
      </c>
      <c r="P46" s="350"/>
      <c r="Q46" s="355"/>
      <c r="R46" s="350">
        <f t="shared" si="0"/>
        <v>1</v>
      </c>
      <c r="S46" s="355">
        <f t="shared" si="1"/>
        <v>12500</v>
      </c>
      <c r="U46" s="354"/>
    </row>
    <row r="47" spans="1:21" x14ac:dyDescent="0.5">
      <c r="A47" s="350" t="s">
        <v>1754</v>
      </c>
      <c r="B47" s="350"/>
      <c r="C47" s="355"/>
      <c r="D47" s="350"/>
      <c r="E47" s="355"/>
      <c r="F47" s="350"/>
      <c r="G47" s="355"/>
      <c r="H47" s="350"/>
      <c r="I47" s="355"/>
      <c r="J47" s="350"/>
      <c r="K47" s="355"/>
      <c r="L47" s="350"/>
      <c r="M47" s="355"/>
      <c r="N47" s="350">
        <v>1</v>
      </c>
      <c r="O47" s="355">
        <v>5000</v>
      </c>
      <c r="P47" s="350"/>
      <c r="Q47" s="355"/>
      <c r="R47" s="350">
        <f t="shared" si="0"/>
        <v>1</v>
      </c>
      <c r="S47" s="355">
        <f t="shared" si="1"/>
        <v>5000</v>
      </c>
      <c r="U47" s="354"/>
    </row>
    <row r="48" spans="1:21" x14ac:dyDescent="0.5">
      <c r="A48" s="350" t="s">
        <v>1755</v>
      </c>
      <c r="B48" s="350"/>
      <c r="C48" s="355"/>
      <c r="D48" s="350"/>
      <c r="E48" s="355"/>
      <c r="F48" s="350"/>
      <c r="G48" s="355"/>
      <c r="H48" s="350"/>
      <c r="I48" s="355"/>
      <c r="J48" s="350"/>
      <c r="K48" s="355"/>
      <c r="L48" s="350"/>
      <c r="M48" s="355"/>
      <c r="N48" s="350">
        <v>1</v>
      </c>
      <c r="O48" s="355">
        <v>25000</v>
      </c>
      <c r="P48" s="350"/>
      <c r="Q48" s="355"/>
      <c r="R48" s="350">
        <f t="shared" si="0"/>
        <v>1</v>
      </c>
      <c r="S48" s="355">
        <f t="shared" si="1"/>
        <v>25000</v>
      </c>
      <c r="U48" s="354"/>
    </row>
    <row r="49" spans="1:21" x14ac:dyDescent="0.5">
      <c r="A49" s="350" t="s">
        <v>1756</v>
      </c>
      <c r="B49" s="350"/>
      <c r="C49" s="355"/>
      <c r="D49" s="350"/>
      <c r="E49" s="355"/>
      <c r="F49" s="350"/>
      <c r="G49" s="355"/>
      <c r="H49" s="350"/>
      <c r="I49" s="355"/>
      <c r="J49" s="350"/>
      <c r="K49" s="355"/>
      <c r="L49" s="350"/>
      <c r="M49" s="355"/>
      <c r="N49" s="350">
        <v>1</v>
      </c>
      <c r="O49" s="355">
        <v>30000</v>
      </c>
      <c r="P49" s="350"/>
      <c r="Q49" s="355"/>
      <c r="R49" s="350">
        <f t="shared" si="0"/>
        <v>1</v>
      </c>
      <c r="S49" s="355">
        <f t="shared" si="1"/>
        <v>30000</v>
      </c>
      <c r="U49" s="354"/>
    </row>
    <row r="50" spans="1:21" x14ac:dyDescent="0.5">
      <c r="A50" s="350" t="s">
        <v>1757</v>
      </c>
      <c r="B50" s="350"/>
      <c r="C50" s="355"/>
      <c r="D50" s="350"/>
      <c r="E50" s="355"/>
      <c r="F50" s="350"/>
      <c r="G50" s="355"/>
      <c r="H50" s="350"/>
      <c r="I50" s="355"/>
      <c r="J50" s="350"/>
      <c r="K50" s="355"/>
      <c r="L50" s="350"/>
      <c r="M50" s="355"/>
      <c r="N50" s="350">
        <v>1</v>
      </c>
      <c r="O50" s="355">
        <v>15500</v>
      </c>
      <c r="P50" s="350"/>
      <c r="Q50" s="355"/>
      <c r="R50" s="350">
        <f t="shared" si="0"/>
        <v>1</v>
      </c>
      <c r="S50" s="355">
        <f t="shared" si="1"/>
        <v>15500</v>
      </c>
      <c r="U50" s="354"/>
    </row>
    <row r="51" spans="1:21" x14ac:dyDescent="0.5">
      <c r="A51" s="350" t="s">
        <v>1758</v>
      </c>
      <c r="B51" s="350"/>
      <c r="C51" s="355"/>
      <c r="D51" s="350"/>
      <c r="E51" s="355"/>
      <c r="F51" s="350"/>
      <c r="G51" s="355"/>
      <c r="H51" s="350"/>
      <c r="I51" s="355"/>
      <c r="J51" s="350"/>
      <c r="K51" s="355"/>
      <c r="L51" s="350"/>
      <c r="M51" s="355"/>
      <c r="N51" s="350">
        <v>1</v>
      </c>
      <c r="O51" s="355">
        <v>9990</v>
      </c>
      <c r="P51" s="350"/>
      <c r="Q51" s="355"/>
      <c r="R51" s="350">
        <f t="shared" si="0"/>
        <v>1</v>
      </c>
      <c r="S51" s="355">
        <f t="shared" si="1"/>
        <v>9990</v>
      </c>
      <c r="U51" s="354"/>
    </row>
    <row r="52" spans="1:21" x14ac:dyDescent="0.5">
      <c r="A52" s="350" t="s">
        <v>1759</v>
      </c>
      <c r="B52" s="350"/>
      <c r="C52" s="355"/>
      <c r="D52" s="350"/>
      <c r="E52" s="355"/>
      <c r="F52" s="350"/>
      <c r="G52" s="355"/>
      <c r="H52" s="350"/>
      <c r="I52" s="355"/>
      <c r="J52" s="350"/>
      <c r="K52" s="355"/>
      <c r="L52" s="350"/>
      <c r="M52" s="355"/>
      <c r="N52" s="350">
        <v>1</v>
      </c>
      <c r="O52" s="355">
        <v>4400</v>
      </c>
      <c r="P52" s="350"/>
      <c r="Q52" s="355"/>
      <c r="R52" s="350">
        <f t="shared" si="0"/>
        <v>1</v>
      </c>
      <c r="S52" s="355">
        <f t="shared" si="1"/>
        <v>4400</v>
      </c>
      <c r="U52" s="354"/>
    </row>
    <row r="53" spans="1:21" x14ac:dyDescent="0.5">
      <c r="A53" s="350" t="s">
        <v>1760</v>
      </c>
      <c r="B53" s="350"/>
      <c r="C53" s="355"/>
      <c r="D53" s="350"/>
      <c r="E53" s="355"/>
      <c r="F53" s="350"/>
      <c r="G53" s="355"/>
      <c r="H53" s="350"/>
      <c r="I53" s="355"/>
      <c r="J53" s="350"/>
      <c r="K53" s="355"/>
      <c r="L53" s="350"/>
      <c r="M53" s="355"/>
      <c r="N53" s="350">
        <v>1</v>
      </c>
      <c r="O53" s="355">
        <v>10000</v>
      </c>
      <c r="P53" s="350"/>
      <c r="Q53" s="355"/>
      <c r="R53" s="350">
        <f t="shared" si="0"/>
        <v>1</v>
      </c>
      <c r="S53" s="355">
        <f t="shared" si="1"/>
        <v>10000</v>
      </c>
      <c r="U53" s="354"/>
    </row>
    <row r="54" spans="1:21" x14ac:dyDescent="0.5">
      <c r="A54" s="350" t="s">
        <v>1761</v>
      </c>
      <c r="B54" s="350"/>
      <c r="C54" s="355"/>
      <c r="D54" s="350"/>
      <c r="E54" s="355"/>
      <c r="F54" s="350"/>
      <c r="G54" s="355"/>
      <c r="H54" s="350"/>
      <c r="I54" s="355"/>
      <c r="J54" s="350"/>
      <c r="K54" s="355"/>
      <c r="L54" s="350"/>
      <c r="M54" s="355"/>
      <c r="N54" s="350">
        <v>1</v>
      </c>
      <c r="O54" s="355">
        <v>4000</v>
      </c>
      <c r="P54" s="350"/>
      <c r="Q54" s="355"/>
      <c r="R54" s="350">
        <f t="shared" si="0"/>
        <v>1</v>
      </c>
      <c r="S54" s="355">
        <f t="shared" si="1"/>
        <v>4000</v>
      </c>
      <c r="U54" s="354"/>
    </row>
    <row r="55" spans="1:21" x14ac:dyDescent="0.5">
      <c r="A55" s="350" t="s">
        <v>1762</v>
      </c>
      <c r="B55" s="350"/>
      <c r="C55" s="355"/>
      <c r="D55" s="350"/>
      <c r="E55" s="355"/>
      <c r="F55" s="350"/>
      <c r="G55" s="355"/>
      <c r="H55" s="350"/>
      <c r="I55" s="355"/>
      <c r="J55" s="350"/>
      <c r="K55" s="355"/>
      <c r="L55" s="350"/>
      <c r="M55" s="355"/>
      <c r="N55" s="350">
        <v>1</v>
      </c>
      <c r="O55" s="355">
        <v>120000</v>
      </c>
      <c r="P55" s="350"/>
      <c r="Q55" s="355"/>
      <c r="R55" s="350">
        <f t="shared" si="0"/>
        <v>1</v>
      </c>
      <c r="S55" s="355">
        <f t="shared" si="1"/>
        <v>120000</v>
      </c>
      <c r="U55" s="354"/>
    </row>
    <row r="56" spans="1:21" x14ac:dyDescent="0.5">
      <c r="A56" s="350" t="s">
        <v>1763</v>
      </c>
      <c r="B56" s="350"/>
      <c r="C56" s="355"/>
      <c r="D56" s="350"/>
      <c r="E56" s="355"/>
      <c r="F56" s="350"/>
      <c r="G56" s="355"/>
      <c r="H56" s="350"/>
      <c r="I56" s="355"/>
      <c r="J56" s="350"/>
      <c r="K56" s="355"/>
      <c r="L56" s="350"/>
      <c r="M56" s="355"/>
      <c r="N56" s="350">
        <v>1</v>
      </c>
      <c r="O56" s="355">
        <v>3300</v>
      </c>
      <c r="P56" s="350"/>
      <c r="Q56" s="355"/>
      <c r="R56" s="350">
        <f t="shared" si="0"/>
        <v>1</v>
      </c>
      <c r="S56" s="355">
        <f t="shared" si="1"/>
        <v>3300</v>
      </c>
      <c r="U56" s="354"/>
    </row>
    <row r="57" spans="1:21" ht="46.5" x14ac:dyDescent="0.5">
      <c r="A57" s="350" t="s">
        <v>1732</v>
      </c>
      <c r="B57" s="350"/>
      <c r="C57" s="355"/>
      <c r="D57" s="350"/>
      <c r="E57" s="355"/>
      <c r="F57" s="350"/>
      <c r="G57" s="355"/>
      <c r="H57" s="350"/>
      <c r="I57" s="355"/>
      <c r="J57" s="350"/>
      <c r="K57" s="355"/>
      <c r="L57" s="350"/>
      <c r="M57" s="355"/>
      <c r="N57" s="350">
        <v>1</v>
      </c>
      <c r="O57" s="355">
        <v>6000</v>
      </c>
      <c r="P57" s="350"/>
      <c r="Q57" s="355"/>
      <c r="R57" s="350">
        <f t="shared" si="0"/>
        <v>1</v>
      </c>
      <c r="S57" s="355">
        <f t="shared" si="1"/>
        <v>6000</v>
      </c>
      <c r="U57" s="354"/>
    </row>
    <row r="58" spans="1:21" x14ac:dyDescent="0.5">
      <c r="A58" s="350" t="s">
        <v>1764</v>
      </c>
      <c r="B58" s="350"/>
      <c r="C58" s="355"/>
      <c r="D58" s="350"/>
      <c r="E58" s="355"/>
      <c r="F58" s="350"/>
      <c r="G58" s="355"/>
      <c r="H58" s="350"/>
      <c r="I58" s="355"/>
      <c r="J58" s="350"/>
      <c r="K58" s="355"/>
      <c r="L58" s="350"/>
      <c r="M58" s="355"/>
      <c r="N58" s="350">
        <v>1</v>
      </c>
      <c r="O58" s="355">
        <v>24800</v>
      </c>
      <c r="P58" s="350"/>
      <c r="Q58" s="355"/>
      <c r="R58" s="350">
        <f t="shared" si="0"/>
        <v>1</v>
      </c>
      <c r="S58" s="355">
        <f t="shared" si="1"/>
        <v>24800</v>
      </c>
      <c r="U58" s="354"/>
    </row>
    <row r="59" spans="1:21" x14ac:dyDescent="0.5">
      <c r="A59" s="350" t="s">
        <v>1715</v>
      </c>
      <c r="B59" s="350"/>
      <c r="C59" s="355"/>
      <c r="D59" s="350"/>
      <c r="E59" s="355"/>
      <c r="F59" s="350"/>
      <c r="G59" s="350"/>
      <c r="H59" s="350"/>
      <c r="I59" s="350"/>
      <c r="J59" s="350"/>
      <c r="K59" s="355"/>
      <c r="L59" s="350"/>
      <c r="M59" s="350"/>
      <c r="N59" s="350">
        <v>1</v>
      </c>
      <c r="O59" s="355">
        <v>3000</v>
      </c>
      <c r="P59" s="350"/>
      <c r="Q59" s="355"/>
      <c r="R59" s="350">
        <f t="shared" si="0"/>
        <v>1</v>
      </c>
      <c r="S59" s="355">
        <f t="shared" si="1"/>
        <v>3000</v>
      </c>
      <c r="U59" s="354"/>
    </row>
    <row r="60" spans="1:21" x14ac:dyDescent="0.5">
      <c r="A60" s="350" t="s">
        <v>1765</v>
      </c>
      <c r="B60" s="350"/>
      <c r="C60" s="355"/>
      <c r="D60" s="350"/>
      <c r="E60" s="355"/>
      <c r="F60" s="350"/>
      <c r="G60" s="350"/>
      <c r="H60" s="350"/>
      <c r="I60" s="350"/>
      <c r="J60" s="350"/>
      <c r="K60" s="350"/>
      <c r="L60" s="350"/>
      <c r="M60" s="350"/>
      <c r="N60" s="350">
        <v>1</v>
      </c>
      <c r="O60" s="355">
        <v>10000</v>
      </c>
      <c r="P60" s="350"/>
      <c r="Q60" s="355"/>
      <c r="R60" s="350">
        <f t="shared" si="0"/>
        <v>1</v>
      </c>
      <c r="S60" s="355">
        <f t="shared" si="1"/>
        <v>10000</v>
      </c>
      <c r="U60" s="354"/>
    </row>
    <row r="61" spans="1:21" x14ac:dyDescent="0.5">
      <c r="A61" s="350" t="s">
        <v>1766</v>
      </c>
      <c r="B61" s="350"/>
      <c r="C61" s="350"/>
      <c r="D61" s="350"/>
      <c r="E61" s="355"/>
      <c r="F61" s="350"/>
      <c r="G61" s="350"/>
      <c r="H61" s="350"/>
      <c r="I61" s="355"/>
      <c r="J61" s="350"/>
      <c r="K61" s="355"/>
      <c r="L61" s="350"/>
      <c r="M61" s="350"/>
      <c r="N61" s="350">
        <v>1</v>
      </c>
      <c r="O61" s="355">
        <v>10000</v>
      </c>
      <c r="P61" s="350"/>
      <c r="Q61" s="355"/>
      <c r="R61" s="350">
        <f t="shared" si="0"/>
        <v>1</v>
      </c>
      <c r="S61" s="355">
        <f t="shared" si="1"/>
        <v>10000</v>
      </c>
      <c r="U61" s="354"/>
    </row>
    <row r="62" spans="1:21" x14ac:dyDescent="0.5">
      <c r="A62" s="350" t="s">
        <v>1767</v>
      </c>
      <c r="B62" s="350"/>
      <c r="C62" s="355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>
        <v>1</v>
      </c>
      <c r="O62" s="355">
        <v>12000</v>
      </c>
      <c r="P62" s="350"/>
      <c r="Q62" s="350"/>
      <c r="R62" s="350">
        <f t="shared" si="0"/>
        <v>1</v>
      </c>
      <c r="S62" s="355">
        <f t="shared" si="1"/>
        <v>12000</v>
      </c>
      <c r="U62" s="354"/>
    </row>
    <row r="63" spans="1:21" x14ac:dyDescent="0.5">
      <c r="A63" s="350" t="s">
        <v>1768</v>
      </c>
      <c r="B63" s="350"/>
      <c r="C63" s="355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>
        <v>1</v>
      </c>
      <c r="O63" s="355">
        <v>7000</v>
      </c>
      <c r="P63" s="350"/>
      <c r="Q63" s="350"/>
      <c r="R63" s="350">
        <f t="shared" si="0"/>
        <v>1</v>
      </c>
      <c r="S63" s="355">
        <f t="shared" si="1"/>
        <v>7000</v>
      </c>
      <c r="U63" s="354"/>
    </row>
    <row r="64" spans="1:21" x14ac:dyDescent="0.5">
      <c r="A64" s="350" t="s">
        <v>1769</v>
      </c>
      <c r="B64" s="350"/>
      <c r="C64" s="355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>
        <v>1</v>
      </c>
      <c r="O64" s="355">
        <v>7600</v>
      </c>
      <c r="P64" s="350"/>
      <c r="Q64" s="350"/>
      <c r="R64" s="350">
        <f t="shared" si="0"/>
        <v>1</v>
      </c>
      <c r="S64" s="355">
        <f t="shared" si="1"/>
        <v>7600</v>
      </c>
      <c r="U64" s="354"/>
    </row>
    <row r="65" spans="1:21" x14ac:dyDescent="0.5">
      <c r="A65" s="355" t="s">
        <v>1770</v>
      </c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>
        <v>1</v>
      </c>
      <c r="O65" s="355">
        <v>5000</v>
      </c>
      <c r="P65" s="350"/>
      <c r="Q65" s="350"/>
      <c r="R65" s="350">
        <f t="shared" si="0"/>
        <v>1</v>
      </c>
      <c r="S65" s="355">
        <f t="shared" si="1"/>
        <v>5000</v>
      </c>
      <c r="U65" s="354"/>
    </row>
    <row r="66" spans="1:21" ht="46.5" x14ac:dyDescent="0.5">
      <c r="A66" s="350" t="s">
        <v>1771</v>
      </c>
      <c r="B66" s="350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>
        <v>1</v>
      </c>
      <c r="O66" s="355">
        <v>24200</v>
      </c>
      <c r="P66" s="350"/>
      <c r="Q66" s="350"/>
      <c r="R66" s="350">
        <f t="shared" si="0"/>
        <v>1</v>
      </c>
      <c r="S66" s="355">
        <f t="shared" si="1"/>
        <v>24200</v>
      </c>
      <c r="U66" s="354"/>
    </row>
    <row r="67" spans="1:21" x14ac:dyDescent="0.5">
      <c r="A67" s="350" t="s">
        <v>1772</v>
      </c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5"/>
      <c r="P67" s="350">
        <v>1</v>
      </c>
      <c r="Q67" s="355">
        <v>6000</v>
      </c>
      <c r="R67" s="350">
        <f t="shared" si="0"/>
        <v>1</v>
      </c>
      <c r="S67" s="355">
        <f t="shared" si="1"/>
        <v>6000</v>
      </c>
      <c r="U67" s="354"/>
    </row>
    <row r="68" spans="1:21" x14ac:dyDescent="0.5">
      <c r="A68" s="350" t="s">
        <v>1773</v>
      </c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5"/>
      <c r="P68" s="350">
        <v>1</v>
      </c>
      <c r="Q68" s="355">
        <v>110000</v>
      </c>
      <c r="R68" s="350">
        <f t="shared" si="0"/>
        <v>1</v>
      </c>
      <c r="S68" s="355">
        <f t="shared" si="1"/>
        <v>110000</v>
      </c>
      <c r="U68" s="354"/>
    </row>
    <row r="69" spans="1:21" x14ac:dyDescent="0.5">
      <c r="A69" s="350" t="s">
        <v>1774</v>
      </c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5"/>
      <c r="P69" s="350">
        <v>1</v>
      </c>
      <c r="Q69" s="355">
        <v>30000</v>
      </c>
      <c r="R69" s="350">
        <f t="shared" si="0"/>
        <v>1</v>
      </c>
      <c r="S69" s="355">
        <f t="shared" si="1"/>
        <v>30000</v>
      </c>
      <c r="U69" s="354"/>
    </row>
    <row r="70" spans="1:21" x14ac:dyDescent="0.5">
      <c r="A70" s="350" t="s">
        <v>1775</v>
      </c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5"/>
      <c r="P70" s="350">
        <v>1</v>
      </c>
      <c r="Q70" s="355">
        <v>16500</v>
      </c>
      <c r="R70" s="350">
        <f t="shared" si="0"/>
        <v>1</v>
      </c>
      <c r="S70" s="355">
        <f t="shared" si="1"/>
        <v>16500</v>
      </c>
      <c r="U70" s="354"/>
    </row>
    <row r="71" spans="1:21" x14ac:dyDescent="0.5">
      <c r="A71" s="350" t="s">
        <v>1776</v>
      </c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5"/>
      <c r="P71" s="350">
        <v>1</v>
      </c>
      <c r="Q71" s="355">
        <v>1100</v>
      </c>
      <c r="R71" s="350">
        <f t="shared" ref="R71:S102" si="2">B71+D71+F71+H71+J71+L71+N71+P71</f>
        <v>1</v>
      </c>
      <c r="S71" s="355">
        <f t="shared" ref="S71:S101" si="3">C71+E71+G71+I71+K71+M71+O71+Q71</f>
        <v>1100</v>
      </c>
      <c r="U71" s="354"/>
    </row>
    <row r="72" spans="1:21" x14ac:dyDescent="0.5">
      <c r="A72" s="350" t="s">
        <v>1777</v>
      </c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5"/>
      <c r="P72" s="350">
        <v>1</v>
      </c>
      <c r="Q72" s="355">
        <v>4000</v>
      </c>
      <c r="R72" s="350">
        <f t="shared" si="2"/>
        <v>1</v>
      </c>
      <c r="S72" s="355">
        <f t="shared" si="3"/>
        <v>4000</v>
      </c>
      <c r="U72" s="354"/>
    </row>
    <row r="73" spans="1:21" x14ac:dyDescent="0.5">
      <c r="A73" s="350" t="s">
        <v>1778</v>
      </c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5"/>
      <c r="P73" s="350">
        <v>1</v>
      </c>
      <c r="Q73" s="355">
        <v>7700</v>
      </c>
      <c r="R73" s="350">
        <f t="shared" si="2"/>
        <v>1</v>
      </c>
      <c r="S73" s="355">
        <f t="shared" si="3"/>
        <v>7700</v>
      </c>
      <c r="U73" s="354"/>
    </row>
    <row r="74" spans="1:21" ht="46.5" x14ac:dyDescent="0.5">
      <c r="A74" s="350" t="s">
        <v>1779</v>
      </c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5"/>
      <c r="P74" s="350">
        <v>1</v>
      </c>
      <c r="Q74" s="355">
        <v>21000</v>
      </c>
      <c r="R74" s="350">
        <f t="shared" si="2"/>
        <v>1</v>
      </c>
      <c r="S74" s="355">
        <f t="shared" si="3"/>
        <v>21000</v>
      </c>
      <c r="U74" s="354"/>
    </row>
    <row r="75" spans="1:21" x14ac:dyDescent="0.5">
      <c r="A75" s="350" t="s">
        <v>1780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5"/>
      <c r="P75" s="350">
        <v>1</v>
      </c>
      <c r="Q75" s="355">
        <v>2500</v>
      </c>
      <c r="R75" s="350">
        <f t="shared" si="2"/>
        <v>1</v>
      </c>
      <c r="S75" s="355">
        <f t="shared" si="3"/>
        <v>2500</v>
      </c>
      <c r="U75" s="354"/>
    </row>
    <row r="76" spans="1:21" ht="46.5" x14ac:dyDescent="0.5">
      <c r="A76" s="350" t="s">
        <v>1781</v>
      </c>
      <c r="B76" s="350"/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5"/>
      <c r="P76" s="350">
        <v>1</v>
      </c>
      <c r="Q76" s="355">
        <v>600</v>
      </c>
      <c r="R76" s="350">
        <f t="shared" si="2"/>
        <v>1</v>
      </c>
      <c r="S76" s="355">
        <f t="shared" si="3"/>
        <v>600</v>
      </c>
      <c r="U76" s="354"/>
    </row>
    <row r="77" spans="1:21" x14ac:dyDescent="0.5">
      <c r="A77" s="350" t="s">
        <v>1782</v>
      </c>
      <c r="B77" s="350"/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5"/>
      <c r="P77" s="350">
        <v>1</v>
      </c>
      <c r="Q77" s="355">
        <v>6000</v>
      </c>
      <c r="R77" s="350">
        <f t="shared" si="2"/>
        <v>1</v>
      </c>
      <c r="S77" s="355">
        <f t="shared" si="3"/>
        <v>6000</v>
      </c>
      <c r="U77" s="354"/>
    </row>
    <row r="78" spans="1:21" ht="46.5" x14ac:dyDescent="0.5">
      <c r="A78" s="350" t="s">
        <v>1783</v>
      </c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5"/>
      <c r="P78" s="350">
        <v>1</v>
      </c>
      <c r="Q78" s="355">
        <v>6000</v>
      </c>
      <c r="R78" s="350">
        <f t="shared" si="2"/>
        <v>1</v>
      </c>
      <c r="S78" s="355">
        <f t="shared" si="3"/>
        <v>6000</v>
      </c>
      <c r="U78" s="354"/>
    </row>
    <row r="79" spans="1:21" x14ac:dyDescent="0.5">
      <c r="A79" s="350" t="s">
        <v>1784</v>
      </c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5"/>
      <c r="P79" s="350">
        <v>1</v>
      </c>
      <c r="Q79" s="355">
        <v>5000</v>
      </c>
      <c r="R79" s="350">
        <f t="shared" si="2"/>
        <v>1</v>
      </c>
      <c r="S79" s="355">
        <f t="shared" si="3"/>
        <v>5000</v>
      </c>
      <c r="U79" s="354"/>
    </row>
    <row r="80" spans="1:21" x14ac:dyDescent="0.5">
      <c r="A80" s="350" t="s">
        <v>1785</v>
      </c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5"/>
      <c r="P80" s="350">
        <v>1</v>
      </c>
      <c r="Q80" s="355">
        <v>30000</v>
      </c>
      <c r="R80" s="350">
        <f t="shared" si="2"/>
        <v>1</v>
      </c>
      <c r="S80" s="355">
        <f t="shared" si="3"/>
        <v>30000</v>
      </c>
      <c r="U80" s="354"/>
    </row>
    <row r="81" spans="1:21" x14ac:dyDescent="0.5">
      <c r="A81" s="350" t="s">
        <v>1786</v>
      </c>
      <c r="B81" s="350"/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5"/>
      <c r="P81" s="350">
        <v>1</v>
      </c>
      <c r="Q81" s="355">
        <v>7000</v>
      </c>
      <c r="R81" s="350">
        <f t="shared" si="2"/>
        <v>1</v>
      </c>
      <c r="S81" s="355">
        <f t="shared" si="3"/>
        <v>7000</v>
      </c>
      <c r="U81" s="354"/>
    </row>
    <row r="82" spans="1:21" x14ac:dyDescent="0.5">
      <c r="A82" s="350" t="s">
        <v>1787</v>
      </c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5"/>
      <c r="P82" s="350">
        <v>1</v>
      </c>
      <c r="Q82" s="355">
        <v>4000</v>
      </c>
      <c r="R82" s="350">
        <f t="shared" si="2"/>
        <v>1</v>
      </c>
      <c r="S82" s="355">
        <f t="shared" si="3"/>
        <v>4000</v>
      </c>
      <c r="U82" s="354"/>
    </row>
    <row r="83" spans="1:21" x14ac:dyDescent="0.5">
      <c r="A83" s="350" t="s">
        <v>1788</v>
      </c>
      <c r="B83" s="350"/>
      <c r="C83" s="350"/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5"/>
      <c r="P83" s="350">
        <v>1</v>
      </c>
      <c r="Q83" s="355">
        <v>4000</v>
      </c>
      <c r="R83" s="350">
        <f t="shared" si="2"/>
        <v>1</v>
      </c>
      <c r="S83" s="355">
        <f t="shared" si="3"/>
        <v>4000</v>
      </c>
      <c r="U83" s="354"/>
    </row>
    <row r="84" spans="1:21" x14ac:dyDescent="0.5">
      <c r="A84" s="350" t="s">
        <v>1789</v>
      </c>
      <c r="B84" s="350"/>
      <c r="C84" s="350"/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  <c r="O84" s="355"/>
      <c r="P84" s="350">
        <v>1</v>
      </c>
      <c r="Q84" s="355">
        <v>28000</v>
      </c>
      <c r="R84" s="350">
        <f t="shared" si="2"/>
        <v>1</v>
      </c>
      <c r="S84" s="355">
        <f t="shared" si="3"/>
        <v>28000</v>
      </c>
      <c r="U84" s="354"/>
    </row>
    <row r="85" spans="1:21" ht="46.5" x14ac:dyDescent="0.5">
      <c r="A85" s="350" t="s">
        <v>1790</v>
      </c>
      <c r="B85" s="350"/>
      <c r="C85" s="350"/>
      <c r="D85" s="350"/>
      <c r="E85" s="350"/>
      <c r="F85" s="350"/>
      <c r="G85" s="350"/>
      <c r="H85" s="350"/>
      <c r="I85" s="350"/>
      <c r="J85" s="350"/>
      <c r="K85" s="350"/>
      <c r="L85" s="350"/>
      <c r="M85" s="350"/>
      <c r="N85" s="350"/>
      <c r="O85" s="355"/>
      <c r="P85" s="350">
        <v>1</v>
      </c>
      <c r="Q85" s="355">
        <v>85500</v>
      </c>
      <c r="R85" s="350">
        <f t="shared" si="2"/>
        <v>1</v>
      </c>
      <c r="S85" s="355">
        <f t="shared" si="3"/>
        <v>85500</v>
      </c>
      <c r="U85" s="354"/>
    </row>
    <row r="86" spans="1:21" x14ac:dyDescent="0.5">
      <c r="A86" s="350" t="s">
        <v>1791</v>
      </c>
      <c r="B86" s="350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5"/>
      <c r="P86" s="350">
        <v>1</v>
      </c>
      <c r="Q86" s="355">
        <v>5000</v>
      </c>
      <c r="R86" s="350">
        <f t="shared" si="2"/>
        <v>1</v>
      </c>
      <c r="S86" s="355">
        <f t="shared" si="3"/>
        <v>5000</v>
      </c>
      <c r="U86" s="354"/>
    </row>
    <row r="87" spans="1:21" x14ac:dyDescent="0.5">
      <c r="A87" s="350" t="s">
        <v>1792</v>
      </c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5"/>
      <c r="P87" s="350">
        <v>1</v>
      </c>
      <c r="Q87" s="355">
        <v>12500</v>
      </c>
      <c r="R87" s="350">
        <f t="shared" si="2"/>
        <v>1</v>
      </c>
      <c r="S87" s="355">
        <f t="shared" si="3"/>
        <v>12500</v>
      </c>
      <c r="U87" s="354"/>
    </row>
    <row r="88" spans="1:21" x14ac:dyDescent="0.5">
      <c r="A88" s="350" t="s">
        <v>1793</v>
      </c>
      <c r="B88" s="350"/>
      <c r="C88" s="350"/>
      <c r="D88" s="350"/>
      <c r="E88" s="350"/>
      <c r="F88" s="350"/>
      <c r="G88" s="350"/>
      <c r="H88" s="350"/>
      <c r="I88" s="350"/>
      <c r="J88" s="350"/>
      <c r="K88" s="350"/>
      <c r="L88" s="350"/>
      <c r="M88" s="350"/>
      <c r="N88" s="350"/>
      <c r="O88" s="355"/>
      <c r="P88" s="350">
        <v>1</v>
      </c>
      <c r="Q88" s="355">
        <v>11128</v>
      </c>
      <c r="R88" s="350">
        <f t="shared" si="2"/>
        <v>1</v>
      </c>
      <c r="S88" s="355">
        <f t="shared" si="3"/>
        <v>11128</v>
      </c>
      <c r="U88" s="354"/>
    </row>
    <row r="89" spans="1:21" x14ac:dyDescent="0.5">
      <c r="A89" s="350" t="s">
        <v>1794</v>
      </c>
      <c r="B89" s="350"/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5"/>
      <c r="P89" s="350">
        <v>1</v>
      </c>
      <c r="Q89" s="355">
        <v>16000</v>
      </c>
      <c r="R89" s="350">
        <f t="shared" si="2"/>
        <v>1</v>
      </c>
      <c r="S89" s="355">
        <f t="shared" si="3"/>
        <v>16000</v>
      </c>
      <c r="U89" s="354"/>
    </row>
    <row r="90" spans="1:21" x14ac:dyDescent="0.5">
      <c r="A90" s="350" t="s">
        <v>1789</v>
      </c>
      <c r="B90" s="350"/>
      <c r="C90" s="350"/>
      <c r="D90" s="350"/>
      <c r="E90" s="350"/>
      <c r="F90" s="350"/>
      <c r="G90" s="350"/>
      <c r="H90" s="350"/>
      <c r="I90" s="350"/>
      <c r="J90" s="350"/>
      <c r="K90" s="350"/>
      <c r="L90" s="350"/>
      <c r="M90" s="350"/>
      <c r="N90" s="350"/>
      <c r="O90" s="355"/>
      <c r="P90" s="350">
        <v>1</v>
      </c>
      <c r="Q90" s="355">
        <v>9000</v>
      </c>
      <c r="R90" s="350">
        <f t="shared" si="2"/>
        <v>1</v>
      </c>
      <c r="S90" s="355">
        <f t="shared" si="3"/>
        <v>9000</v>
      </c>
      <c r="U90" s="354"/>
    </row>
    <row r="91" spans="1:21" x14ac:dyDescent="0.5">
      <c r="A91" s="350" t="s">
        <v>1795</v>
      </c>
      <c r="B91" s="350"/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5"/>
      <c r="P91" s="350">
        <v>1</v>
      </c>
      <c r="Q91" s="355">
        <v>7900</v>
      </c>
      <c r="R91" s="350">
        <f t="shared" si="2"/>
        <v>1</v>
      </c>
      <c r="S91" s="355">
        <f t="shared" si="3"/>
        <v>7900</v>
      </c>
      <c r="U91" s="354"/>
    </row>
    <row r="92" spans="1:21" x14ac:dyDescent="0.5">
      <c r="A92" s="350" t="s">
        <v>1796</v>
      </c>
      <c r="B92" s="350"/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5"/>
      <c r="P92" s="350">
        <v>1</v>
      </c>
      <c r="Q92" s="355">
        <v>12500</v>
      </c>
      <c r="R92" s="350">
        <f t="shared" si="2"/>
        <v>1</v>
      </c>
      <c r="S92" s="355">
        <f t="shared" si="3"/>
        <v>12500</v>
      </c>
      <c r="U92" s="354"/>
    </row>
    <row r="93" spans="1:21" x14ac:dyDescent="0.5">
      <c r="A93" s="350" t="s">
        <v>1797</v>
      </c>
      <c r="B93" s="350"/>
      <c r="C93" s="350"/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355"/>
      <c r="P93" s="350">
        <v>1</v>
      </c>
      <c r="Q93" s="355">
        <v>2000</v>
      </c>
      <c r="R93" s="350">
        <f t="shared" si="2"/>
        <v>1</v>
      </c>
      <c r="S93" s="355">
        <f t="shared" si="3"/>
        <v>2000</v>
      </c>
      <c r="U93" s="354"/>
    </row>
    <row r="94" spans="1:21" x14ac:dyDescent="0.5">
      <c r="A94" s="350" t="s">
        <v>1798</v>
      </c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5"/>
      <c r="P94" s="350">
        <v>1</v>
      </c>
      <c r="Q94" s="355">
        <v>7900</v>
      </c>
      <c r="R94" s="350">
        <f t="shared" si="2"/>
        <v>1</v>
      </c>
      <c r="S94" s="355">
        <f t="shared" si="3"/>
        <v>7900</v>
      </c>
      <c r="U94" s="354"/>
    </row>
    <row r="95" spans="1:21" x14ac:dyDescent="0.5">
      <c r="A95" s="350" t="s">
        <v>1799</v>
      </c>
      <c r="B95" s="350"/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5"/>
      <c r="P95" s="350">
        <v>1</v>
      </c>
      <c r="Q95" s="355">
        <v>20000</v>
      </c>
      <c r="R95" s="350">
        <f t="shared" si="2"/>
        <v>1</v>
      </c>
      <c r="S95" s="355">
        <f t="shared" si="3"/>
        <v>20000</v>
      </c>
      <c r="U95" s="354"/>
    </row>
    <row r="96" spans="1:21" ht="46.5" x14ac:dyDescent="0.5">
      <c r="A96" s="350" t="s">
        <v>1800</v>
      </c>
      <c r="B96" s="350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5"/>
      <c r="P96" s="350">
        <v>1</v>
      </c>
      <c r="Q96" s="355">
        <v>100000</v>
      </c>
      <c r="R96" s="350">
        <f t="shared" si="2"/>
        <v>1</v>
      </c>
      <c r="S96" s="355">
        <f t="shared" si="3"/>
        <v>100000</v>
      </c>
      <c r="U96" s="354"/>
    </row>
    <row r="97" spans="1:21" x14ac:dyDescent="0.5">
      <c r="A97" s="350" t="s">
        <v>1801</v>
      </c>
      <c r="B97" s="350"/>
      <c r="C97" s="350"/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5"/>
      <c r="P97" s="350">
        <v>1</v>
      </c>
      <c r="Q97" s="355">
        <v>9000</v>
      </c>
      <c r="R97" s="350">
        <f t="shared" si="2"/>
        <v>1</v>
      </c>
      <c r="S97" s="355">
        <f t="shared" si="3"/>
        <v>9000</v>
      </c>
      <c r="U97" s="354"/>
    </row>
    <row r="98" spans="1:21" ht="46.5" x14ac:dyDescent="0.5">
      <c r="A98" s="350" t="s">
        <v>1802</v>
      </c>
      <c r="B98" s="350"/>
      <c r="C98" s="350"/>
      <c r="D98" s="350"/>
      <c r="E98" s="350"/>
      <c r="F98" s="350"/>
      <c r="G98" s="350"/>
      <c r="H98" s="350"/>
      <c r="I98" s="350"/>
      <c r="J98" s="350"/>
      <c r="K98" s="350"/>
      <c r="L98" s="350"/>
      <c r="M98" s="350"/>
      <c r="N98" s="350"/>
      <c r="O98" s="355"/>
      <c r="P98" s="350">
        <v>1</v>
      </c>
      <c r="Q98" s="355">
        <v>12000</v>
      </c>
      <c r="R98" s="350">
        <f t="shared" si="2"/>
        <v>1</v>
      </c>
      <c r="S98" s="355">
        <f t="shared" si="3"/>
        <v>12000</v>
      </c>
      <c r="U98" s="354"/>
    </row>
    <row r="99" spans="1:21" x14ac:dyDescent="0.5">
      <c r="A99" s="350" t="s">
        <v>1803</v>
      </c>
      <c r="B99" s="350"/>
      <c r="C99" s="350"/>
      <c r="D99" s="35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 s="355"/>
      <c r="P99" s="350"/>
      <c r="Q99" s="350"/>
      <c r="R99" s="350">
        <f t="shared" si="2"/>
        <v>0</v>
      </c>
      <c r="S99" s="355">
        <f t="shared" si="3"/>
        <v>0</v>
      </c>
      <c r="U99" s="354"/>
    </row>
    <row r="100" spans="1:21" x14ac:dyDescent="0.5">
      <c r="A100" s="350" t="s">
        <v>1804</v>
      </c>
      <c r="B100" s="350"/>
      <c r="C100" s="350"/>
      <c r="D100" s="350"/>
      <c r="E100" s="350"/>
      <c r="F100" s="350"/>
      <c r="G100" s="350"/>
      <c r="H100" s="350"/>
      <c r="I100" s="350"/>
      <c r="J100" s="350"/>
      <c r="K100" s="350"/>
      <c r="L100" s="350"/>
      <c r="M100" s="350"/>
      <c r="N100" s="350"/>
      <c r="O100" s="355"/>
      <c r="P100" s="350"/>
      <c r="Q100" s="350"/>
      <c r="R100" s="350">
        <f t="shared" si="2"/>
        <v>0</v>
      </c>
      <c r="S100" s="355">
        <f t="shared" si="3"/>
        <v>0</v>
      </c>
      <c r="U100" s="354"/>
    </row>
    <row r="101" spans="1:21" ht="24" thickBot="1" x14ac:dyDescent="0.55000000000000004">
      <c r="A101" s="350" t="s">
        <v>1805</v>
      </c>
      <c r="B101" s="350"/>
      <c r="C101" s="350"/>
      <c r="D101" s="350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355"/>
      <c r="P101" s="350"/>
      <c r="Q101" s="350"/>
      <c r="R101" s="350">
        <f t="shared" si="2"/>
        <v>0</v>
      </c>
      <c r="S101" s="355">
        <f t="shared" si="3"/>
        <v>0</v>
      </c>
      <c r="U101" s="354"/>
    </row>
    <row r="102" spans="1:21" ht="24" thickBot="1" x14ac:dyDescent="0.55000000000000004">
      <c r="B102" s="152"/>
      <c r="C102" s="153"/>
      <c r="D102" s="153">
        <f>SUM(D6:D101)</f>
        <v>10</v>
      </c>
      <c r="E102" s="153">
        <f t="shared" ref="E102:Q102" si="4">SUM(E6:E101)</f>
        <v>263500</v>
      </c>
      <c r="F102" s="153">
        <f t="shared" si="4"/>
        <v>2</v>
      </c>
      <c r="G102" s="153">
        <f t="shared" si="4"/>
        <v>75000</v>
      </c>
      <c r="H102" s="153">
        <f t="shared" si="4"/>
        <v>1</v>
      </c>
      <c r="I102" s="153">
        <f t="shared" si="4"/>
        <v>10000</v>
      </c>
      <c r="J102" s="153">
        <f t="shared" si="4"/>
        <v>21</v>
      </c>
      <c r="K102" s="153">
        <f t="shared" si="4"/>
        <v>230800</v>
      </c>
      <c r="L102" s="153">
        <f t="shared" si="4"/>
        <v>2</v>
      </c>
      <c r="M102" s="153">
        <f t="shared" si="4"/>
        <v>12500</v>
      </c>
      <c r="N102" s="153">
        <f t="shared" si="4"/>
        <v>25</v>
      </c>
      <c r="O102" s="153">
        <f t="shared" si="4"/>
        <v>409790</v>
      </c>
      <c r="P102" s="153">
        <f t="shared" si="4"/>
        <v>32</v>
      </c>
      <c r="Q102" s="153">
        <f t="shared" si="4"/>
        <v>599828</v>
      </c>
      <c r="R102" s="350">
        <f t="shared" si="2"/>
        <v>93</v>
      </c>
      <c r="S102" s="356">
        <f t="shared" si="2"/>
        <v>1601418</v>
      </c>
    </row>
  </sheetData>
  <mergeCells count="10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ageMargins left="0.2" right="0.2" top="0.75" bottom="0.75" header="0.3" footer="0.3"/>
  <pageSetup paperSize="9" scale="53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zoomScale="90" zoomScaleNormal="90" workbookViewId="0">
      <selection activeCell="C10" sqref="C10"/>
    </sheetView>
  </sheetViews>
  <sheetFormatPr defaultRowHeight="23.25" x14ac:dyDescent="0.5"/>
  <cols>
    <col min="1" max="1" width="6" style="55" bestFit="1" customWidth="1"/>
    <col min="2" max="2" width="23.125" style="55" customWidth="1"/>
    <col min="3" max="3" width="16.5" style="55" customWidth="1"/>
    <col min="4" max="4" width="13.375" style="55" customWidth="1"/>
    <col min="5" max="5" width="17.5" style="55" customWidth="1"/>
    <col min="6" max="6" width="15.875" style="55" customWidth="1"/>
    <col min="7" max="7" width="24.375" style="55" customWidth="1"/>
    <col min="8" max="16384" width="9" style="55"/>
  </cols>
  <sheetData>
    <row r="1" spans="1:9" x14ac:dyDescent="0.5">
      <c r="A1" s="118"/>
      <c r="B1" s="410" t="s">
        <v>810</v>
      </c>
      <c r="C1" s="411"/>
      <c r="D1" s="411"/>
      <c r="E1" s="411"/>
      <c r="F1" s="411"/>
      <c r="G1" s="411"/>
    </row>
    <row r="2" spans="1:9" ht="90.75" customHeight="1" x14ac:dyDescent="0.5">
      <c r="A2" s="202" t="s">
        <v>812</v>
      </c>
      <c r="B2" s="201" t="s">
        <v>813</v>
      </c>
      <c r="C2" s="328" t="s">
        <v>820</v>
      </c>
      <c r="D2" s="202" t="s">
        <v>816</v>
      </c>
      <c r="E2" s="201" t="s">
        <v>814</v>
      </c>
      <c r="F2" s="201" t="s">
        <v>815</v>
      </c>
      <c r="G2" s="200" t="s">
        <v>811</v>
      </c>
    </row>
    <row r="3" spans="1:9" ht="21.75" customHeight="1" x14ac:dyDescent="0.5">
      <c r="A3" s="202">
        <v>1</v>
      </c>
      <c r="B3" s="323" t="s">
        <v>1696</v>
      </c>
      <c r="C3" s="329">
        <v>330000</v>
      </c>
      <c r="D3" s="332">
        <f>'7.1 รายละเอียด แผน รพ.สต.'!E4+'7.1 รายละเอียด แผน รพ.สต.'!F4+'7.1 รายละเอียด แผน รพ.สต.'!I4+'7.1 รายละเอียด แผน รพ.สต.'!L4</f>
        <v>1790765</v>
      </c>
      <c r="E3" s="330">
        <f>'7.1 รายละเอียด แผน รพ.สต.'!M4+'7.1 รายละเอียด แผน รพ.สต.'!P4</f>
        <v>361007.87</v>
      </c>
      <c r="F3" s="330">
        <v>140000</v>
      </c>
      <c r="G3" s="165">
        <f>SUM(C3:F3)</f>
        <v>2621772.87</v>
      </c>
    </row>
    <row r="4" spans="1:9" ht="21.75" customHeight="1" x14ac:dyDescent="0.5">
      <c r="A4" s="202">
        <v>2</v>
      </c>
      <c r="B4" s="323" t="s">
        <v>1697</v>
      </c>
      <c r="C4" s="329">
        <v>330000</v>
      </c>
      <c r="D4" s="332">
        <f>'7.1 รายละเอียด แผน รพ.สต.'!E5+'7.1 รายละเอียด แผน รพ.สต.'!F5+'7.1 รายละเอียด แผน รพ.สต.'!I5+'7.1 รายละเอียด แผน รพ.สต.'!L5</f>
        <v>1215885</v>
      </c>
      <c r="E4" s="330">
        <f>'7.1 รายละเอียด แผน รพ.สต.'!M5+'7.1 รายละเอียด แผน รพ.สต.'!P5</f>
        <v>140664.74</v>
      </c>
      <c r="F4" s="330">
        <v>100000</v>
      </c>
      <c r="G4" s="165">
        <f t="shared" ref="G4:G9" si="0">SUM(C4:F4)</f>
        <v>1786549.74</v>
      </c>
    </row>
    <row r="5" spans="1:9" ht="21.75" customHeight="1" x14ac:dyDescent="0.5">
      <c r="A5" s="202">
        <v>3</v>
      </c>
      <c r="B5" s="323" t="s">
        <v>1698</v>
      </c>
      <c r="C5" s="329">
        <v>330000</v>
      </c>
      <c r="D5" s="332">
        <f>'7.1 รายละเอียด แผน รพ.สต.'!E6+'7.1 รายละเอียด แผน รพ.สต.'!F6+'7.1 รายละเอียด แผน รพ.สต.'!I6+'7.1 รายละเอียด แผน รพ.สต.'!L6</f>
        <v>1130598</v>
      </c>
      <c r="E5" s="330">
        <f>'7.1 รายละเอียด แผน รพ.สต.'!M6+'7.1 รายละเอียด แผน รพ.สต.'!P6</f>
        <v>152028.78</v>
      </c>
      <c r="F5" s="330">
        <v>420000</v>
      </c>
      <c r="G5" s="165">
        <f t="shared" si="0"/>
        <v>2032626.78</v>
      </c>
    </row>
    <row r="6" spans="1:9" x14ac:dyDescent="0.5">
      <c r="A6" s="162">
        <v>4</v>
      </c>
      <c r="B6" s="324" t="s">
        <v>1699</v>
      </c>
      <c r="C6" s="325">
        <v>330000</v>
      </c>
      <c r="D6" s="332">
        <f>'7.1 รายละเอียด แผน รพ.สต.'!E7+'7.1 รายละเอียด แผน รพ.สต.'!F7+'7.1 รายละเอียด แผน รพ.สต.'!I7+'7.1 รายละเอียด แผน รพ.สต.'!L7</f>
        <v>1210346</v>
      </c>
      <c r="E6" s="330">
        <f>'7.1 รายละเอียด แผน รพ.สต.'!M7+'7.1 รายละเอียด แผน รพ.สต.'!P7</f>
        <v>111131.09999999999</v>
      </c>
      <c r="F6" s="317">
        <v>180000</v>
      </c>
      <c r="G6" s="165">
        <f t="shared" si="0"/>
        <v>1831477.1</v>
      </c>
    </row>
    <row r="7" spans="1:9" x14ac:dyDescent="0.5">
      <c r="A7" s="162">
        <v>5</v>
      </c>
      <c r="B7" s="324" t="s">
        <v>1700</v>
      </c>
      <c r="C7" s="317">
        <v>330000</v>
      </c>
      <c r="D7" s="332">
        <f>'7.1 รายละเอียด แผน รพ.สต.'!E8+'7.1 รายละเอียด แผน รพ.สต.'!F8+'7.1 รายละเอียด แผน รพ.สต.'!I8+'7.1 รายละเอียด แผน รพ.สต.'!L8</f>
        <v>230265</v>
      </c>
      <c r="E7" s="330">
        <f>'7.1 รายละเอียด แผน รพ.สต.'!M8+'7.1 รายละเอียด แผน รพ.สต.'!P8</f>
        <v>174418.41999999998</v>
      </c>
      <c r="F7" s="317">
        <v>0</v>
      </c>
      <c r="G7" s="165">
        <f t="shared" si="0"/>
        <v>734683.41999999993</v>
      </c>
    </row>
    <row r="8" spans="1:9" ht="27" customHeight="1" x14ac:dyDescent="0.5">
      <c r="A8" s="162">
        <v>6</v>
      </c>
      <c r="B8" s="324" t="s">
        <v>1701</v>
      </c>
      <c r="C8" s="317">
        <v>300000</v>
      </c>
      <c r="D8" s="332">
        <f>'7.1 รายละเอียด แผน รพ.สต.'!E9+'7.1 รายละเอียด แผน รพ.สต.'!F9+'7.1 รายละเอียด แผน รพ.สต.'!I9+'7.1 รายละเอียด แผน รพ.สต.'!L9</f>
        <v>698825</v>
      </c>
      <c r="E8" s="330">
        <f>'7.1 รายละเอียด แผน รพ.สต.'!M9+'7.1 รายละเอียด แผน รพ.สต.'!P9</f>
        <v>48313.99</v>
      </c>
      <c r="F8" s="317">
        <v>60000</v>
      </c>
      <c r="G8" s="165">
        <f t="shared" si="0"/>
        <v>1107138.99</v>
      </c>
    </row>
    <row r="9" spans="1:9" ht="24" customHeight="1" x14ac:dyDescent="0.5">
      <c r="A9" s="162">
        <v>7</v>
      </c>
      <c r="B9" s="324" t="s">
        <v>1702</v>
      </c>
      <c r="C9" s="317">
        <v>330000</v>
      </c>
      <c r="D9" s="332">
        <f>'7.1 รายละเอียด แผน รพ.สต.'!E10+'7.1 รายละเอียด แผน รพ.สต.'!F10+'7.1 รายละเอียด แผน รพ.สต.'!I10+'7.1 รายละเอียด แผน รพ.สต.'!L10</f>
        <v>1796315</v>
      </c>
      <c r="E9" s="330">
        <f>'7.1 รายละเอียด แผน รพ.สต.'!M10+'7.1 รายละเอียด แผน รพ.สต.'!P10</f>
        <v>362519.06</v>
      </c>
      <c r="F9" s="317">
        <v>100000</v>
      </c>
      <c r="G9" s="165">
        <f t="shared" si="0"/>
        <v>2588834.06</v>
      </c>
    </row>
    <row r="10" spans="1:9" ht="24.75" customHeight="1" x14ac:dyDescent="0.5">
      <c r="A10" s="410" t="s">
        <v>666</v>
      </c>
      <c r="B10" s="412"/>
      <c r="C10" s="331">
        <f>SUM(C3:C9)</f>
        <v>2280000</v>
      </c>
      <c r="D10" s="331">
        <f t="shared" ref="D10:F10" si="1">SUM(D3:D9)</f>
        <v>8072999</v>
      </c>
      <c r="E10" s="331">
        <f t="shared" si="1"/>
        <v>1350083.96</v>
      </c>
      <c r="F10" s="331">
        <f t="shared" si="1"/>
        <v>1000000</v>
      </c>
      <c r="G10" s="331">
        <f>SUM(G3:G9)</f>
        <v>12703082.960000001</v>
      </c>
    </row>
    <row r="12" spans="1:9" x14ac:dyDescent="0.5">
      <c r="B12" s="55" t="s">
        <v>821</v>
      </c>
      <c r="C12" s="55" t="s">
        <v>822</v>
      </c>
    </row>
    <row r="13" spans="1:9" x14ac:dyDescent="0.5">
      <c r="C13" s="55" t="s">
        <v>823</v>
      </c>
    </row>
    <row r="14" spans="1:9" ht="32.25" customHeight="1" x14ac:dyDescent="0.5">
      <c r="B14" s="326" t="s">
        <v>841</v>
      </c>
      <c r="C14" s="409" t="s">
        <v>824</v>
      </c>
      <c r="D14" s="409"/>
      <c r="E14" s="409"/>
      <c r="F14" s="409"/>
      <c r="G14" s="409"/>
    </row>
    <row r="15" spans="1:9" ht="32.25" customHeight="1" x14ac:dyDescent="0.5">
      <c r="B15" s="408" t="s">
        <v>1703</v>
      </c>
      <c r="C15" s="408"/>
      <c r="D15" s="408"/>
      <c r="E15" s="408"/>
      <c r="F15" s="408"/>
      <c r="G15" s="408"/>
      <c r="H15" s="327"/>
      <c r="I15" s="327"/>
    </row>
    <row r="16" spans="1:9" ht="31.5" customHeight="1" x14ac:dyDescent="0.5">
      <c r="B16" s="55" t="s">
        <v>844</v>
      </c>
      <c r="C16" s="55" t="s">
        <v>825</v>
      </c>
    </row>
  </sheetData>
  <mergeCells count="4">
    <mergeCell ref="B15:G15"/>
    <mergeCell ref="C14:G14"/>
    <mergeCell ref="B1:G1"/>
    <mergeCell ref="A10:B10"/>
  </mergeCells>
  <pageMargins left="0.7" right="0.7" top="0.75" bottom="0.75" header="0.3" footer="0.3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="80" zoomScaleNormal="8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6.5" x14ac:dyDescent="0.35"/>
  <cols>
    <col min="1" max="1" width="6" style="50" bestFit="1" customWidth="1"/>
    <col min="2" max="2" width="25.625" style="50" customWidth="1"/>
    <col min="3" max="3" width="15.625" style="50" customWidth="1"/>
    <col min="4" max="4" width="13.375" style="50" customWidth="1"/>
    <col min="5" max="5" width="17.5" style="50" customWidth="1"/>
    <col min="6" max="6" width="15.875" style="50" customWidth="1"/>
    <col min="7" max="7" width="11.5" style="50" customWidth="1"/>
    <col min="8" max="8" width="12.625" style="50" customWidth="1"/>
    <col min="9" max="9" width="16.5" style="50" customWidth="1"/>
    <col min="10" max="10" width="13.625" style="50" customWidth="1"/>
    <col min="11" max="11" width="15.75" style="50" customWidth="1"/>
    <col min="12" max="12" width="14.375" style="161" customWidth="1"/>
    <col min="13" max="14" width="14.125" style="50" customWidth="1"/>
    <col min="15" max="15" width="12" style="84" customWidth="1"/>
    <col min="16" max="16" width="12.625" style="50" customWidth="1"/>
    <col min="17" max="17" width="13.5" style="50" customWidth="1"/>
    <col min="18" max="18" width="14.75" style="50" customWidth="1"/>
    <col min="19" max="19" width="14.25" style="50" customWidth="1"/>
    <col min="20" max="20" width="14.5" style="50" customWidth="1"/>
    <col min="21" max="16384" width="9" style="50"/>
  </cols>
  <sheetData>
    <row r="1" spans="1:20" s="103" customFormat="1" ht="26.25" x14ac:dyDescent="0.55000000000000004">
      <c r="A1" s="155" t="s">
        <v>1663</v>
      </c>
      <c r="C1" s="155"/>
      <c r="D1" s="155"/>
      <c r="E1" s="155"/>
      <c r="F1" s="155"/>
      <c r="G1" s="155"/>
      <c r="L1" s="156"/>
    </row>
    <row r="2" spans="1:20" s="158" customFormat="1" ht="93" x14ac:dyDescent="0.2">
      <c r="A2" s="423" t="s">
        <v>812</v>
      </c>
      <c r="B2" s="424" t="s">
        <v>813</v>
      </c>
      <c r="C2" s="424" t="s">
        <v>1664</v>
      </c>
      <c r="D2" s="157" t="s">
        <v>820</v>
      </c>
      <c r="E2" s="423" t="s">
        <v>816</v>
      </c>
      <c r="F2" s="423"/>
      <c r="G2" s="423"/>
      <c r="H2" s="423"/>
      <c r="I2" s="423"/>
      <c r="J2" s="423"/>
      <c r="K2" s="423"/>
      <c r="L2" s="423"/>
      <c r="M2" s="424" t="s">
        <v>814</v>
      </c>
      <c r="N2" s="424"/>
      <c r="O2" s="424"/>
      <c r="P2" s="424"/>
      <c r="Q2" s="424"/>
      <c r="R2" s="424"/>
      <c r="S2" s="425" t="s">
        <v>815</v>
      </c>
      <c r="T2" s="413" t="s">
        <v>1665</v>
      </c>
    </row>
    <row r="3" spans="1:20" s="161" customFormat="1" ht="87" customHeight="1" x14ac:dyDescent="0.35">
      <c r="A3" s="423"/>
      <c r="B3" s="424"/>
      <c r="C3" s="424"/>
      <c r="D3" s="159" t="s">
        <v>1666</v>
      </c>
      <c r="E3" s="159" t="s">
        <v>1667</v>
      </c>
      <c r="F3" s="159" t="s">
        <v>1668</v>
      </c>
      <c r="G3" s="159" t="s">
        <v>1669</v>
      </c>
      <c r="H3" s="159" t="s">
        <v>1670</v>
      </c>
      <c r="I3" s="160" t="s">
        <v>1671</v>
      </c>
      <c r="J3" s="159" t="s">
        <v>1672</v>
      </c>
      <c r="K3" s="159" t="s">
        <v>1673</v>
      </c>
      <c r="L3" s="160" t="s">
        <v>1674</v>
      </c>
      <c r="M3" s="53" t="s">
        <v>1675</v>
      </c>
      <c r="N3" s="53" t="s">
        <v>1676</v>
      </c>
      <c r="O3" s="53" t="s">
        <v>1677</v>
      </c>
      <c r="P3" s="159" t="s">
        <v>1678</v>
      </c>
      <c r="Q3" s="159" t="s">
        <v>769</v>
      </c>
      <c r="R3" s="53" t="s">
        <v>1679</v>
      </c>
      <c r="S3" s="426"/>
      <c r="T3" s="414"/>
    </row>
    <row r="4" spans="1:20" ht="23.25" x14ac:dyDescent="0.5">
      <c r="A4" s="162">
        <v>1</v>
      </c>
      <c r="B4" s="318" t="s">
        <v>1696</v>
      </c>
      <c r="C4" s="319">
        <v>7603</v>
      </c>
      <c r="D4" s="163">
        <v>330000</v>
      </c>
      <c r="E4" s="163">
        <v>151200</v>
      </c>
      <c r="F4" s="163">
        <v>1137060</v>
      </c>
      <c r="G4" s="163">
        <v>56853</v>
      </c>
      <c r="H4" s="163"/>
      <c r="I4" s="164">
        <v>236400</v>
      </c>
      <c r="J4" s="164"/>
      <c r="K4" s="164"/>
      <c r="L4" s="320">
        <v>266105</v>
      </c>
      <c r="M4" s="164">
        <v>303625.56</v>
      </c>
      <c r="N4" s="164">
        <v>0</v>
      </c>
      <c r="O4" s="164">
        <v>0</v>
      </c>
      <c r="P4" s="164">
        <v>57382.31</v>
      </c>
      <c r="Q4" s="164">
        <v>0</v>
      </c>
      <c r="R4" s="164">
        <v>0</v>
      </c>
      <c r="S4" s="164">
        <v>140000</v>
      </c>
      <c r="T4" s="165">
        <f>SUM(D4:S4)</f>
        <v>2678625.87</v>
      </c>
    </row>
    <row r="5" spans="1:20" ht="23.25" x14ac:dyDescent="0.5">
      <c r="A5" s="162">
        <v>2</v>
      </c>
      <c r="B5" s="318" t="s">
        <v>1697</v>
      </c>
      <c r="C5" s="321">
        <v>4659</v>
      </c>
      <c r="D5" s="165">
        <v>330000</v>
      </c>
      <c r="E5" s="165">
        <v>151200</v>
      </c>
      <c r="F5" s="165">
        <v>728820</v>
      </c>
      <c r="G5" s="165">
        <v>36441</v>
      </c>
      <c r="H5" s="165"/>
      <c r="I5" s="164">
        <v>172800</v>
      </c>
      <c r="J5" s="164"/>
      <c r="K5" s="164"/>
      <c r="L5" s="320">
        <v>163065</v>
      </c>
      <c r="M5" s="164">
        <v>111110.44</v>
      </c>
      <c r="N5" s="164">
        <v>0</v>
      </c>
      <c r="O5" s="164">
        <v>0</v>
      </c>
      <c r="P5" s="164">
        <v>29554.3</v>
      </c>
      <c r="Q5" s="164">
        <v>0</v>
      </c>
      <c r="R5" s="164">
        <v>0</v>
      </c>
      <c r="S5" s="164">
        <v>100000</v>
      </c>
      <c r="T5" s="165">
        <f t="shared" ref="T5:T10" si="0">SUM(D5:S5)</f>
        <v>1822990.74</v>
      </c>
    </row>
    <row r="6" spans="1:20" ht="27" customHeight="1" x14ac:dyDescent="0.5">
      <c r="A6" s="162">
        <v>3</v>
      </c>
      <c r="B6" s="318" t="s">
        <v>1698</v>
      </c>
      <c r="C6" s="321">
        <v>4326</v>
      </c>
      <c r="D6" s="165">
        <v>330000</v>
      </c>
      <c r="E6" s="165">
        <v>151200</v>
      </c>
      <c r="F6" s="165">
        <v>643188</v>
      </c>
      <c r="G6" s="165">
        <v>32159.4</v>
      </c>
      <c r="H6" s="165"/>
      <c r="I6" s="164">
        <v>184800</v>
      </c>
      <c r="J6" s="164"/>
      <c r="K6" s="164"/>
      <c r="L6" s="320">
        <v>151410</v>
      </c>
      <c r="M6" s="164">
        <v>116883.45</v>
      </c>
      <c r="N6" s="164">
        <v>0</v>
      </c>
      <c r="O6" s="164">
        <v>0</v>
      </c>
      <c r="P6" s="164">
        <v>35145.33</v>
      </c>
      <c r="Q6" s="164">
        <v>0</v>
      </c>
      <c r="R6" s="164">
        <v>0</v>
      </c>
      <c r="S6" s="164">
        <v>420000</v>
      </c>
      <c r="T6" s="165">
        <f t="shared" si="0"/>
        <v>2064786.18</v>
      </c>
    </row>
    <row r="7" spans="1:20" ht="24" customHeight="1" x14ac:dyDescent="0.5">
      <c r="A7" s="162">
        <v>4</v>
      </c>
      <c r="B7" s="318" t="s">
        <v>1699</v>
      </c>
      <c r="C7" s="321">
        <v>5746</v>
      </c>
      <c r="D7" s="165">
        <v>330000</v>
      </c>
      <c r="E7" s="165">
        <v>151200</v>
      </c>
      <c r="F7" s="165">
        <v>638436</v>
      </c>
      <c r="G7" s="165">
        <v>31921.800000000003</v>
      </c>
      <c r="H7" s="165"/>
      <c r="I7" s="164">
        <v>219600</v>
      </c>
      <c r="J7" s="164"/>
      <c r="K7" s="164"/>
      <c r="L7" s="320">
        <v>201110</v>
      </c>
      <c r="M7" s="164">
        <v>83710.62</v>
      </c>
      <c r="N7" s="164">
        <v>0</v>
      </c>
      <c r="O7" s="164">
        <v>0</v>
      </c>
      <c r="P7" s="164">
        <v>27420.48</v>
      </c>
      <c r="Q7" s="164">
        <v>0</v>
      </c>
      <c r="R7" s="164">
        <v>0</v>
      </c>
      <c r="S7" s="164">
        <v>180000</v>
      </c>
      <c r="T7" s="165">
        <f t="shared" si="0"/>
        <v>1863398.9</v>
      </c>
    </row>
    <row r="8" spans="1:20" ht="24.75" customHeight="1" x14ac:dyDescent="0.5">
      <c r="A8" s="162">
        <v>5</v>
      </c>
      <c r="B8" s="318" t="s">
        <v>1700</v>
      </c>
      <c r="C8" s="321">
        <v>6579</v>
      </c>
      <c r="D8" s="165">
        <v>330000</v>
      </c>
      <c r="E8" s="165">
        <v>0</v>
      </c>
      <c r="F8" s="165">
        <v>0</v>
      </c>
      <c r="G8" s="165">
        <v>0</v>
      </c>
      <c r="H8" s="165"/>
      <c r="I8" s="322">
        <v>0</v>
      </c>
      <c r="J8" s="164"/>
      <c r="K8" s="164"/>
      <c r="L8" s="320">
        <v>230265</v>
      </c>
      <c r="M8" s="164">
        <v>150601.43</v>
      </c>
      <c r="N8" s="164">
        <v>0</v>
      </c>
      <c r="O8" s="164">
        <v>0</v>
      </c>
      <c r="P8" s="164">
        <v>23816.99</v>
      </c>
      <c r="Q8" s="164">
        <v>0</v>
      </c>
      <c r="R8" s="164">
        <v>0</v>
      </c>
      <c r="S8" s="164">
        <v>0</v>
      </c>
      <c r="T8" s="165">
        <f t="shared" si="0"/>
        <v>734683.41999999993</v>
      </c>
    </row>
    <row r="9" spans="1:20" s="95" customFormat="1" ht="26.25" x14ac:dyDescent="0.55000000000000004">
      <c r="A9" s="162">
        <v>6</v>
      </c>
      <c r="B9" s="318" t="s">
        <v>1701</v>
      </c>
      <c r="C9" s="321">
        <v>1927</v>
      </c>
      <c r="D9" s="165">
        <v>300000</v>
      </c>
      <c r="E9" s="165">
        <v>151200</v>
      </c>
      <c r="F9" s="165">
        <v>346980</v>
      </c>
      <c r="G9" s="165">
        <v>17349</v>
      </c>
      <c r="H9" s="165"/>
      <c r="I9" s="164">
        <v>133200</v>
      </c>
      <c r="J9" s="164"/>
      <c r="K9" s="164"/>
      <c r="L9" s="320">
        <v>67445</v>
      </c>
      <c r="M9" s="164">
        <v>38764.46</v>
      </c>
      <c r="N9" s="164">
        <v>0</v>
      </c>
      <c r="O9" s="164">
        <v>0</v>
      </c>
      <c r="P9" s="164">
        <v>9549.5300000000007</v>
      </c>
      <c r="Q9" s="164">
        <v>0</v>
      </c>
      <c r="R9" s="164">
        <v>0</v>
      </c>
      <c r="S9" s="164">
        <v>60000</v>
      </c>
      <c r="T9" s="165">
        <f t="shared" si="0"/>
        <v>1124487.99</v>
      </c>
    </row>
    <row r="10" spans="1:20" s="95" customFormat="1" ht="26.25" x14ac:dyDescent="0.55000000000000004">
      <c r="A10" s="162">
        <v>7</v>
      </c>
      <c r="B10" s="318" t="s">
        <v>1702</v>
      </c>
      <c r="C10" s="321">
        <v>6229</v>
      </c>
      <c r="D10" s="165">
        <v>330000</v>
      </c>
      <c r="E10" s="165">
        <v>151200</v>
      </c>
      <c r="F10" s="165">
        <v>1209900</v>
      </c>
      <c r="G10" s="165">
        <v>60495</v>
      </c>
      <c r="H10" s="165"/>
      <c r="I10" s="164">
        <v>217200</v>
      </c>
      <c r="J10" s="164"/>
      <c r="K10" s="164"/>
      <c r="L10" s="320">
        <v>218015</v>
      </c>
      <c r="M10" s="164">
        <v>315329.06</v>
      </c>
      <c r="N10" s="164">
        <v>0</v>
      </c>
      <c r="O10" s="164">
        <v>0</v>
      </c>
      <c r="P10" s="164">
        <v>47190</v>
      </c>
      <c r="Q10" s="164">
        <v>0</v>
      </c>
      <c r="R10" s="164">
        <v>0</v>
      </c>
      <c r="S10" s="164">
        <v>100000</v>
      </c>
      <c r="T10" s="165">
        <f t="shared" si="0"/>
        <v>2649329.06</v>
      </c>
    </row>
    <row r="11" spans="1:20" ht="23.25" x14ac:dyDescent="0.5">
      <c r="A11" s="415" t="s">
        <v>666</v>
      </c>
      <c r="B11" s="416"/>
      <c r="C11" s="417"/>
      <c r="D11" s="166">
        <f t="shared" ref="D11:S11" si="1">SUM(D4:D10)</f>
        <v>2280000</v>
      </c>
      <c r="E11" s="166">
        <f t="shared" si="1"/>
        <v>907200</v>
      </c>
      <c r="F11" s="166">
        <f t="shared" si="1"/>
        <v>4704384</v>
      </c>
      <c r="G11" s="166">
        <v>235219.20000000001</v>
      </c>
      <c r="H11" s="166">
        <f t="shared" si="1"/>
        <v>0</v>
      </c>
      <c r="I11" s="166">
        <f t="shared" si="1"/>
        <v>1164000</v>
      </c>
      <c r="J11" s="166">
        <f t="shared" si="1"/>
        <v>0</v>
      </c>
      <c r="K11" s="166">
        <f t="shared" si="1"/>
        <v>0</v>
      </c>
      <c r="L11" s="167">
        <f t="shared" si="1"/>
        <v>1297415</v>
      </c>
      <c r="M11" s="168">
        <f t="shared" si="1"/>
        <v>1120025.02</v>
      </c>
      <c r="N11" s="168">
        <f t="shared" si="1"/>
        <v>0</v>
      </c>
      <c r="O11" s="168">
        <f t="shared" si="1"/>
        <v>0</v>
      </c>
      <c r="P11" s="168">
        <f t="shared" si="1"/>
        <v>230058.94</v>
      </c>
      <c r="Q11" s="168">
        <f t="shared" si="1"/>
        <v>0</v>
      </c>
      <c r="R11" s="168">
        <f t="shared" si="1"/>
        <v>0</v>
      </c>
      <c r="S11" s="166">
        <f t="shared" si="1"/>
        <v>1000000</v>
      </c>
      <c r="T11" s="169">
        <f>SUM(D11:S11)</f>
        <v>12938302.159999998</v>
      </c>
    </row>
    <row r="12" spans="1:20" ht="23.25" x14ac:dyDescent="0.5">
      <c r="A12" s="415" t="s">
        <v>666</v>
      </c>
      <c r="B12" s="416"/>
      <c r="C12" s="417"/>
      <c r="D12" s="170">
        <f>D11</f>
        <v>2280000</v>
      </c>
      <c r="E12" s="418">
        <f>SUM(E11:L11)</f>
        <v>8308218.2000000002</v>
      </c>
      <c r="F12" s="418"/>
      <c r="G12" s="418"/>
      <c r="H12" s="418"/>
      <c r="I12" s="418"/>
      <c r="J12" s="418"/>
      <c r="K12" s="418"/>
      <c r="L12" s="419"/>
      <c r="M12" s="420">
        <f>SUM(M11:R11)</f>
        <v>1350083.96</v>
      </c>
      <c r="N12" s="421"/>
      <c r="O12" s="421"/>
      <c r="P12" s="421"/>
      <c r="Q12" s="421"/>
      <c r="R12" s="422"/>
      <c r="S12" s="166">
        <f>S11</f>
        <v>1000000</v>
      </c>
      <c r="T12" s="171">
        <f>D12+E12+M12+S12</f>
        <v>12938302.16</v>
      </c>
    </row>
    <row r="13" spans="1:20" ht="26.25" x14ac:dyDescent="0.55000000000000004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172"/>
      <c r="M13" s="95"/>
      <c r="N13" s="95"/>
      <c r="O13" s="173"/>
      <c r="P13" s="95"/>
      <c r="Q13" s="95"/>
      <c r="R13" s="95"/>
      <c r="S13" s="95"/>
      <c r="T13" s="95"/>
    </row>
  </sheetData>
  <mergeCells count="11">
    <mergeCell ref="T2:T3"/>
    <mergeCell ref="A11:C11"/>
    <mergeCell ref="A12:C12"/>
    <mergeCell ref="E12:L12"/>
    <mergeCell ref="M12:R12"/>
    <mergeCell ref="A2:A3"/>
    <mergeCell ref="B2:B3"/>
    <mergeCell ref="C2:C3"/>
    <mergeCell ref="E2:L2"/>
    <mergeCell ref="M2:R2"/>
    <mergeCell ref="S2:S3"/>
  </mergeCells>
  <pageMargins left="0.25" right="0.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E7" sqref="E7"/>
    </sheetView>
  </sheetViews>
  <sheetFormatPr defaultRowHeight="16.5" x14ac:dyDescent="0.35"/>
  <cols>
    <col min="1" max="1" width="25.375" style="50" customWidth="1"/>
    <col min="2" max="2" width="10" style="50" customWidth="1"/>
    <col min="3" max="3" width="11" style="50" customWidth="1"/>
    <col min="4" max="4" width="12.25" style="50" customWidth="1"/>
    <col min="5" max="5" width="11.875" style="50" customWidth="1"/>
    <col min="6" max="6" width="11.375" style="50" customWidth="1"/>
    <col min="7" max="7" width="11.5" style="50" customWidth="1"/>
    <col min="8" max="8" width="9.875" style="50" customWidth="1"/>
    <col min="9" max="9" width="10.625" style="50" customWidth="1"/>
    <col min="10" max="10" width="9.625" style="50" customWidth="1"/>
    <col min="11" max="16384" width="9" style="50"/>
  </cols>
  <sheetData>
    <row r="1" spans="1:10" ht="35.25" customHeight="1" x14ac:dyDescent="0.35">
      <c r="A1" s="427" t="s">
        <v>831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0" ht="116.25" x14ac:dyDescent="0.35">
      <c r="A2" s="125" t="s">
        <v>759</v>
      </c>
      <c r="B2" s="126" t="s">
        <v>760</v>
      </c>
      <c r="C2" s="126" t="s">
        <v>761</v>
      </c>
      <c r="D2" s="126" t="s">
        <v>762</v>
      </c>
      <c r="E2" s="130" t="s">
        <v>763</v>
      </c>
      <c r="F2" s="130" t="s">
        <v>764</v>
      </c>
      <c r="G2" s="130" t="s">
        <v>765</v>
      </c>
      <c r="H2" s="126" t="s">
        <v>766</v>
      </c>
      <c r="I2" s="174" t="s">
        <v>767</v>
      </c>
      <c r="J2" s="175" t="s">
        <v>832</v>
      </c>
    </row>
    <row r="3" spans="1:10" ht="23.25" x14ac:dyDescent="0.5">
      <c r="A3" s="176" t="s">
        <v>623</v>
      </c>
      <c r="B3" s="177"/>
      <c r="C3" s="177"/>
      <c r="D3" s="178"/>
      <c r="E3" s="178"/>
      <c r="F3" s="178"/>
      <c r="G3" s="178"/>
      <c r="H3" s="178"/>
      <c r="I3" s="178"/>
      <c r="J3" s="179"/>
    </row>
    <row r="4" spans="1:10" ht="23.25" x14ac:dyDescent="0.5">
      <c r="A4" s="180" t="s">
        <v>768</v>
      </c>
      <c r="B4" s="177"/>
      <c r="C4" s="177"/>
      <c r="D4" s="178"/>
      <c r="E4" s="178"/>
      <c r="F4" s="178"/>
      <c r="G4" s="178"/>
      <c r="H4" s="178"/>
      <c r="I4" s="178"/>
      <c r="J4" s="179"/>
    </row>
    <row r="5" spans="1:10" ht="23.25" x14ac:dyDescent="0.5">
      <c r="A5" s="180" t="s">
        <v>769</v>
      </c>
      <c r="B5" s="177"/>
      <c r="C5" s="177"/>
      <c r="D5" s="178"/>
      <c r="E5" s="178"/>
      <c r="F5" s="178"/>
      <c r="G5" s="178"/>
      <c r="H5" s="178"/>
      <c r="I5" s="178"/>
      <c r="J5" s="179"/>
    </row>
    <row r="7" spans="1:10" ht="24.75" customHeight="1" x14ac:dyDescent="0.35"/>
    <row r="8" spans="1:10" ht="26.25" x14ac:dyDescent="0.35">
      <c r="A8" s="427" t="s">
        <v>833</v>
      </c>
      <c r="B8" s="427"/>
      <c r="C8" s="427"/>
      <c r="D8" s="427"/>
      <c r="E8" s="427"/>
      <c r="F8" s="427"/>
      <c r="G8" s="427"/>
    </row>
    <row r="9" spans="1:10" ht="84" x14ac:dyDescent="0.35">
      <c r="A9" s="125" t="s">
        <v>759</v>
      </c>
      <c r="B9" s="126" t="s">
        <v>760</v>
      </c>
      <c r="C9" s="126" t="s">
        <v>761</v>
      </c>
      <c r="D9" s="126" t="s">
        <v>762</v>
      </c>
      <c r="E9" s="130" t="s">
        <v>763</v>
      </c>
      <c r="F9" s="126" t="s">
        <v>771</v>
      </c>
      <c r="G9" s="175" t="s">
        <v>829</v>
      </c>
    </row>
    <row r="10" spans="1:10" ht="26.25" x14ac:dyDescent="0.55000000000000004">
      <c r="A10" s="101" t="s">
        <v>624</v>
      </c>
      <c r="B10" s="181"/>
      <c r="C10" s="181"/>
      <c r="D10" s="182"/>
      <c r="E10" s="182"/>
      <c r="F10" s="182"/>
      <c r="G10" s="183"/>
    </row>
    <row r="11" spans="1:10" ht="26.25" x14ac:dyDescent="0.55000000000000004">
      <c r="A11" s="101" t="s">
        <v>625</v>
      </c>
      <c r="B11" s="181"/>
      <c r="C11" s="181"/>
      <c r="D11" s="182"/>
      <c r="E11" s="182"/>
      <c r="F11" s="182"/>
      <c r="G11" s="183"/>
    </row>
    <row r="12" spans="1:10" ht="26.25" x14ac:dyDescent="0.55000000000000004">
      <c r="A12" s="101" t="s">
        <v>626</v>
      </c>
      <c r="B12" s="181"/>
      <c r="C12" s="181"/>
      <c r="D12" s="182"/>
      <c r="E12" s="182"/>
      <c r="F12" s="182"/>
      <c r="G12" s="183"/>
    </row>
    <row r="13" spans="1:10" ht="23.25" x14ac:dyDescent="0.5">
      <c r="A13" s="101" t="s">
        <v>627</v>
      </c>
      <c r="B13" s="154"/>
      <c r="C13" s="154"/>
      <c r="D13" s="154"/>
      <c r="E13" s="154"/>
      <c r="F13" s="154"/>
      <c r="G13" s="154"/>
    </row>
    <row r="14" spans="1:10" ht="23.25" x14ac:dyDescent="0.5">
      <c r="A14" s="101" t="s">
        <v>628</v>
      </c>
      <c r="B14" s="154"/>
      <c r="C14" s="154"/>
      <c r="D14" s="154"/>
      <c r="E14" s="154"/>
      <c r="F14" s="154"/>
      <c r="G14" s="154"/>
    </row>
    <row r="15" spans="1:10" ht="23.25" x14ac:dyDescent="0.5">
      <c r="A15" s="101" t="s">
        <v>629</v>
      </c>
      <c r="B15" s="154"/>
      <c r="C15" s="154"/>
      <c r="D15" s="154"/>
      <c r="E15" s="154"/>
      <c r="F15" s="154"/>
      <c r="G15" s="154"/>
    </row>
    <row r="16" spans="1:10" ht="23.25" x14ac:dyDescent="0.5">
      <c r="A16" s="101" t="s">
        <v>630</v>
      </c>
      <c r="B16" s="154"/>
      <c r="C16" s="154"/>
      <c r="D16" s="154"/>
      <c r="E16" s="154"/>
      <c r="F16" s="154"/>
      <c r="G16" s="154"/>
    </row>
    <row r="17" spans="1:9" ht="23.25" x14ac:dyDescent="0.5">
      <c r="A17" s="101" t="s">
        <v>631</v>
      </c>
      <c r="B17" s="154"/>
      <c r="C17" s="154"/>
      <c r="D17" s="154"/>
      <c r="E17" s="154"/>
      <c r="F17" s="154"/>
      <c r="G17" s="154"/>
    </row>
    <row r="18" spans="1:9" ht="23.25" x14ac:dyDescent="0.5">
      <c r="A18" s="101" t="s">
        <v>632</v>
      </c>
      <c r="B18" s="154"/>
      <c r="C18" s="154"/>
      <c r="D18" s="154"/>
      <c r="E18" s="154"/>
      <c r="F18" s="154"/>
      <c r="G18" s="154"/>
    </row>
    <row r="19" spans="1:9" ht="23.25" x14ac:dyDescent="0.5">
      <c r="A19" s="101" t="s">
        <v>633</v>
      </c>
      <c r="B19" s="154"/>
      <c r="C19" s="154"/>
      <c r="D19" s="154"/>
      <c r="E19" s="154"/>
      <c r="F19" s="154"/>
      <c r="G19" s="154"/>
    </row>
    <row r="20" spans="1:9" ht="23.25" x14ac:dyDescent="0.5">
      <c r="A20" s="101" t="s">
        <v>634</v>
      </c>
      <c r="B20" s="154"/>
      <c r="C20" s="154"/>
      <c r="D20" s="154"/>
      <c r="E20" s="154"/>
      <c r="F20" s="154"/>
      <c r="G20" s="154"/>
    </row>
    <row r="24" spans="1:9" s="184" customFormat="1" ht="26.25" x14ac:dyDescent="0.55000000000000004">
      <c r="A24" s="427" t="s">
        <v>834</v>
      </c>
      <c r="B24" s="427"/>
      <c r="C24" s="427"/>
      <c r="D24" s="427"/>
      <c r="E24" s="427"/>
      <c r="F24" s="427"/>
      <c r="G24" s="427"/>
      <c r="H24" s="427"/>
      <c r="I24" s="427"/>
    </row>
    <row r="25" spans="1:9" ht="23.25" x14ac:dyDescent="0.35">
      <c r="A25" s="428" t="s">
        <v>772</v>
      </c>
      <c r="B25" s="428" t="s">
        <v>773</v>
      </c>
      <c r="C25" s="428" t="s">
        <v>774</v>
      </c>
      <c r="D25" s="382" t="s">
        <v>818</v>
      </c>
      <c r="E25" s="430" t="s">
        <v>775</v>
      </c>
      <c r="F25" s="432" t="s">
        <v>776</v>
      </c>
      <c r="G25" s="433"/>
      <c r="H25" s="433"/>
      <c r="I25" s="434"/>
    </row>
    <row r="26" spans="1:9" ht="23.25" x14ac:dyDescent="0.35">
      <c r="A26" s="429"/>
      <c r="B26" s="429"/>
      <c r="C26" s="429"/>
      <c r="D26" s="404"/>
      <c r="E26" s="431"/>
      <c r="F26" s="133" t="s">
        <v>777</v>
      </c>
      <c r="G26" s="133" t="s">
        <v>778</v>
      </c>
      <c r="H26" s="133" t="s">
        <v>779</v>
      </c>
      <c r="I26" s="133" t="s">
        <v>780</v>
      </c>
    </row>
    <row r="27" spans="1:9" ht="26.25" x14ac:dyDescent="0.55000000000000004">
      <c r="A27" s="185"/>
      <c r="B27" s="186"/>
      <c r="C27" s="185">
        <v>0</v>
      </c>
      <c r="D27" s="134"/>
      <c r="E27" s="134">
        <v>0</v>
      </c>
      <c r="F27" s="134"/>
      <c r="G27" s="134"/>
      <c r="H27" s="134"/>
      <c r="I27" s="134"/>
    </row>
    <row r="28" spans="1:9" ht="26.25" x14ac:dyDescent="0.55000000000000004">
      <c r="A28" s="185"/>
      <c r="B28" s="186"/>
      <c r="C28" s="185">
        <v>0</v>
      </c>
      <c r="D28" s="134"/>
      <c r="E28" s="134">
        <v>0</v>
      </c>
      <c r="F28" s="134"/>
      <c r="G28" s="134"/>
      <c r="H28" s="134"/>
      <c r="I28" s="134"/>
    </row>
    <row r="29" spans="1:9" ht="26.25" x14ac:dyDescent="0.55000000000000004">
      <c r="A29" s="185"/>
      <c r="B29" s="186"/>
      <c r="C29" s="185">
        <v>0</v>
      </c>
      <c r="D29" s="134"/>
      <c r="E29" s="134">
        <v>0</v>
      </c>
      <c r="F29" s="134"/>
      <c r="G29" s="134"/>
      <c r="H29" s="134"/>
      <c r="I29" s="134"/>
    </row>
    <row r="30" spans="1:9" ht="26.25" x14ac:dyDescent="0.55000000000000004">
      <c r="A30" s="185"/>
      <c r="B30" s="185"/>
      <c r="C30" s="185">
        <v>0</v>
      </c>
      <c r="D30" s="134"/>
      <c r="E30" s="134">
        <v>0</v>
      </c>
      <c r="F30" s="134"/>
      <c r="G30" s="134"/>
      <c r="H30" s="134"/>
      <c r="I30" s="134"/>
    </row>
    <row r="31" spans="1:9" ht="26.25" x14ac:dyDescent="0.55000000000000004">
      <c r="A31" s="185"/>
      <c r="B31" s="185"/>
      <c r="C31" s="185">
        <v>0</v>
      </c>
      <c r="D31" s="134"/>
      <c r="E31" s="134">
        <v>0</v>
      </c>
      <c r="F31" s="134"/>
      <c r="G31" s="134"/>
      <c r="H31" s="134"/>
      <c r="I31" s="134"/>
    </row>
    <row r="32" spans="1:9" ht="26.25" x14ac:dyDescent="0.55000000000000004">
      <c r="A32" s="185"/>
      <c r="B32" s="185"/>
      <c r="C32" s="185">
        <v>0</v>
      </c>
      <c r="D32" s="134"/>
      <c r="E32" s="134">
        <v>0</v>
      </c>
      <c r="F32" s="134"/>
      <c r="G32" s="134"/>
      <c r="H32" s="134"/>
      <c r="I32" s="134"/>
    </row>
    <row r="33" spans="1:9" ht="26.25" x14ac:dyDescent="0.55000000000000004">
      <c r="A33" s="185">
        <v>0</v>
      </c>
      <c r="B33" s="185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</row>
    <row r="37" spans="1:9" ht="26.25" x14ac:dyDescent="0.55000000000000004">
      <c r="A37" s="435" t="s">
        <v>835</v>
      </c>
      <c r="B37" s="435"/>
      <c r="C37" s="435"/>
      <c r="D37" s="435"/>
      <c r="E37" s="435"/>
      <c r="F37" s="435"/>
      <c r="G37" s="435"/>
    </row>
    <row r="38" spans="1:9" x14ac:dyDescent="0.35">
      <c r="A38" s="379" t="s">
        <v>759</v>
      </c>
      <c r="B38" s="436" t="s">
        <v>1694</v>
      </c>
      <c r="C38" s="436" t="s">
        <v>788</v>
      </c>
      <c r="D38" s="436" t="s">
        <v>789</v>
      </c>
      <c r="E38" s="437" t="s">
        <v>836</v>
      </c>
      <c r="F38" s="430" t="s">
        <v>790</v>
      </c>
      <c r="G38" s="439" t="s">
        <v>791</v>
      </c>
    </row>
    <row r="39" spans="1:9" ht="35.25" customHeight="1" x14ac:dyDescent="0.35">
      <c r="A39" s="380"/>
      <c r="B39" s="428"/>
      <c r="C39" s="428"/>
      <c r="D39" s="428"/>
      <c r="E39" s="438"/>
      <c r="F39" s="431"/>
      <c r="G39" s="440"/>
    </row>
    <row r="40" spans="1:9" ht="26.25" x14ac:dyDescent="0.55000000000000004">
      <c r="A40" s="118" t="s">
        <v>792</v>
      </c>
      <c r="B40" s="134"/>
      <c r="C40" s="134"/>
      <c r="D40" s="134"/>
      <c r="E40" s="134"/>
      <c r="F40" s="134"/>
      <c r="G40" s="134"/>
    </row>
    <row r="41" spans="1:9" ht="26.25" x14ac:dyDescent="0.55000000000000004">
      <c r="A41" s="118" t="s">
        <v>793</v>
      </c>
      <c r="B41" s="134"/>
      <c r="C41" s="134"/>
      <c r="D41" s="134"/>
      <c r="E41" s="134"/>
      <c r="F41" s="134"/>
      <c r="G41" s="134"/>
    </row>
    <row r="42" spans="1:9" ht="26.25" x14ac:dyDescent="0.55000000000000004">
      <c r="A42" s="118" t="s">
        <v>794</v>
      </c>
      <c r="B42" s="134"/>
      <c r="C42" s="134"/>
      <c r="D42" s="134"/>
      <c r="E42" s="134"/>
      <c r="F42" s="134"/>
      <c r="G42" s="134"/>
    </row>
    <row r="43" spans="1:9" ht="26.25" x14ac:dyDescent="0.55000000000000004">
      <c r="A43" s="118" t="s">
        <v>795</v>
      </c>
      <c r="B43" s="134"/>
      <c r="C43" s="134"/>
      <c r="D43" s="134"/>
      <c r="E43" s="134"/>
      <c r="F43" s="134"/>
      <c r="G43" s="134"/>
    </row>
    <row r="44" spans="1:9" ht="26.25" x14ac:dyDescent="0.55000000000000004">
      <c r="A44" s="118" t="s">
        <v>796</v>
      </c>
      <c r="B44" s="134"/>
      <c r="C44" s="134"/>
      <c r="D44" s="134"/>
      <c r="E44" s="134"/>
      <c r="F44" s="134"/>
      <c r="G44" s="134"/>
    </row>
    <row r="45" spans="1:9" ht="26.25" x14ac:dyDescent="0.55000000000000004">
      <c r="A45" s="118" t="s">
        <v>797</v>
      </c>
      <c r="B45" s="134"/>
      <c r="C45" s="134"/>
      <c r="D45" s="134"/>
      <c r="E45" s="134"/>
      <c r="F45" s="134"/>
      <c r="G45" s="134"/>
    </row>
    <row r="46" spans="1:9" ht="26.25" x14ac:dyDescent="0.55000000000000004">
      <c r="A46" s="118" t="s">
        <v>798</v>
      </c>
      <c r="B46" s="134"/>
      <c r="C46" s="134"/>
      <c r="D46" s="134"/>
      <c r="E46" s="134"/>
      <c r="F46" s="134"/>
      <c r="G46" s="134"/>
    </row>
    <row r="48" spans="1:9" ht="26.25" x14ac:dyDescent="0.55000000000000004">
      <c r="A48" s="435" t="s">
        <v>837</v>
      </c>
      <c r="B48" s="435"/>
      <c r="C48" s="435"/>
      <c r="D48" s="435"/>
      <c r="E48" s="435"/>
      <c r="F48" s="435"/>
      <c r="G48" s="435"/>
      <c r="H48" s="435"/>
    </row>
    <row r="49" spans="1:8" s="55" customFormat="1" ht="23.25" x14ac:dyDescent="0.5">
      <c r="A49" s="444" t="s">
        <v>759</v>
      </c>
      <c r="B49" s="187"/>
      <c r="C49" s="445" t="s">
        <v>800</v>
      </c>
      <c r="D49" s="446"/>
      <c r="E49" s="446"/>
      <c r="F49" s="447"/>
      <c r="G49" s="448" t="s">
        <v>830</v>
      </c>
      <c r="H49" s="444" t="s">
        <v>801</v>
      </c>
    </row>
    <row r="50" spans="1:8" s="55" customFormat="1" ht="139.5" x14ac:dyDescent="0.5">
      <c r="A50" s="380"/>
      <c r="B50" s="126" t="s">
        <v>802</v>
      </c>
      <c r="C50" s="126" t="s">
        <v>803</v>
      </c>
      <c r="D50" s="126" t="s">
        <v>804</v>
      </c>
      <c r="E50" s="126" t="s">
        <v>805</v>
      </c>
      <c r="F50" s="126" t="s">
        <v>806</v>
      </c>
      <c r="G50" s="404"/>
      <c r="H50" s="380"/>
    </row>
    <row r="51" spans="1:8" ht="46.5" x14ac:dyDescent="0.35">
      <c r="A51" s="188" t="s">
        <v>807</v>
      </c>
      <c r="B51" s="146"/>
      <c r="C51" s="146"/>
      <c r="D51" s="146"/>
      <c r="E51" s="146"/>
      <c r="F51" s="146"/>
      <c r="G51" s="146"/>
      <c r="H51" s="146"/>
    </row>
    <row r="52" spans="1:8" ht="26.25" x14ac:dyDescent="0.55000000000000004">
      <c r="A52" s="189" t="s">
        <v>808</v>
      </c>
      <c r="B52" s="134"/>
      <c r="C52" s="134"/>
      <c r="D52" s="134"/>
      <c r="E52" s="134"/>
      <c r="F52" s="134"/>
      <c r="G52" s="134"/>
      <c r="H52" s="134"/>
    </row>
    <row r="53" spans="1:8" ht="26.25" x14ac:dyDescent="0.55000000000000004">
      <c r="A53" s="118" t="s">
        <v>809</v>
      </c>
      <c r="B53" s="134"/>
      <c r="C53" s="134"/>
      <c r="D53" s="134"/>
      <c r="E53" s="134"/>
      <c r="F53" s="134"/>
      <c r="G53" s="134"/>
      <c r="H53" s="134"/>
    </row>
    <row r="56" spans="1:8" ht="26.25" x14ac:dyDescent="0.55000000000000004">
      <c r="A56" s="435" t="s">
        <v>838</v>
      </c>
      <c r="B56" s="435"/>
      <c r="C56" s="435"/>
      <c r="D56" s="435"/>
      <c r="E56" s="435"/>
      <c r="F56" s="435"/>
      <c r="G56" s="435"/>
    </row>
    <row r="57" spans="1:8" ht="139.5" x14ac:dyDescent="0.35">
      <c r="A57" s="190" t="s">
        <v>812</v>
      </c>
      <c r="B57" s="191" t="s">
        <v>813</v>
      </c>
      <c r="C57" s="192" t="s">
        <v>839</v>
      </c>
      <c r="D57" s="190" t="s">
        <v>816</v>
      </c>
      <c r="E57" s="191" t="s">
        <v>814</v>
      </c>
      <c r="F57" s="191" t="s">
        <v>815</v>
      </c>
      <c r="G57" s="193" t="s">
        <v>811</v>
      </c>
    </row>
    <row r="58" spans="1:8" ht="23.25" x14ac:dyDescent="0.5">
      <c r="A58" s="118"/>
      <c r="B58" s="118"/>
      <c r="C58" s="162"/>
      <c r="D58" s="55"/>
      <c r="E58" s="118"/>
      <c r="F58" s="118"/>
      <c r="G58" s="162"/>
    </row>
    <row r="59" spans="1:8" ht="23.25" x14ac:dyDescent="0.5">
      <c r="A59" s="118"/>
      <c r="B59" s="118"/>
      <c r="C59" s="118"/>
      <c r="D59" s="118"/>
      <c r="E59" s="118"/>
      <c r="F59" s="118"/>
      <c r="G59" s="162"/>
    </row>
    <row r="60" spans="1:8" ht="23.25" x14ac:dyDescent="0.5">
      <c r="A60" s="118"/>
      <c r="B60" s="118"/>
      <c r="C60" s="118"/>
      <c r="D60" s="118"/>
      <c r="E60" s="118"/>
      <c r="F60" s="118"/>
      <c r="G60" s="162"/>
    </row>
    <row r="61" spans="1:8" ht="23.25" x14ac:dyDescent="0.5">
      <c r="A61" s="118"/>
      <c r="B61" s="118"/>
      <c r="C61" s="118"/>
      <c r="D61" s="118"/>
      <c r="E61" s="118"/>
      <c r="F61" s="118"/>
      <c r="G61" s="162"/>
    </row>
    <row r="62" spans="1:8" ht="26.25" x14ac:dyDescent="0.55000000000000004">
      <c r="A62" s="441" t="s">
        <v>840</v>
      </c>
      <c r="B62" s="442"/>
      <c r="C62" s="194">
        <v>0</v>
      </c>
      <c r="D62" s="195">
        <v>0</v>
      </c>
      <c r="E62" s="195">
        <v>0</v>
      </c>
      <c r="F62" s="195">
        <v>0</v>
      </c>
      <c r="G62" s="196">
        <v>0</v>
      </c>
    </row>
    <row r="63" spans="1:8" ht="26.25" x14ac:dyDescent="0.55000000000000004">
      <c r="A63" s="95"/>
      <c r="B63" s="95"/>
      <c r="C63" s="95"/>
      <c r="D63" s="95"/>
      <c r="E63" s="95"/>
      <c r="F63" s="95"/>
      <c r="G63" s="95"/>
    </row>
    <row r="64" spans="1:8" ht="23.25" x14ac:dyDescent="0.5">
      <c r="A64" s="197" t="s">
        <v>821</v>
      </c>
      <c r="B64" s="55" t="s">
        <v>822</v>
      </c>
      <c r="C64" s="55"/>
      <c r="D64" s="55"/>
      <c r="E64" s="55"/>
      <c r="F64" s="55"/>
      <c r="G64" s="55"/>
    </row>
    <row r="65" spans="1:7" ht="23.25" x14ac:dyDescent="0.5">
      <c r="A65" s="197"/>
      <c r="B65" s="55" t="s">
        <v>823</v>
      </c>
      <c r="C65" s="55"/>
      <c r="D65" s="55"/>
      <c r="E65" s="55"/>
      <c r="F65" s="55"/>
      <c r="G65" s="55"/>
    </row>
    <row r="66" spans="1:7" ht="46.5" x14ac:dyDescent="0.35">
      <c r="A66" s="198" t="s">
        <v>841</v>
      </c>
      <c r="B66" s="409" t="s">
        <v>824</v>
      </c>
      <c r="C66" s="409"/>
      <c r="D66" s="409"/>
      <c r="E66" s="409"/>
      <c r="F66" s="409"/>
      <c r="G66" s="409"/>
    </row>
    <row r="67" spans="1:7" ht="23.25" x14ac:dyDescent="0.5">
      <c r="A67" s="199" t="s">
        <v>842</v>
      </c>
      <c r="B67" s="443" t="s">
        <v>843</v>
      </c>
      <c r="C67" s="443"/>
      <c r="D67" s="443"/>
      <c r="E67" s="443"/>
      <c r="F67" s="443"/>
      <c r="G67" s="443"/>
    </row>
    <row r="68" spans="1:7" ht="23.25" x14ac:dyDescent="0.5">
      <c r="A68" s="197" t="s">
        <v>844</v>
      </c>
      <c r="B68" s="55" t="s">
        <v>825</v>
      </c>
      <c r="C68" s="55"/>
      <c r="D68" s="55"/>
      <c r="E68" s="55"/>
      <c r="F68" s="55"/>
      <c r="G68" s="55"/>
    </row>
  </sheetData>
  <mergeCells count="26">
    <mergeCell ref="A62:B62"/>
    <mergeCell ref="B66:G66"/>
    <mergeCell ref="B67:G67"/>
    <mergeCell ref="A48:H48"/>
    <mergeCell ref="A49:A50"/>
    <mergeCell ref="C49:F49"/>
    <mergeCell ref="G49:G50"/>
    <mergeCell ref="H49:H50"/>
    <mergeCell ref="A56:G56"/>
    <mergeCell ref="A37:G37"/>
    <mergeCell ref="A38:A39"/>
    <mergeCell ref="B38:B39"/>
    <mergeCell ref="C38:C39"/>
    <mergeCell ref="D38:D39"/>
    <mergeCell ref="E38:E39"/>
    <mergeCell ref="F38:F39"/>
    <mergeCell ref="G38:G39"/>
    <mergeCell ref="A1:J1"/>
    <mergeCell ref="A8:G8"/>
    <mergeCell ref="A24:I24"/>
    <mergeCell ref="A25:A26"/>
    <mergeCell ref="B25:B26"/>
    <mergeCell ref="C25:C26"/>
    <mergeCell ref="D25:D26"/>
    <mergeCell ref="E25:E26"/>
    <mergeCell ref="F25:I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J92"/>
  <sheetViews>
    <sheetView tabSelected="1" view="pageBreakPreview" topLeftCell="A3" zoomScale="90" zoomScaleSheetLayoutView="90" workbookViewId="0">
      <selection activeCell="D8" sqref="D8"/>
    </sheetView>
  </sheetViews>
  <sheetFormatPr defaultRowHeight="16.5" x14ac:dyDescent="0.35"/>
  <cols>
    <col min="1" max="1" width="6.25" style="50" bestFit="1" customWidth="1"/>
    <col min="2" max="2" width="43.625" style="50" customWidth="1"/>
    <col min="3" max="3" width="17.875" style="50" bestFit="1" customWidth="1"/>
    <col min="4" max="4" width="17.75" style="124" bestFit="1" customWidth="1"/>
    <col min="5" max="5" width="15" style="50" bestFit="1" customWidth="1"/>
    <col min="6" max="6" width="6.75" style="50" customWidth="1"/>
    <col min="7" max="7" width="8.5" style="50" customWidth="1"/>
    <col min="8" max="16384" width="9" style="50"/>
  </cols>
  <sheetData>
    <row r="1" spans="1:8" s="45" customFormat="1" ht="23.25" x14ac:dyDescent="0.5">
      <c r="B1" s="46" t="s">
        <v>1596</v>
      </c>
      <c r="C1" s="46"/>
      <c r="D1" s="47"/>
      <c r="E1" s="46"/>
    </row>
    <row r="2" spans="1:8" s="45" customFormat="1" ht="23.25" x14ac:dyDescent="0.5">
      <c r="B2" s="46" t="s">
        <v>1706</v>
      </c>
      <c r="C2" s="46"/>
      <c r="D2" s="47"/>
      <c r="E2" s="46"/>
    </row>
    <row r="3" spans="1:8" ht="23.25" x14ac:dyDescent="0.35">
      <c r="A3" s="48"/>
      <c r="B3" s="49" t="s">
        <v>817</v>
      </c>
      <c r="C3" s="49"/>
      <c r="D3" s="49"/>
      <c r="E3" s="49"/>
    </row>
    <row r="4" spans="1:8" s="55" customFormat="1" ht="69.75" x14ac:dyDescent="0.5">
      <c r="A4" s="51" t="s">
        <v>693</v>
      </c>
      <c r="B4" s="52" t="s">
        <v>694</v>
      </c>
      <c r="C4" s="51" t="s">
        <v>1597</v>
      </c>
      <c r="D4" s="53" t="s">
        <v>1598</v>
      </c>
      <c r="E4" s="54" t="s">
        <v>695</v>
      </c>
    </row>
    <row r="5" spans="1:8" ht="26.25" x14ac:dyDescent="0.55000000000000004">
      <c r="A5" s="56" t="s">
        <v>0</v>
      </c>
      <c r="B5" s="57" t="s">
        <v>1</v>
      </c>
      <c r="C5" s="343">
        <v>61998222.460000001</v>
      </c>
      <c r="D5" s="59">
        <f>SUMIF('1.WS-Re-Exp'!$F$3:$F$599,Planfin2560_2nd!A5,'1.WS-Re-Exp'!$C$3:$C$599)</f>
        <v>58897960.210000008</v>
      </c>
      <c r="E5" s="58">
        <f>((D5-C5)/D5)*100</f>
        <v>-5.263785433223906</v>
      </c>
    </row>
    <row r="6" spans="1:8" ht="26.25" x14ac:dyDescent="0.55000000000000004">
      <c r="A6" s="56" t="s">
        <v>2</v>
      </c>
      <c r="B6" s="57" t="s">
        <v>3</v>
      </c>
      <c r="C6" s="343">
        <v>127933.33</v>
      </c>
      <c r="D6" s="59">
        <f>SUMIF('1.WS-Re-Exp'!$F$3:$F$599,Planfin2560_2nd!A6,'1.WS-Re-Exp'!$C$3:$C$599)</f>
        <v>170000</v>
      </c>
      <c r="E6" s="58">
        <f t="shared" ref="E6:E32" si="0">((D6-C6)/D6)*100</f>
        <v>24.745099999999997</v>
      </c>
    </row>
    <row r="7" spans="1:8" ht="26.25" x14ac:dyDescent="0.55000000000000004">
      <c r="A7" s="56" t="s">
        <v>4</v>
      </c>
      <c r="B7" s="57" t="s">
        <v>5</v>
      </c>
      <c r="C7" s="343">
        <v>33765.33</v>
      </c>
      <c r="D7" s="59">
        <f>SUMIF('1.WS-Re-Exp'!$F$3:$F$599,Planfin2560_2nd!A7,'1.WS-Re-Exp'!$C$3:$C$599)</f>
        <v>40000</v>
      </c>
      <c r="E7" s="58">
        <f t="shared" si="0"/>
        <v>15.586674999999994</v>
      </c>
    </row>
    <row r="8" spans="1:8" ht="26.25" x14ac:dyDescent="0.55000000000000004">
      <c r="A8" s="56" t="s">
        <v>1347</v>
      </c>
      <c r="B8" s="57" t="s">
        <v>731</v>
      </c>
      <c r="C8" s="343">
        <v>499538.73</v>
      </c>
      <c r="D8" s="59">
        <f>SUMIF('1.WS-Re-Exp'!$F$3:$F$599,Planfin2560_2nd!A8,'1.WS-Re-Exp'!$C$3:$C$599)</f>
        <v>523000</v>
      </c>
      <c r="E8" s="58">
        <f t="shared" si="0"/>
        <v>4.4859024856596594</v>
      </c>
    </row>
    <row r="9" spans="1:8" ht="26.25" x14ac:dyDescent="0.55000000000000004">
      <c r="A9" s="56" t="s">
        <v>6</v>
      </c>
      <c r="B9" s="57" t="s">
        <v>7</v>
      </c>
      <c r="C9" s="343">
        <v>2508726.25</v>
      </c>
      <c r="D9" s="59">
        <f>SUMIF('1.WS-Re-Exp'!$F$3:$F$599,Planfin2560_2nd!A9,'1.WS-Re-Exp'!$C$3:$C$599)</f>
        <v>2633000</v>
      </c>
      <c r="E9" s="58">
        <f t="shared" si="0"/>
        <v>4.7198537789593615</v>
      </c>
    </row>
    <row r="10" spans="1:8" ht="26.25" x14ac:dyDescent="0.55000000000000004">
      <c r="A10" s="56" t="s">
        <v>8</v>
      </c>
      <c r="B10" s="57" t="s">
        <v>9</v>
      </c>
      <c r="C10" s="343">
        <v>1084754.42</v>
      </c>
      <c r="D10" s="59">
        <f>SUMIF('1.WS-Re-Exp'!$F$3:$F$599,Planfin2560_2nd!A10,'1.WS-Re-Exp'!$C$3:$C$599)</f>
        <v>1200000</v>
      </c>
      <c r="E10" s="58">
        <f t="shared" si="0"/>
        <v>9.603798333333339</v>
      </c>
      <c r="G10" s="60" t="s">
        <v>744</v>
      </c>
    </row>
    <row r="11" spans="1:8" ht="26.25" x14ac:dyDescent="0.55000000000000004">
      <c r="A11" s="56" t="s">
        <v>10</v>
      </c>
      <c r="B11" s="57" t="s">
        <v>11</v>
      </c>
      <c r="C11" s="343">
        <v>1286558.58</v>
      </c>
      <c r="D11" s="59">
        <f>SUMIF('1.WS-Re-Exp'!$F$3:$F$599,Planfin2560_2nd!A11,'1.WS-Re-Exp'!$C$3:$C$599)</f>
        <v>1290000</v>
      </c>
      <c r="E11" s="58">
        <f t="shared" si="0"/>
        <v>0.26677674418604075</v>
      </c>
    </row>
    <row r="12" spans="1:8" ht="26.25" x14ac:dyDescent="0.55000000000000004">
      <c r="A12" s="56" t="s">
        <v>12</v>
      </c>
      <c r="B12" s="57" t="s">
        <v>13</v>
      </c>
      <c r="C12" s="343">
        <v>3709669.92</v>
      </c>
      <c r="D12" s="59">
        <f>SUMIF('1.WS-Re-Exp'!$F$3:$F$599,Planfin2560_2nd!A12,'1.WS-Re-Exp'!$C$3:$C$599)</f>
        <v>3970000</v>
      </c>
      <c r="E12" s="58">
        <f t="shared" si="0"/>
        <v>6.5574327455919414</v>
      </c>
    </row>
    <row r="13" spans="1:8" ht="26.25" x14ac:dyDescent="0.55000000000000004">
      <c r="A13" s="56" t="s">
        <v>14</v>
      </c>
      <c r="B13" s="57" t="s">
        <v>15</v>
      </c>
      <c r="C13" s="343">
        <v>22207354.41</v>
      </c>
      <c r="D13" s="65">
        <f>SUMIF('1.WS-Re-Exp'!$F$3:$F$599,Planfin2560_2nd!A13,'1.WS-Re-Exp'!$C$3:$C$599)</f>
        <v>24324200</v>
      </c>
      <c r="E13" s="58">
        <f t="shared" si="0"/>
        <v>8.702631905674183</v>
      </c>
      <c r="H13" s="50" t="s">
        <v>1714</v>
      </c>
    </row>
    <row r="14" spans="1:8" ht="26.25" x14ac:dyDescent="0.55000000000000004">
      <c r="A14" s="56" t="s">
        <v>16</v>
      </c>
      <c r="B14" s="57" t="s">
        <v>17</v>
      </c>
      <c r="C14" s="343">
        <v>6651390.79</v>
      </c>
      <c r="D14" s="65">
        <f>SUMIF('1.WS-Re-Exp'!$F$3:$F$599,Planfin2560_2nd!A14,'1.WS-Re-Exp'!$C$3:$C$599)</f>
        <v>6169000</v>
      </c>
      <c r="E14" s="58">
        <f t="shared" si="0"/>
        <v>-7.8195945858323883</v>
      </c>
      <c r="H14" s="50" t="s">
        <v>1713</v>
      </c>
    </row>
    <row r="15" spans="1:8" ht="26.25" x14ac:dyDescent="0.55000000000000004">
      <c r="A15" s="56" t="s">
        <v>18</v>
      </c>
      <c r="B15" s="57" t="s">
        <v>690</v>
      </c>
      <c r="C15" s="343">
        <v>3368616.93</v>
      </c>
      <c r="D15" s="65">
        <f>SUMIF('1.WS-Re-Exp'!$F$3:$F$599,Planfin2560_2nd!A15,'1.WS-Re-Exp'!$C$3:$C$599)</f>
        <v>4257745.3</v>
      </c>
      <c r="E15" s="58">
        <f t="shared" si="0"/>
        <v>20.882610568556078</v>
      </c>
      <c r="H15" s="50" t="s">
        <v>1807</v>
      </c>
    </row>
    <row r="16" spans="1:8" ht="29.25" x14ac:dyDescent="0.6">
      <c r="A16" s="61" t="s">
        <v>696</v>
      </c>
      <c r="B16" s="62" t="s">
        <v>676</v>
      </c>
      <c r="C16" s="344">
        <v>103476531.15000001</v>
      </c>
      <c r="D16" s="63">
        <f>SUM(D5:D15)</f>
        <v>103474905.51000001</v>
      </c>
      <c r="E16" s="58">
        <f t="shared" si="0"/>
        <v>-1.5710475810422374E-3</v>
      </c>
    </row>
    <row r="17" spans="1:7" ht="26.25" x14ac:dyDescent="0.55000000000000004">
      <c r="A17" s="56" t="s">
        <v>19</v>
      </c>
      <c r="B17" s="57" t="s">
        <v>20</v>
      </c>
      <c r="C17" s="345">
        <v>9261102.8499999996</v>
      </c>
      <c r="D17" s="65">
        <f>SUMIF('1.WS-Re-Exp'!$F$3:$F$599,Planfin2560_2nd!A17,'1.WS-Re-Exp'!$C$3:$C$599)</f>
        <v>9700000</v>
      </c>
      <c r="E17" s="58">
        <f t="shared" si="0"/>
        <v>4.5247128865979418</v>
      </c>
    </row>
    <row r="18" spans="1:7" ht="26.25" x14ac:dyDescent="0.55000000000000004">
      <c r="A18" s="56" t="s">
        <v>21</v>
      </c>
      <c r="B18" s="57" t="s">
        <v>22</v>
      </c>
      <c r="C18" s="343">
        <v>2079328.51</v>
      </c>
      <c r="D18" s="65">
        <f>SUMIF('1.WS-Re-Exp'!$F$3:$F$599,Planfin2560_2nd!A18,'1.WS-Re-Exp'!$C$3:$C$599)</f>
        <v>2200000</v>
      </c>
      <c r="E18" s="58">
        <f t="shared" si="0"/>
        <v>5.4850677272727273</v>
      </c>
    </row>
    <row r="19" spans="1:7" ht="26.25" x14ac:dyDescent="0.55000000000000004">
      <c r="A19" s="56" t="s">
        <v>732</v>
      </c>
      <c r="B19" s="57" t="s">
        <v>733</v>
      </c>
      <c r="C19" s="343">
        <v>606549.31999999995</v>
      </c>
      <c r="D19" s="65">
        <f>SUMIF('1.WS-Re-Exp'!$F$3:$F$599,Planfin2560_2nd!A19,'1.WS-Re-Exp'!$C$3:$C$599)</f>
        <v>600000</v>
      </c>
      <c r="E19" s="58">
        <f t="shared" si="0"/>
        <v>-1.0915533333333247</v>
      </c>
    </row>
    <row r="20" spans="1:7" ht="26.25" x14ac:dyDescent="0.55000000000000004">
      <c r="A20" s="56" t="s">
        <v>23</v>
      </c>
      <c r="B20" s="57" t="s">
        <v>24</v>
      </c>
      <c r="C20" s="343">
        <v>2507905.7200000002</v>
      </c>
      <c r="D20" s="65">
        <f>SUMIF('1.WS-Re-Exp'!$F$3:$F$599,Planfin2560_2nd!A20,'1.WS-Re-Exp'!$C$3:$C$599)</f>
        <v>2263000</v>
      </c>
      <c r="E20" s="58">
        <f t="shared" si="0"/>
        <v>-10.822170570039781</v>
      </c>
    </row>
    <row r="21" spans="1:7" ht="26.25" x14ac:dyDescent="0.55000000000000004">
      <c r="A21" s="56" t="s">
        <v>25</v>
      </c>
      <c r="B21" s="57" t="s">
        <v>26</v>
      </c>
      <c r="C21" s="343">
        <v>22207354.41</v>
      </c>
      <c r="D21" s="65">
        <f>SUMIF('1.WS-Re-Exp'!$F$3:$F$599,Planfin2560_2nd!A21,'1.WS-Re-Exp'!$C$3:$C$599)</f>
        <v>24324200</v>
      </c>
      <c r="E21" s="58">
        <f t="shared" si="0"/>
        <v>8.702631905674183</v>
      </c>
    </row>
    <row r="22" spans="1:7" ht="26.25" x14ac:dyDescent="0.55000000000000004">
      <c r="A22" s="56" t="s">
        <v>27</v>
      </c>
      <c r="B22" s="66" t="s">
        <v>724</v>
      </c>
      <c r="C22" s="343">
        <v>9998064.8100000005</v>
      </c>
      <c r="D22" s="65">
        <f>SUMIF('1.WS-Re-Exp'!$F$3:$F$599,Planfin2560_2nd!A22,'1.WS-Re-Exp'!$C$3:$C$599)</f>
        <v>10090000</v>
      </c>
      <c r="E22" s="58">
        <f t="shared" si="0"/>
        <v>0.91115153617442501</v>
      </c>
    </row>
    <row r="23" spans="1:7" ht="26.25" x14ac:dyDescent="0.55000000000000004">
      <c r="A23" s="56" t="s">
        <v>29</v>
      </c>
      <c r="B23" s="57" t="s">
        <v>30</v>
      </c>
      <c r="C23" s="343">
        <v>14731574.18</v>
      </c>
      <c r="D23" s="65">
        <f>SUMIF('1.WS-Re-Exp'!$F$3:$F$599,Planfin2560_2nd!A23,'1.WS-Re-Exp'!$C$3:$C$599)</f>
        <v>15877200</v>
      </c>
      <c r="E23" s="58">
        <f t="shared" si="0"/>
        <v>7.2155406494847973</v>
      </c>
    </row>
    <row r="24" spans="1:7" ht="26.25" x14ac:dyDescent="0.55000000000000004">
      <c r="A24" s="56" t="s">
        <v>31</v>
      </c>
      <c r="B24" s="57" t="s">
        <v>32</v>
      </c>
      <c r="C24" s="346">
        <v>2236545.15</v>
      </c>
      <c r="D24" s="65">
        <f>SUMIF('1.WS-Re-Exp'!$F$3:$F$599,Planfin2560_2nd!A24,'1.WS-Re-Exp'!$C$3:$C$599)</f>
        <v>2606000</v>
      </c>
      <c r="E24" s="58">
        <f t="shared" si="0"/>
        <v>14.177085571757486</v>
      </c>
      <c r="G24" s="67" t="s">
        <v>745</v>
      </c>
    </row>
    <row r="25" spans="1:7" ht="26.25" x14ac:dyDescent="0.55000000000000004">
      <c r="A25" s="56" t="s">
        <v>33</v>
      </c>
      <c r="B25" s="57" t="s">
        <v>34</v>
      </c>
      <c r="C25" s="346">
        <v>6346528.5499999998</v>
      </c>
      <c r="D25" s="65">
        <f>SUMIF('1.WS-Re-Exp'!$F$3:$F$599,Planfin2560_2nd!A25,'1.WS-Re-Exp'!$C$3:$C$599)</f>
        <v>6260300</v>
      </c>
      <c r="E25" s="58">
        <f t="shared" si="0"/>
        <v>-1.3773868664440971</v>
      </c>
    </row>
    <row r="26" spans="1:7" ht="26.25" x14ac:dyDescent="0.55000000000000004">
      <c r="A26" s="56" t="s">
        <v>35</v>
      </c>
      <c r="B26" s="57" t="s">
        <v>36</v>
      </c>
      <c r="C26" s="343">
        <v>2476646.1800000002</v>
      </c>
      <c r="D26" s="65">
        <f>SUMIF('1.WS-Re-Exp'!$F$3:$F$599,Planfin2560_2nd!A26,'1.WS-Re-Exp'!$C$3:$C$599)</f>
        <v>3007000</v>
      </c>
      <c r="E26" s="58">
        <f t="shared" si="0"/>
        <v>17.637306950448949</v>
      </c>
    </row>
    <row r="27" spans="1:7" ht="26.25" x14ac:dyDescent="0.55000000000000004">
      <c r="A27" s="56" t="s">
        <v>37</v>
      </c>
      <c r="B27" s="57" t="s">
        <v>38</v>
      </c>
      <c r="C27" s="343">
        <v>2416057.3199999998</v>
      </c>
      <c r="D27" s="65">
        <f>SUMIF('1.WS-Re-Exp'!$F$3:$F$599,Planfin2560_2nd!A27,'1.WS-Re-Exp'!$C$3:$C$599)</f>
        <v>2504500</v>
      </c>
      <c r="E27" s="58">
        <f t="shared" si="0"/>
        <v>3.5313507686164973</v>
      </c>
    </row>
    <row r="28" spans="1:7" ht="26.25" x14ac:dyDescent="0.55000000000000004">
      <c r="A28" s="56" t="s">
        <v>39</v>
      </c>
      <c r="B28" s="57" t="s">
        <v>40</v>
      </c>
      <c r="C28" s="343">
        <v>6136638.2199999997</v>
      </c>
      <c r="D28" s="65">
        <f>SUMIF('1.WS-Re-Exp'!$F$3:$F$599,Planfin2560_2nd!A28,'1.WS-Re-Exp'!$C$3:$C$599)</f>
        <v>7838555.0139999995</v>
      </c>
      <c r="E28" s="58">
        <f t="shared" si="0"/>
        <v>21.712124121860501</v>
      </c>
    </row>
    <row r="29" spans="1:7" ht="26.25" x14ac:dyDescent="0.55000000000000004">
      <c r="A29" s="56" t="s">
        <v>734</v>
      </c>
      <c r="B29" s="57" t="s">
        <v>735</v>
      </c>
      <c r="C29" s="343">
        <v>192525.29</v>
      </c>
      <c r="D29" s="65">
        <f>SUMIF('1.WS-Re-Exp'!$F$3:$F$599,Planfin2560_2nd!A29,'1.WS-Re-Exp'!$C$3:$C$599)</f>
        <v>227508.47999999998</v>
      </c>
      <c r="E29" s="58">
        <f t="shared" si="0"/>
        <v>15.376653213102202</v>
      </c>
    </row>
    <row r="30" spans="1:7" ht="26.25" x14ac:dyDescent="0.55000000000000004">
      <c r="A30" s="56" t="s">
        <v>41</v>
      </c>
      <c r="B30" s="57" t="s">
        <v>42</v>
      </c>
      <c r="C30" s="346">
        <v>7155768.96</v>
      </c>
      <c r="D30" s="65">
        <f>SUMIF('1.WS-Re-Exp'!$F$3:$F$599,Planfin2560_2nd!A30,'1.WS-Re-Exp'!$C$3:$C$599)</f>
        <v>9370000</v>
      </c>
      <c r="E30" s="58">
        <f t="shared" si="0"/>
        <v>23.63106766275347</v>
      </c>
    </row>
    <row r="31" spans="1:7" s="71" customFormat="1" ht="26.25" x14ac:dyDescent="0.55000000000000004">
      <c r="A31" s="68" t="s">
        <v>697</v>
      </c>
      <c r="B31" s="69" t="s">
        <v>698</v>
      </c>
      <c r="C31" s="347">
        <v>88352589.469999999</v>
      </c>
      <c r="D31" s="70">
        <f>SUM(D17:D30)</f>
        <v>96868263.494000003</v>
      </c>
      <c r="E31" s="58">
        <f t="shared" si="0"/>
        <v>8.7909844946559428</v>
      </c>
    </row>
    <row r="32" spans="1:7" s="71" customFormat="1" ht="26.25" x14ac:dyDescent="0.55000000000000004">
      <c r="A32" s="68" t="s">
        <v>699</v>
      </c>
      <c r="B32" s="72" t="s">
        <v>700</v>
      </c>
      <c r="C32" s="73">
        <v>15123941.680000007</v>
      </c>
      <c r="D32" s="74">
        <f>D16-D31</f>
        <v>6606642.0160000026</v>
      </c>
      <c r="E32" s="58">
        <f t="shared" si="0"/>
        <v>-128.920253941</v>
      </c>
    </row>
    <row r="33" spans="1:7" s="71" customFormat="1" ht="26.25" x14ac:dyDescent="0.55000000000000004">
      <c r="A33" s="68" t="s">
        <v>729</v>
      </c>
      <c r="B33" s="75" t="s">
        <v>730</v>
      </c>
      <c r="C33" s="348">
        <v>17891962.970000006</v>
      </c>
      <c r="D33" s="70">
        <f>D32-D15+D28</f>
        <v>10187451.730000002</v>
      </c>
      <c r="E33" s="76"/>
    </row>
    <row r="34" spans="1:7" ht="26.25" x14ac:dyDescent="0.55000000000000004">
      <c r="A34" s="77"/>
      <c r="B34" s="78" t="s">
        <v>701</v>
      </c>
      <c r="C34" s="79"/>
      <c r="D34" s="80"/>
      <c r="E34" s="80"/>
    </row>
    <row r="35" spans="1:7" ht="26.25" x14ac:dyDescent="0.55000000000000004">
      <c r="A35" s="77" t="s">
        <v>738</v>
      </c>
      <c r="B35" s="81" t="s">
        <v>728</v>
      </c>
      <c r="C35" s="82">
        <v>0</v>
      </c>
      <c r="D35" s="83">
        <f>Expense!E39</f>
        <v>10187451.729999989</v>
      </c>
      <c r="E35" s="80"/>
      <c r="G35" s="84"/>
    </row>
    <row r="36" spans="1:7" ht="26.25" x14ac:dyDescent="0.55000000000000004">
      <c r="A36" s="77"/>
      <c r="B36" s="81" t="s">
        <v>860</v>
      </c>
      <c r="C36" s="85" t="str">
        <f>IF(D36&gt;=0,"ไม่เกิน","เกิน")</f>
        <v>ไม่เกิน</v>
      </c>
      <c r="D36" s="86">
        <f>IF(D35&lt;0,0-D84,((D35*20%)-D84))</f>
        <v>436072.34599999804</v>
      </c>
      <c r="E36" s="87"/>
      <c r="G36" s="88"/>
    </row>
    <row r="37" spans="1:7" ht="26.25" x14ac:dyDescent="0.55000000000000004">
      <c r="A37" s="56" t="s">
        <v>43</v>
      </c>
      <c r="B37" s="89" t="s">
        <v>1039</v>
      </c>
      <c r="C37" s="64">
        <v>0</v>
      </c>
      <c r="D37" s="366">
        <v>43739975.079999998</v>
      </c>
      <c r="E37" s="90"/>
    </row>
    <row r="38" spans="1:7" ht="26.25" x14ac:dyDescent="0.55000000000000004">
      <c r="A38" s="56" t="s">
        <v>44</v>
      </c>
      <c r="B38" s="91" t="s">
        <v>1040</v>
      </c>
      <c r="C38" s="58">
        <v>0</v>
      </c>
      <c r="D38" s="367">
        <v>60822896.300000004</v>
      </c>
      <c r="E38" s="90"/>
    </row>
    <row r="39" spans="1:7" ht="26.25" x14ac:dyDescent="0.55000000000000004">
      <c r="A39" s="56" t="s">
        <v>702</v>
      </c>
      <c r="B39" s="91" t="s">
        <v>1041</v>
      </c>
      <c r="C39" s="58">
        <v>0</v>
      </c>
      <c r="D39" s="333">
        <v>26543306.329999998</v>
      </c>
      <c r="E39" s="90"/>
    </row>
    <row r="40" spans="1:7" ht="26.25" x14ac:dyDescent="0.55000000000000004">
      <c r="A40" s="92"/>
      <c r="B40" s="93"/>
      <c r="C40" s="90"/>
      <c r="D40" s="94"/>
      <c r="E40" s="90"/>
    </row>
    <row r="41" spans="1:7" ht="26.25" x14ac:dyDescent="0.55000000000000004">
      <c r="A41" s="95"/>
      <c r="B41" s="96" t="s">
        <v>703</v>
      </c>
      <c r="C41" s="96"/>
      <c r="D41" s="97" t="s">
        <v>1599</v>
      </c>
      <c r="E41" s="96"/>
    </row>
    <row r="42" spans="1:7" ht="26.25" x14ac:dyDescent="0.55000000000000004">
      <c r="A42" s="95"/>
      <c r="B42" s="98" t="s">
        <v>704</v>
      </c>
      <c r="C42" s="55"/>
      <c r="D42" s="65">
        <f>'2.WS-ยา วชภฯ'!J3</f>
        <v>8960000</v>
      </c>
      <c r="E42" s="55"/>
    </row>
    <row r="43" spans="1:7" ht="26.25" x14ac:dyDescent="0.55000000000000004">
      <c r="A43" s="95"/>
      <c r="B43" s="99" t="s">
        <v>705</v>
      </c>
      <c r="C43" s="55"/>
      <c r="D43" s="65">
        <f>'2.WS-ยา วชภฯ'!J4</f>
        <v>5090979.1100000003</v>
      </c>
      <c r="E43" s="55"/>
    </row>
    <row r="44" spans="1:7" ht="26.25" x14ac:dyDescent="0.55000000000000004">
      <c r="A44" s="95"/>
      <c r="B44" s="99" t="s">
        <v>706</v>
      </c>
      <c r="C44" s="55"/>
      <c r="D44" s="65">
        <f>'2.WS-ยา วชภฯ'!J5</f>
        <v>2778772</v>
      </c>
      <c r="E44" s="55"/>
    </row>
    <row r="45" spans="1:7" ht="73.5" customHeight="1" x14ac:dyDescent="0.55000000000000004">
      <c r="A45" s="95"/>
      <c r="B45" s="55"/>
      <c r="C45" s="55"/>
      <c r="D45" s="100"/>
      <c r="E45" s="55"/>
    </row>
    <row r="46" spans="1:7" ht="26.25" x14ac:dyDescent="0.55000000000000004">
      <c r="A46" s="95"/>
      <c r="B46" s="96" t="s">
        <v>743</v>
      </c>
      <c r="C46" s="96"/>
      <c r="D46" s="97" t="s">
        <v>1599</v>
      </c>
      <c r="E46" s="96"/>
    </row>
    <row r="47" spans="1:7" ht="26.25" x14ac:dyDescent="0.55000000000000004">
      <c r="A47" s="95"/>
      <c r="B47" s="101" t="s">
        <v>624</v>
      </c>
      <c r="C47" s="55"/>
      <c r="D47" s="102">
        <f>'3.WS-วัสดุอื่น'!G3</f>
        <v>200000</v>
      </c>
      <c r="E47" s="55"/>
    </row>
    <row r="48" spans="1:7" ht="26.25" x14ac:dyDescent="0.55000000000000004">
      <c r="A48" s="95"/>
      <c r="B48" s="101" t="s">
        <v>625</v>
      </c>
      <c r="C48" s="55"/>
      <c r="D48" s="102">
        <f>'3.WS-วัสดุอื่น'!G4</f>
        <v>10000</v>
      </c>
      <c r="E48" s="55"/>
    </row>
    <row r="49" spans="1:6" ht="26.25" x14ac:dyDescent="0.55000000000000004">
      <c r="A49" s="95"/>
      <c r="B49" s="101" t="s">
        <v>626</v>
      </c>
      <c r="C49" s="55"/>
      <c r="D49" s="102">
        <f>'3.WS-วัสดุอื่น'!G5</f>
        <v>350000</v>
      </c>
      <c r="E49" s="55"/>
      <c r="F49" s="103"/>
    </row>
    <row r="50" spans="1:6" ht="26.25" x14ac:dyDescent="0.55000000000000004">
      <c r="A50" s="95"/>
      <c r="B50" s="101" t="s">
        <v>627</v>
      </c>
      <c r="D50" s="102">
        <f>'3.WS-วัสดุอื่น'!G6</f>
        <v>28000</v>
      </c>
      <c r="F50" s="103"/>
    </row>
    <row r="51" spans="1:6" ht="26.25" x14ac:dyDescent="0.55000000000000004">
      <c r="A51" s="95"/>
      <c r="B51" s="101" t="s">
        <v>628</v>
      </c>
      <c r="D51" s="102">
        <f>'3.WS-วัสดุอื่น'!G7</f>
        <v>13000</v>
      </c>
      <c r="F51" s="103"/>
    </row>
    <row r="52" spans="1:6" ht="26.25" x14ac:dyDescent="0.55000000000000004">
      <c r="A52" s="95"/>
      <c r="B52" s="101" t="s">
        <v>629</v>
      </c>
      <c r="D52" s="102">
        <f>'3.WS-วัสดุอื่น'!G8</f>
        <v>420000</v>
      </c>
      <c r="F52" s="103"/>
    </row>
    <row r="53" spans="1:6" ht="26.25" x14ac:dyDescent="0.55000000000000004">
      <c r="A53" s="95"/>
      <c r="B53" s="101" t="s">
        <v>630</v>
      </c>
      <c r="D53" s="102">
        <f>'3.WS-วัสดุอื่น'!G9</f>
        <v>385000</v>
      </c>
      <c r="F53" s="103"/>
    </row>
    <row r="54" spans="1:6" ht="26.25" x14ac:dyDescent="0.55000000000000004">
      <c r="A54" s="95"/>
      <c r="B54" s="101" t="s">
        <v>631</v>
      </c>
      <c r="D54" s="102">
        <f>'3.WS-วัสดุอื่น'!G10</f>
        <v>60000</v>
      </c>
      <c r="F54" s="103"/>
    </row>
    <row r="55" spans="1:6" ht="26.25" x14ac:dyDescent="0.55000000000000004">
      <c r="A55" s="95"/>
      <c r="B55" s="101" t="s">
        <v>632</v>
      </c>
      <c r="D55" s="102">
        <f>'3.WS-วัสดุอื่น'!G11</f>
        <v>75000</v>
      </c>
      <c r="F55" s="103"/>
    </row>
    <row r="56" spans="1:6" ht="26.25" x14ac:dyDescent="0.55000000000000004">
      <c r="A56" s="95"/>
      <c r="B56" s="101" t="s">
        <v>633</v>
      </c>
      <c r="D56" s="102">
        <f>'3.WS-วัสดุอื่น'!G12</f>
        <v>32000</v>
      </c>
      <c r="F56" s="103"/>
    </row>
    <row r="57" spans="1:6" ht="26.25" x14ac:dyDescent="0.55000000000000004">
      <c r="A57" s="95"/>
      <c r="B57" s="101" t="s">
        <v>634</v>
      </c>
      <c r="D57" s="102">
        <f>'3.WS-วัสดุอื่น'!G13</f>
        <v>190000</v>
      </c>
      <c r="F57" s="103"/>
    </row>
    <row r="58" spans="1:6" ht="26.25" x14ac:dyDescent="0.55000000000000004">
      <c r="A58" s="95"/>
      <c r="B58" s="104" t="s">
        <v>758</v>
      </c>
      <c r="D58" s="105">
        <f>SUM(D47:D57)</f>
        <v>1763000</v>
      </c>
      <c r="F58" s="103"/>
    </row>
    <row r="59" spans="1:6" ht="26.25" x14ac:dyDescent="0.55000000000000004">
      <c r="A59" s="95"/>
      <c r="B59" s="106"/>
      <c r="C59" s="55"/>
      <c r="D59" s="107"/>
      <c r="E59" s="108"/>
      <c r="F59" s="103"/>
    </row>
    <row r="60" spans="1:6" ht="26.25" x14ac:dyDescent="0.55000000000000004">
      <c r="A60" s="95"/>
      <c r="B60" s="96" t="s">
        <v>754</v>
      </c>
      <c r="C60" s="96"/>
      <c r="D60" s="109" t="s">
        <v>707</v>
      </c>
      <c r="E60" s="96"/>
      <c r="F60" s="103"/>
    </row>
    <row r="61" spans="1:6" ht="26.25" x14ac:dyDescent="0.55000000000000004">
      <c r="A61" s="95"/>
      <c r="B61" s="110" t="s">
        <v>1600</v>
      </c>
      <c r="C61" s="55"/>
      <c r="D61" s="111"/>
      <c r="E61" s="112"/>
      <c r="F61" s="103"/>
    </row>
    <row r="62" spans="1:6" ht="26.25" x14ac:dyDescent="0.55000000000000004">
      <c r="A62" s="95"/>
      <c r="B62" s="113" t="s">
        <v>708</v>
      </c>
      <c r="C62" s="55"/>
      <c r="D62" s="102">
        <f>'4.WS-แผน จน.'!F4</f>
        <v>8805667.5840000007</v>
      </c>
      <c r="E62" s="108"/>
      <c r="F62" s="103"/>
    </row>
    <row r="63" spans="1:6" ht="26.25" x14ac:dyDescent="0.55000000000000004">
      <c r="A63" s="95"/>
      <c r="B63" s="113" t="s">
        <v>709</v>
      </c>
      <c r="C63" s="55"/>
      <c r="D63" s="102">
        <f>'4.WS-แผน จน.'!F5</f>
        <v>2153008.9920000001</v>
      </c>
      <c r="E63" s="108"/>
      <c r="F63" s="103"/>
    </row>
    <row r="64" spans="1:6" ht="26.25" x14ac:dyDescent="0.55000000000000004">
      <c r="A64" s="95"/>
      <c r="B64" s="113" t="s">
        <v>710</v>
      </c>
      <c r="C64" s="55"/>
      <c r="D64" s="102">
        <f>'4.WS-แผน จน.'!F6</f>
        <v>2664127.648</v>
      </c>
      <c r="E64" s="108"/>
      <c r="F64" s="103"/>
    </row>
    <row r="65" spans="1:7" ht="26.25" x14ac:dyDescent="0.55000000000000004">
      <c r="A65" s="95"/>
      <c r="B65" s="113" t="s">
        <v>711</v>
      </c>
      <c r="C65" s="55"/>
      <c r="D65" s="102">
        <f>'4.WS-แผน จน.'!F7</f>
        <v>6263473</v>
      </c>
      <c r="E65" s="108"/>
      <c r="F65" s="103"/>
    </row>
    <row r="66" spans="1:7" ht="26.25" x14ac:dyDescent="0.55000000000000004">
      <c r="A66" s="95"/>
      <c r="B66" s="113" t="s">
        <v>712</v>
      </c>
      <c r="C66" s="55"/>
      <c r="D66" s="102">
        <f>'4.WS-แผน จน.'!F8</f>
        <v>10665092</v>
      </c>
      <c r="E66" s="108"/>
      <c r="F66" s="103"/>
    </row>
    <row r="67" spans="1:7" ht="26.25" x14ac:dyDescent="0.55000000000000004">
      <c r="A67" s="95"/>
      <c r="B67" s="113" t="s">
        <v>713</v>
      </c>
      <c r="C67" s="55"/>
      <c r="D67" s="102">
        <f>'4.WS-แผน จน.'!F9</f>
        <v>599945.6</v>
      </c>
      <c r="E67" s="108"/>
      <c r="F67" s="103"/>
    </row>
    <row r="68" spans="1:7" ht="26.25" x14ac:dyDescent="0.55000000000000004">
      <c r="A68" s="95"/>
      <c r="B68" s="114" t="s">
        <v>846</v>
      </c>
      <c r="C68" s="45"/>
      <c r="D68" s="102">
        <f>'4.WS-แผน จน.'!F10</f>
        <v>2249431.4560000002</v>
      </c>
      <c r="E68" s="93"/>
      <c r="F68" s="103"/>
      <c r="G68" s="88"/>
    </row>
    <row r="69" spans="1:7" ht="26.25" x14ac:dyDescent="0.55000000000000004">
      <c r="A69" s="95"/>
      <c r="B69" s="113" t="s">
        <v>714</v>
      </c>
      <c r="C69" s="55"/>
      <c r="D69" s="102">
        <f>'4.WS-แผน จน.'!F11</f>
        <v>6722642.9680000013</v>
      </c>
      <c r="E69" s="108"/>
      <c r="F69" s="103"/>
    </row>
    <row r="70" spans="1:7" ht="26.25" x14ac:dyDescent="0.55000000000000004">
      <c r="A70" s="95"/>
      <c r="B70" s="113" t="s">
        <v>1601</v>
      </c>
      <c r="C70" s="55"/>
      <c r="D70" s="102">
        <f>SUM(D62:D69)</f>
        <v>40123389.248000003</v>
      </c>
      <c r="E70" s="108"/>
      <c r="F70" s="103"/>
    </row>
    <row r="71" spans="1:7" ht="26.25" x14ac:dyDescent="0.55000000000000004">
      <c r="A71" s="95"/>
      <c r="B71" s="108"/>
      <c r="C71" s="55"/>
      <c r="D71" s="107"/>
      <c r="E71" s="108"/>
      <c r="F71" s="103"/>
    </row>
    <row r="72" spans="1:7" ht="26.25" x14ac:dyDescent="0.55000000000000004">
      <c r="A72" s="95"/>
      <c r="B72" s="115" t="s">
        <v>755</v>
      </c>
      <c r="C72" s="115"/>
      <c r="D72" s="116" t="s">
        <v>707</v>
      </c>
      <c r="E72" s="115"/>
      <c r="F72" s="103"/>
    </row>
    <row r="73" spans="1:7" ht="26.25" x14ac:dyDescent="0.55000000000000004">
      <c r="A73" s="95"/>
      <c r="B73" s="110" t="s">
        <v>1602</v>
      </c>
      <c r="C73" s="55"/>
      <c r="D73" s="117"/>
      <c r="E73" s="108"/>
      <c r="F73" s="103"/>
    </row>
    <row r="74" spans="1:7" ht="26.25" x14ac:dyDescent="0.55000000000000004">
      <c r="A74" s="95"/>
      <c r="B74" s="118" t="s">
        <v>715</v>
      </c>
      <c r="C74" s="55"/>
      <c r="D74" s="102">
        <f>'5.WS-แผน ลน.'!F4</f>
        <v>32223957.859999999</v>
      </c>
      <c r="E74" s="108"/>
    </row>
    <row r="75" spans="1:7" ht="26.25" x14ac:dyDescent="0.55000000000000004">
      <c r="A75" s="95"/>
      <c r="B75" s="118" t="s">
        <v>716</v>
      </c>
      <c r="C75" s="55"/>
      <c r="D75" s="102">
        <f>'5.WS-แผน ลน.'!F5</f>
        <v>1085527.04</v>
      </c>
      <c r="E75" s="108"/>
    </row>
    <row r="76" spans="1:7" ht="26.25" x14ac:dyDescent="0.55000000000000004">
      <c r="A76" s="95"/>
      <c r="B76" s="118" t="s">
        <v>717</v>
      </c>
      <c r="C76" s="55"/>
      <c r="D76" s="102">
        <f>'5.WS-แผน ลน.'!F6</f>
        <v>1028870.4</v>
      </c>
      <c r="E76" s="108"/>
    </row>
    <row r="77" spans="1:7" ht="26.25" x14ac:dyDescent="0.55000000000000004">
      <c r="A77" s="95"/>
      <c r="B77" s="118" t="s">
        <v>718</v>
      </c>
      <c r="C77" s="55"/>
      <c r="D77" s="102">
        <f>'5.WS-แผน ลน.'!F7</f>
        <v>716120</v>
      </c>
      <c r="E77" s="108"/>
    </row>
    <row r="78" spans="1:7" ht="26.25" x14ac:dyDescent="0.55000000000000004">
      <c r="A78" s="95"/>
      <c r="B78" s="118" t="s">
        <v>719</v>
      </c>
      <c r="C78" s="55"/>
      <c r="D78" s="102">
        <f>'5.WS-แผน ลน.'!F8</f>
        <v>11901.6</v>
      </c>
      <c r="E78" s="108"/>
    </row>
    <row r="79" spans="1:7" ht="26.25" x14ac:dyDescent="0.55000000000000004">
      <c r="A79" s="95"/>
      <c r="B79" s="118" t="s">
        <v>720</v>
      </c>
      <c r="C79" s="55"/>
      <c r="D79" s="102">
        <f>'5.WS-แผน ลน.'!F9</f>
        <v>299195.2</v>
      </c>
      <c r="E79" s="108"/>
    </row>
    <row r="80" spans="1:7" ht="26.25" x14ac:dyDescent="0.55000000000000004">
      <c r="A80" s="95"/>
      <c r="B80" s="118" t="s">
        <v>721</v>
      </c>
      <c r="C80" s="55"/>
      <c r="D80" s="102">
        <f>'5.WS-แผน ลน.'!F10</f>
        <v>870440.44</v>
      </c>
      <c r="E80" s="55"/>
    </row>
    <row r="81" spans="1:10" ht="26.25" x14ac:dyDescent="0.55000000000000004">
      <c r="A81" s="95"/>
      <c r="B81" s="110" t="s">
        <v>1603</v>
      </c>
      <c r="C81" s="55"/>
      <c r="D81" s="119">
        <f>SUM(D74:D80)</f>
        <v>36236012.539999999</v>
      </c>
      <c r="E81" s="108"/>
      <c r="F81" s="103"/>
    </row>
    <row r="82" spans="1:10" ht="26.25" x14ac:dyDescent="0.55000000000000004">
      <c r="A82" s="95"/>
      <c r="B82" s="108"/>
      <c r="C82" s="55"/>
      <c r="D82" s="107"/>
      <c r="E82" s="55"/>
    </row>
    <row r="83" spans="1:10" ht="26.25" x14ac:dyDescent="0.55000000000000004">
      <c r="A83" s="95"/>
      <c r="B83" s="115" t="s">
        <v>756</v>
      </c>
      <c r="C83" s="115"/>
      <c r="D83" s="120" t="s">
        <v>707</v>
      </c>
      <c r="E83" s="115"/>
    </row>
    <row r="84" spans="1:10" ht="26.25" x14ac:dyDescent="0.55000000000000004">
      <c r="A84" s="92"/>
      <c r="B84" s="121" t="s">
        <v>1604</v>
      </c>
      <c r="C84" s="90"/>
      <c r="D84" s="65">
        <f>'6.WS-แผนลงทุน'!G4</f>
        <v>1601418</v>
      </c>
      <c r="E84" s="90"/>
    </row>
    <row r="85" spans="1:10" ht="26.25" x14ac:dyDescent="0.55000000000000004">
      <c r="A85" s="92"/>
      <c r="B85" s="121" t="s">
        <v>1605</v>
      </c>
      <c r="C85" s="90"/>
      <c r="D85" s="65">
        <f>'6.WS-แผนลงทุน'!G5</f>
        <v>4257745.3</v>
      </c>
      <c r="E85" s="90"/>
      <c r="G85" s="103"/>
      <c r="H85" s="103"/>
      <c r="I85" s="103"/>
      <c r="J85" s="103"/>
    </row>
    <row r="86" spans="1:10" ht="26.25" x14ac:dyDescent="0.55000000000000004">
      <c r="A86" s="92"/>
      <c r="B86" s="121" t="s">
        <v>1606</v>
      </c>
      <c r="C86" s="90"/>
      <c r="D86" s="65">
        <f>'6.WS-แผนลงทุน'!G6</f>
        <v>0</v>
      </c>
      <c r="E86" s="90"/>
      <c r="G86" s="103"/>
      <c r="H86" s="103"/>
      <c r="I86" s="103"/>
      <c r="J86" s="103"/>
    </row>
    <row r="87" spans="1:10" ht="26.25" x14ac:dyDescent="0.55000000000000004">
      <c r="A87" s="95"/>
      <c r="B87" s="55"/>
      <c r="C87" s="55"/>
      <c r="D87" s="100"/>
      <c r="E87" s="55"/>
      <c r="G87" s="103"/>
      <c r="H87" s="103"/>
      <c r="I87" s="103"/>
      <c r="J87" s="103"/>
    </row>
    <row r="88" spans="1:10" ht="26.25" x14ac:dyDescent="0.55000000000000004">
      <c r="A88" s="95"/>
      <c r="B88" s="115" t="s">
        <v>757</v>
      </c>
      <c r="C88" s="115"/>
      <c r="D88" s="120" t="s">
        <v>665</v>
      </c>
      <c r="E88" s="115"/>
    </row>
    <row r="89" spans="1:10" ht="26.25" x14ac:dyDescent="0.55000000000000004">
      <c r="A89" s="92"/>
      <c r="B89" s="122" t="s">
        <v>820</v>
      </c>
      <c r="C89" s="108"/>
      <c r="D89" s="65">
        <f>'7.WS-แผน รพ.สต.'!C10</f>
        <v>2280000</v>
      </c>
      <c r="E89" s="108"/>
    </row>
    <row r="90" spans="1:10" ht="26.25" x14ac:dyDescent="0.55000000000000004">
      <c r="A90" s="92"/>
      <c r="B90" s="121" t="s">
        <v>816</v>
      </c>
      <c r="C90" s="108"/>
      <c r="D90" s="65">
        <f>'7.WS-แผน รพ.สต.'!D10</f>
        <v>8072999</v>
      </c>
      <c r="E90" s="108"/>
    </row>
    <row r="91" spans="1:10" ht="26.25" x14ac:dyDescent="0.55000000000000004">
      <c r="A91" s="92"/>
      <c r="B91" s="123" t="s">
        <v>814</v>
      </c>
      <c r="C91" s="108"/>
      <c r="D91" s="65">
        <f>'7.WS-แผน รพ.สต.'!E10</f>
        <v>1350083.96</v>
      </c>
      <c r="E91" s="108"/>
    </row>
    <row r="92" spans="1:10" ht="26.25" x14ac:dyDescent="0.5">
      <c r="B92" s="123" t="s">
        <v>815</v>
      </c>
      <c r="D92" s="65">
        <f>'7.WS-แผน รพ.สต.'!F10</f>
        <v>1000000</v>
      </c>
    </row>
  </sheetData>
  <pageMargins left="1.2204724409448819" right="0.39370078740157483" top="0.33" bottom="0.43" header="0.34" footer="0"/>
  <pageSetup paperSize="9" scale="68" orientation="portrait" r:id="rId1"/>
  <headerFooter>
    <oddFooter>&amp;LPlanfin60&amp;R&amp;P</oddFooter>
  </headerFooter>
  <rowBreaks count="1" manualBreakCount="1">
    <brk id="4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zoomScale="90" zoomScaleNormal="90" workbookViewId="0">
      <selection activeCell="E19" sqref="E19"/>
    </sheetView>
  </sheetViews>
  <sheetFormatPr defaultRowHeight="23.25" x14ac:dyDescent="0.5"/>
  <cols>
    <col min="1" max="1" width="2.125" style="205" customWidth="1"/>
    <col min="2" max="2" width="3.125" style="205" customWidth="1"/>
    <col min="3" max="3" width="6.125" style="265" customWidth="1"/>
    <col min="4" max="4" width="42.75" style="205" customWidth="1"/>
    <col min="5" max="5" width="15.375" style="205" customWidth="1"/>
    <col min="6" max="6" width="13.875" style="67" bestFit="1" customWidth="1"/>
    <col min="7" max="7" width="18.25" style="205" customWidth="1"/>
    <col min="8" max="9" width="9" style="205"/>
    <col min="10" max="10" width="18" style="206" customWidth="1"/>
    <col min="11" max="11" width="11.75" style="205" bestFit="1" customWidth="1"/>
    <col min="12" max="16384" width="9" style="205"/>
  </cols>
  <sheetData>
    <row r="1" spans="3:10" ht="29.25" x14ac:dyDescent="0.6">
      <c r="C1" s="203"/>
      <c r="D1" s="204" t="s">
        <v>742</v>
      </c>
      <c r="E1" s="372">
        <v>2561</v>
      </c>
      <c r="F1" s="373"/>
      <c r="G1" s="374"/>
    </row>
    <row r="2" spans="3:10" s="211" customFormat="1" ht="53.25" customHeight="1" x14ac:dyDescent="0.5">
      <c r="C2" s="207">
        <v>1</v>
      </c>
      <c r="D2" s="208" t="s">
        <v>637</v>
      </c>
      <c r="E2" s="51" t="s">
        <v>641</v>
      </c>
      <c r="F2" s="209" t="s">
        <v>643</v>
      </c>
      <c r="G2" s="210" t="s">
        <v>642</v>
      </c>
      <c r="J2" s="212"/>
    </row>
    <row r="3" spans="3:10" x14ac:dyDescent="0.5">
      <c r="C3" s="213">
        <v>41010</v>
      </c>
      <c r="D3" s="214" t="s">
        <v>1</v>
      </c>
      <c r="E3" s="215">
        <v>60320</v>
      </c>
      <c r="F3" s="216">
        <f>G3/E3</f>
        <v>816.75145673076918</v>
      </c>
      <c r="G3" s="217">
        <f>SUMIF('1.WS-Re-Exp'!$E$3:$E$599,Revenue!C3,'1.WS-Re-Exp'!$C$3:$C$599)</f>
        <v>49266447.869999997</v>
      </c>
    </row>
    <row r="4" spans="3:10" x14ac:dyDescent="0.5">
      <c r="C4" s="213">
        <v>41020</v>
      </c>
      <c r="D4" s="214" t="s">
        <v>5</v>
      </c>
      <c r="E4" s="218">
        <v>609</v>
      </c>
      <c r="F4" s="219">
        <f t="shared" ref="F4:F10" si="0">G4/E4</f>
        <v>0</v>
      </c>
      <c r="G4" s="220">
        <f>SUMIF('1.WS-Re-Exp'!$E$3:$E$599,Revenue!C4,'1.WS-Re-Exp'!$C$3:$C$599)</f>
        <v>0</v>
      </c>
      <c r="H4" s="205">
        <v>1</v>
      </c>
    </row>
    <row r="5" spans="3:10" x14ac:dyDescent="0.5">
      <c r="C5" s="213">
        <v>41030</v>
      </c>
      <c r="D5" s="214" t="s">
        <v>679</v>
      </c>
      <c r="E5" s="218">
        <v>882</v>
      </c>
      <c r="F5" s="219">
        <f t="shared" si="0"/>
        <v>490.92970521541952</v>
      </c>
      <c r="G5" s="220">
        <f>SUMIF('1.WS-Re-Exp'!$E$3:$E$599,Revenue!C5,'1.WS-Re-Exp'!$C$3:$C$599)</f>
        <v>433000</v>
      </c>
    </row>
    <row r="6" spans="3:10" x14ac:dyDescent="0.5">
      <c r="C6" s="213">
        <v>41040</v>
      </c>
      <c r="D6" s="214" t="s">
        <v>7</v>
      </c>
      <c r="E6" s="218">
        <v>5361</v>
      </c>
      <c r="F6" s="219">
        <f t="shared" si="0"/>
        <v>391.71796306659206</v>
      </c>
      <c r="G6" s="220">
        <f>SUMIF('1.WS-Re-Exp'!$E$3:$E$599,Revenue!C6,'1.WS-Re-Exp'!$C$3:$C$599)</f>
        <v>2100000</v>
      </c>
    </row>
    <row r="7" spans="3:10" x14ac:dyDescent="0.5">
      <c r="C7" s="213">
        <v>41050</v>
      </c>
      <c r="D7" s="214" t="s">
        <v>9</v>
      </c>
      <c r="E7" s="218">
        <v>6391</v>
      </c>
      <c r="F7" s="219">
        <f t="shared" si="0"/>
        <v>206.85338757627915</v>
      </c>
      <c r="G7" s="220">
        <f>SUMIF('1.WS-Re-Exp'!$E$3:$E$599,Revenue!C7,'1.WS-Re-Exp'!$C$3:$C$599)</f>
        <v>1322000</v>
      </c>
    </row>
    <row r="8" spans="3:10" x14ac:dyDescent="0.5">
      <c r="C8" s="213">
        <v>41060</v>
      </c>
      <c r="D8" s="214" t="s">
        <v>11</v>
      </c>
      <c r="E8" s="218">
        <v>591</v>
      </c>
      <c r="F8" s="219">
        <f t="shared" si="0"/>
        <v>372.2504230118443</v>
      </c>
      <c r="G8" s="220">
        <f>SUMIF('1.WS-Re-Exp'!$E$3:$E$599,Revenue!C8,'1.WS-Re-Exp'!$C$3:$C$599)</f>
        <v>220000</v>
      </c>
    </row>
    <row r="9" spans="3:10" x14ac:dyDescent="0.5">
      <c r="C9" s="213">
        <v>41070</v>
      </c>
      <c r="D9" s="214" t="s">
        <v>13</v>
      </c>
      <c r="E9" s="218">
        <v>7414</v>
      </c>
      <c r="F9" s="219">
        <f t="shared" si="0"/>
        <v>396.5470731049366</v>
      </c>
      <c r="G9" s="220">
        <f>SUMIF('1.WS-Re-Exp'!$E$3:$E$599,Revenue!C9,'1.WS-Re-Exp'!$C$3:$C$599)</f>
        <v>2940000</v>
      </c>
    </row>
    <row r="10" spans="3:10" x14ac:dyDescent="0.5">
      <c r="C10" s="213">
        <v>41111</v>
      </c>
      <c r="D10" s="221" t="s">
        <v>677</v>
      </c>
      <c r="E10" s="222">
        <f>SUM(E3:E9)</f>
        <v>81568</v>
      </c>
      <c r="F10" s="219">
        <f t="shared" si="0"/>
        <v>689.99421182326398</v>
      </c>
      <c r="G10" s="223">
        <f>SUM(G3:G9)</f>
        <v>56281447.869999997</v>
      </c>
    </row>
    <row r="11" spans="3:10" x14ac:dyDescent="0.5">
      <c r="C11" s="224">
        <v>2</v>
      </c>
      <c r="D11" s="225" t="s">
        <v>740</v>
      </c>
      <c r="E11" s="226" t="s">
        <v>819</v>
      </c>
      <c r="F11" s="227" t="s">
        <v>640</v>
      </c>
      <c r="G11" s="228" t="s">
        <v>741</v>
      </c>
    </row>
    <row r="12" spans="3:10" x14ac:dyDescent="0.5">
      <c r="C12" s="213">
        <v>42010</v>
      </c>
      <c r="D12" s="214" t="s">
        <v>1</v>
      </c>
      <c r="E12" s="229">
        <v>2478</v>
      </c>
      <c r="F12" s="230">
        <f t="shared" ref="F12:F19" si="1">G12/E12</f>
        <v>5433.5351089588376</v>
      </c>
      <c r="G12" s="220">
        <f>SUMIF('1.WS-Re-Exp'!$E$3:$E$599,Revenue!C12,'1.WS-Re-Exp'!$C$3:$C$599)</f>
        <v>13464300</v>
      </c>
    </row>
    <row r="13" spans="3:10" x14ac:dyDescent="0.5">
      <c r="C13" s="213">
        <v>42020</v>
      </c>
      <c r="D13" s="214" t="s">
        <v>5</v>
      </c>
      <c r="E13" s="229">
        <v>11</v>
      </c>
      <c r="F13" s="230">
        <f t="shared" si="1"/>
        <v>3636.3636363636365</v>
      </c>
      <c r="G13" s="220">
        <f>SUMIF('1.WS-Re-Exp'!$E$3:$E$599,Revenue!C13,'1.WS-Re-Exp'!$C$3:$C$599)</f>
        <v>40000</v>
      </c>
      <c r="H13" s="205">
        <v>2</v>
      </c>
    </row>
    <row r="14" spans="3:10" x14ac:dyDescent="0.5">
      <c r="C14" s="213">
        <v>42030</v>
      </c>
      <c r="D14" s="214" t="s">
        <v>679</v>
      </c>
      <c r="E14" s="229">
        <v>19</v>
      </c>
      <c r="F14" s="230">
        <f t="shared" si="1"/>
        <v>2631.5789473684213</v>
      </c>
      <c r="G14" s="220">
        <f>SUMIF('1.WS-Re-Exp'!$E$3:$E$599,Revenue!C14,'1.WS-Re-Exp'!$C$3:$C$599)</f>
        <v>50000</v>
      </c>
    </row>
    <row r="15" spans="3:10" x14ac:dyDescent="0.5">
      <c r="C15" s="213">
        <v>42040</v>
      </c>
      <c r="D15" s="214" t="s">
        <v>7</v>
      </c>
      <c r="E15" s="229">
        <v>79</v>
      </c>
      <c r="F15" s="230">
        <f t="shared" si="1"/>
        <v>6962.0253164556962</v>
      </c>
      <c r="G15" s="220">
        <f>SUMIF('1.WS-Re-Exp'!$E$3:$E$599,Revenue!C15,'1.WS-Re-Exp'!$C$3:$C$599)</f>
        <v>550000</v>
      </c>
    </row>
    <row r="16" spans="3:10" x14ac:dyDescent="0.5">
      <c r="C16" s="213">
        <v>42050</v>
      </c>
      <c r="D16" s="214" t="s">
        <v>9</v>
      </c>
      <c r="E16" s="229">
        <v>184</v>
      </c>
      <c r="F16" s="230">
        <f t="shared" si="1"/>
        <v>1883.1521739130435</v>
      </c>
      <c r="G16" s="220">
        <f>SUMIF('1.WS-Re-Exp'!$E$3:$E$599,Revenue!C16,'1.WS-Re-Exp'!$C$3:$C$599)</f>
        <v>346500</v>
      </c>
    </row>
    <row r="17" spans="3:11" x14ac:dyDescent="0.5">
      <c r="C17" s="213">
        <v>42060</v>
      </c>
      <c r="D17" s="214" t="s">
        <v>11</v>
      </c>
      <c r="E17" s="229">
        <v>43</v>
      </c>
      <c r="F17" s="230">
        <f t="shared" si="1"/>
        <v>12093.023255813954</v>
      </c>
      <c r="G17" s="220">
        <f>SUMIF('1.WS-Re-Exp'!$E$3:$E$599,Revenue!C17,'1.WS-Re-Exp'!$C$3:$C$599)</f>
        <v>520000</v>
      </c>
    </row>
    <row r="18" spans="3:11" x14ac:dyDescent="0.5">
      <c r="C18" s="213">
        <v>42070</v>
      </c>
      <c r="D18" s="214" t="s">
        <v>13</v>
      </c>
      <c r="E18" s="229">
        <v>188</v>
      </c>
      <c r="F18" s="230">
        <f t="shared" si="1"/>
        <v>5212.7659574468089</v>
      </c>
      <c r="G18" s="220">
        <f>SUMIF('1.WS-Re-Exp'!$E$3:$E$599,Revenue!C18,'1.WS-Re-Exp'!$C$3:$C$599)</f>
        <v>980000</v>
      </c>
    </row>
    <row r="19" spans="3:11" x14ac:dyDescent="0.5">
      <c r="C19" s="213">
        <v>42222</v>
      </c>
      <c r="D19" s="221" t="s">
        <v>678</v>
      </c>
      <c r="E19" s="231">
        <f>SUM(E12:E18)</f>
        <v>3002</v>
      </c>
      <c r="F19" s="230">
        <f t="shared" si="1"/>
        <v>5313.3910726182548</v>
      </c>
      <c r="G19" s="223">
        <f>SUM(G12:G18)</f>
        <v>15950800</v>
      </c>
    </row>
    <row r="20" spans="3:11" x14ac:dyDescent="0.5">
      <c r="C20" s="224">
        <v>3</v>
      </c>
      <c r="D20" s="225" t="s">
        <v>664</v>
      </c>
      <c r="E20" s="232"/>
      <c r="F20" s="230"/>
      <c r="G20" s="220"/>
    </row>
    <row r="21" spans="3:11" x14ac:dyDescent="0.5">
      <c r="C21" s="213">
        <v>43010</v>
      </c>
      <c r="D21" s="214" t="s">
        <v>1</v>
      </c>
      <c r="E21" s="232"/>
      <c r="F21" s="230"/>
      <c r="G21" s="220">
        <f>SUMIF('1.WS-Re-Exp'!$E$3:$E$599,Revenue!C21,'1.WS-Re-Exp'!$C$3:$C$599)</f>
        <v>7768104.7799999993</v>
      </c>
    </row>
    <row r="22" spans="3:11" x14ac:dyDescent="0.5">
      <c r="C22" s="213">
        <v>43020</v>
      </c>
      <c r="D22" s="233" t="s">
        <v>7</v>
      </c>
      <c r="E22" s="232"/>
      <c r="F22" s="230"/>
      <c r="G22" s="220">
        <f>SUMIF('1.WS-Re-Exp'!$E$3:$E$599,Revenue!C22,'1.WS-Re-Exp'!$C$3:$C$599)</f>
        <v>0</v>
      </c>
      <c r="H22" s="205">
        <v>3</v>
      </c>
    </row>
    <row r="23" spans="3:11" x14ac:dyDescent="0.5">
      <c r="C23" s="213">
        <v>43030</v>
      </c>
      <c r="D23" s="214" t="s">
        <v>9</v>
      </c>
      <c r="E23" s="232"/>
      <c r="F23" s="230"/>
      <c r="G23" s="220">
        <f>SUMIF('1.WS-Re-Exp'!$E$3:$E$599,Revenue!C23,'1.WS-Re-Exp'!$C$3:$C$599)</f>
        <v>130000</v>
      </c>
    </row>
    <row r="24" spans="3:11" x14ac:dyDescent="0.5">
      <c r="C24" s="213">
        <v>43040</v>
      </c>
      <c r="D24" s="214" t="s">
        <v>11</v>
      </c>
      <c r="E24" s="232"/>
      <c r="F24" s="230"/>
      <c r="G24" s="220">
        <f>SUMIF('1.WS-Re-Exp'!$E$3:$E$599,Revenue!C24,'1.WS-Re-Exp'!$C$3:$C$599)</f>
        <v>550000</v>
      </c>
    </row>
    <row r="25" spans="3:11" x14ac:dyDescent="0.5">
      <c r="C25" s="213">
        <v>43050</v>
      </c>
      <c r="D25" s="214" t="s">
        <v>13</v>
      </c>
      <c r="E25" s="232"/>
      <c r="F25" s="230"/>
      <c r="G25" s="220">
        <f>SUMIF('1.WS-Re-Exp'!$E$3:$E$599,Revenue!C25,'1.WS-Re-Exp'!$C$3:$C$599)</f>
        <v>50000</v>
      </c>
    </row>
    <row r="26" spans="3:11" ht="18" customHeight="1" x14ac:dyDescent="0.5">
      <c r="C26" s="213">
        <v>43060</v>
      </c>
      <c r="D26" s="214" t="s">
        <v>3</v>
      </c>
      <c r="E26" s="232"/>
      <c r="F26" s="230"/>
      <c r="G26" s="220">
        <f>SUMIF('1.WS-Re-Exp'!$E$3:$E$599,Revenue!C26,'1.WS-Re-Exp'!$C$3:$C$599)</f>
        <v>170000</v>
      </c>
    </row>
    <row r="27" spans="3:11" s="238" customFormat="1" x14ac:dyDescent="0.5">
      <c r="C27" s="234">
        <v>43333</v>
      </c>
      <c r="D27" s="235" t="s">
        <v>682</v>
      </c>
      <c r="E27" s="236"/>
      <c r="F27" s="237"/>
      <c r="G27" s="223">
        <f>SUM(G21:G26)</f>
        <v>8668104.7799999993</v>
      </c>
      <c r="J27" s="239"/>
    </row>
    <row r="28" spans="3:11" x14ac:dyDescent="0.5">
      <c r="C28" s="224">
        <v>4</v>
      </c>
      <c r="D28" s="225" t="s">
        <v>751</v>
      </c>
      <c r="E28" s="240"/>
      <c r="F28" s="230"/>
      <c r="G28" s="241"/>
    </row>
    <row r="29" spans="3:11" x14ac:dyDescent="0.5">
      <c r="C29" s="213">
        <v>44010</v>
      </c>
      <c r="D29" s="242" t="s">
        <v>668</v>
      </c>
      <c r="E29" s="243"/>
      <c r="F29" s="244"/>
      <c r="G29" s="245">
        <f>SUMIF('1.WS-Re-Exp'!$E$3:$E$599,Revenue!C29,'1.WS-Re-Exp'!$C$3:$C$599)</f>
        <v>-11600892.439999999</v>
      </c>
      <c r="K29" s="246"/>
    </row>
    <row r="30" spans="3:11" x14ac:dyDescent="0.5">
      <c r="C30" s="213">
        <v>44020</v>
      </c>
      <c r="D30" s="242" t="s">
        <v>669</v>
      </c>
      <c r="E30" s="243"/>
      <c r="F30" s="244"/>
      <c r="G30" s="245">
        <f>SUMIF('1.WS-Re-Exp'!$E$3:$E$599,Revenue!C30,'1.WS-Re-Exp'!$C$3:$C$599)</f>
        <v>-17000</v>
      </c>
      <c r="K30" s="246"/>
    </row>
    <row r="31" spans="3:11" x14ac:dyDescent="0.5">
      <c r="C31" s="213">
        <v>44030</v>
      </c>
      <c r="D31" s="242" t="s">
        <v>670</v>
      </c>
      <c r="E31" s="243"/>
      <c r="F31" s="244"/>
      <c r="G31" s="245">
        <f>SUMIF('1.WS-Re-Exp'!$E$3:$E$599,Revenue!C31,'1.WS-Re-Exp'!$C$3:$C$599)</f>
        <v>40000</v>
      </c>
      <c r="K31" s="246"/>
    </row>
    <row r="32" spans="3:11" x14ac:dyDescent="0.5">
      <c r="C32" s="213">
        <v>44040</v>
      </c>
      <c r="D32" s="242" t="s">
        <v>671</v>
      </c>
      <c r="E32" s="243"/>
      <c r="F32" s="244"/>
      <c r="G32" s="245">
        <f>SUMIF('1.WS-Re-Exp'!$E$3:$E$599,Revenue!C32,'1.WS-Re-Exp'!$C$3:$C$599)</f>
        <v>-598500</v>
      </c>
      <c r="K32" s="246"/>
    </row>
    <row r="33" spans="3:11" x14ac:dyDescent="0.5">
      <c r="C33" s="213">
        <v>44050</v>
      </c>
      <c r="D33" s="242" t="s">
        <v>672</v>
      </c>
      <c r="E33" s="243"/>
      <c r="F33" s="244"/>
      <c r="G33" s="245">
        <f>SUMIF('1.WS-Re-Exp'!$E$3:$E$599,Revenue!C33,'1.WS-Re-Exp'!$C$3:$C$599)</f>
        <v>0</v>
      </c>
      <c r="K33" s="246"/>
    </row>
    <row r="34" spans="3:11" x14ac:dyDescent="0.5">
      <c r="C34" s="213">
        <v>44444</v>
      </c>
      <c r="D34" s="247" t="s">
        <v>723</v>
      </c>
      <c r="E34" s="243"/>
      <c r="F34" s="244"/>
      <c r="G34" s="248">
        <f>SUM(G29:G33)</f>
        <v>-12176392.439999999</v>
      </c>
    </row>
    <row r="35" spans="3:11" x14ac:dyDescent="0.5">
      <c r="C35" s="249">
        <v>5</v>
      </c>
      <c r="D35" s="225" t="s">
        <v>746</v>
      </c>
      <c r="E35" s="232"/>
      <c r="F35" s="230"/>
      <c r="G35" s="220"/>
    </row>
    <row r="36" spans="3:11" x14ac:dyDescent="0.5">
      <c r="C36" s="213">
        <v>45010</v>
      </c>
      <c r="D36" s="250" t="s">
        <v>683</v>
      </c>
      <c r="E36" s="243"/>
      <c r="F36" s="244"/>
      <c r="G36" s="245">
        <f>SUM(G3,G12,G21,G29)</f>
        <v>58897960.209999993</v>
      </c>
      <c r="H36" s="205">
        <v>5</v>
      </c>
    </row>
    <row r="37" spans="3:11" x14ac:dyDescent="0.5">
      <c r="C37" s="213">
        <v>45020</v>
      </c>
      <c r="D37" s="250" t="s">
        <v>684</v>
      </c>
      <c r="E37" s="243"/>
      <c r="F37" s="244"/>
      <c r="G37" s="245">
        <f>SUM(G4,G13)</f>
        <v>40000</v>
      </c>
    </row>
    <row r="38" spans="3:11" x14ac:dyDescent="0.5">
      <c r="C38" s="213">
        <v>45030</v>
      </c>
      <c r="D38" s="250" t="s">
        <v>679</v>
      </c>
      <c r="E38" s="243"/>
      <c r="F38" s="244"/>
      <c r="G38" s="245">
        <f>SUM(G5,G14,G31)</f>
        <v>523000</v>
      </c>
    </row>
    <row r="39" spans="3:11" x14ac:dyDescent="0.5">
      <c r="C39" s="213">
        <v>45040</v>
      </c>
      <c r="D39" s="250" t="s">
        <v>685</v>
      </c>
      <c r="E39" s="243"/>
      <c r="F39" s="244"/>
      <c r="G39" s="245">
        <f>SUM(G6,G15,G22,G30)</f>
        <v>2633000</v>
      </c>
    </row>
    <row r="40" spans="3:11" x14ac:dyDescent="0.5">
      <c r="C40" s="213">
        <v>45050</v>
      </c>
      <c r="D40" s="250" t="s">
        <v>686</v>
      </c>
      <c r="E40" s="243"/>
      <c r="F40" s="244"/>
      <c r="G40" s="245">
        <f>SUM(G7,G16,G23,G32)</f>
        <v>1200000</v>
      </c>
    </row>
    <row r="41" spans="3:11" x14ac:dyDescent="0.5">
      <c r="C41" s="213">
        <v>45060</v>
      </c>
      <c r="D41" s="250" t="s">
        <v>687</v>
      </c>
      <c r="E41" s="243"/>
      <c r="F41" s="244"/>
      <c r="G41" s="245">
        <f>SUM(G8,G17,G24,G33)</f>
        <v>1290000</v>
      </c>
    </row>
    <row r="42" spans="3:11" x14ac:dyDescent="0.5">
      <c r="C42" s="213">
        <v>45070</v>
      </c>
      <c r="D42" s="251" t="s">
        <v>13</v>
      </c>
      <c r="E42" s="232"/>
      <c r="F42" s="230"/>
      <c r="G42" s="220">
        <f>SUM(G9,G18,G25)</f>
        <v>3970000</v>
      </c>
    </row>
    <row r="43" spans="3:11" x14ac:dyDescent="0.5">
      <c r="C43" s="213">
        <v>45080</v>
      </c>
      <c r="D43" s="252" t="s">
        <v>3</v>
      </c>
      <c r="E43" s="232"/>
      <c r="F43" s="230"/>
      <c r="G43" s="220">
        <f>G26</f>
        <v>170000</v>
      </c>
    </row>
    <row r="44" spans="3:11" x14ac:dyDescent="0.5">
      <c r="C44" s="213">
        <v>45090</v>
      </c>
      <c r="D44" s="235" t="s">
        <v>688</v>
      </c>
      <c r="E44" s="232"/>
      <c r="F44" s="230"/>
      <c r="G44" s="223">
        <f>SUM(G36:G43)</f>
        <v>68723960.209999993</v>
      </c>
    </row>
    <row r="45" spans="3:11" s="256" customFormat="1" x14ac:dyDescent="0.5">
      <c r="C45" s="213">
        <v>45100</v>
      </c>
      <c r="D45" s="214" t="s">
        <v>15</v>
      </c>
      <c r="E45" s="253"/>
      <c r="F45" s="254"/>
      <c r="G45" s="255">
        <f>SUMIF('1.WS-Re-Exp'!$E$3:$E$599,Revenue!C45,'1.WS-Re-Exp'!$C$3:$C$599)</f>
        <v>24324200</v>
      </c>
      <c r="J45" s="239"/>
    </row>
    <row r="46" spans="3:11" x14ac:dyDescent="0.5">
      <c r="C46" s="213">
        <v>45110</v>
      </c>
      <c r="D46" s="240" t="s">
        <v>17</v>
      </c>
      <c r="E46" s="232"/>
      <c r="F46" s="230"/>
      <c r="G46" s="220">
        <f>SUMIF('1.WS-Re-Exp'!$E$3:$E$599,Revenue!C46,'1.WS-Re-Exp'!$C$3:$C$599)</f>
        <v>6169000</v>
      </c>
    </row>
    <row r="47" spans="3:11" x14ac:dyDescent="0.5">
      <c r="C47" s="213">
        <v>45555</v>
      </c>
      <c r="D47" s="221" t="s">
        <v>689</v>
      </c>
      <c r="E47" s="232"/>
      <c r="F47" s="230"/>
      <c r="G47" s="223">
        <f>SUM(G44:G46)</f>
        <v>99217160.209999993</v>
      </c>
    </row>
    <row r="48" spans="3:11" x14ac:dyDescent="0.5">
      <c r="C48" s="249">
        <v>6</v>
      </c>
      <c r="D48" s="257" t="s">
        <v>690</v>
      </c>
      <c r="E48" s="232"/>
      <c r="F48" s="230"/>
      <c r="G48" s="220"/>
    </row>
    <row r="49" spans="3:7" x14ac:dyDescent="0.5">
      <c r="C49" s="213">
        <v>46010</v>
      </c>
      <c r="D49" s="240" t="s">
        <v>673</v>
      </c>
      <c r="E49" s="232"/>
      <c r="F49" s="230"/>
      <c r="G49" s="220">
        <f>SUMIF('1.WS-Re-Exp'!$E$3:$E$599,Revenue!C49,'1.WS-Re-Exp'!$C$3:$C$599)</f>
        <v>0</v>
      </c>
    </row>
    <row r="50" spans="3:7" x14ac:dyDescent="0.5">
      <c r="C50" s="213">
        <v>46020</v>
      </c>
      <c r="D50" s="240" t="s">
        <v>674</v>
      </c>
      <c r="E50" s="232"/>
      <c r="F50" s="230"/>
      <c r="G50" s="220">
        <f>SUMIF('1.WS-Re-Exp'!$E$3:$E$599,Revenue!C50,'1.WS-Re-Exp'!$C$3:$C$599)</f>
        <v>4257745.3</v>
      </c>
    </row>
    <row r="51" spans="3:7" x14ac:dyDescent="0.5">
      <c r="C51" s="213">
        <v>46030</v>
      </c>
      <c r="D51" s="240" t="s">
        <v>675</v>
      </c>
      <c r="E51" s="232"/>
      <c r="F51" s="230"/>
      <c r="G51" s="220">
        <f>SUMIF('1.WS-Re-Exp'!$E$3:$E$599,Revenue!C51,'1.WS-Re-Exp'!$C$3:$C$599)</f>
        <v>0</v>
      </c>
    </row>
    <row r="52" spans="3:7" ht="24" thickBot="1" x14ac:dyDescent="0.55000000000000004">
      <c r="C52" s="258" t="s">
        <v>725</v>
      </c>
      <c r="D52" s="259" t="s">
        <v>676</v>
      </c>
      <c r="E52" s="240"/>
      <c r="F52" s="230"/>
      <c r="G52" s="260">
        <f>SUM(G47,G49:G51)</f>
        <v>103474905.50999999</v>
      </c>
    </row>
    <row r="53" spans="3:7" ht="24" thickBot="1" x14ac:dyDescent="0.55000000000000004">
      <c r="C53" s="261"/>
      <c r="D53" s="262"/>
      <c r="E53" s="262"/>
      <c r="F53" s="263"/>
      <c r="G53" s="264"/>
    </row>
    <row r="55" spans="3:7" x14ac:dyDescent="0.5">
      <c r="E55" s="238" t="s">
        <v>752</v>
      </c>
    </row>
    <row r="56" spans="3:7" x14ac:dyDescent="0.5">
      <c r="E56" s="50" t="s">
        <v>753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>&amp;L&amp;14Revenue&amp;R&amp;12 3&amp;11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F43"/>
  <sheetViews>
    <sheetView workbookViewId="0">
      <selection activeCell="D8" sqref="D8"/>
    </sheetView>
  </sheetViews>
  <sheetFormatPr defaultRowHeight="21" x14ac:dyDescent="0.45"/>
  <cols>
    <col min="1" max="1" width="3.625" style="205" customWidth="1"/>
    <col min="2" max="2" width="4.625" style="205" customWidth="1"/>
    <col min="3" max="3" width="11.625" style="304" bestFit="1" customWidth="1"/>
    <col min="4" max="4" width="46.5" style="205" bestFit="1" customWidth="1"/>
    <col min="5" max="5" width="20" style="205" customWidth="1"/>
    <col min="6" max="6" width="14.5" style="205" hidden="1" customWidth="1"/>
    <col min="7" max="7" width="13" style="205" customWidth="1"/>
    <col min="8" max="16384" width="9" style="205"/>
  </cols>
  <sheetData>
    <row r="1" spans="3:6" ht="24" customHeight="1" x14ac:dyDescent="0.55000000000000004">
      <c r="C1" s="375" t="s">
        <v>828</v>
      </c>
      <c r="D1" s="376"/>
      <c r="E1" s="266" t="s">
        <v>1607</v>
      </c>
      <c r="F1" s="267"/>
    </row>
    <row r="2" spans="3:6" s="272" customFormat="1" ht="23.25" x14ac:dyDescent="0.2">
      <c r="C2" s="268">
        <v>1</v>
      </c>
      <c r="D2" s="269" t="s">
        <v>639</v>
      </c>
      <c r="E2" s="270" t="s">
        <v>665</v>
      </c>
      <c r="F2" s="271" t="s">
        <v>739</v>
      </c>
    </row>
    <row r="3" spans="3:6" x14ac:dyDescent="0.45">
      <c r="C3" s="273">
        <v>51010</v>
      </c>
      <c r="D3" s="274" t="s">
        <v>221</v>
      </c>
      <c r="E3" s="275">
        <f>SUMIF('1.WS-Re-Exp'!$E$3:$E$599,Expense!C3,'1.WS-Re-Exp'!$C$3:$C$599)</f>
        <v>9700000</v>
      </c>
      <c r="F3" s="276"/>
    </row>
    <row r="4" spans="3:6" x14ac:dyDescent="0.45">
      <c r="C4" s="273">
        <v>51020</v>
      </c>
      <c r="D4" s="274" t="s">
        <v>223</v>
      </c>
      <c r="E4" s="275">
        <f>SUMIF('1.WS-Re-Exp'!$E$3:$E$599,Expense!C4,'1.WS-Re-Exp'!$C$3:$C$599)</f>
        <v>150000</v>
      </c>
      <c r="F4" s="276"/>
    </row>
    <row r="5" spans="3:6" x14ac:dyDescent="0.45">
      <c r="C5" s="273">
        <v>51030</v>
      </c>
      <c r="D5" s="274" t="s">
        <v>644</v>
      </c>
      <c r="E5" s="275">
        <f>SUMIF('1.WS-Re-Exp'!$E$3:$E$599,Expense!C5,'1.WS-Re-Exp'!$C$3:$C$599)</f>
        <v>2050000</v>
      </c>
      <c r="F5" s="276"/>
    </row>
    <row r="6" spans="3:6" x14ac:dyDescent="0.45">
      <c r="C6" s="273">
        <v>51040</v>
      </c>
      <c r="D6" s="274" t="s">
        <v>645</v>
      </c>
      <c r="E6" s="275">
        <f>SUMIF('1.WS-Re-Exp'!$E$3:$E$599,Expense!C6,'1.WS-Re-Exp'!$C$3:$C$599)</f>
        <v>2263000</v>
      </c>
      <c r="F6" s="276"/>
    </row>
    <row r="7" spans="3:6" x14ac:dyDescent="0.45">
      <c r="C7" s="273">
        <v>51050</v>
      </c>
      <c r="D7" s="274" t="s">
        <v>226</v>
      </c>
      <c r="E7" s="275">
        <f>SUMIF('1.WS-Re-Exp'!$E$3:$E$599,Expense!C7,'1.WS-Re-Exp'!$C$3:$C$599)</f>
        <v>600000</v>
      </c>
      <c r="F7" s="276"/>
    </row>
    <row r="8" spans="3:6" x14ac:dyDescent="0.45">
      <c r="C8" s="273">
        <v>51060</v>
      </c>
      <c r="D8" s="274" t="s">
        <v>646</v>
      </c>
      <c r="E8" s="275">
        <f>SUMIF('1.WS-Re-Exp'!$E$3:$E$599,Expense!C8,'1.WS-Re-Exp'!$C$3:$C$599)</f>
        <v>2504500</v>
      </c>
      <c r="F8" s="276"/>
    </row>
    <row r="9" spans="3:6" x14ac:dyDescent="0.45">
      <c r="C9" s="273">
        <v>51070</v>
      </c>
      <c r="D9" s="274" t="s">
        <v>647</v>
      </c>
      <c r="E9" s="275">
        <f>SUMIF('1.WS-Re-Exp'!$E$3:$E$599,Expense!C9,'1.WS-Re-Exp'!$C$3:$C$599)</f>
        <v>9640400</v>
      </c>
      <c r="F9" s="276"/>
    </row>
    <row r="10" spans="3:6" x14ac:dyDescent="0.45">
      <c r="C10" s="273">
        <v>51080</v>
      </c>
      <c r="D10" s="274" t="s">
        <v>648</v>
      </c>
      <c r="E10" s="275">
        <f>SUMIF('1.WS-Re-Exp'!$E$3:$E$599,Expense!C10,'1.WS-Re-Exp'!$C$3:$C$599)</f>
        <v>3007000</v>
      </c>
      <c r="F10" s="276"/>
    </row>
    <row r="11" spans="3:6" x14ac:dyDescent="0.45">
      <c r="C11" s="273">
        <v>51090</v>
      </c>
      <c r="D11" s="274" t="s">
        <v>372</v>
      </c>
      <c r="E11" s="277">
        <f>SUMIF('1.WS-Re-Exp'!$E$3:$E$599,Expense!C11,'1.WS-Re-Exp'!$C$3:$C$599)</f>
        <v>1610000</v>
      </c>
      <c r="F11" s="255"/>
    </row>
    <row r="12" spans="3:6" x14ac:dyDescent="0.45">
      <c r="C12" s="273">
        <v>51100</v>
      </c>
      <c r="D12" s="274" t="s">
        <v>649</v>
      </c>
      <c r="E12" s="277">
        <f>SUMIF('1.WS-Re-Exp'!$E$3:$E$599,Expense!C12,'1.WS-Re-Exp'!$C$3:$C$599)</f>
        <v>160000</v>
      </c>
      <c r="F12" s="255"/>
    </row>
    <row r="13" spans="3:6" x14ac:dyDescent="0.45">
      <c r="C13" s="273">
        <v>51110</v>
      </c>
      <c r="D13" s="274" t="s">
        <v>650</v>
      </c>
      <c r="E13" s="277">
        <f>SUMIF('1.WS-Re-Exp'!$E$3:$E$599,Expense!C13,'1.WS-Re-Exp'!$C$3:$C$599)</f>
        <v>3540000</v>
      </c>
      <c r="F13" s="255"/>
    </row>
    <row r="14" spans="3:6" x14ac:dyDescent="0.45">
      <c r="C14" s="273">
        <v>51120</v>
      </c>
      <c r="D14" s="274" t="s">
        <v>651</v>
      </c>
      <c r="E14" s="277">
        <f>SUMIF('1.WS-Re-Exp'!$E$3:$E$599,Expense!C14,'1.WS-Re-Exp'!$C$3:$C$599)</f>
        <v>626300</v>
      </c>
      <c r="F14" s="255"/>
    </row>
    <row r="15" spans="3:6" x14ac:dyDescent="0.45">
      <c r="C15" s="273">
        <v>51130</v>
      </c>
      <c r="D15" s="274" t="s">
        <v>652</v>
      </c>
      <c r="E15" s="277">
        <f>SUMIF('1.WS-Re-Exp'!$E$3:$E$599,Expense!C15,'1.WS-Re-Exp'!$C$3:$C$599)</f>
        <v>324000</v>
      </c>
      <c r="F15" s="255"/>
    </row>
    <row r="16" spans="3:6" x14ac:dyDescent="0.45">
      <c r="C16" s="273">
        <v>51140</v>
      </c>
      <c r="D16" s="274" t="s">
        <v>653</v>
      </c>
      <c r="E16" s="277">
        <f>SUMIF('1.WS-Re-Exp'!$E$3:$E$599,Expense!C16,'1.WS-Re-Exp'!$C$3:$C$599)</f>
        <v>50000</v>
      </c>
      <c r="F16" s="255"/>
    </row>
    <row r="17" spans="2:6" ht="27" thickBot="1" x14ac:dyDescent="0.6">
      <c r="C17" s="278">
        <v>51111</v>
      </c>
      <c r="D17" s="279" t="s">
        <v>666</v>
      </c>
      <c r="E17" s="280">
        <f>SUM(E3:E16)</f>
        <v>36225200</v>
      </c>
      <c r="F17" s="281">
        <f>SUM(F3:F16)</f>
        <v>0</v>
      </c>
    </row>
    <row r="18" spans="2:6" ht="23.25" x14ac:dyDescent="0.5">
      <c r="C18" s="282">
        <v>2</v>
      </c>
      <c r="D18" s="283" t="s">
        <v>638</v>
      </c>
      <c r="E18" s="280"/>
      <c r="F18" s="284"/>
    </row>
    <row r="19" spans="2:6" ht="23.25" x14ac:dyDescent="0.5">
      <c r="B19" s="285"/>
      <c r="C19" s="273">
        <v>52010</v>
      </c>
      <c r="D19" s="274" t="s">
        <v>26</v>
      </c>
      <c r="E19" s="277">
        <f>SUMIF('1.WS-Re-Exp'!$E$3:$E$599,Expense!C19,'1.WS-Re-Exp'!$C$3:$C$599)</f>
        <v>24324200</v>
      </c>
      <c r="F19" s="286"/>
    </row>
    <row r="20" spans="2:6" x14ac:dyDescent="0.45">
      <c r="C20" s="273">
        <v>52020</v>
      </c>
      <c r="D20" s="274" t="s">
        <v>654</v>
      </c>
      <c r="E20" s="277">
        <f>SUMIF('1.WS-Re-Exp'!$E$3:$E$599,Expense!C20,'1.WS-Re-Exp'!$C$3:$C$599)</f>
        <v>5640000</v>
      </c>
      <c r="F20" s="286"/>
    </row>
    <row r="21" spans="2:6" x14ac:dyDescent="0.45">
      <c r="C21" s="273">
        <v>52030</v>
      </c>
      <c r="D21" s="274" t="s">
        <v>28</v>
      </c>
      <c r="E21" s="277">
        <f>SUMIF('1.WS-Re-Exp'!$E$3:$E$599,Expense!C21,'1.WS-Re-Exp'!$C$3:$C$599)</f>
        <v>4400000</v>
      </c>
      <c r="F21" s="286"/>
    </row>
    <row r="22" spans="2:6" x14ac:dyDescent="0.45">
      <c r="C22" s="273">
        <v>52040</v>
      </c>
      <c r="D22" s="274" t="s">
        <v>655</v>
      </c>
      <c r="E22" s="277">
        <f>SUMIF('1.WS-Re-Exp'!$E$3:$E$599,Expense!C22,'1.WS-Re-Exp'!$C$3:$C$599)</f>
        <v>50000</v>
      </c>
      <c r="F22" s="286"/>
    </row>
    <row r="23" spans="2:6" x14ac:dyDescent="0.45">
      <c r="C23" s="287">
        <v>52050</v>
      </c>
      <c r="D23" s="288" t="s">
        <v>656</v>
      </c>
      <c r="E23" s="280">
        <f>SUM(E19:E22)</f>
        <v>34414200</v>
      </c>
      <c r="F23" s="284">
        <f>SUM(F19:F22)</f>
        <v>0</v>
      </c>
    </row>
    <row r="24" spans="2:6" x14ac:dyDescent="0.45">
      <c r="C24" s="273">
        <v>52060</v>
      </c>
      <c r="D24" s="274" t="s">
        <v>657</v>
      </c>
      <c r="E24" s="277">
        <f>SUMIF('1.WS-Re-Exp'!$E$3:$E$599,Expense!C24,'1.WS-Re-Exp'!$C$3:$C$599)</f>
        <v>2606000</v>
      </c>
      <c r="F24" s="286"/>
    </row>
    <row r="25" spans="2:6" ht="23.25" x14ac:dyDescent="0.5">
      <c r="C25" s="273">
        <v>52070</v>
      </c>
      <c r="D25" s="274" t="s">
        <v>658</v>
      </c>
      <c r="E25" s="289">
        <f>SUMIF('1.WS-Re-Exp'!$E$3:$E$599,Expense!C25,'1.WS-Re-Exp'!$C$3:$C$599)</f>
        <v>1642000</v>
      </c>
      <c r="F25" s="290"/>
    </row>
    <row r="26" spans="2:6" x14ac:dyDescent="0.45">
      <c r="C26" s="273">
        <v>52080</v>
      </c>
      <c r="D26" s="274" t="s">
        <v>691</v>
      </c>
      <c r="E26" s="277">
        <f>SUMIF('1.WS-Re-Exp'!$E$3:$E$599,Expense!C26,'1.WS-Re-Exp'!$C$3:$C$599)</f>
        <v>4594800</v>
      </c>
      <c r="F26" s="286"/>
    </row>
    <row r="27" spans="2:6" x14ac:dyDescent="0.45">
      <c r="C27" s="273">
        <v>52090</v>
      </c>
      <c r="D27" s="274" t="s">
        <v>692</v>
      </c>
      <c r="E27" s="277">
        <f>SUMIF('1.WS-Re-Exp'!$E$3:$E$599,Expense!C27,'1.WS-Re-Exp'!$C$3:$C$599)</f>
        <v>0</v>
      </c>
      <c r="F27" s="286"/>
    </row>
    <row r="28" spans="2:6" x14ac:dyDescent="0.45">
      <c r="C28" s="273">
        <v>52100</v>
      </c>
      <c r="D28" s="274" t="s">
        <v>663</v>
      </c>
      <c r="E28" s="291">
        <f>SUMIF('1.WS-Re-Exp'!$E$3:$E$599,Expense!C28,'1.WS-Re-Exp'!$C$3:$C$599)</f>
        <v>1100000</v>
      </c>
      <c r="F28" s="292"/>
    </row>
    <row r="29" spans="2:6" s="238" customFormat="1" ht="23.25" x14ac:dyDescent="0.5">
      <c r="C29" s="293">
        <v>52222</v>
      </c>
      <c r="D29" s="294" t="s">
        <v>667</v>
      </c>
      <c r="E29" s="295">
        <f>SUM(E23,E24,E25,E26,E27,E28)</f>
        <v>44357000</v>
      </c>
      <c r="F29" s="290">
        <f>SUM(F23,F24,F25,F26,F27,F28)</f>
        <v>0</v>
      </c>
    </row>
    <row r="30" spans="2:6" s="238" customFormat="1" ht="23.25" x14ac:dyDescent="0.5">
      <c r="C30" s="282">
        <v>3</v>
      </c>
      <c r="D30" s="283" t="s">
        <v>664</v>
      </c>
      <c r="E30" s="295"/>
      <c r="F30" s="290"/>
    </row>
    <row r="31" spans="2:6" x14ac:dyDescent="0.45">
      <c r="C31" s="273">
        <v>53010</v>
      </c>
      <c r="D31" s="274" t="s">
        <v>662</v>
      </c>
      <c r="E31" s="277">
        <f>SUMIF('1.WS-Re-Exp'!$E$3:$E$599,Expense!C31,'1.WS-Re-Exp'!$C$3:$C$599)</f>
        <v>227508.47999999998</v>
      </c>
      <c r="F31" s="292"/>
    </row>
    <row r="32" spans="2:6" ht="23.25" x14ac:dyDescent="0.5">
      <c r="C32" s="273">
        <v>53020</v>
      </c>
      <c r="D32" s="274" t="s">
        <v>659</v>
      </c>
      <c r="E32" s="277">
        <f>SUMIF('1.WS-Re-Exp'!$E$3:$E$599,Expense!C32,'1.WS-Re-Exp'!$C$3:$C$599)</f>
        <v>2951241.8039999995</v>
      </c>
      <c r="F32" s="290"/>
    </row>
    <row r="33" spans="3:6" x14ac:dyDescent="0.45">
      <c r="C33" s="273">
        <v>53030</v>
      </c>
      <c r="D33" s="274" t="s">
        <v>660</v>
      </c>
      <c r="E33" s="277">
        <f>SUMIF('1.WS-Re-Exp'!$E$3:$E$599,Expense!C33,'1.WS-Re-Exp'!$C$3:$C$599)</f>
        <v>4887313.21</v>
      </c>
      <c r="F33" s="292"/>
    </row>
    <row r="34" spans="3:6" x14ac:dyDescent="0.45">
      <c r="C34" s="273">
        <v>53040</v>
      </c>
      <c r="D34" s="274" t="s">
        <v>680</v>
      </c>
      <c r="E34" s="277">
        <f>SUMIF('1.WS-Re-Exp'!$E$3:$E$599,Expense!C34,'1.WS-Re-Exp'!$C$3:$C$599)</f>
        <v>5150000</v>
      </c>
      <c r="F34" s="292"/>
    </row>
    <row r="35" spans="3:6" x14ac:dyDescent="0.45">
      <c r="C35" s="273">
        <v>53050</v>
      </c>
      <c r="D35" s="296" t="s">
        <v>681</v>
      </c>
      <c r="E35" s="277">
        <f>SUMIF('1.WS-Re-Exp'!$E$3:$E$599,Expense!C35,'1.WS-Re-Exp'!$C$3:$C$599)</f>
        <v>3070000</v>
      </c>
      <c r="F35" s="292"/>
    </row>
    <row r="36" spans="3:6" x14ac:dyDescent="0.45">
      <c r="C36" s="273">
        <v>53060</v>
      </c>
      <c r="D36" s="274" t="s">
        <v>661</v>
      </c>
      <c r="E36" s="277">
        <f>SUMIF('1.WS-Re-Exp'!$E$3:$E$599,Expense!C36,'1.WS-Re-Exp'!$C$3:$C$599)</f>
        <v>0</v>
      </c>
      <c r="F36" s="292"/>
    </row>
    <row r="37" spans="3:6" ht="23.25" x14ac:dyDescent="0.5">
      <c r="C37" s="273" t="s">
        <v>726</v>
      </c>
      <c r="D37" s="288" t="s">
        <v>722</v>
      </c>
      <c r="E37" s="295">
        <f>SUM(E17,E29,E31:E36)</f>
        <v>96868263.494000003</v>
      </c>
      <c r="F37" s="297">
        <f>SUM(F17,F29,F31:F36)</f>
        <v>0</v>
      </c>
    </row>
    <row r="38" spans="3:6" s="238" customFormat="1" ht="23.25" x14ac:dyDescent="0.5">
      <c r="C38" s="293">
        <v>61000</v>
      </c>
      <c r="D38" s="294" t="s">
        <v>727</v>
      </c>
      <c r="E38" s="298">
        <f>Revenue!G52-Expense!E37</f>
        <v>6606642.0159999877</v>
      </c>
      <c r="F38" s="299"/>
    </row>
    <row r="39" spans="3:6" s="238" customFormat="1" ht="23.25" x14ac:dyDescent="0.5">
      <c r="C39" s="293">
        <v>62000</v>
      </c>
      <c r="D39" s="294" t="s">
        <v>1695</v>
      </c>
      <c r="E39" s="298">
        <f>Revenue!G47-Expense!E37+E32+E33+E36</f>
        <v>10187451.729999989</v>
      </c>
      <c r="F39" s="300"/>
    </row>
    <row r="40" spans="3:6" ht="21.75" thickBot="1" x14ac:dyDescent="0.5">
      <c r="C40" s="301"/>
      <c r="D40" s="302"/>
      <c r="E40" s="303"/>
      <c r="F40" s="264"/>
    </row>
    <row r="41" spans="3:6" x14ac:dyDescent="0.45">
      <c r="D41" s="256"/>
    </row>
    <row r="42" spans="3:6" ht="23.25" x14ac:dyDescent="0.5">
      <c r="D42" s="305"/>
      <c r="E42" s="238" t="s">
        <v>752</v>
      </c>
    </row>
    <row r="43" spans="3:6" x14ac:dyDescent="0.45">
      <c r="E43" s="50" t="s">
        <v>753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&amp;LEXPENSE&amp;R&amp;12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K598"/>
  <sheetViews>
    <sheetView zoomScale="80" zoomScaleNormal="80" workbookViewId="0">
      <pane xSplit="4" ySplit="1" topLeftCell="E2" activePane="bottomRight" state="frozen"/>
      <selection activeCell="H54" sqref="H54"/>
      <selection pane="topRight" activeCell="H54" sqref="H54"/>
      <selection pane="bottomLeft" activeCell="H54" sqref="H54"/>
      <selection pane="bottomRight" activeCell="B280" sqref="B280"/>
    </sheetView>
  </sheetViews>
  <sheetFormatPr defaultRowHeight="27.75" x14ac:dyDescent="0.65"/>
  <cols>
    <col min="1" max="1" width="14.375" style="5" bestFit="1" customWidth="1"/>
    <col min="2" max="2" width="60.75" style="5" customWidth="1"/>
    <col min="3" max="3" width="14" style="5" bestFit="1" customWidth="1"/>
    <col min="4" max="4" width="30.25" style="5" bestFit="1" customWidth="1"/>
    <col min="5" max="5" width="17" style="9" bestFit="1" customWidth="1"/>
    <col min="6" max="6" width="42.125" style="5" bestFit="1" customWidth="1"/>
    <col min="7" max="7" width="7" style="5" bestFit="1" customWidth="1"/>
    <col min="8" max="8" width="8.75" style="5" bestFit="1" customWidth="1"/>
    <col min="9" max="16384" width="9" style="5"/>
  </cols>
  <sheetData>
    <row r="1" spans="1:11" x14ac:dyDescent="0.65">
      <c r="A1" s="12" t="s">
        <v>1445</v>
      </c>
      <c r="B1" s="12" t="s">
        <v>1446</v>
      </c>
      <c r="C1" s="13" t="s">
        <v>747</v>
      </c>
      <c r="D1" s="13" t="s">
        <v>748</v>
      </c>
      <c r="E1" s="10" t="s">
        <v>749</v>
      </c>
      <c r="F1" s="11" t="s">
        <v>750</v>
      </c>
      <c r="G1" s="17" t="s">
        <v>1443</v>
      </c>
      <c r="H1" s="17" t="s">
        <v>1444</v>
      </c>
      <c r="I1" s="5" t="s">
        <v>1447</v>
      </c>
      <c r="J1" s="5" t="s">
        <v>1448</v>
      </c>
      <c r="K1" s="5" t="s">
        <v>1449</v>
      </c>
    </row>
    <row r="2" spans="1:11" hidden="1" x14ac:dyDescent="0.65">
      <c r="A2" s="15" t="s">
        <v>1042</v>
      </c>
      <c r="B2" s="15" t="s">
        <v>1043</v>
      </c>
      <c r="C2" s="15" t="s">
        <v>16</v>
      </c>
      <c r="D2" s="15" t="s">
        <v>17</v>
      </c>
      <c r="E2" s="15" t="s">
        <v>1381</v>
      </c>
      <c r="F2" s="15" t="s">
        <v>17</v>
      </c>
      <c r="G2" s="16">
        <v>12</v>
      </c>
      <c r="H2" s="15" t="s">
        <v>1381</v>
      </c>
      <c r="I2" s="5" t="s">
        <v>1450</v>
      </c>
      <c r="J2" s="5">
        <v>42643</v>
      </c>
      <c r="K2" s="5" t="s">
        <v>1451</v>
      </c>
    </row>
    <row r="3" spans="1:11" hidden="1" x14ac:dyDescent="0.65">
      <c r="A3" s="15" t="s">
        <v>144</v>
      </c>
      <c r="B3" s="15" t="s">
        <v>145</v>
      </c>
      <c r="C3" s="15" t="s">
        <v>16</v>
      </c>
      <c r="D3" s="15" t="s">
        <v>17</v>
      </c>
      <c r="E3" s="15" t="s">
        <v>1381</v>
      </c>
      <c r="F3" s="15" t="s">
        <v>17</v>
      </c>
      <c r="G3" s="16">
        <v>12</v>
      </c>
      <c r="H3" s="15" t="s">
        <v>1381</v>
      </c>
      <c r="I3" s="5" t="s">
        <v>1452</v>
      </c>
      <c r="K3" s="5" t="s">
        <v>1451</v>
      </c>
    </row>
    <row r="4" spans="1:11" hidden="1" x14ac:dyDescent="0.65">
      <c r="A4" s="15" t="s">
        <v>146</v>
      </c>
      <c r="B4" s="15" t="s">
        <v>147</v>
      </c>
      <c r="C4" s="15" t="s">
        <v>16</v>
      </c>
      <c r="D4" s="15" t="s">
        <v>17</v>
      </c>
      <c r="E4" s="15" t="s">
        <v>1381</v>
      </c>
      <c r="F4" s="15" t="s">
        <v>17</v>
      </c>
      <c r="G4" s="16">
        <v>12</v>
      </c>
      <c r="H4" s="15" t="s">
        <v>1381</v>
      </c>
      <c r="I4" s="5" t="s">
        <v>1452</v>
      </c>
      <c r="K4" s="5" t="s">
        <v>1451</v>
      </c>
    </row>
    <row r="5" spans="1:11" hidden="1" x14ac:dyDescent="0.65">
      <c r="A5" s="15" t="s">
        <v>148</v>
      </c>
      <c r="B5" s="15" t="s">
        <v>149</v>
      </c>
      <c r="C5" s="15" t="s">
        <v>16</v>
      </c>
      <c r="D5" s="15" t="s">
        <v>17</v>
      </c>
      <c r="E5" s="15" t="s">
        <v>1381</v>
      </c>
      <c r="F5" s="15" t="s">
        <v>17</v>
      </c>
      <c r="G5" s="16">
        <v>12</v>
      </c>
      <c r="H5" s="15" t="s">
        <v>1381</v>
      </c>
      <c r="I5" s="5" t="s">
        <v>1452</v>
      </c>
      <c r="K5" s="5" t="s">
        <v>1451</v>
      </c>
    </row>
    <row r="6" spans="1:11" hidden="1" x14ac:dyDescent="0.65">
      <c r="A6" s="15" t="s">
        <v>150</v>
      </c>
      <c r="B6" s="15" t="s">
        <v>151</v>
      </c>
      <c r="C6" s="15" t="s">
        <v>16</v>
      </c>
      <c r="D6" s="15" t="s">
        <v>17</v>
      </c>
      <c r="E6" s="15" t="s">
        <v>1381</v>
      </c>
      <c r="F6" s="15" t="s">
        <v>17</v>
      </c>
      <c r="G6" s="16">
        <v>12</v>
      </c>
      <c r="H6" s="15" t="s">
        <v>1381</v>
      </c>
      <c r="I6" s="5" t="s">
        <v>1452</v>
      </c>
      <c r="K6" s="5" t="s">
        <v>1451</v>
      </c>
    </row>
    <row r="7" spans="1:11" hidden="1" x14ac:dyDescent="0.65">
      <c r="A7" s="15" t="s">
        <v>152</v>
      </c>
      <c r="B7" s="15" t="s">
        <v>1453</v>
      </c>
      <c r="C7" s="15" t="s">
        <v>16</v>
      </c>
      <c r="D7" s="15" t="s">
        <v>17</v>
      </c>
      <c r="E7" s="15" t="s">
        <v>1381</v>
      </c>
      <c r="F7" s="15" t="s">
        <v>17</v>
      </c>
      <c r="G7" s="16">
        <v>12</v>
      </c>
      <c r="H7" s="15" t="s">
        <v>1381</v>
      </c>
      <c r="I7" s="5" t="s">
        <v>1452</v>
      </c>
      <c r="K7" s="5" t="s">
        <v>1451</v>
      </c>
    </row>
    <row r="8" spans="1:11" hidden="1" x14ac:dyDescent="0.65">
      <c r="A8" s="15" t="s">
        <v>1044</v>
      </c>
      <c r="B8" s="15" t="s">
        <v>1045</v>
      </c>
      <c r="C8" s="15" t="s">
        <v>16</v>
      </c>
      <c r="D8" s="15" t="s">
        <v>17</v>
      </c>
      <c r="E8" s="15" t="s">
        <v>1381</v>
      </c>
      <c r="F8" s="15" t="s">
        <v>17</v>
      </c>
      <c r="G8" s="16">
        <v>12</v>
      </c>
      <c r="H8" s="15" t="s">
        <v>1381</v>
      </c>
      <c r="I8" s="5" t="s">
        <v>1450</v>
      </c>
      <c r="J8" s="5">
        <v>42643</v>
      </c>
      <c r="K8" s="5" t="s">
        <v>1451</v>
      </c>
    </row>
    <row r="9" spans="1:11" hidden="1" x14ac:dyDescent="0.65">
      <c r="A9" s="15" t="s">
        <v>153</v>
      </c>
      <c r="B9" s="15" t="s">
        <v>154</v>
      </c>
      <c r="C9" s="15" t="s">
        <v>16</v>
      </c>
      <c r="D9" s="15" t="s">
        <v>17</v>
      </c>
      <c r="E9" s="15" t="s">
        <v>1381</v>
      </c>
      <c r="F9" s="15" t="s">
        <v>17</v>
      </c>
      <c r="G9" s="16">
        <v>12</v>
      </c>
      <c r="H9" s="15" t="s">
        <v>1381</v>
      </c>
      <c r="I9" s="5" t="s">
        <v>1452</v>
      </c>
      <c r="K9" s="5" t="s">
        <v>1451</v>
      </c>
    </row>
    <row r="10" spans="1:11" hidden="1" x14ac:dyDescent="0.65">
      <c r="A10" s="15" t="s">
        <v>1046</v>
      </c>
      <c r="B10" s="15" t="s">
        <v>1047</v>
      </c>
      <c r="C10" s="15" t="s">
        <v>16</v>
      </c>
      <c r="D10" s="15" t="s">
        <v>17</v>
      </c>
      <c r="E10" s="15" t="s">
        <v>1381</v>
      </c>
      <c r="F10" s="15" t="s">
        <v>17</v>
      </c>
      <c r="G10" s="16">
        <v>12</v>
      </c>
      <c r="H10" s="15" t="s">
        <v>1381</v>
      </c>
      <c r="I10" s="5" t="s">
        <v>1450</v>
      </c>
      <c r="J10" s="5">
        <v>42643</v>
      </c>
      <c r="K10" s="5" t="s">
        <v>1451</v>
      </c>
    </row>
    <row r="11" spans="1:11" hidden="1" x14ac:dyDescent="0.65">
      <c r="A11" s="15" t="s">
        <v>1048</v>
      </c>
      <c r="B11" s="15" t="s">
        <v>1049</v>
      </c>
      <c r="C11" s="15" t="s">
        <v>16</v>
      </c>
      <c r="D11" s="15" t="s">
        <v>17</v>
      </c>
      <c r="E11" s="15" t="s">
        <v>1381</v>
      </c>
      <c r="F11" s="15" t="s">
        <v>17</v>
      </c>
      <c r="G11" s="16">
        <v>12</v>
      </c>
      <c r="H11" s="15" t="s">
        <v>1381</v>
      </c>
      <c r="I11" s="5" t="s">
        <v>1450</v>
      </c>
      <c r="J11" s="5">
        <v>42643</v>
      </c>
      <c r="K11" s="5" t="s">
        <v>1451</v>
      </c>
    </row>
    <row r="12" spans="1:11" hidden="1" x14ac:dyDescent="0.65">
      <c r="A12" s="15" t="s">
        <v>155</v>
      </c>
      <c r="B12" s="15" t="s">
        <v>177</v>
      </c>
      <c r="C12" s="15" t="s">
        <v>16</v>
      </c>
      <c r="D12" s="15" t="s">
        <v>17</v>
      </c>
      <c r="E12" s="15" t="s">
        <v>1381</v>
      </c>
      <c r="F12" s="15" t="s">
        <v>17</v>
      </c>
      <c r="G12" s="16">
        <v>12</v>
      </c>
      <c r="H12" s="15" t="s">
        <v>1381</v>
      </c>
      <c r="I12" s="5" t="s">
        <v>1452</v>
      </c>
      <c r="K12" s="5" t="s">
        <v>1451</v>
      </c>
    </row>
    <row r="13" spans="1:11" hidden="1" x14ac:dyDescent="0.65">
      <c r="A13" s="15" t="s">
        <v>156</v>
      </c>
      <c r="B13" s="15" t="s">
        <v>179</v>
      </c>
      <c r="C13" s="15" t="s">
        <v>16</v>
      </c>
      <c r="D13" s="15" t="s">
        <v>17</v>
      </c>
      <c r="E13" s="15" t="s">
        <v>1381</v>
      </c>
      <c r="F13" s="15" t="s">
        <v>17</v>
      </c>
      <c r="G13" s="16">
        <v>12</v>
      </c>
      <c r="H13" s="15" t="s">
        <v>1381</v>
      </c>
      <c r="I13" s="5" t="s">
        <v>1452</v>
      </c>
      <c r="K13" s="5" t="s">
        <v>1451</v>
      </c>
    </row>
    <row r="14" spans="1:11" hidden="1" x14ac:dyDescent="0.65">
      <c r="A14" s="15" t="s">
        <v>157</v>
      </c>
      <c r="B14" s="15" t="s">
        <v>158</v>
      </c>
      <c r="C14" s="15" t="s">
        <v>16</v>
      </c>
      <c r="D14" s="15" t="s">
        <v>17</v>
      </c>
      <c r="E14" s="15" t="s">
        <v>1381</v>
      </c>
      <c r="F14" s="15" t="s">
        <v>17</v>
      </c>
      <c r="G14" s="16">
        <v>12</v>
      </c>
      <c r="H14" s="15" t="s">
        <v>1381</v>
      </c>
      <c r="I14" s="5" t="s">
        <v>1452</v>
      </c>
      <c r="K14" s="5" t="s">
        <v>1451</v>
      </c>
    </row>
    <row r="15" spans="1:11" hidden="1" x14ac:dyDescent="0.65">
      <c r="A15" s="15" t="s">
        <v>1050</v>
      </c>
      <c r="B15" s="15" t="s">
        <v>1051</v>
      </c>
      <c r="C15" s="15" t="s">
        <v>16</v>
      </c>
      <c r="D15" s="15" t="s">
        <v>17</v>
      </c>
      <c r="E15" s="15" t="s">
        <v>1381</v>
      </c>
      <c r="F15" s="15" t="s">
        <v>17</v>
      </c>
      <c r="G15" s="16">
        <v>12</v>
      </c>
      <c r="H15" s="15" t="s">
        <v>1381</v>
      </c>
      <c r="I15" s="5" t="s">
        <v>1450</v>
      </c>
      <c r="J15" s="5">
        <v>42643</v>
      </c>
      <c r="K15" s="5" t="s">
        <v>1451</v>
      </c>
    </row>
    <row r="16" spans="1:11" hidden="1" x14ac:dyDescent="0.65">
      <c r="A16" s="15" t="s">
        <v>1052</v>
      </c>
      <c r="B16" s="15" t="s">
        <v>1053</v>
      </c>
      <c r="C16" s="15" t="s">
        <v>16</v>
      </c>
      <c r="D16" s="15" t="s">
        <v>17</v>
      </c>
      <c r="E16" s="15" t="s">
        <v>1381</v>
      </c>
      <c r="F16" s="15" t="s">
        <v>17</v>
      </c>
      <c r="G16" s="16">
        <v>12</v>
      </c>
      <c r="H16" s="15" t="s">
        <v>1381</v>
      </c>
      <c r="I16" s="5" t="s">
        <v>1450</v>
      </c>
      <c r="J16" s="5">
        <v>42643</v>
      </c>
      <c r="K16" s="5" t="s">
        <v>1451</v>
      </c>
    </row>
    <row r="17" spans="1:11" hidden="1" x14ac:dyDescent="0.65">
      <c r="A17" s="15" t="s">
        <v>159</v>
      </c>
      <c r="B17" s="15" t="s">
        <v>160</v>
      </c>
      <c r="C17" s="15" t="s">
        <v>16</v>
      </c>
      <c r="D17" s="15" t="s">
        <v>17</v>
      </c>
      <c r="E17" s="15" t="s">
        <v>1381</v>
      </c>
      <c r="F17" s="15" t="s">
        <v>17</v>
      </c>
      <c r="G17" s="16">
        <v>12</v>
      </c>
      <c r="H17" s="15" t="s">
        <v>1381</v>
      </c>
      <c r="I17" s="5" t="s">
        <v>1452</v>
      </c>
      <c r="K17" s="5" t="s">
        <v>1451</v>
      </c>
    </row>
    <row r="18" spans="1:11" hidden="1" x14ac:dyDescent="0.65">
      <c r="A18" s="15" t="s">
        <v>117</v>
      </c>
      <c r="B18" s="15" t="s">
        <v>118</v>
      </c>
      <c r="C18" s="15" t="s">
        <v>12</v>
      </c>
      <c r="D18" s="15" t="s">
        <v>13</v>
      </c>
      <c r="E18" s="15" t="s">
        <v>1374</v>
      </c>
      <c r="F18" s="15" t="s">
        <v>1375</v>
      </c>
      <c r="G18" s="16">
        <v>10</v>
      </c>
      <c r="H18" s="15" t="s">
        <v>1374</v>
      </c>
      <c r="I18" s="5" t="s">
        <v>1452</v>
      </c>
      <c r="K18" s="5" t="s">
        <v>1451</v>
      </c>
    </row>
    <row r="19" spans="1:11" hidden="1" x14ac:dyDescent="0.65">
      <c r="A19" s="15" t="s">
        <v>119</v>
      </c>
      <c r="B19" s="15" t="s">
        <v>120</v>
      </c>
      <c r="C19" s="15" t="s">
        <v>12</v>
      </c>
      <c r="D19" s="15" t="s">
        <v>13</v>
      </c>
      <c r="E19" s="15" t="s">
        <v>1374</v>
      </c>
      <c r="F19" s="15" t="s">
        <v>1375</v>
      </c>
      <c r="G19" s="16">
        <v>10</v>
      </c>
      <c r="H19" s="15" t="s">
        <v>1374</v>
      </c>
      <c r="I19" s="5" t="s">
        <v>1452</v>
      </c>
      <c r="K19" s="5" t="s">
        <v>1451</v>
      </c>
    </row>
    <row r="20" spans="1:11" hidden="1" x14ac:dyDescent="0.65">
      <c r="A20" s="15" t="s">
        <v>879</v>
      </c>
      <c r="B20" s="15" t="s">
        <v>122</v>
      </c>
      <c r="C20" s="15" t="s">
        <v>12</v>
      </c>
      <c r="D20" s="15" t="s">
        <v>13</v>
      </c>
      <c r="E20" s="15" t="s">
        <v>1374</v>
      </c>
      <c r="F20" s="15" t="s">
        <v>1375</v>
      </c>
      <c r="G20" s="16">
        <v>10</v>
      </c>
      <c r="H20" s="15" t="s">
        <v>1374</v>
      </c>
      <c r="I20" s="5" t="s">
        <v>1452</v>
      </c>
      <c r="K20" s="5" t="s">
        <v>1454</v>
      </c>
    </row>
    <row r="21" spans="1:11" hidden="1" x14ac:dyDescent="0.65">
      <c r="A21" s="15" t="s">
        <v>880</v>
      </c>
      <c r="B21" s="15" t="s">
        <v>123</v>
      </c>
      <c r="C21" s="15" t="s">
        <v>12</v>
      </c>
      <c r="D21" s="15" t="s">
        <v>13</v>
      </c>
      <c r="E21" s="15" t="s">
        <v>1374</v>
      </c>
      <c r="F21" s="15" t="s">
        <v>1375</v>
      </c>
      <c r="G21" s="16">
        <v>10</v>
      </c>
      <c r="H21" s="15" t="s">
        <v>1374</v>
      </c>
      <c r="I21" s="5" t="s">
        <v>1452</v>
      </c>
      <c r="K21" s="5" t="s">
        <v>1454</v>
      </c>
    </row>
    <row r="22" spans="1:11" hidden="1" x14ac:dyDescent="0.65">
      <c r="A22" s="15" t="s">
        <v>881</v>
      </c>
      <c r="B22" s="15" t="s">
        <v>882</v>
      </c>
      <c r="C22" s="15" t="s">
        <v>12</v>
      </c>
      <c r="D22" s="15" t="s">
        <v>13</v>
      </c>
      <c r="E22" s="15" t="s">
        <v>1374</v>
      </c>
      <c r="F22" s="15" t="s">
        <v>1375</v>
      </c>
      <c r="G22" s="16">
        <v>10</v>
      </c>
      <c r="H22" s="15" t="s">
        <v>1374</v>
      </c>
      <c r="I22" s="5" t="s">
        <v>1452</v>
      </c>
      <c r="K22" s="5" t="s">
        <v>1454</v>
      </c>
    </row>
    <row r="23" spans="1:11" hidden="1" x14ac:dyDescent="0.65">
      <c r="A23" s="15" t="s">
        <v>1054</v>
      </c>
      <c r="B23" s="15" t="s">
        <v>121</v>
      </c>
      <c r="C23" s="15" t="s">
        <v>12</v>
      </c>
      <c r="D23" s="15" t="s">
        <v>13</v>
      </c>
      <c r="E23" s="15" t="s">
        <v>1374</v>
      </c>
      <c r="F23" s="15" t="s">
        <v>1375</v>
      </c>
      <c r="G23" s="16">
        <v>10</v>
      </c>
      <c r="H23" s="15" t="s">
        <v>1374</v>
      </c>
      <c r="I23" s="5" t="s">
        <v>1450</v>
      </c>
      <c r="J23" s="5">
        <v>42643</v>
      </c>
      <c r="K23" s="5" t="s">
        <v>1451</v>
      </c>
    </row>
    <row r="24" spans="1:11" hidden="1" x14ac:dyDescent="0.65">
      <c r="A24" s="15" t="s">
        <v>1055</v>
      </c>
      <c r="B24" s="15" t="s">
        <v>84</v>
      </c>
      <c r="C24" s="15" t="s">
        <v>6</v>
      </c>
      <c r="D24" s="15" t="s">
        <v>7</v>
      </c>
      <c r="E24" s="15" t="s">
        <v>1353</v>
      </c>
      <c r="F24" s="15" t="s">
        <v>1354</v>
      </c>
      <c r="G24" s="16">
        <v>7</v>
      </c>
      <c r="H24" s="15" t="s">
        <v>1353</v>
      </c>
      <c r="I24" s="5" t="s">
        <v>1450</v>
      </c>
      <c r="J24" s="5">
        <v>42643</v>
      </c>
      <c r="K24" s="5" t="s">
        <v>1451</v>
      </c>
    </row>
    <row r="25" spans="1:11" hidden="1" x14ac:dyDescent="0.65">
      <c r="A25" s="15" t="s">
        <v>1056</v>
      </c>
      <c r="B25" s="15" t="s">
        <v>122</v>
      </c>
      <c r="C25" s="15" t="s">
        <v>12</v>
      </c>
      <c r="D25" s="15" t="s">
        <v>13</v>
      </c>
      <c r="E25" s="15" t="s">
        <v>1374</v>
      </c>
      <c r="F25" s="15" t="s">
        <v>1375</v>
      </c>
      <c r="G25" s="16">
        <v>10</v>
      </c>
      <c r="H25" s="15" t="s">
        <v>1374</v>
      </c>
      <c r="I25" s="5" t="s">
        <v>1450</v>
      </c>
      <c r="J25" s="5">
        <v>42643</v>
      </c>
      <c r="K25" s="5" t="s">
        <v>1451</v>
      </c>
    </row>
    <row r="26" spans="1:11" hidden="1" x14ac:dyDescent="0.65">
      <c r="A26" s="15" t="s">
        <v>1057</v>
      </c>
      <c r="B26" s="15" t="s">
        <v>123</v>
      </c>
      <c r="C26" s="15" t="s">
        <v>12</v>
      </c>
      <c r="D26" s="15" t="s">
        <v>13</v>
      </c>
      <c r="E26" s="15" t="s">
        <v>1374</v>
      </c>
      <c r="F26" s="15" t="s">
        <v>1375</v>
      </c>
      <c r="G26" s="16">
        <v>10</v>
      </c>
      <c r="H26" s="15" t="s">
        <v>1374</v>
      </c>
      <c r="I26" s="5" t="s">
        <v>1450</v>
      </c>
      <c r="J26" s="5">
        <v>42643</v>
      </c>
      <c r="K26" s="5" t="s">
        <v>1451</v>
      </c>
    </row>
    <row r="27" spans="1:11" hidden="1" x14ac:dyDescent="0.65">
      <c r="A27" s="15" t="s">
        <v>124</v>
      </c>
      <c r="B27" s="15" t="s">
        <v>125</v>
      </c>
      <c r="C27" s="15" t="s">
        <v>12</v>
      </c>
      <c r="D27" s="15" t="s">
        <v>13</v>
      </c>
      <c r="E27" s="15" t="s">
        <v>1374</v>
      </c>
      <c r="F27" s="15" t="s">
        <v>1375</v>
      </c>
      <c r="G27" s="16">
        <v>10</v>
      </c>
      <c r="H27" s="15" t="s">
        <v>1374</v>
      </c>
      <c r="I27" s="5" t="s">
        <v>1452</v>
      </c>
      <c r="K27" s="5" t="s">
        <v>1451</v>
      </c>
    </row>
    <row r="28" spans="1:11" hidden="1" x14ac:dyDescent="0.65">
      <c r="A28" s="15" t="s">
        <v>126</v>
      </c>
      <c r="B28" s="15" t="s">
        <v>127</v>
      </c>
      <c r="C28" s="15" t="s">
        <v>12</v>
      </c>
      <c r="D28" s="15" t="s">
        <v>13</v>
      </c>
      <c r="E28" s="15" t="s">
        <v>1374</v>
      </c>
      <c r="F28" s="15" t="s">
        <v>1375</v>
      </c>
      <c r="G28" s="16">
        <v>10</v>
      </c>
      <c r="H28" s="15" t="s">
        <v>1374</v>
      </c>
      <c r="I28" s="5" t="s">
        <v>1452</v>
      </c>
      <c r="K28" s="5" t="s">
        <v>1451</v>
      </c>
    </row>
    <row r="29" spans="1:11" hidden="1" x14ac:dyDescent="0.65">
      <c r="A29" s="15" t="s">
        <v>883</v>
      </c>
      <c r="B29" s="15" t="s">
        <v>121</v>
      </c>
      <c r="C29" s="15" t="s">
        <v>12</v>
      </c>
      <c r="D29" s="15" t="s">
        <v>13</v>
      </c>
      <c r="E29" s="15" t="s">
        <v>1374</v>
      </c>
      <c r="F29" s="15" t="s">
        <v>1375</v>
      </c>
      <c r="G29" s="16">
        <v>10</v>
      </c>
      <c r="H29" s="15" t="s">
        <v>1374</v>
      </c>
      <c r="I29" s="5" t="s">
        <v>1452</v>
      </c>
      <c r="K29" s="5" t="s">
        <v>1454</v>
      </c>
    </row>
    <row r="30" spans="1:11" hidden="1" x14ac:dyDescent="0.65">
      <c r="A30" s="15" t="s">
        <v>884</v>
      </c>
      <c r="B30" s="15" t="s">
        <v>84</v>
      </c>
      <c r="C30" s="15" t="s">
        <v>6</v>
      </c>
      <c r="D30" s="15" t="s">
        <v>7</v>
      </c>
      <c r="E30" s="15" t="s">
        <v>1353</v>
      </c>
      <c r="F30" s="15" t="s">
        <v>1354</v>
      </c>
      <c r="G30" s="16">
        <v>7</v>
      </c>
      <c r="H30" s="15" t="s">
        <v>1353</v>
      </c>
      <c r="I30" s="5" t="s">
        <v>1452</v>
      </c>
      <c r="K30" s="5" t="s">
        <v>1454</v>
      </c>
    </row>
    <row r="31" spans="1:11" hidden="1" x14ac:dyDescent="0.65">
      <c r="A31" s="15" t="s">
        <v>885</v>
      </c>
      <c r="B31" s="15" t="s">
        <v>886</v>
      </c>
      <c r="C31" s="15" t="s">
        <v>2</v>
      </c>
      <c r="D31" s="15" t="s">
        <v>3</v>
      </c>
      <c r="E31" s="15" t="s">
        <v>1342</v>
      </c>
      <c r="F31" s="15" t="s">
        <v>3</v>
      </c>
      <c r="G31" s="16">
        <v>5</v>
      </c>
      <c r="H31" s="15" t="s">
        <v>1342</v>
      </c>
      <c r="I31" s="5" t="s">
        <v>1452</v>
      </c>
      <c r="K31" s="5" t="s">
        <v>1454</v>
      </c>
    </row>
    <row r="32" spans="1:11" hidden="1" x14ac:dyDescent="0.65">
      <c r="A32" s="15" t="s">
        <v>887</v>
      </c>
      <c r="B32" s="15" t="s">
        <v>888</v>
      </c>
      <c r="C32" s="15" t="s">
        <v>12</v>
      </c>
      <c r="D32" s="15" t="s">
        <v>13</v>
      </c>
      <c r="E32" s="15" t="s">
        <v>1374</v>
      </c>
      <c r="F32" s="15" t="s">
        <v>1375</v>
      </c>
      <c r="G32" s="16">
        <v>10</v>
      </c>
      <c r="H32" s="15" t="s">
        <v>1374</v>
      </c>
      <c r="I32" s="5" t="s">
        <v>1452</v>
      </c>
      <c r="K32" s="5" t="s">
        <v>1454</v>
      </c>
    </row>
    <row r="33" spans="1:11" hidden="1" x14ac:dyDescent="0.65">
      <c r="A33" s="15" t="s">
        <v>1058</v>
      </c>
      <c r="B33" s="15" t="s">
        <v>1059</v>
      </c>
      <c r="C33" s="15" t="s">
        <v>12</v>
      </c>
      <c r="D33" s="15" t="s">
        <v>13</v>
      </c>
      <c r="E33" s="15" t="s">
        <v>1374</v>
      </c>
      <c r="F33" s="15" t="s">
        <v>1375</v>
      </c>
      <c r="G33" s="16">
        <v>10</v>
      </c>
      <c r="H33" s="15" t="s">
        <v>1374</v>
      </c>
      <c r="I33" s="5" t="s">
        <v>1450</v>
      </c>
      <c r="J33" s="5">
        <v>42643</v>
      </c>
      <c r="K33" s="5" t="s">
        <v>1451</v>
      </c>
    </row>
    <row r="34" spans="1:11" hidden="1" x14ac:dyDescent="0.65">
      <c r="A34" s="15" t="s">
        <v>76</v>
      </c>
      <c r="B34" s="15" t="s">
        <v>1455</v>
      </c>
      <c r="C34" s="15" t="s">
        <v>4</v>
      </c>
      <c r="D34" s="15" t="s">
        <v>5</v>
      </c>
      <c r="E34" s="15" t="s">
        <v>1343</v>
      </c>
      <c r="F34" s="15" t="s">
        <v>1344</v>
      </c>
      <c r="G34" s="16">
        <v>6</v>
      </c>
      <c r="H34" s="15" t="s">
        <v>1343</v>
      </c>
      <c r="I34" s="5" t="s">
        <v>1452</v>
      </c>
      <c r="K34" s="5" t="s">
        <v>1451</v>
      </c>
    </row>
    <row r="35" spans="1:11" hidden="1" x14ac:dyDescent="0.65">
      <c r="A35" s="15" t="s">
        <v>77</v>
      </c>
      <c r="B35" s="15" t="s">
        <v>1456</v>
      </c>
      <c r="C35" s="15" t="s">
        <v>4</v>
      </c>
      <c r="D35" s="15" t="s">
        <v>5</v>
      </c>
      <c r="E35" s="15" t="s">
        <v>1345</v>
      </c>
      <c r="F35" s="15" t="s">
        <v>1346</v>
      </c>
      <c r="G35" s="16">
        <v>6</v>
      </c>
      <c r="H35" s="15" t="s">
        <v>1345</v>
      </c>
      <c r="I35" s="5" t="s">
        <v>1452</v>
      </c>
      <c r="K35" s="5" t="s">
        <v>1451</v>
      </c>
    </row>
    <row r="36" spans="1:11" hidden="1" x14ac:dyDescent="0.65">
      <c r="A36" s="15" t="s">
        <v>128</v>
      </c>
      <c r="B36" s="15" t="s">
        <v>1457</v>
      </c>
      <c r="C36" s="15" t="s">
        <v>12</v>
      </c>
      <c r="D36" s="15" t="s">
        <v>13</v>
      </c>
      <c r="E36" s="15" t="s">
        <v>1376</v>
      </c>
      <c r="F36" s="15" t="s">
        <v>1377</v>
      </c>
      <c r="G36" s="16">
        <v>10</v>
      </c>
      <c r="H36" s="15" t="s">
        <v>1376</v>
      </c>
      <c r="I36" s="5" t="s">
        <v>1452</v>
      </c>
      <c r="K36" s="5" t="s">
        <v>1451</v>
      </c>
    </row>
    <row r="37" spans="1:11" hidden="1" x14ac:dyDescent="0.65">
      <c r="A37" s="15" t="s">
        <v>129</v>
      </c>
      <c r="B37" s="15" t="s">
        <v>1458</v>
      </c>
      <c r="C37" s="15" t="s">
        <v>12</v>
      </c>
      <c r="D37" s="15" t="s">
        <v>13</v>
      </c>
      <c r="E37" s="15" t="s">
        <v>1378</v>
      </c>
      <c r="F37" s="15" t="s">
        <v>1379</v>
      </c>
      <c r="G37" s="16">
        <v>10</v>
      </c>
      <c r="H37" s="15" t="s">
        <v>1378</v>
      </c>
      <c r="I37" s="5" t="s">
        <v>1452</v>
      </c>
      <c r="K37" s="5" t="s">
        <v>1451</v>
      </c>
    </row>
    <row r="38" spans="1:11" hidden="1" x14ac:dyDescent="0.65">
      <c r="A38" s="15" t="s">
        <v>85</v>
      </c>
      <c r="B38" s="15" t="s">
        <v>1459</v>
      </c>
      <c r="C38" s="15" t="s">
        <v>6</v>
      </c>
      <c r="D38" s="15" t="s">
        <v>7</v>
      </c>
      <c r="E38" s="15" t="s">
        <v>1355</v>
      </c>
      <c r="F38" s="15" t="s">
        <v>1356</v>
      </c>
      <c r="G38" s="16">
        <v>7</v>
      </c>
      <c r="H38" s="15" t="s">
        <v>1355</v>
      </c>
      <c r="I38" s="5" t="s">
        <v>1452</v>
      </c>
      <c r="K38" s="5" t="s">
        <v>1451</v>
      </c>
    </row>
    <row r="39" spans="1:11" hidden="1" x14ac:dyDescent="0.65">
      <c r="A39" s="15" t="s">
        <v>86</v>
      </c>
      <c r="B39" s="15" t="s">
        <v>1460</v>
      </c>
      <c r="C39" s="15" t="s">
        <v>6</v>
      </c>
      <c r="D39" s="15" t="s">
        <v>7</v>
      </c>
      <c r="E39" s="15" t="s">
        <v>1357</v>
      </c>
      <c r="F39" s="15" t="s">
        <v>1358</v>
      </c>
      <c r="G39" s="16">
        <v>7</v>
      </c>
      <c r="H39" s="15" t="s">
        <v>1357</v>
      </c>
      <c r="I39" s="5" t="s">
        <v>1452</v>
      </c>
      <c r="K39" s="5" t="s">
        <v>1451</v>
      </c>
    </row>
    <row r="40" spans="1:11" hidden="1" x14ac:dyDescent="0.65">
      <c r="A40" s="15" t="s">
        <v>87</v>
      </c>
      <c r="B40" s="15" t="s">
        <v>88</v>
      </c>
      <c r="C40" s="15" t="s">
        <v>6</v>
      </c>
      <c r="D40" s="15" t="s">
        <v>7</v>
      </c>
      <c r="E40" s="15" t="s">
        <v>1359</v>
      </c>
      <c r="F40" s="15" t="s">
        <v>669</v>
      </c>
      <c r="G40" s="16">
        <v>7</v>
      </c>
      <c r="H40" s="15" t="s">
        <v>1359</v>
      </c>
      <c r="I40" s="5" t="s">
        <v>1452</v>
      </c>
      <c r="K40" s="5" t="s">
        <v>1451</v>
      </c>
    </row>
    <row r="41" spans="1:11" hidden="1" x14ac:dyDescent="0.65">
      <c r="A41" s="15" t="s">
        <v>89</v>
      </c>
      <c r="B41" s="15" t="s">
        <v>90</v>
      </c>
      <c r="C41" s="15" t="s">
        <v>6</v>
      </c>
      <c r="D41" s="15" t="s">
        <v>7</v>
      </c>
      <c r="E41" s="15" t="s">
        <v>1359</v>
      </c>
      <c r="F41" s="15" t="s">
        <v>669</v>
      </c>
      <c r="G41" s="16">
        <v>7</v>
      </c>
      <c r="H41" s="15" t="s">
        <v>1359</v>
      </c>
      <c r="I41" s="5" t="s">
        <v>1452</v>
      </c>
      <c r="K41" s="5" t="s">
        <v>1451</v>
      </c>
    </row>
    <row r="42" spans="1:11" hidden="1" x14ac:dyDescent="0.65">
      <c r="A42" s="15" t="s">
        <v>130</v>
      </c>
      <c r="B42" s="15" t="s">
        <v>1461</v>
      </c>
      <c r="C42" s="15" t="s">
        <v>12</v>
      </c>
      <c r="D42" s="15" t="s">
        <v>13</v>
      </c>
      <c r="E42" s="15" t="s">
        <v>1376</v>
      </c>
      <c r="F42" s="15" t="s">
        <v>1377</v>
      </c>
      <c r="G42" s="16">
        <v>10</v>
      </c>
      <c r="H42" s="15" t="s">
        <v>1376</v>
      </c>
      <c r="I42" s="5" t="s">
        <v>1452</v>
      </c>
      <c r="K42" s="5" t="s">
        <v>1451</v>
      </c>
    </row>
    <row r="43" spans="1:11" hidden="1" x14ac:dyDescent="0.65">
      <c r="A43" s="15" t="s">
        <v>131</v>
      </c>
      <c r="B43" s="15" t="s">
        <v>1462</v>
      </c>
      <c r="C43" s="15" t="s">
        <v>12</v>
      </c>
      <c r="D43" s="15" t="s">
        <v>13</v>
      </c>
      <c r="E43" s="15" t="s">
        <v>1378</v>
      </c>
      <c r="F43" s="15" t="s">
        <v>1379</v>
      </c>
      <c r="G43" s="16">
        <v>10</v>
      </c>
      <c r="H43" s="15" t="s">
        <v>1378</v>
      </c>
      <c r="I43" s="5" t="s">
        <v>1452</v>
      </c>
      <c r="K43" s="5" t="s">
        <v>1451</v>
      </c>
    </row>
    <row r="44" spans="1:11" hidden="1" x14ac:dyDescent="0.65">
      <c r="A44" s="15" t="s">
        <v>78</v>
      </c>
      <c r="B44" s="15" t="s">
        <v>1463</v>
      </c>
      <c r="C44" s="15" t="s">
        <v>1347</v>
      </c>
      <c r="D44" s="15" t="s">
        <v>731</v>
      </c>
      <c r="E44" s="15" t="s">
        <v>1348</v>
      </c>
      <c r="F44" s="15" t="s">
        <v>1349</v>
      </c>
      <c r="G44" s="16">
        <v>162</v>
      </c>
      <c r="H44" s="15" t="s">
        <v>1348</v>
      </c>
      <c r="I44" s="5" t="s">
        <v>1452</v>
      </c>
      <c r="K44" s="5" t="s">
        <v>1451</v>
      </c>
    </row>
    <row r="45" spans="1:11" hidden="1" x14ac:dyDescent="0.65">
      <c r="A45" s="15" t="s">
        <v>79</v>
      </c>
      <c r="B45" s="15" t="s">
        <v>1464</v>
      </c>
      <c r="C45" s="15" t="s">
        <v>1347</v>
      </c>
      <c r="D45" s="15" t="s">
        <v>731</v>
      </c>
      <c r="E45" s="15" t="s">
        <v>1350</v>
      </c>
      <c r="F45" s="15" t="s">
        <v>1351</v>
      </c>
      <c r="G45" s="16">
        <v>162</v>
      </c>
      <c r="H45" s="15" t="s">
        <v>1350</v>
      </c>
      <c r="I45" s="5" t="s">
        <v>1452</v>
      </c>
      <c r="K45" s="5" t="s">
        <v>1451</v>
      </c>
    </row>
    <row r="46" spans="1:11" hidden="1" x14ac:dyDescent="0.65">
      <c r="A46" s="15" t="s">
        <v>80</v>
      </c>
      <c r="B46" s="15" t="s">
        <v>81</v>
      </c>
      <c r="C46" s="15" t="s">
        <v>1347</v>
      </c>
      <c r="D46" s="15" t="s">
        <v>731</v>
      </c>
      <c r="E46" s="15" t="s">
        <v>1352</v>
      </c>
      <c r="F46" s="15" t="s">
        <v>670</v>
      </c>
      <c r="G46" s="16">
        <v>162</v>
      </c>
      <c r="H46" s="15" t="s">
        <v>1352</v>
      </c>
      <c r="I46" s="5" t="s">
        <v>1452</v>
      </c>
      <c r="K46" s="5" t="s">
        <v>1451</v>
      </c>
    </row>
    <row r="47" spans="1:11" hidden="1" x14ac:dyDescent="0.65">
      <c r="A47" s="15" t="s">
        <v>82</v>
      </c>
      <c r="B47" s="15" t="s">
        <v>83</v>
      </c>
      <c r="C47" s="15" t="s">
        <v>1347</v>
      </c>
      <c r="D47" s="15" t="s">
        <v>731</v>
      </c>
      <c r="E47" s="15" t="s">
        <v>1352</v>
      </c>
      <c r="F47" s="15" t="s">
        <v>670</v>
      </c>
      <c r="G47" s="16">
        <v>162</v>
      </c>
      <c r="H47" s="15" t="s">
        <v>1352</v>
      </c>
      <c r="I47" s="5" t="s">
        <v>1452</v>
      </c>
      <c r="K47" s="5" t="s">
        <v>1451</v>
      </c>
    </row>
    <row r="48" spans="1:11" hidden="1" x14ac:dyDescent="0.65">
      <c r="A48" s="15" t="s">
        <v>889</v>
      </c>
      <c r="B48" s="15" t="s">
        <v>890</v>
      </c>
      <c r="C48" s="15" t="s">
        <v>1347</v>
      </c>
      <c r="D48" s="15" t="s">
        <v>731</v>
      </c>
      <c r="E48" s="15" t="s">
        <v>1352</v>
      </c>
      <c r="F48" s="15" t="s">
        <v>670</v>
      </c>
      <c r="G48" s="16">
        <v>162</v>
      </c>
      <c r="H48" s="15" t="s">
        <v>1352</v>
      </c>
      <c r="I48" s="5" t="s">
        <v>1452</v>
      </c>
      <c r="K48" s="5" t="s">
        <v>1454</v>
      </c>
    </row>
    <row r="49" spans="1:11" hidden="1" x14ac:dyDescent="0.65">
      <c r="A49" s="15" t="s">
        <v>891</v>
      </c>
      <c r="B49" s="15" t="s">
        <v>892</v>
      </c>
      <c r="C49" s="15" t="s">
        <v>1347</v>
      </c>
      <c r="D49" s="15" t="s">
        <v>731</v>
      </c>
      <c r="E49" s="15" t="s">
        <v>1350</v>
      </c>
      <c r="F49" s="15" t="s">
        <v>1351</v>
      </c>
      <c r="G49" s="16">
        <v>162</v>
      </c>
      <c r="H49" s="15" t="s">
        <v>1350</v>
      </c>
      <c r="I49" s="5" t="s">
        <v>1452</v>
      </c>
      <c r="K49" s="5" t="s">
        <v>1454</v>
      </c>
    </row>
    <row r="50" spans="1:11" hidden="1" x14ac:dyDescent="0.65">
      <c r="A50" s="15" t="s">
        <v>893</v>
      </c>
      <c r="B50" s="15" t="s">
        <v>894</v>
      </c>
      <c r="C50" s="15" t="s">
        <v>1347</v>
      </c>
      <c r="D50" s="15" t="s">
        <v>731</v>
      </c>
      <c r="E50" s="15" t="s">
        <v>1352</v>
      </c>
      <c r="F50" s="15" t="s">
        <v>670</v>
      </c>
      <c r="G50" s="16">
        <v>162</v>
      </c>
      <c r="H50" s="15" t="s">
        <v>1352</v>
      </c>
      <c r="I50" s="5" t="s">
        <v>1452</v>
      </c>
      <c r="K50" s="5" t="s">
        <v>1454</v>
      </c>
    </row>
    <row r="51" spans="1:11" hidden="1" x14ac:dyDescent="0.65">
      <c r="A51" s="15" t="s">
        <v>895</v>
      </c>
      <c r="B51" s="15" t="s">
        <v>896</v>
      </c>
      <c r="C51" s="15" t="s">
        <v>1347</v>
      </c>
      <c r="D51" s="15" t="s">
        <v>731</v>
      </c>
      <c r="E51" s="15" t="s">
        <v>1352</v>
      </c>
      <c r="F51" s="15" t="s">
        <v>670</v>
      </c>
      <c r="G51" s="16">
        <v>162</v>
      </c>
      <c r="H51" s="15" t="s">
        <v>1352</v>
      </c>
      <c r="I51" s="5" t="s">
        <v>1452</v>
      </c>
      <c r="K51" s="5" t="s">
        <v>1454</v>
      </c>
    </row>
    <row r="52" spans="1:11" hidden="1" x14ac:dyDescent="0.65">
      <c r="A52" s="15" t="s">
        <v>897</v>
      </c>
      <c r="B52" s="15" t="s">
        <v>898</v>
      </c>
      <c r="C52" s="15" t="s">
        <v>1347</v>
      </c>
      <c r="D52" s="15" t="s">
        <v>731</v>
      </c>
      <c r="E52" s="15" t="s">
        <v>1352</v>
      </c>
      <c r="F52" s="15" t="s">
        <v>670</v>
      </c>
      <c r="G52" s="16">
        <v>162</v>
      </c>
      <c r="H52" s="15" t="s">
        <v>1352</v>
      </c>
      <c r="I52" s="5" t="s">
        <v>1452</v>
      </c>
      <c r="K52" s="5" t="s">
        <v>1454</v>
      </c>
    </row>
    <row r="53" spans="1:11" hidden="1" x14ac:dyDescent="0.65">
      <c r="A53" s="15" t="s">
        <v>899</v>
      </c>
      <c r="B53" s="15" t="s">
        <v>900</v>
      </c>
      <c r="C53" s="15" t="s">
        <v>1347</v>
      </c>
      <c r="D53" s="15" t="s">
        <v>731</v>
      </c>
      <c r="E53" s="15" t="s">
        <v>1350</v>
      </c>
      <c r="F53" s="15" t="s">
        <v>1351</v>
      </c>
      <c r="G53" s="16">
        <v>162</v>
      </c>
      <c r="H53" s="15" t="s">
        <v>1350</v>
      </c>
      <c r="I53" s="5" t="s">
        <v>1452</v>
      </c>
      <c r="K53" s="5" t="s">
        <v>1454</v>
      </c>
    </row>
    <row r="54" spans="1:11" hidden="1" x14ac:dyDescent="0.65">
      <c r="A54" s="15" t="s">
        <v>901</v>
      </c>
      <c r="B54" s="15" t="s">
        <v>902</v>
      </c>
      <c r="C54" s="15" t="s">
        <v>1347</v>
      </c>
      <c r="D54" s="15" t="s">
        <v>731</v>
      </c>
      <c r="E54" s="15" t="s">
        <v>1352</v>
      </c>
      <c r="F54" s="15" t="s">
        <v>670</v>
      </c>
      <c r="G54" s="16">
        <v>162</v>
      </c>
      <c r="H54" s="15" t="s">
        <v>1352</v>
      </c>
      <c r="I54" s="5" t="s">
        <v>1452</v>
      </c>
      <c r="K54" s="5" t="s">
        <v>1454</v>
      </c>
    </row>
    <row r="55" spans="1:11" hidden="1" x14ac:dyDescent="0.65">
      <c r="A55" s="15" t="s">
        <v>903</v>
      </c>
      <c r="B55" s="15" t="s">
        <v>904</v>
      </c>
      <c r="C55" s="15" t="s">
        <v>1347</v>
      </c>
      <c r="D55" s="15" t="s">
        <v>731</v>
      </c>
      <c r="E55" s="15" t="s">
        <v>1352</v>
      </c>
      <c r="F55" s="15" t="s">
        <v>670</v>
      </c>
      <c r="G55" s="16">
        <v>162</v>
      </c>
      <c r="H55" s="15" t="s">
        <v>1352</v>
      </c>
      <c r="I55" s="5" t="s">
        <v>1452</v>
      </c>
      <c r="K55" s="5" t="s">
        <v>1454</v>
      </c>
    </row>
    <row r="56" spans="1:11" hidden="1" x14ac:dyDescent="0.65">
      <c r="A56" s="15" t="s">
        <v>45</v>
      </c>
      <c r="B56" s="15" t="s">
        <v>1465</v>
      </c>
      <c r="C56" s="15" t="s">
        <v>0</v>
      </c>
      <c r="D56" s="15" t="s">
        <v>1</v>
      </c>
      <c r="E56" s="15" t="s">
        <v>1335</v>
      </c>
      <c r="F56" s="15" t="s">
        <v>1336</v>
      </c>
      <c r="G56" s="16">
        <v>4</v>
      </c>
      <c r="H56" s="15" t="s">
        <v>1335</v>
      </c>
      <c r="I56" s="5" t="s">
        <v>1452</v>
      </c>
      <c r="K56" s="5" t="s">
        <v>1451</v>
      </c>
    </row>
    <row r="57" spans="1:11" hidden="1" x14ac:dyDescent="0.65">
      <c r="A57" s="15" t="s">
        <v>46</v>
      </c>
      <c r="B57" s="15" t="s">
        <v>1466</v>
      </c>
      <c r="C57" s="15" t="s">
        <v>0</v>
      </c>
      <c r="D57" s="15" t="s">
        <v>1</v>
      </c>
      <c r="E57" s="15" t="s">
        <v>1337</v>
      </c>
      <c r="F57" s="15" t="s">
        <v>1338</v>
      </c>
      <c r="G57" s="16">
        <v>4</v>
      </c>
      <c r="H57" s="15" t="s">
        <v>1337</v>
      </c>
      <c r="I57" s="5" t="s">
        <v>1452</v>
      </c>
      <c r="K57" s="5" t="s">
        <v>1451</v>
      </c>
    </row>
    <row r="58" spans="1:11" hidden="1" x14ac:dyDescent="0.65">
      <c r="A58" s="15" t="s">
        <v>47</v>
      </c>
      <c r="B58" s="15" t="s">
        <v>1467</v>
      </c>
      <c r="C58" s="15" t="s">
        <v>0</v>
      </c>
      <c r="D58" s="15" t="s">
        <v>1</v>
      </c>
      <c r="E58" s="15" t="s">
        <v>1335</v>
      </c>
      <c r="F58" s="15" t="s">
        <v>1336</v>
      </c>
      <c r="G58" s="16">
        <v>4</v>
      </c>
      <c r="H58" s="15" t="s">
        <v>1335</v>
      </c>
      <c r="I58" s="5" t="s">
        <v>1452</v>
      </c>
      <c r="K58" s="5" t="s">
        <v>1451</v>
      </c>
    </row>
    <row r="59" spans="1:11" hidden="1" x14ac:dyDescent="0.65">
      <c r="A59" s="15" t="s">
        <v>1060</v>
      </c>
      <c r="B59" s="15" t="s">
        <v>1061</v>
      </c>
      <c r="C59" s="15" t="s">
        <v>0</v>
      </c>
      <c r="D59" s="15" t="s">
        <v>1</v>
      </c>
      <c r="E59" s="15" t="s">
        <v>1337</v>
      </c>
      <c r="F59" s="15" t="s">
        <v>1338</v>
      </c>
      <c r="G59" s="16">
        <v>4</v>
      </c>
      <c r="H59" s="15" t="s">
        <v>1337</v>
      </c>
      <c r="I59" s="5" t="s">
        <v>1450</v>
      </c>
      <c r="J59" s="5">
        <v>42643</v>
      </c>
      <c r="K59" s="5" t="s">
        <v>1451</v>
      </c>
    </row>
    <row r="60" spans="1:11" hidden="1" x14ac:dyDescent="0.65">
      <c r="A60" s="15" t="s">
        <v>48</v>
      </c>
      <c r="B60" s="15" t="s">
        <v>1468</v>
      </c>
      <c r="C60" s="15" t="s">
        <v>0</v>
      </c>
      <c r="D60" s="15" t="s">
        <v>1</v>
      </c>
      <c r="E60" s="15" t="s">
        <v>1335</v>
      </c>
      <c r="F60" s="15" t="s">
        <v>1336</v>
      </c>
      <c r="G60" s="16">
        <v>4</v>
      </c>
      <c r="H60" s="15" t="s">
        <v>1335</v>
      </c>
      <c r="I60" s="5" t="s">
        <v>1452</v>
      </c>
      <c r="K60" s="5" t="s">
        <v>1451</v>
      </c>
    </row>
    <row r="61" spans="1:11" hidden="1" x14ac:dyDescent="0.65">
      <c r="A61" s="15" t="s">
        <v>1062</v>
      </c>
      <c r="B61" s="15" t="s">
        <v>1063</v>
      </c>
      <c r="C61" s="15" t="s">
        <v>0</v>
      </c>
      <c r="D61" s="15" t="s">
        <v>1</v>
      </c>
      <c r="E61" s="15" t="s">
        <v>1337</v>
      </c>
      <c r="F61" s="15" t="s">
        <v>1338</v>
      </c>
      <c r="G61" s="16">
        <v>4</v>
      </c>
      <c r="H61" s="15" t="s">
        <v>1337</v>
      </c>
      <c r="I61" s="5" t="s">
        <v>1450</v>
      </c>
      <c r="J61" s="5">
        <v>42643</v>
      </c>
      <c r="K61" s="5" t="s">
        <v>1451</v>
      </c>
    </row>
    <row r="62" spans="1:11" hidden="1" x14ac:dyDescent="0.65">
      <c r="A62" s="15" t="s">
        <v>49</v>
      </c>
      <c r="B62" s="15" t="s">
        <v>1469</v>
      </c>
      <c r="C62" s="15" t="s">
        <v>0</v>
      </c>
      <c r="D62" s="15" t="s">
        <v>1</v>
      </c>
      <c r="E62" s="15" t="s">
        <v>1335</v>
      </c>
      <c r="F62" s="15" t="s">
        <v>1336</v>
      </c>
      <c r="G62" s="16">
        <v>4</v>
      </c>
      <c r="H62" s="15" t="s">
        <v>1335</v>
      </c>
      <c r="I62" s="5" t="s">
        <v>1452</v>
      </c>
      <c r="K62" s="5" t="s">
        <v>1451</v>
      </c>
    </row>
    <row r="63" spans="1:11" hidden="1" x14ac:dyDescent="0.65">
      <c r="A63" s="15" t="s">
        <v>1064</v>
      </c>
      <c r="B63" s="15" t="s">
        <v>1065</v>
      </c>
      <c r="C63" s="15" t="s">
        <v>0</v>
      </c>
      <c r="D63" s="15" t="s">
        <v>1</v>
      </c>
      <c r="E63" s="15" t="s">
        <v>1337</v>
      </c>
      <c r="F63" s="15" t="s">
        <v>1338</v>
      </c>
      <c r="G63" s="16">
        <v>4</v>
      </c>
      <c r="H63" s="15" t="s">
        <v>1337</v>
      </c>
      <c r="I63" s="5" t="s">
        <v>1450</v>
      </c>
      <c r="J63" s="5">
        <v>42643</v>
      </c>
      <c r="K63" s="5" t="s">
        <v>1451</v>
      </c>
    </row>
    <row r="64" spans="1:11" hidden="1" x14ac:dyDescent="0.65">
      <c r="A64" s="15" t="s">
        <v>215</v>
      </c>
      <c r="B64" s="15" t="s">
        <v>216</v>
      </c>
      <c r="C64" s="15" t="s">
        <v>18</v>
      </c>
      <c r="D64" s="15" t="s">
        <v>690</v>
      </c>
      <c r="E64" s="15" t="s">
        <v>1384</v>
      </c>
      <c r="F64" s="15" t="s">
        <v>674</v>
      </c>
      <c r="G64" s="16">
        <v>33</v>
      </c>
      <c r="H64" s="15" t="s">
        <v>1384</v>
      </c>
      <c r="I64" s="5" t="s">
        <v>1452</v>
      </c>
      <c r="K64" s="5" t="s">
        <v>1451</v>
      </c>
    </row>
    <row r="65" spans="1:11" hidden="1" x14ac:dyDescent="0.65">
      <c r="A65" s="15" t="s">
        <v>50</v>
      </c>
      <c r="B65" s="15" t="s">
        <v>1470</v>
      </c>
      <c r="C65" s="15" t="s">
        <v>0</v>
      </c>
      <c r="D65" s="15" t="s">
        <v>1</v>
      </c>
      <c r="E65" s="15" t="s">
        <v>1339</v>
      </c>
      <c r="F65" s="15" t="s">
        <v>668</v>
      </c>
      <c r="G65" s="16">
        <v>4</v>
      </c>
      <c r="H65" s="15" t="s">
        <v>1339</v>
      </c>
      <c r="I65" s="5" t="s">
        <v>1452</v>
      </c>
      <c r="K65" s="5" t="s">
        <v>1451</v>
      </c>
    </row>
    <row r="66" spans="1:11" hidden="1" x14ac:dyDescent="0.65">
      <c r="A66" s="15" t="s">
        <v>51</v>
      </c>
      <c r="B66" s="15" t="s">
        <v>1471</v>
      </c>
      <c r="C66" s="15" t="s">
        <v>0</v>
      </c>
      <c r="D66" s="15" t="s">
        <v>1</v>
      </c>
      <c r="E66" s="15" t="s">
        <v>1340</v>
      </c>
      <c r="F66" s="15" t="s">
        <v>1341</v>
      </c>
      <c r="G66" s="16">
        <v>4</v>
      </c>
      <c r="H66" s="15" t="s">
        <v>1340</v>
      </c>
      <c r="I66" s="5" t="s">
        <v>1452</v>
      </c>
      <c r="K66" s="5" t="s">
        <v>1451</v>
      </c>
    </row>
    <row r="67" spans="1:11" hidden="1" x14ac:dyDescent="0.65">
      <c r="A67" s="15" t="s">
        <v>1066</v>
      </c>
      <c r="B67" s="15" t="s">
        <v>1067</v>
      </c>
      <c r="C67" s="15" t="s">
        <v>0</v>
      </c>
      <c r="D67" s="15" t="s">
        <v>1</v>
      </c>
      <c r="E67" s="15" t="s">
        <v>1339</v>
      </c>
      <c r="F67" s="15" t="s">
        <v>668</v>
      </c>
      <c r="G67" s="16">
        <v>4</v>
      </c>
      <c r="H67" s="15" t="s">
        <v>1339</v>
      </c>
      <c r="I67" s="5" t="s">
        <v>1450</v>
      </c>
      <c r="J67" s="5">
        <v>42643</v>
      </c>
      <c r="K67" s="5" t="s">
        <v>1451</v>
      </c>
    </row>
    <row r="68" spans="1:11" hidden="1" x14ac:dyDescent="0.65">
      <c r="A68" s="15" t="s">
        <v>52</v>
      </c>
      <c r="B68" s="15" t="s">
        <v>1472</v>
      </c>
      <c r="C68" s="15" t="s">
        <v>0</v>
      </c>
      <c r="D68" s="15" t="s">
        <v>1</v>
      </c>
      <c r="E68" s="15" t="s">
        <v>1335</v>
      </c>
      <c r="F68" s="15" t="s">
        <v>1336</v>
      </c>
      <c r="G68" s="16">
        <v>4</v>
      </c>
      <c r="H68" s="15" t="s">
        <v>1335</v>
      </c>
      <c r="I68" s="5" t="s">
        <v>1452</v>
      </c>
      <c r="K68" s="5" t="s">
        <v>1451</v>
      </c>
    </row>
    <row r="69" spans="1:11" hidden="1" x14ac:dyDescent="0.65">
      <c r="A69" s="15" t="s">
        <v>1068</v>
      </c>
      <c r="B69" s="15" t="s">
        <v>1069</v>
      </c>
      <c r="C69" s="15" t="s">
        <v>0</v>
      </c>
      <c r="D69" s="15" t="s">
        <v>1</v>
      </c>
      <c r="E69" s="15" t="s">
        <v>1340</v>
      </c>
      <c r="F69" s="15" t="s">
        <v>1341</v>
      </c>
      <c r="G69" s="16">
        <v>4</v>
      </c>
      <c r="H69" s="15" t="s">
        <v>1340</v>
      </c>
      <c r="I69" s="5" t="s">
        <v>1450</v>
      </c>
      <c r="J69" s="5">
        <v>42643</v>
      </c>
      <c r="K69" s="5" t="s">
        <v>1451</v>
      </c>
    </row>
    <row r="70" spans="1:11" hidden="1" x14ac:dyDescent="0.65">
      <c r="A70" s="15" t="s">
        <v>1070</v>
      </c>
      <c r="B70" s="15" t="s">
        <v>1071</v>
      </c>
      <c r="C70" s="15" t="s">
        <v>2</v>
      </c>
      <c r="D70" s="15" t="s">
        <v>3</v>
      </c>
      <c r="E70" s="15" t="s">
        <v>1342</v>
      </c>
      <c r="F70" s="15" t="s">
        <v>3</v>
      </c>
      <c r="G70" s="16">
        <v>5</v>
      </c>
      <c r="H70" s="15" t="s">
        <v>1342</v>
      </c>
      <c r="I70" s="5" t="s">
        <v>1450</v>
      </c>
      <c r="J70" s="5">
        <v>42643</v>
      </c>
      <c r="K70" s="5" t="s">
        <v>1451</v>
      </c>
    </row>
    <row r="71" spans="1:11" hidden="1" x14ac:dyDescent="0.65">
      <c r="A71" s="15" t="s">
        <v>53</v>
      </c>
      <c r="B71" s="15" t="s">
        <v>54</v>
      </c>
      <c r="C71" s="15" t="s">
        <v>0</v>
      </c>
      <c r="D71" s="15" t="s">
        <v>1</v>
      </c>
      <c r="E71" s="15" t="s">
        <v>1340</v>
      </c>
      <c r="F71" s="15" t="s">
        <v>1341</v>
      </c>
      <c r="G71" s="16">
        <v>4</v>
      </c>
      <c r="H71" s="15" t="s">
        <v>1340</v>
      </c>
      <c r="I71" s="5" t="s">
        <v>1452</v>
      </c>
      <c r="K71" s="5" t="s">
        <v>1451</v>
      </c>
    </row>
    <row r="72" spans="1:11" hidden="1" x14ac:dyDescent="0.65">
      <c r="A72" s="15" t="s">
        <v>55</v>
      </c>
      <c r="B72" s="15" t="s">
        <v>1473</v>
      </c>
      <c r="C72" s="15" t="s">
        <v>0</v>
      </c>
      <c r="D72" s="15" t="s">
        <v>1</v>
      </c>
      <c r="E72" s="15" t="s">
        <v>1340</v>
      </c>
      <c r="F72" s="15" t="s">
        <v>1341</v>
      </c>
      <c r="G72" s="16">
        <v>4</v>
      </c>
      <c r="H72" s="15" t="s">
        <v>1340</v>
      </c>
      <c r="I72" s="5" t="s">
        <v>1452</v>
      </c>
      <c r="K72" s="5" t="s">
        <v>1451</v>
      </c>
    </row>
    <row r="73" spans="1:11" hidden="1" x14ac:dyDescent="0.65">
      <c r="A73" s="15" t="s">
        <v>56</v>
      </c>
      <c r="B73" s="15" t="s">
        <v>57</v>
      </c>
      <c r="C73" s="15" t="s">
        <v>0</v>
      </c>
      <c r="D73" s="15" t="s">
        <v>1</v>
      </c>
      <c r="E73" s="15" t="s">
        <v>1340</v>
      </c>
      <c r="F73" s="15" t="s">
        <v>1341</v>
      </c>
      <c r="G73" s="16">
        <v>4</v>
      </c>
      <c r="H73" s="15" t="s">
        <v>1340</v>
      </c>
      <c r="I73" s="5" t="s">
        <v>1452</v>
      </c>
      <c r="K73" s="5" t="s">
        <v>1451</v>
      </c>
    </row>
    <row r="74" spans="1:11" hidden="1" x14ac:dyDescent="0.65">
      <c r="A74" s="15" t="s">
        <v>58</v>
      </c>
      <c r="B74" s="15" t="s">
        <v>1474</v>
      </c>
      <c r="C74" s="15" t="s">
        <v>0</v>
      </c>
      <c r="D74" s="15" t="s">
        <v>1</v>
      </c>
      <c r="E74" s="15" t="s">
        <v>1339</v>
      </c>
      <c r="F74" s="15" t="s">
        <v>668</v>
      </c>
      <c r="G74" s="16">
        <v>4</v>
      </c>
      <c r="H74" s="15" t="s">
        <v>1339</v>
      </c>
      <c r="I74" s="5" t="s">
        <v>1452</v>
      </c>
      <c r="K74" s="5" t="s">
        <v>1451</v>
      </c>
    </row>
    <row r="75" spans="1:11" hidden="1" x14ac:dyDescent="0.65">
      <c r="A75" s="15" t="s">
        <v>59</v>
      </c>
      <c r="B75" s="15" t="s">
        <v>1475</v>
      </c>
      <c r="C75" s="15" t="s">
        <v>0</v>
      </c>
      <c r="D75" s="15" t="s">
        <v>1</v>
      </c>
      <c r="E75" s="15" t="s">
        <v>1339</v>
      </c>
      <c r="F75" s="15" t="s">
        <v>668</v>
      </c>
      <c r="G75" s="16">
        <v>4</v>
      </c>
      <c r="H75" s="15" t="s">
        <v>1339</v>
      </c>
      <c r="I75" s="5" t="s">
        <v>1452</v>
      </c>
      <c r="K75" s="5" t="s">
        <v>1451</v>
      </c>
    </row>
    <row r="76" spans="1:11" hidden="1" x14ac:dyDescent="0.65">
      <c r="A76" s="15" t="s">
        <v>60</v>
      </c>
      <c r="B76" s="15" t="s">
        <v>1476</v>
      </c>
      <c r="C76" s="15" t="s">
        <v>0</v>
      </c>
      <c r="D76" s="15" t="s">
        <v>1</v>
      </c>
      <c r="E76" s="15" t="s">
        <v>1339</v>
      </c>
      <c r="F76" s="15" t="s">
        <v>668</v>
      </c>
      <c r="G76" s="16">
        <v>4</v>
      </c>
      <c r="H76" s="15" t="s">
        <v>1339</v>
      </c>
      <c r="I76" s="5" t="s">
        <v>1452</v>
      </c>
      <c r="K76" s="5" t="s">
        <v>1451</v>
      </c>
    </row>
    <row r="77" spans="1:11" hidden="1" x14ac:dyDescent="0.65">
      <c r="A77" s="15" t="s">
        <v>1072</v>
      </c>
      <c r="B77" s="15" t="s">
        <v>1073</v>
      </c>
      <c r="C77" s="15" t="s">
        <v>0</v>
      </c>
      <c r="D77" s="15" t="s">
        <v>1</v>
      </c>
      <c r="E77" s="15" t="s">
        <v>1339</v>
      </c>
      <c r="F77" s="15" t="s">
        <v>668</v>
      </c>
      <c r="G77" s="16">
        <v>4</v>
      </c>
      <c r="H77" s="15" t="s">
        <v>1339</v>
      </c>
      <c r="I77" s="5" t="s">
        <v>1450</v>
      </c>
      <c r="J77" s="5">
        <v>42643</v>
      </c>
      <c r="K77" s="5" t="s">
        <v>1451</v>
      </c>
    </row>
    <row r="78" spans="1:11" hidden="1" x14ac:dyDescent="0.65">
      <c r="A78" s="15" t="s">
        <v>1074</v>
      </c>
      <c r="B78" s="15" t="s">
        <v>1075</v>
      </c>
      <c r="C78" s="15" t="s">
        <v>0</v>
      </c>
      <c r="D78" s="15" t="s">
        <v>1</v>
      </c>
      <c r="E78" s="15" t="s">
        <v>1339</v>
      </c>
      <c r="F78" s="15" t="s">
        <v>668</v>
      </c>
      <c r="G78" s="16">
        <v>4</v>
      </c>
      <c r="H78" s="15" t="s">
        <v>1339</v>
      </c>
      <c r="I78" s="5" t="s">
        <v>1450</v>
      </c>
      <c r="J78" s="5">
        <v>42643</v>
      </c>
      <c r="K78" s="5" t="s">
        <v>1451</v>
      </c>
    </row>
    <row r="79" spans="1:11" hidden="1" x14ac:dyDescent="0.65">
      <c r="A79" s="15" t="s">
        <v>1076</v>
      </c>
      <c r="B79" s="15" t="s">
        <v>1077</v>
      </c>
      <c r="C79" s="15" t="s">
        <v>0</v>
      </c>
      <c r="D79" s="15" t="s">
        <v>1</v>
      </c>
      <c r="E79" s="15" t="s">
        <v>1339</v>
      </c>
      <c r="F79" s="15" t="s">
        <v>668</v>
      </c>
      <c r="G79" s="16">
        <v>4</v>
      </c>
      <c r="H79" s="15" t="s">
        <v>1339</v>
      </c>
      <c r="I79" s="5" t="s">
        <v>1450</v>
      </c>
      <c r="J79" s="5">
        <v>42643</v>
      </c>
      <c r="K79" s="5" t="s">
        <v>1451</v>
      </c>
    </row>
    <row r="80" spans="1:11" hidden="1" x14ac:dyDescent="0.65">
      <c r="A80" s="15" t="s">
        <v>1078</v>
      </c>
      <c r="B80" s="15" t="s">
        <v>1079</v>
      </c>
      <c r="C80" s="15" t="s">
        <v>0</v>
      </c>
      <c r="D80" s="15" t="s">
        <v>1</v>
      </c>
      <c r="E80" s="15" t="s">
        <v>1339</v>
      </c>
      <c r="F80" s="15" t="s">
        <v>668</v>
      </c>
      <c r="G80" s="16">
        <v>4</v>
      </c>
      <c r="H80" s="15" t="s">
        <v>1339</v>
      </c>
      <c r="I80" s="5" t="s">
        <v>1450</v>
      </c>
      <c r="J80" s="5">
        <v>42643</v>
      </c>
      <c r="K80" s="5" t="s">
        <v>1451</v>
      </c>
    </row>
    <row r="81" spans="1:11" hidden="1" x14ac:dyDescent="0.65">
      <c r="A81" s="15" t="s">
        <v>1080</v>
      </c>
      <c r="B81" s="15" t="s">
        <v>1081</v>
      </c>
      <c r="C81" s="15" t="s">
        <v>0</v>
      </c>
      <c r="D81" s="15" t="s">
        <v>1</v>
      </c>
      <c r="E81" s="15" t="s">
        <v>1339</v>
      </c>
      <c r="F81" s="15" t="s">
        <v>668</v>
      </c>
      <c r="G81" s="16">
        <v>4</v>
      </c>
      <c r="H81" s="15" t="s">
        <v>1339</v>
      </c>
      <c r="I81" s="5" t="s">
        <v>1450</v>
      </c>
      <c r="J81" s="5">
        <v>42643</v>
      </c>
      <c r="K81" s="5" t="s">
        <v>1451</v>
      </c>
    </row>
    <row r="82" spans="1:11" hidden="1" x14ac:dyDescent="0.65">
      <c r="A82" s="15" t="s">
        <v>1082</v>
      </c>
      <c r="B82" s="15" t="s">
        <v>1083</v>
      </c>
      <c r="C82" s="15" t="s">
        <v>0</v>
      </c>
      <c r="D82" s="15" t="s">
        <v>1</v>
      </c>
      <c r="E82" s="15" t="s">
        <v>1339</v>
      </c>
      <c r="F82" s="15" t="s">
        <v>668</v>
      </c>
      <c r="G82" s="16">
        <v>4</v>
      </c>
      <c r="H82" s="15" t="s">
        <v>1339</v>
      </c>
      <c r="I82" s="5" t="s">
        <v>1450</v>
      </c>
      <c r="J82" s="5">
        <v>42643</v>
      </c>
      <c r="K82" s="5" t="s">
        <v>1451</v>
      </c>
    </row>
    <row r="83" spans="1:11" hidden="1" x14ac:dyDescent="0.65">
      <c r="A83" s="15" t="s">
        <v>61</v>
      </c>
      <c r="B83" s="15" t="s">
        <v>1477</v>
      </c>
      <c r="C83" s="15" t="s">
        <v>0</v>
      </c>
      <c r="D83" s="15" t="s">
        <v>1</v>
      </c>
      <c r="E83" s="15" t="s">
        <v>1339</v>
      </c>
      <c r="F83" s="15" t="s">
        <v>668</v>
      </c>
      <c r="G83" s="16">
        <v>4</v>
      </c>
      <c r="H83" s="15" t="s">
        <v>1339</v>
      </c>
      <c r="I83" s="5" t="s">
        <v>1452</v>
      </c>
      <c r="K83" s="5" t="s">
        <v>1451</v>
      </c>
    </row>
    <row r="84" spans="1:11" hidden="1" x14ac:dyDescent="0.65">
      <c r="A84" s="15" t="s">
        <v>62</v>
      </c>
      <c r="B84" s="15" t="s">
        <v>1478</v>
      </c>
      <c r="C84" s="15" t="s">
        <v>0</v>
      </c>
      <c r="D84" s="15" t="s">
        <v>1</v>
      </c>
      <c r="E84" s="15" t="s">
        <v>1339</v>
      </c>
      <c r="F84" s="15" t="s">
        <v>668</v>
      </c>
      <c r="G84" s="16">
        <v>4</v>
      </c>
      <c r="H84" s="15" t="s">
        <v>1339</v>
      </c>
      <c r="I84" s="5" t="s">
        <v>1452</v>
      </c>
      <c r="K84" s="5" t="s">
        <v>1451</v>
      </c>
    </row>
    <row r="85" spans="1:11" hidden="1" x14ac:dyDescent="0.65">
      <c r="A85" s="15" t="s">
        <v>63</v>
      </c>
      <c r="B85" s="15" t="s">
        <v>1479</v>
      </c>
      <c r="C85" s="15" t="s">
        <v>0</v>
      </c>
      <c r="D85" s="15" t="s">
        <v>1</v>
      </c>
      <c r="E85" s="15" t="s">
        <v>1335</v>
      </c>
      <c r="F85" s="15" t="s">
        <v>1336</v>
      </c>
      <c r="G85" s="16">
        <v>4</v>
      </c>
      <c r="H85" s="15" t="s">
        <v>1335</v>
      </c>
      <c r="I85" s="5" t="s">
        <v>1452</v>
      </c>
      <c r="K85" s="5" t="s">
        <v>1451</v>
      </c>
    </row>
    <row r="86" spans="1:11" hidden="1" x14ac:dyDescent="0.65">
      <c r="A86" s="15" t="s">
        <v>64</v>
      </c>
      <c r="B86" s="15" t="s">
        <v>65</v>
      </c>
      <c r="C86" s="15" t="s">
        <v>0</v>
      </c>
      <c r="D86" s="15" t="s">
        <v>1</v>
      </c>
      <c r="E86" s="15" t="s">
        <v>1340</v>
      </c>
      <c r="F86" s="15" t="s">
        <v>1341</v>
      </c>
      <c r="G86" s="16">
        <v>4</v>
      </c>
      <c r="H86" s="15" t="s">
        <v>1340</v>
      </c>
      <c r="I86" s="5" t="s">
        <v>1452</v>
      </c>
      <c r="K86" s="5" t="s">
        <v>1451</v>
      </c>
    </row>
    <row r="87" spans="1:11" hidden="1" x14ac:dyDescent="0.65">
      <c r="A87" s="15" t="s">
        <v>66</v>
      </c>
      <c r="B87" s="15" t="s">
        <v>67</v>
      </c>
      <c r="C87" s="15" t="s">
        <v>0</v>
      </c>
      <c r="D87" s="15" t="s">
        <v>1</v>
      </c>
      <c r="E87" s="15" t="s">
        <v>1340</v>
      </c>
      <c r="F87" s="15" t="s">
        <v>1341</v>
      </c>
      <c r="G87" s="16">
        <v>4</v>
      </c>
      <c r="H87" s="15" t="s">
        <v>1340</v>
      </c>
      <c r="I87" s="5" t="s">
        <v>1452</v>
      </c>
      <c r="K87" s="5" t="s">
        <v>1451</v>
      </c>
    </row>
    <row r="88" spans="1:11" hidden="1" x14ac:dyDescent="0.65">
      <c r="A88" s="15" t="s">
        <v>68</v>
      </c>
      <c r="B88" s="15" t="s">
        <v>1480</v>
      </c>
      <c r="C88" s="15" t="s">
        <v>0</v>
      </c>
      <c r="D88" s="15" t="s">
        <v>1</v>
      </c>
      <c r="E88" s="15" t="s">
        <v>1335</v>
      </c>
      <c r="F88" s="15" t="s">
        <v>1336</v>
      </c>
      <c r="G88" s="16">
        <v>4</v>
      </c>
      <c r="H88" s="15" t="s">
        <v>1335</v>
      </c>
      <c r="I88" s="5" t="s">
        <v>1452</v>
      </c>
      <c r="K88" s="5" t="s">
        <v>1451</v>
      </c>
    </row>
    <row r="89" spans="1:11" hidden="1" x14ac:dyDescent="0.65">
      <c r="A89" s="15" t="s">
        <v>69</v>
      </c>
      <c r="B89" s="15" t="s">
        <v>1481</v>
      </c>
      <c r="C89" s="15" t="s">
        <v>0</v>
      </c>
      <c r="D89" s="15" t="s">
        <v>1</v>
      </c>
      <c r="E89" s="15" t="s">
        <v>1337</v>
      </c>
      <c r="F89" s="15" t="s">
        <v>1338</v>
      </c>
      <c r="G89" s="16">
        <v>4</v>
      </c>
      <c r="H89" s="15" t="s">
        <v>1337</v>
      </c>
      <c r="I89" s="5" t="s">
        <v>1452</v>
      </c>
      <c r="K89" s="5" t="s">
        <v>1451</v>
      </c>
    </row>
    <row r="90" spans="1:11" hidden="1" x14ac:dyDescent="0.65">
      <c r="A90" s="15" t="s">
        <v>70</v>
      </c>
      <c r="B90" s="15" t="s">
        <v>1482</v>
      </c>
      <c r="C90" s="15" t="s">
        <v>0</v>
      </c>
      <c r="D90" s="15" t="s">
        <v>1</v>
      </c>
      <c r="E90" s="15" t="s">
        <v>1335</v>
      </c>
      <c r="F90" s="15" t="s">
        <v>1336</v>
      </c>
      <c r="G90" s="16">
        <v>4</v>
      </c>
      <c r="H90" s="15" t="s">
        <v>1335</v>
      </c>
      <c r="I90" s="5" t="s">
        <v>1452</v>
      </c>
      <c r="K90" s="5" t="s">
        <v>1451</v>
      </c>
    </row>
    <row r="91" spans="1:11" hidden="1" x14ac:dyDescent="0.65">
      <c r="A91" s="15" t="s">
        <v>71</v>
      </c>
      <c r="B91" s="15" t="s">
        <v>1483</v>
      </c>
      <c r="C91" s="15" t="s">
        <v>0</v>
      </c>
      <c r="D91" s="15" t="s">
        <v>1</v>
      </c>
      <c r="E91" s="15" t="s">
        <v>1337</v>
      </c>
      <c r="F91" s="15" t="s">
        <v>1338</v>
      </c>
      <c r="G91" s="16">
        <v>4</v>
      </c>
      <c r="H91" s="15" t="s">
        <v>1337</v>
      </c>
      <c r="I91" s="5" t="s">
        <v>1452</v>
      </c>
      <c r="K91" s="5" t="s">
        <v>1451</v>
      </c>
    </row>
    <row r="92" spans="1:11" hidden="1" x14ac:dyDescent="0.65">
      <c r="A92" s="15" t="s">
        <v>72</v>
      </c>
      <c r="B92" s="15" t="s">
        <v>1484</v>
      </c>
      <c r="C92" s="15" t="s">
        <v>0</v>
      </c>
      <c r="D92" s="15" t="s">
        <v>1</v>
      </c>
      <c r="E92" s="15" t="s">
        <v>1335</v>
      </c>
      <c r="F92" s="15" t="s">
        <v>1336</v>
      </c>
      <c r="G92" s="16">
        <v>4</v>
      </c>
      <c r="H92" s="15" t="s">
        <v>1335</v>
      </c>
      <c r="I92" s="5" t="s">
        <v>1452</v>
      </c>
      <c r="K92" s="5" t="s">
        <v>1451</v>
      </c>
    </row>
    <row r="93" spans="1:11" hidden="1" x14ac:dyDescent="0.65">
      <c r="A93" s="15" t="s">
        <v>73</v>
      </c>
      <c r="B93" s="15" t="s">
        <v>1485</v>
      </c>
      <c r="C93" s="15" t="s">
        <v>0</v>
      </c>
      <c r="D93" s="15" t="s">
        <v>1</v>
      </c>
      <c r="E93" s="15" t="s">
        <v>1337</v>
      </c>
      <c r="F93" s="15" t="s">
        <v>1338</v>
      </c>
      <c r="G93" s="16">
        <v>4</v>
      </c>
      <c r="H93" s="15" t="s">
        <v>1337</v>
      </c>
      <c r="I93" s="5" t="s">
        <v>1452</v>
      </c>
      <c r="K93" s="5" t="s">
        <v>1451</v>
      </c>
    </row>
    <row r="94" spans="1:11" hidden="1" x14ac:dyDescent="0.65">
      <c r="A94" s="15" t="s">
        <v>1084</v>
      </c>
      <c r="B94" s="15" t="s">
        <v>1085</v>
      </c>
      <c r="C94" s="15" t="s">
        <v>0</v>
      </c>
      <c r="D94" s="15" t="s">
        <v>1</v>
      </c>
      <c r="E94" s="15" t="s">
        <v>1340</v>
      </c>
      <c r="F94" s="15" t="s">
        <v>1341</v>
      </c>
      <c r="G94" s="16">
        <v>4</v>
      </c>
      <c r="H94" s="15" t="s">
        <v>1340</v>
      </c>
      <c r="I94" s="5" t="s">
        <v>1450</v>
      </c>
      <c r="J94" s="5">
        <v>42643</v>
      </c>
      <c r="K94" s="5" t="s">
        <v>1451</v>
      </c>
    </row>
    <row r="95" spans="1:11" hidden="1" x14ac:dyDescent="0.65">
      <c r="A95" s="15" t="s">
        <v>74</v>
      </c>
      <c r="B95" s="15" t="s">
        <v>1486</v>
      </c>
      <c r="C95" s="15" t="s">
        <v>0</v>
      </c>
      <c r="D95" s="15" t="s">
        <v>1</v>
      </c>
      <c r="E95" s="15" t="s">
        <v>1340</v>
      </c>
      <c r="F95" s="15" t="s">
        <v>1341</v>
      </c>
      <c r="G95" s="16">
        <v>4</v>
      </c>
      <c r="H95" s="15" t="s">
        <v>1340</v>
      </c>
      <c r="I95" s="5" t="s">
        <v>1452</v>
      </c>
      <c r="K95" s="5" t="s">
        <v>1454</v>
      </c>
    </row>
    <row r="96" spans="1:11" hidden="1" x14ac:dyDescent="0.65">
      <c r="A96" s="15" t="s">
        <v>75</v>
      </c>
      <c r="B96" s="15" t="s">
        <v>1487</v>
      </c>
      <c r="C96" s="15" t="s">
        <v>0</v>
      </c>
      <c r="D96" s="15" t="s">
        <v>1</v>
      </c>
      <c r="E96" s="15" t="s">
        <v>1340</v>
      </c>
      <c r="F96" s="15" t="s">
        <v>1341</v>
      </c>
      <c r="G96" s="16">
        <v>4</v>
      </c>
      <c r="H96" s="15" t="s">
        <v>1340</v>
      </c>
      <c r="I96" s="5" t="s">
        <v>1452</v>
      </c>
      <c r="K96" s="5" t="s">
        <v>1454</v>
      </c>
    </row>
    <row r="97" spans="1:11" hidden="1" x14ac:dyDescent="0.65">
      <c r="A97" s="15" t="s">
        <v>905</v>
      </c>
      <c r="B97" s="15" t="s">
        <v>906</v>
      </c>
      <c r="C97" s="15" t="s">
        <v>0</v>
      </c>
      <c r="D97" s="15" t="s">
        <v>1</v>
      </c>
      <c r="E97" s="15" t="s">
        <v>1339</v>
      </c>
      <c r="F97" s="15" t="s">
        <v>668</v>
      </c>
      <c r="G97" s="16">
        <v>4</v>
      </c>
      <c r="H97" s="15" t="s">
        <v>1339</v>
      </c>
      <c r="I97" s="5" t="s">
        <v>1452</v>
      </c>
      <c r="K97" s="5" t="s">
        <v>1454</v>
      </c>
    </row>
    <row r="98" spans="1:11" hidden="1" x14ac:dyDescent="0.65">
      <c r="A98" s="15" t="s">
        <v>907</v>
      </c>
      <c r="B98" s="15" t="s">
        <v>908</v>
      </c>
      <c r="C98" s="15" t="s">
        <v>0</v>
      </c>
      <c r="D98" s="15" t="s">
        <v>1</v>
      </c>
      <c r="E98" s="15" t="s">
        <v>1339</v>
      </c>
      <c r="F98" s="15" t="s">
        <v>668</v>
      </c>
      <c r="G98" s="16">
        <v>4</v>
      </c>
      <c r="H98" s="15" t="s">
        <v>1339</v>
      </c>
      <c r="I98" s="5" t="s">
        <v>1452</v>
      </c>
      <c r="K98" s="5" t="s">
        <v>1454</v>
      </c>
    </row>
    <row r="99" spans="1:11" hidden="1" x14ac:dyDescent="0.65">
      <c r="A99" s="15" t="s">
        <v>909</v>
      </c>
      <c r="B99" s="15" t="s">
        <v>910</v>
      </c>
      <c r="C99" s="15" t="s">
        <v>0</v>
      </c>
      <c r="D99" s="15" t="s">
        <v>1</v>
      </c>
      <c r="E99" s="15" t="s">
        <v>1340</v>
      </c>
      <c r="F99" s="15" t="s">
        <v>1341</v>
      </c>
      <c r="G99" s="16">
        <v>4</v>
      </c>
      <c r="H99" s="15" t="s">
        <v>1340</v>
      </c>
      <c r="I99" s="5" t="s">
        <v>1452</v>
      </c>
      <c r="K99" s="5" t="s">
        <v>1454</v>
      </c>
    </row>
    <row r="100" spans="1:11" hidden="1" x14ac:dyDescent="0.65">
      <c r="A100" s="15" t="s">
        <v>911</v>
      </c>
      <c r="B100" s="15" t="s">
        <v>912</v>
      </c>
      <c r="C100" s="15" t="s">
        <v>0</v>
      </c>
      <c r="D100" s="15" t="s">
        <v>1</v>
      </c>
      <c r="E100" s="15" t="s">
        <v>1340</v>
      </c>
      <c r="F100" s="15" t="s">
        <v>1341</v>
      </c>
      <c r="G100" s="16">
        <v>4</v>
      </c>
      <c r="H100" s="15" t="s">
        <v>1340</v>
      </c>
      <c r="I100" s="5" t="s">
        <v>1452</v>
      </c>
      <c r="K100" s="5" t="s">
        <v>1454</v>
      </c>
    </row>
    <row r="101" spans="1:11" hidden="1" x14ac:dyDescent="0.65">
      <c r="A101" s="15" t="s">
        <v>913</v>
      </c>
      <c r="B101" s="15" t="s">
        <v>914</v>
      </c>
      <c r="C101" s="15" t="s">
        <v>0</v>
      </c>
      <c r="D101" s="15" t="s">
        <v>1</v>
      </c>
      <c r="E101" s="15" t="s">
        <v>1339</v>
      </c>
      <c r="F101" s="15" t="s">
        <v>668</v>
      </c>
      <c r="G101" s="16">
        <v>4</v>
      </c>
      <c r="H101" s="15" t="s">
        <v>1339</v>
      </c>
      <c r="I101" s="5" t="s">
        <v>1452</v>
      </c>
      <c r="K101" s="5" t="s">
        <v>1454</v>
      </c>
    </row>
    <row r="102" spans="1:11" hidden="1" x14ac:dyDescent="0.65">
      <c r="A102" s="15" t="s">
        <v>915</v>
      </c>
      <c r="B102" s="15" t="s">
        <v>916</v>
      </c>
      <c r="C102" s="15" t="s">
        <v>0</v>
      </c>
      <c r="D102" s="15" t="s">
        <v>1</v>
      </c>
      <c r="E102" s="15" t="s">
        <v>1339</v>
      </c>
      <c r="F102" s="15" t="s">
        <v>668</v>
      </c>
      <c r="G102" s="16">
        <v>4</v>
      </c>
      <c r="H102" s="15" t="s">
        <v>1339</v>
      </c>
      <c r="I102" s="5" t="s">
        <v>1452</v>
      </c>
      <c r="K102" s="5" t="s">
        <v>1454</v>
      </c>
    </row>
    <row r="103" spans="1:11" hidden="1" x14ac:dyDescent="0.65">
      <c r="A103" s="15" t="s">
        <v>917</v>
      </c>
      <c r="B103" s="15" t="s">
        <v>918</v>
      </c>
      <c r="C103" s="15" t="s">
        <v>0</v>
      </c>
      <c r="D103" s="15" t="s">
        <v>1</v>
      </c>
      <c r="E103" s="15" t="s">
        <v>1339</v>
      </c>
      <c r="F103" s="15" t="s">
        <v>668</v>
      </c>
      <c r="G103" s="16">
        <v>4</v>
      </c>
      <c r="H103" s="15" t="s">
        <v>1339</v>
      </c>
      <c r="I103" s="5" t="s">
        <v>1452</v>
      </c>
      <c r="K103" s="5" t="s">
        <v>1454</v>
      </c>
    </row>
    <row r="104" spans="1:11" hidden="1" x14ac:dyDescent="0.65">
      <c r="A104" s="15" t="s">
        <v>866</v>
      </c>
      <c r="B104" s="15" t="s">
        <v>1488</v>
      </c>
      <c r="C104" s="15" t="s">
        <v>0</v>
      </c>
      <c r="D104" s="15" t="s">
        <v>1</v>
      </c>
      <c r="E104" s="15" t="s">
        <v>1339</v>
      </c>
      <c r="F104" s="15" t="s">
        <v>668</v>
      </c>
      <c r="G104" s="16">
        <v>4</v>
      </c>
      <c r="H104" s="15" t="s">
        <v>1339</v>
      </c>
      <c r="I104" s="5" t="s">
        <v>1452</v>
      </c>
      <c r="K104" s="5" t="s">
        <v>1454</v>
      </c>
    </row>
    <row r="105" spans="1:11" hidden="1" x14ac:dyDescent="0.65">
      <c r="A105" s="15" t="s">
        <v>867</v>
      </c>
      <c r="B105" s="15" t="s">
        <v>868</v>
      </c>
      <c r="C105" s="15" t="s">
        <v>0</v>
      </c>
      <c r="D105" s="15" t="s">
        <v>1</v>
      </c>
      <c r="E105" s="15" t="s">
        <v>1339</v>
      </c>
      <c r="F105" s="15" t="s">
        <v>668</v>
      </c>
      <c r="G105" s="16">
        <v>4</v>
      </c>
      <c r="H105" s="15" t="s">
        <v>1339</v>
      </c>
      <c r="I105" s="5" t="s">
        <v>1452</v>
      </c>
      <c r="K105" s="5" t="s">
        <v>1454</v>
      </c>
    </row>
    <row r="106" spans="1:11" hidden="1" x14ac:dyDescent="0.65">
      <c r="A106" s="15" t="s">
        <v>869</v>
      </c>
      <c r="B106" s="15" t="s">
        <v>870</v>
      </c>
      <c r="C106" s="15" t="s">
        <v>0</v>
      </c>
      <c r="D106" s="15" t="s">
        <v>1</v>
      </c>
      <c r="E106" s="15" t="s">
        <v>1339</v>
      </c>
      <c r="F106" s="15" t="s">
        <v>668</v>
      </c>
      <c r="G106" s="16">
        <v>4</v>
      </c>
      <c r="H106" s="15" t="s">
        <v>1339</v>
      </c>
      <c r="I106" s="5" t="s">
        <v>1452</v>
      </c>
      <c r="K106" s="5" t="s">
        <v>1454</v>
      </c>
    </row>
    <row r="107" spans="1:11" hidden="1" x14ac:dyDescent="0.65">
      <c r="A107" s="15" t="s">
        <v>871</v>
      </c>
      <c r="B107" s="15" t="s">
        <v>872</v>
      </c>
      <c r="C107" s="15" t="s">
        <v>0</v>
      </c>
      <c r="D107" s="15" t="s">
        <v>1</v>
      </c>
      <c r="E107" s="15" t="s">
        <v>1339</v>
      </c>
      <c r="F107" s="15" t="s">
        <v>668</v>
      </c>
      <c r="G107" s="16">
        <v>4</v>
      </c>
      <c r="H107" s="15" t="s">
        <v>1339</v>
      </c>
      <c r="I107" s="5" t="s">
        <v>1452</v>
      </c>
      <c r="K107" s="5" t="s">
        <v>1454</v>
      </c>
    </row>
    <row r="108" spans="1:11" hidden="1" x14ac:dyDescent="0.65">
      <c r="A108" s="15" t="s">
        <v>873</v>
      </c>
      <c r="B108" s="15" t="s">
        <v>874</v>
      </c>
      <c r="C108" s="15" t="s">
        <v>0</v>
      </c>
      <c r="D108" s="15" t="s">
        <v>1</v>
      </c>
      <c r="E108" s="15" t="s">
        <v>1339</v>
      </c>
      <c r="F108" s="15" t="s">
        <v>668</v>
      </c>
      <c r="G108" s="16">
        <v>4</v>
      </c>
      <c r="H108" s="15" t="s">
        <v>1339</v>
      </c>
      <c r="I108" s="5" t="s">
        <v>1452</v>
      </c>
      <c r="K108" s="5" t="s">
        <v>1454</v>
      </c>
    </row>
    <row r="109" spans="1:11" hidden="1" x14ac:dyDescent="0.65">
      <c r="A109" s="15" t="s">
        <v>875</v>
      </c>
      <c r="B109" s="15" t="s">
        <v>876</v>
      </c>
      <c r="C109" s="15" t="s">
        <v>0</v>
      </c>
      <c r="D109" s="15" t="s">
        <v>1</v>
      </c>
      <c r="E109" s="15" t="s">
        <v>1339</v>
      </c>
      <c r="F109" s="15" t="s">
        <v>668</v>
      </c>
      <c r="G109" s="16">
        <v>4</v>
      </c>
      <c r="H109" s="15" t="s">
        <v>1339</v>
      </c>
      <c r="I109" s="5" t="s">
        <v>1452</v>
      </c>
      <c r="K109" s="5" t="s">
        <v>1454</v>
      </c>
    </row>
    <row r="110" spans="1:11" hidden="1" x14ac:dyDescent="0.65">
      <c r="A110" s="15" t="s">
        <v>877</v>
      </c>
      <c r="B110" s="15" t="s">
        <v>878</v>
      </c>
      <c r="C110" s="15" t="s">
        <v>0</v>
      </c>
      <c r="D110" s="15" t="s">
        <v>1</v>
      </c>
      <c r="E110" s="15" t="s">
        <v>1339</v>
      </c>
      <c r="F110" s="15" t="s">
        <v>668</v>
      </c>
      <c r="G110" s="16">
        <v>4</v>
      </c>
      <c r="H110" s="15" t="s">
        <v>1339</v>
      </c>
      <c r="I110" s="5" t="s">
        <v>1452</v>
      </c>
      <c r="K110" s="5" t="s">
        <v>1454</v>
      </c>
    </row>
    <row r="111" spans="1:11" hidden="1" x14ac:dyDescent="0.65">
      <c r="A111" s="15" t="s">
        <v>91</v>
      </c>
      <c r="B111" s="15" t="s">
        <v>92</v>
      </c>
      <c r="C111" s="15" t="s">
        <v>8</v>
      </c>
      <c r="D111" s="15" t="s">
        <v>9</v>
      </c>
      <c r="E111" s="15" t="s">
        <v>1360</v>
      </c>
      <c r="F111" s="15" t="s">
        <v>671</v>
      </c>
      <c r="G111" s="16">
        <v>8</v>
      </c>
      <c r="H111" s="15" t="s">
        <v>1360</v>
      </c>
      <c r="I111" s="5" t="s">
        <v>1452</v>
      </c>
      <c r="K111" s="5" t="s">
        <v>1451</v>
      </c>
    </row>
    <row r="112" spans="1:11" hidden="1" x14ac:dyDescent="0.65">
      <c r="A112" s="15" t="s">
        <v>93</v>
      </c>
      <c r="B112" s="15" t="s">
        <v>1489</v>
      </c>
      <c r="C112" s="15" t="s">
        <v>8</v>
      </c>
      <c r="D112" s="15" t="s">
        <v>9</v>
      </c>
      <c r="E112" s="15" t="s">
        <v>1361</v>
      </c>
      <c r="F112" s="15" t="s">
        <v>1362</v>
      </c>
      <c r="G112" s="16">
        <v>8</v>
      </c>
      <c r="H112" s="15" t="s">
        <v>1361</v>
      </c>
      <c r="I112" s="5" t="s">
        <v>1452</v>
      </c>
      <c r="K112" s="5" t="s">
        <v>1451</v>
      </c>
    </row>
    <row r="113" spans="1:11" hidden="1" x14ac:dyDescent="0.65">
      <c r="A113" s="15" t="s">
        <v>94</v>
      </c>
      <c r="B113" s="15" t="s">
        <v>1490</v>
      </c>
      <c r="C113" s="15" t="s">
        <v>8</v>
      </c>
      <c r="D113" s="15" t="s">
        <v>9</v>
      </c>
      <c r="E113" s="15" t="s">
        <v>1363</v>
      </c>
      <c r="F113" s="15" t="s">
        <v>1364</v>
      </c>
      <c r="G113" s="16">
        <v>8</v>
      </c>
      <c r="H113" s="15" t="s">
        <v>1363</v>
      </c>
      <c r="I113" s="5" t="s">
        <v>1452</v>
      </c>
      <c r="K113" s="5" t="s">
        <v>1451</v>
      </c>
    </row>
    <row r="114" spans="1:11" hidden="1" x14ac:dyDescent="0.65">
      <c r="A114" s="15" t="s">
        <v>95</v>
      </c>
      <c r="B114" s="15" t="s">
        <v>1491</v>
      </c>
      <c r="C114" s="15" t="s">
        <v>8</v>
      </c>
      <c r="D114" s="15" t="s">
        <v>9</v>
      </c>
      <c r="E114" s="15" t="s">
        <v>1361</v>
      </c>
      <c r="F114" s="15" t="s">
        <v>1362</v>
      </c>
      <c r="G114" s="16">
        <v>8</v>
      </c>
      <c r="H114" s="15" t="s">
        <v>1361</v>
      </c>
      <c r="I114" s="5" t="s">
        <v>1452</v>
      </c>
      <c r="K114" s="5" t="s">
        <v>1451</v>
      </c>
    </row>
    <row r="115" spans="1:11" hidden="1" x14ac:dyDescent="0.65">
      <c r="A115" s="15" t="s">
        <v>96</v>
      </c>
      <c r="B115" s="15" t="s">
        <v>1492</v>
      </c>
      <c r="C115" s="15" t="s">
        <v>8</v>
      </c>
      <c r="D115" s="15" t="s">
        <v>9</v>
      </c>
      <c r="E115" s="15" t="s">
        <v>1363</v>
      </c>
      <c r="F115" s="15" t="s">
        <v>1364</v>
      </c>
      <c r="G115" s="16">
        <v>8</v>
      </c>
      <c r="H115" s="15" t="s">
        <v>1363</v>
      </c>
      <c r="I115" s="5" t="s">
        <v>1452</v>
      </c>
      <c r="K115" s="5" t="s">
        <v>1451</v>
      </c>
    </row>
    <row r="116" spans="1:11" hidden="1" x14ac:dyDescent="0.65">
      <c r="A116" s="15" t="s">
        <v>1086</v>
      </c>
      <c r="B116" s="15" t="s">
        <v>1087</v>
      </c>
      <c r="C116" s="15" t="s">
        <v>8</v>
      </c>
      <c r="D116" s="15" t="s">
        <v>9</v>
      </c>
      <c r="E116" s="15" t="s">
        <v>1361</v>
      </c>
      <c r="F116" s="15" t="s">
        <v>1362</v>
      </c>
      <c r="G116" s="16">
        <v>8</v>
      </c>
      <c r="H116" s="15" t="s">
        <v>1361</v>
      </c>
      <c r="I116" s="5" t="s">
        <v>1450</v>
      </c>
      <c r="J116" s="5">
        <v>42643</v>
      </c>
      <c r="K116" s="5" t="s">
        <v>1451</v>
      </c>
    </row>
    <row r="117" spans="1:11" hidden="1" x14ac:dyDescent="0.65">
      <c r="A117" s="15" t="s">
        <v>1088</v>
      </c>
      <c r="B117" s="15" t="s">
        <v>1089</v>
      </c>
      <c r="C117" s="15" t="s">
        <v>8</v>
      </c>
      <c r="D117" s="15" t="s">
        <v>9</v>
      </c>
      <c r="E117" s="15" t="s">
        <v>1363</v>
      </c>
      <c r="F117" s="15" t="s">
        <v>1364</v>
      </c>
      <c r="G117" s="16">
        <v>8</v>
      </c>
      <c r="H117" s="15" t="s">
        <v>1363</v>
      </c>
      <c r="I117" s="5" t="s">
        <v>1450</v>
      </c>
      <c r="J117" s="5">
        <v>42643</v>
      </c>
      <c r="K117" s="5" t="s">
        <v>1451</v>
      </c>
    </row>
    <row r="118" spans="1:11" hidden="1" x14ac:dyDescent="0.65">
      <c r="A118" s="15" t="s">
        <v>97</v>
      </c>
      <c r="B118" s="15" t="s">
        <v>98</v>
      </c>
      <c r="C118" s="15" t="s">
        <v>8</v>
      </c>
      <c r="D118" s="15" t="s">
        <v>9</v>
      </c>
      <c r="E118" s="15" t="s">
        <v>1365</v>
      </c>
      <c r="F118" s="15" t="s">
        <v>1366</v>
      </c>
      <c r="G118" s="16">
        <v>8</v>
      </c>
      <c r="H118" s="15" t="s">
        <v>1365</v>
      </c>
      <c r="I118" s="5" t="s">
        <v>1452</v>
      </c>
      <c r="K118" s="5" t="s">
        <v>1451</v>
      </c>
    </row>
    <row r="119" spans="1:11" hidden="1" x14ac:dyDescent="0.65">
      <c r="A119" s="15" t="s">
        <v>99</v>
      </c>
      <c r="B119" s="15" t="s">
        <v>100</v>
      </c>
      <c r="C119" s="15" t="s">
        <v>8</v>
      </c>
      <c r="D119" s="15" t="s">
        <v>9</v>
      </c>
      <c r="E119" s="15" t="s">
        <v>1363</v>
      </c>
      <c r="F119" s="15" t="s">
        <v>1364</v>
      </c>
      <c r="G119" s="16">
        <v>8</v>
      </c>
      <c r="H119" s="15" t="s">
        <v>1363</v>
      </c>
      <c r="I119" s="5" t="s">
        <v>1452</v>
      </c>
      <c r="K119" s="5" t="s">
        <v>1451</v>
      </c>
    </row>
    <row r="120" spans="1:11" hidden="1" x14ac:dyDescent="0.65">
      <c r="A120" s="15" t="s">
        <v>101</v>
      </c>
      <c r="B120" s="15" t="s">
        <v>1493</v>
      </c>
      <c r="C120" s="15" t="s">
        <v>8</v>
      </c>
      <c r="D120" s="15" t="s">
        <v>9</v>
      </c>
      <c r="E120" s="15" t="s">
        <v>1361</v>
      </c>
      <c r="F120" s="15" t="s">
        <v>1362</v>
      </c>
      <c r="G120" s="16">
        <v>8</v>
      </c>
      <c r="H120" s="15" t="s">
        <v>1361</v>
      </c>
      <c r="I120" s="5" t="s">
        <v>1452</v>
      </c>
      <c r="K120" s="5" t="s">
        <v>1451</v>
      </c>
    </row>
    <row r="121" spans="1:11" hidden="1" x14ac:dyDescent="0.65">
      <c r="A121" s="15" t="s">
        <v>102</v>
      </c>
      <c r="B121" s="15" t="s">
        <v>1494</v>
      </c>
      <c r="C121" s="15" t="s">
        <v>8</v>
      </c>
      <c r="D121" s="15" t="s">
        <v>9</v>
      </c>
      <c r="E121" s="15" t="s">
        <v>1363</v>
      </c>
      <c r="F121" s="15" t="s">
        <v>1364</v>
      </c>
      <c r="G121" s="16">
        <v>8</v>
      </c>
      <c r="H121" s="15" t="s">
        <v>1363</v>
      </c>
      <c r="I121" s="5" t="s">
        <v>1452</v>
      </c>
      <c r="K121" s="5" t="s">
        <v>1451</v>
      </c>
    </row>
    <row r="122" spans="1:11" hidden="1" x14ac:dyDescent="0.65">
      <c r="A122" s="15" t="s">
        <v>103</v>
      </c>
      <c r="B122" s="15" t="s">
        <v>1495</v>
      </c>
      <c r="C122" s="15" t="s">
        <v>8</v>
      </c>
      <c r="D122" s="15" t="s">
        <v>9</v>
      </c>
      <c r="E122" s="15" t="s">
        <v>1360</v>
      </c>
      <c r="F122" s="15" t="s">
        <v>671</v>
      </c>
      <c r="G122" s="16">
        <v>8</v>
      </c>
      <c r="H122" s="15" t="s">
        <v>1360</v>
      </c>
      <c r="I122" s="5" t="s">
        <v>1452</v>
      </c>
      <c r="K122" s="5" t="s">
        <v>1451</v>
      </c>
    </row>
    <row r="123" spans="1:11" hidden="1" x14ac:dyDescent="0.65">
      <c r="A123" s="15" t="s">
        <v>104</v>
      </c>
      <c r="B123" s="15" t="s">
        <v>1496</v>
      </c>
      <c r="C123" s="15" t="s">
        <v>8</v>
      </c>
      <c r="D123" s="15" t="s">
        <v>9</v>
      </c>
      <c r="E123" s="15" t="s">
        <v>1360</v>
      </c>
      <c r="F123" s="15" t="s">
        <v>671</v>
      </c>
      <c r="G123" s="16">
        <v>8</v>
      </c>
      <c r="H123" s="15" t="s">
        <v>1360</v>
      </c>
      <c r="I123" s="5" t="s">
        <v>1452</v>
      </c>
      <c r="K123" s="5" t="s">
        <v>1451</v>
      </c>
    </row>
    <row r="124" spans="1:11" hidden="1" x14ac:dyDescent="0.65">
      <c r="A124" s="15" t="s">
        <v>105</v>
      </c>
      <c r="B124" s="15" t="s">
        <v>1497</v>
      </c>
      <c r="C124" s="15" t="s">
        <v>8</v>
      </c>
      <c r="D124" s="15" t="s">
        <v>9</v>
      </c>
      <c r="E124" s="15" t="s">
        <v>1360</v>
      </c>
      <c r="F124" s="15" t="s">
        <v>671</v>
      </c>
      <c r="G124" s="16">
        <v>8</v>
      </c>
      <c r="H124" s="15" t="s">
        <v>1360</v>
      </c>
      <c r="I124" s="5" t="s">
        <v>1452</v>
      </c>
      <c r="K124" s="5" t="s">
        <v>1451</v>
      </c>
    </row>
    <row r="125" spans="1:11" hidden="1" x14ac:dyDescent="0.65">
      <c r="A125" s="15" t="s">
        <v>106</v>
      </c>
      <c r="B125" s="15" t="s">
        <v>1498</v>
      </c>
      <c r="C125" s="15" t="s">
        <v>8</v>
      </c>
      <c r="D125" s="15" t="s">
        <v>9</v>
      </c>
      <c r="E125" s="15" t="s">
        <v>1360</v>
      </c>
      <c r="F125" s="15" t="s">
        <v>671</v>
      </c>
      <c r="G125" s="16">
        <v>8</v>
      </c>
      <c r="H125" s="15" t="s">
        <v>1360</v>
      </c>
      <c r="I125" s="5" t="s">
        <v>1452</v>
      </c>
      <c r="K125" s="5" t="s">
        <v>1454</v>
      </c>
    </row>
    <row r="126" spans="1:11" hidden="1" x14ac:dyDescent="0.65">
      <c r="A126" s="15" t="s">
        <v>919</v>
      </c>
      <c r="B126" s="15" t="s">
        <v>107</v>
      </c>
      <c r="C126" s="15" t="s">
        <v>8</v>
      </c>
      <c r="D126" s="15" t="s">
        <v>9</v>
      </c>
      <c r="E126" s="15" t="s">
        <v>1365</v>
      </c>
      <c r="F126" s="15" t="s">
        <v>1366</v>
      </c>
      <c r="G126" s="16">
        <v>8</v>
      </c>
      <c r="H126" s="15" t="s">
        <v>1365</v>
      </c>
      <c r="I126" s="5" t="s">
        <v>1452</v>
      </c>
      <c r="K126" s="5" t="s">
        <v>1454</v>
      </c>
    </row>
    <row r="127" spans="1:11" hidden="1" x14ac:dyDescent="0.65">
      <c r="A127" s="15" t="s">
        <v>920</v>
      </c>
      <c r="B127" s="15" t="s">
        <v>108</v>
      </c>
      <c r="C127" s="15" t="s">
        <v>8</v>
      </c>
      <c r="D127" s="15" t="s">
        <v>9</v>
      </c>
      <c r="E127" s="15" t="s">
        <v>1365</v>
      </c>
      <c r="F127" s="15" t="s">
        <v>1366</v>
      </c>
      <c r="G127" s="16">
        <v>8</v>
      </c>
      <c r="H127" s="15" t="s">
        <v>1365</v>
      </c>
      <c r="I127" s="5" t="s">
        <v>1452</v>
      </c>
      <c r="K127" s="5" t="s">
        <v>1454</v>
      </c>
    </row>
    <row r="128" spans="1:11" hidden="1" x14ac:dyDescent="0.65">
      <c r="A128" s="15" t="s">
        <v>1090</v>
      </c>
      <c r="B128" s="15" t="s">
        <v>1091</v>
      </c>
      <c r="C128" s="15" t="s">
        <v>10</v>
      </c>
      <c r="D128" s="15" t="s">
        <v>11</v>
      </c>
      <c r="E128" s="15" t="s">
        <v>1367</v>
      </c>
      <c r="F128" s="15" t="s">
        <v>672</v>
      </c>
      <c r="G128" s="16">
        <v>9</v>
      </c>
      <c r="H128" s="15" t="s">
        <v>1367</v>
      </c>
      <c r="I128" s="5" t="s">
        <v>1450</v>
      </c>
      <c r="J128" s="5">
        <v>42643</v>
      </c>
      <c r="K128" s="5" t="s">
        <v>1451</v>
      </c>
    </row>
    <row r="129" spans="1:11" hidden="1" x14ac:dyDescent="0.65">
      <c r="A129" s="15" t="s">
        <v>109</v>
      </c>
      <c r="B129" s="15" t="s">
        <v>1499</v>
      </c>
      <c r="C129" s="15" t="s">
        <v>10</v>
      </c>
      <c r="D129" s="15" t="s">
        <v>11</v>
      </c>
      <c r="E129" s="15" t="s">
        <v>1368</v>
      </c>
      <c r="F129" s="15" t="s">
        <v>1369</v>
      </c>
      <c r="G129" s="16">
        <v>9</v>
      </c>
      <c r="H129" s="15" t="s">
        <v>1368</v>
      </c>
      <c r="I129" s="5" t="s">
        <v>1452</v>
      </c>
      <c r="K129" s="5" t="s">
        <v>1451</v>
      </c>
    </row>
    <row r="130" spans="1:11" hidden="1" x14ac:dyDescent="0.65">
      <c r="A130" s="15" t="s">
        <v>110</v>
      </c>
      <c r="B130" s="15" t="s">
        <v>1500</v>
      </c>
      <c r="C130" s="15" t="s">
        <v>10</v>
      </c>
      <c r="D130" s="15" t="s">
        <v>11</v>
      </c>
      <c r="E130" s="15" t="s">
        <v>1370</v>
      </c>
      <c r="F130" s="15" t="s">
        <v>1371</v>
      </c>
      <c r="G130" s="16">
        <v>9</v>
      </c>
      <c r="H130" s="15" t="s">
        <v>1370</v>
      </c>
      <c r="I130" s="5" t="s">
        <v>1452</v>
      </c>
      <c r="K130" s="5" t="s">
        <v>1451</v>
      </c>
    </row>
    <row r="131" spans="1:11" hidden="1" x14ac:dyDescent="0.65">
      <c r="A131" s="15" t="s">
        <v>111</v>
      </c>
      <c r="B131" s="15" t="s">
        <v>1501</v>
      </c>
      <c r="C131" s="15" t="s">
        <v>10</v>
      </c>
      <c r="D131" s="15" t="s">
        <v>11</v>
      </c>
      <c r="E131" s="15" t="s">
        <v>1367</v>
      </c>
      <c r="F131" s="15" t="s">
        <v>672</v>
      </c>
      <c r="G131" s="16">
        <v>9</v>
      </c>
      <c r="H131" s="15" t="s">
        <v>1367</v>
      </c>
      <c r="I131" s="5" t="s">
        <v>1452</v>
      </c>
      <c r="K131" s="5" t="s">
        <v>1451</v>
      </c>
    </row>
    <row r="132" spans="1:11" hidden="1" x14ac:dyDescent="0.65">
      <c r="A132" s="15" t="s">
        <v>112</v>
      </c>
      <c r="B132" s="15" t="s">
        <v>1502</v>
      </c>
      <c r="C132" s="15" t="s">
        <v>10</v>
      </c>
      <c r="D132" s="15" t="s">
        <v>11</v>
      </c>
      <c r="E132" s="15" t="s">
        <v>1367</v>
      </c>
      <c r="F132" s="15" t="s">
        <v>672</v>
      </c>
      <c r="G132" s="16">
        <v>9</v>
      </c>
      <c r="H132" s="15" t="s">
        <v>1367</v>
      </c>
      <c r="I132" s="5" t="s">
        <v>1452</v>
      </c>
      <c r="K132" s="5" t="s">
        <v>1451</v>
      </c>
    </row>
    <row r="133" spans="1:11" hidden="1" x14ac:dyDescent="0.65">
      <c r="A133" s="15" t="s">
        <v>113</v>
      </c>
      <c r="B133" s="15" t="s">
        <v>1503</v>
      </c>
      <c r="C133" s="15" t="s">
        <v>10</v>
      </c>
      <c r="D133" s="15" t="s">
        <v>11</v>
      </c>
      <c r="E133" s="15" t="s">
        <v>1372</v>
      </c>
      <c r="F133" s="15" t="s">
        <v>1373</v>
      </c>
      <c r="G133" s="16">
        <v>9</v>
      </c>
      <c r="H133" s="15" t="s">
        <v>1372</v>
      </c>
      <c r="I133" s="5" t="s">
        <v>1452</v>
      </c>
      <c r="K133" s="5" t="s">
        <v>1451</v>
      </c>
    </row>
    <row r="134" spans="1:11" hidden="1" x14ac:dyDescent="0.65">
      <c r="A134" s="15" t="s">
        <v>114</v>
      </c>
      <c r="B134" s="15" t="s">
        <v>1504</v>
      </c>
      <c r="C134" s="15" t="s">
        <v>10</v>
      </c>
      <c r="D134" s="15" t="s">
        <v>11</v>
      </c>
      <c r="E134" s="15" t="s">
        <v>1367</v>
      </c>
      <c r="F134" s="15" t="s">
        <v>672</v>
      </c>
      <c r="G134" s="16">
        <v>9</v>
      </c>
      <c r="H134" s="15" t="s">
        <v>1367</v>
      </c>
      <c r="I134" s="5" t="s">
        <v>1452</v>
      </c>
      <c r="K134" s="5" t="s">
        <v>1454</v>
      </c>
    </row>
    <row r="135" spans="1:11" hidden="1" x14ac:dyDescent="0.65">
      <c r="A135" s="15" t="s">
        <v>115</v>
      </c>
      <c r="B135" s="15" t="s">
        <v>1505</v>
      </c>
      <c r="C135" s="15" t="s">
        <v>10</v>
      </c>
      <c r="D135" s="15" t="s">
        <v>11</v>
      </c>
      <c r="E135" s="15" t="s">
        <v>1367</v>
      </c>
      <c r="F135" s="15" t="s">
        <v>672</v>
      </c>
      <c r="G135" s="16">
        <v>9</v>
      </c>
      <c r="H135" s="15" t="s">
        <v>1367</v>
      </c>
      <c r="I135" s="5" t="s">
        <v>1452</v>
      </c>
      <c r="K135" s="5" t="s">
        <v>1454</v>
      </c>
    </row>
    <row r="136" spans="1:11" hidden="1" x14ac:dyDescent="0.65">
      <c r="A136" s="15" t="s">
        <v>921</v>
      </c>
      <c r="B136" s="15" t="s">
        <v>922</v>
      </c>
      <c r="C136" s="15" t="s">
        <v>10</v>
      </c>
      <c r="D136" s="15" t="s">
        <v>11</v>
      </c>
      <c r="E136" s="15" t="s">
        <v>1368</v>
      </c>
      <c r="F136" s="15" t="s">
        <v>1369</v>
      </c>
      <c r="G136" s="16">
        <v>9</v>
      </c>
      <c r="H136" s="15" t="s">
        <v>1368</v>
      </c>
      <c r="I136" s="5" t="s">
        <v>1452</v>
      </c>
      <c r="K136" s="5" t="s">
        <v>1454</v>
      </c>
    </row>
    <row r="137" spans="1:11" hidden="1" x14ac:dyDescent="0.65">
      <c r="A137" s="15" t="s">
        <v>923</v>
      </c>
      <c r="B137" s="15" t="s">
        <v>924</v>
      </c>
      <c r="C137" s="15" t="s">
        <v>10</v>
      </c>
      <c r="D137" s="15" t="s">
        <v>11</v>
      </c>
      <c r="E137" s="15" t="s">
        <v>1370</v>
      </c>
      <c r="F137" s="15" t="s">
        <v>1371</v>
      </c>
      <c r="G137" s="16">
        <v>9</v>
      </c>
      <c r="H137" s="15" t="s">
        <v>1370</v>
      </c>
      <c r="I137" s="5" t="s">
        <v>1452</v>
      </c>
      <c r="K137" s="5" t="s">
        <v>1454</v>
      </c>
    </row>
    <row r="138" spans="1:11" hidden="1" x14ac:dyDescent="0.65">
      <c r="A138" s="15" t="s">
        <v>925</v>
      </c>
      <c r="B138" s="15" t="s">
        <v>926</v>
      </c>
      <c r="C138" s="15" t="s">
        <v>10</v>
      </c>
      <c r="D138" s="15" t="s">
        <v>11</v>
      </c>
      <c r="E138" s="15" t="s">
        <v>1370</v>
      </c>
      <c r="F138" s="15" t="s">
        <v>1371</v>
      </c>
      <c r="G138" s="16">
        <v>9</v>
      </c>
      <c r="H138" s="15" t="s">
        <v>1370</v>
      </c>
      <c r="I138" s="5" t="s">
        <v>1452</v>
      </c>
      <c r="K138" s="5" t="s">
        <v>1454</v>
      </c>
    </row>
    <row r="139" spans="1:11" hidden="1" x14ac:dyDescent="0.65">
      <c r="A139" s="15" t="s">
        <v>927</v>
      </c>
      <c r="B139" s="15" t="s">
        <v>928</v>
      </c>
      <c r="C139" s="15" t="s">
        <v>10</v>
      </c>
      <c r="D139" s="15" t="s">
        <v>11</v>
      </c>
      <c r="E139" s="15" t="s">
        <v>1367</v>
      </c>
      <c r="F139" s="15" t="s">
        <v>672</v>
      </c>
      <c r="G139" s="16">
        <v>9</v>
      </c>
      <c r="H139" s="15" t="s">
        <v>1367</v>
      </c>
      <c r="I139" s="5" t="s">
        <v>1452</v>
      </c>
      <c r="K139" s="5" t="s">
        <v>1454</v>
      </c>
    </row>
    <row r="140" spans="1:11" hidden="1" x14ac:dyDescent="0.65">
      <c r="A140" s="15" t="s">
        <v>929</v>
      </c>
      <c r="B140" s="15" t="s">
        <v>930</v>
      </c>
      <c r="C140" s="15" t="s">
        <v>10</v>
      </c>
      <c r="D140" s="15" t="s">
        <v>11</v>
      </c>
      <c r="E140" s="15" t="s">
        <v>1372</v>
      </c>
      <c r="F140" s="15" t="s">
        <v>1373</v>
      </c>
      <c r="G140" s="16">
        <v>9</v>
      </c>
      <c r="H140" s="15" t="s">
        <v>1372</v>
      </c>
      <c r="I140" s="5" t="s">
        <v>1452</v>
      </c>
      <c r="K140" s="5" t="s">
        <v>1454</v>
      </c>
    </row>
    <row r="141" spans="1:11" hidden="1" x14ac:dyDescent="0.65">
      <c r="A141" s="15" t="s">
        <v>931</v>
      </c>
      <c r="B141" s="15" t="s">
        <v>116</v>
      </c>
      <c r="C141" s="15" t="s">
        <v>10</v>
      </c>
      <c r="D141" s="15" t="s">
        <v>11</v>
      </c>
      <c r="E141" s="15" t="s">
        <v>1372</v>
      </c>
      <c r="F141" s="15" t="s">
        <v>1373</v>
      </c>
      <c r="G141" s="16">
        <v>9</v>
      </c>
      <c r="H141" s="15" t="s">
        <v>1372</v>
      </c>
      <c r="I141" s="5" t="s">
        <v>1452</v>
      </c>
      <c r="K141" s="5" t="s">
        <v>1454</v>
      </c>
    </row>
    <row r="142" spans="1:11" hidden="1" x14ac:dyDescent="0.65">
      <c r="A142" s="15" t="s">
        <v>932</v>
      </c>
      <c r="B142" s="15" t="s">
        <v>933</v>
      </c>
      <c r="C142" s="15" t="s">
        <v>10</v>
      </c>
      <c r="D142" s="15" t="s">
        <v>11</v>
      </c>
      <c r="E142" s="15" t="s">
        <v>1372</v>
      </c>
      <c r="F142" s="15" t="s">
        <v>1373</v>
      </c>
      <c r="G142" s="16">
        <v>9</v>
      </c>
      <c r="H142" s="15" t="s">
        <v>1372</v>
      </c>
      <c r="I142" s="5" t="s">
        <v>1452</v>
      </c>
      <c r="K142" s="5" t="s">
        <v>1454</v>
      </c>
    </row>
    <row r="143" spans="1:11" hidden="1" x14ac:dyDescent="0.65">
      <c r="A143" s="15" t="s">
        <v>132</v>
      </c>
      <c r="B143" s="15" t="s">
        <v>1506</v>
      </c>
      <c r="C143" s="15" t="s">
        <v>12</v>
      </c>
      <c r="D143" s="15" t="s">
        <v>13</v>
      </c>
      <c r="E143" s="15" t="s">
        <v>1376</v>
      </c>
      <c r="F143" s="15" t="s">
        <v>1377</v>
      </c>
      <c r="G143" s="16">
        <v>10</v>
      </c>
      <c r="H143" s="15" t="s">
        <v>1376</v>
      </c>
      <c r="I143" s="5" t="s">
        <v>1452</v>
      </c>
      <c r="K143" s="5" t="s">
        <v>1451</v>
      </c>
    </row>
    <row r="144" spans="1:11" hidden="1" x14ac:dyDescent="0.65">
      <c r="A144" s="15" t="s">
        <v>1092</v>
      </c>
      <c r="B144" s="15" t="s">
        <v>1093</v>
      </c>
      <c r="C144" s="15" t="s">
        <v>12</v>
      </c>
      <c r="D144" s="15" t="s">
        <v>13</v>
      </c>
      <c r="E144" s="15" t="s">
        <v>1376</v>
      </c>
      <c r="F144" s="15" t="s">
        <v>1377</v>
      </c>
      <c r="G144" s="16">
        <v>10</v>
      </c>
      <c r="H144" s="15" t="s">
        <v>1376</v>
      </c>
      <c r="I144" s="5" t="s">
        <v>1450</v>
      </c>
      <c r="J144" s="5">
        <v>42643</v>
      </c>
      <c r="K144" s="5" t="s">
        <v>1451</v>
      </c>
    </row>
    <row r="145" spans="1:11" hidden="1" x14ac:dyDescent="0.65">
      <c r="A145" s="15" t="s">
        <v>133</v>
      </c>
      <c r="B145" s="15" t="s">
        <v>1507</v>
      </c>
      <c r="C145" s="15" t="s">
        <v>12</v>
      </c>
      <c r="D145" s="15" t="s">
        <v>13</v>
      </c>
      <c r="E145" s="15" t="s">
        <v>1374</v>
      </c>
      <c r="F145" s="15" t="s">
        <v>1375</v>
      </c>
      <c r="G145" s="16">
        <v>10</v>
      </c>
      <c r="H145" s="15" t="s">
        <v>1374</v>
      </c>
      <c r="I145" s="5" t="s">
        <v>1452</v>
      </c>
      <c r="K145" s="5" t="s">
        <v>1451</v>
      </c>
    </row>
    <row r="146" spans="1:11" hidden="1" x14ac:dyDescent="0.65">
      <c r="A146" s="15" t="s">
        <v>134</v>
      </c>
      <c r="B146" s="15" t="s">
        <v>1508</v>
      </c>
      <c r="C146" s="15" t="s">
        <v>12</v>
      </c>
      <c r="D146" s="15" t="s">
        <v>13</v>
      </c>
      <c r="E146" s="15" t="s">
        <v>1374</v>
      </c>
      <c r="F146" s="15" t="s">
        <v>1375</v>
      </c>
      <c r="G146" s="16">
        <v>10</v>
      </c>
      <c r="H146" s="15" t="s">
        <v>1374</v>
      </c>
      <c r="I146" s="5" t="s">
        <v>1452</v>
      </c>
      <c r="K146" s="5" t="s">
        <v>1451</v>
      </c>
    </row>
    <row r="147" spans="1:11" hidden="1" x14ac:dyDescent="0.65">
      <c r="A147" s="15" t="s">
        <v>135</v>
      </c>
      <c r="B147" s="15" t="s">
        <v>136</v>
      </c>
      <c r="C147" s="15" t="s">
        <v>12</v>
      </c>
      <c r="D147" s="15" t="s">
        <v>13</v>
      </c>
      <c r="E147" s="15" t="s">
        <v>1374</v>
      </c>
      <c r="F147" s="15" t="s">
        <v>1375</v>
      </c>
      <c r="G147" s="16">
        <v>10</v>
      </c>
      <c r="H147" s="15" t="s">
        <v>1374</v>
      </c>
      <c r="I147" s="5" t="s">
        <v>1452</v>
      </c>
      <c r="K147" s="5" t="s">
        <v>1451</v>
      </c>
    </row>
    <row r="148" spans="1:11" hidden="1" x14ac:dyDescent="0.65">
      <c r="A148" s="15" t="s">
        <v>137</v>
      </c>
      <c r="B148" s="15" t="s">
        <v>138</v>
      </c>
      <c r="C148" s="15" t="s">
        <v>12</v>
      </c>
      <c r="D148" s="15" t="s">
        <v>13</v>
      </c>
      <c r="E148" s="15" t="s">
        <v>1374</v>
      </c>
      <c r="F148" s="15" t="s">
        <v>1375</v>
      </c>
      <c r="G148" s="16">
        <v>10</v>
      </c>
      <c r="H148" s="15" t="s">
        <v>1374</v>
      </c>
      <c r="I148" s="5" t="s">
        <v>1452</v>
      </c>
      <c r="K148" s="5" t="s">
        <v>1451</v>
      </c>
    </row>
    <row r="149" spans="1:11" hidden="1" x14ac:dyDescent="0.65">
      <c r="A149" s="15" t="s">
        <v>1094</v>
      </c>
      <c r="B149" s="15" t="s">
        <v>1095</v>
      </c>
      <c r="C149" s="15" t="s">
        <v>12</v>
      </c>
      <c r="D149" s="15" t="s">
        <v>13</v>
      </c>
      <c r="E149" s="15" t="s">
        <v>1374</v>
      </c>
      <c r="F149" s="15" t="s">
        <v>1375</v>
      </c>
      <c r="G149" s="16">
        <v>10</v>
      </c>
      <c r="H149" s="15" t="s">
        <v>1374</v>
      </c>
      <c r="I149" s="5" t="s">
        <v>1509</v>
      </c>
      <c r="J149" s="5">
        <v>42643</v>
      </c>
      <c r="K149" s="5" t="s">
        <v>1451</v>
      </c>
    </row>
    <row r="150" spans="1:11" hidden="1" x14ac:dyDescent="0.65">
      <c r="A150" s="15" t="s">
        <v>1096</v>
      </c>
      <c r="B150" s="15" t="s">
        <v>1097</v>
      </c>
      <c r="C150" s="15" t="s">
        <v>12</v>
      </c>
      <c r="D150" s="15" t="s">
        <v>13</v>
      </c>
      <c r="E150" s="15" t="s">
        <v>1374</v>
      </c>
      <c r="F150" s="15" t="s">
        <v>1375</v>
      </c>
      <c r="G150" s="16">
        <v>10</v>
      </c>
      <c r="H150" s="15" t="s">
        <v>1374</v>
      </c>
      <c r="I150" s="5" t="s">
        <v>1509</v>
      </c>
      <c r="J150" s="5">
        <v>42643</v>
      </c>
      <c r="K150" s="5" t="s">
        <v>1451</v>
      </c>
    </row>
    <row r="151" spans="1:11" hidden="1" x14ac:dyDescent="0.65">
      <c r="A151" s="15" t="s">
        <v>934</v>
      </c>
      <c r="B151" s="15" t="s">
        <v>935</v>
      </c>
      <c r="C151" s="15" t="s">
        <v>12</v>
      </c>
      <c r="D151" s="15" t="s">
        <v>13</v>
      </c>
      <c r="E151" s="15" t="s">
        <v>1376</v>
      </c>
      <c r="F151" s="15" t="s">
        <v>1377</v>
      </c>
      <c r="G151" s="16">
        <v>10</v>
      </c>
      <c r="H151" s="15" t="s">
        <v>1376</v>
      </c>
      <c r="I151" s="5" t="s">
        <v>1452</v>
      </c>
      <c r="K151" s="5" t="s">
        <v>1454</v>
      </c>
    </row>
    <row r="152" spans="1:11" hidden="1" x14ac:dyDescent="0.65">
      <c r="A152" s="15" t="s">
        <v>936</v>
      </c>
      <c r="B152" s="15" t="s">
        <v>937</v>
      </c>
      <c r="C152" s="15" t="s">
        <v>12</v>
      </c>
      <c r="D152" s="15" t="s">
        <v>13</v>
      </c>
      <c r="E152" s="15" t="s">
        <v>1378</v>
      </c>
      <c r="F152" s="15" t="s">
        <v>1379</v>
      </c>
      <c r="G152" s="16">
        <v>10</v>
      </c>
      <c r="H152" s="15" t="s">
        <v>1378</v>
      </c>
      <c r="I152" s="5" t="s">
        <v>1452</v>
      </c>
      <c r="K152" s="5" t="s">
        <v>1454</v>
      </c>
    </row>
    <row r="153" spans="1:11" hidden="1" x14ac:dyDescent="0.65">
      <c r="A153" s="15" t="s">
        <v>938</v>
      </c>
      <c r="B153" s="15" t="s">
        <v>939</v>
      </c>
      <c r="C153" s="15" t="s">
        <v>12</v>
      </c>
      <c r="D153" s="15" t="s">
        <v>13</v>
      </c>
      <c r="E153" s="15" t="s">
        <v>1378</v>
      </c>
      <c r="F153" s="15" t="s">
        <v>1379</v>
      </c>
      <c r="G153" s="16">
        <v>10</v>
      </c>
      <c r="H153" s="15" t="s">
        <v>1378</v>
      </c>
      <c r="I153" s="5" t="s">
        <v>1452</v>
      </c>
      <c r="K153" s="5" t="s">
        <v>1454</v>
      </c>
    </row>
    <row r="154" spans="1:11" hidden="1" x14ac:dyDescent="0.65">
      <c r="A154" s="15" t="s">
        <v>940</v>
      </c>
      <c r="B154" s="15" t="s">
        <v>941</v>
      </c>
      <c r="C154" s="15" t="s">
        <v>12</v>
      </c>
      <c r="D154" s="15" t="s">
        <v>13</v>
      </c>
      <c r="E154" s="15" t="s">
        <v>1374</v>
      </c>
      <c r="F154" s="15" t="s">
        <v>1375</v>
      </c>
      <c r="G154" s="16">
        <v>10</v>
      </c>
      <c r="H154" s="15" t="s">
        <v>1374</v>
      </c>
      <c r="I154" s="5" t="s">
        <v>1452</v>
      </c>
      <c r="K154" s="5" t="s">
        <v>1454</v>
      </c>
    </row>
    <row r="155" spans="1:11" hidden="1" x14ac:dyDescent="0.65">
      <c r="A155" s="15" t="s">
        <v>161</v>
      </c>
      <c r="B155" s="15" t="s">
        <v>162</v>
      </c>
      <c r="C155" s="15" t="s">
        <v>16</v>
      </c>
      <c r="D155" s="15" t="s">
        <v>17</v>
      </c>
      <c r="E155" s="15" t="s">
        <v>1381</v>
      </c>
      <c r="F155" s="15" t="s">
        <v>17</v>
      </c>
      <c r="G155" s="16">
        <v>12</v>
      </c>
      <c r="H155" s="15" t="s">
        <v>1381</v>
      </c>
      <c r="I155" s="5" t="s">
        <v>1452</v>
      </c>
      <c r="K155" s="5" t="s">
        <v>1451</v>
      </c>
    </row>
    <row r="156" spans="1:11" hidden="1" x14ac:dyDescent="0.65">
      <c r="A156" s="15" t="s">
        <v>1098</v>
      </c>
      <c r="B156" s="15" t="s">
        <v>1099</v>
      </c>
      <c r="C156" s="15" t="s">
        <v>16</v>
      </c>
      <c r="D156" s="15" t="s">
        <v>17</v>
      </c>
      <c r="E156" s="15" t="s">
        <v>1381</v>
      </c>
      <c r="F156" s="15" t="s">
        <v>17</v>
      </c>
      <c r="G156" s="16">
        <v>12</v>
      </c>
      <c r="H156" s="15" t="s">
        <v>1381</v>
      </c>
      <c r="I156" s="5" t="s">
        <v>1450</v>
      </c>
      <c r="J156" s="5">
        <v>42643</v>
      </c>
      <c r="K156" s="5" t="s">
        <v>1451</v>
      </c>
    </row>
    <row r="157" spans="1:11" hidden="1" x14ac:dyDescent="0.65">
      <c r="A157" s="15" t="s">
        <v>163</v>
      </c>
      <c r="B157" s="15" t="s">
        <v>1510</v>
      </c>
      <c r="C157" s="15" t="s">
        <v>16</v>
      </c>
      <c r="D157" s="15" t="s">
        <v>17</v>
      </c>
      <c r="E157" s="15" t="s">
        <v>1381</v>
      </c>
      <c r="F157" s="15" t="s">
        <v>17</v>
      </c>
      <c r="G157" s="16">
        <v>12</v>
      </c>
      <c r="H157" s="15" t="s">
        <v>1381</v>
      </c>
      <c r="I157" s="5" t="s">
        <v>1452</v>
      </c>
      <c r="K157" s="5" t="s">
        <v>1451</v>
      </c>
    </row>
    <row r="158" spans="1:11" hidden="1" x14ac:dyDescent="0.65">
      <c r="A158" s="15" t="s">
        <v>1100</v>
      </c>
      <c r="B158" s="15" t="s">
        <v>1101</v>
      </c>
      <c r="C158" s="15" t="s">
        <v>16</v>
      </c>
      <c r="D158" s="15" t="s">
        <v>17</v>
      </c>
      <c r="E158" s="15" t="s">
        <v>1381</v>
      </c>
      <c r="F158" s="15" t="s">
        <v>17</v>
      </c>
      <c r="G158" s="16">
        <v>12</v>
      </c>
      <c r="H158" s="15" t="s">
        <v>1381</v>
      </c>
      <c r="I158" s="5" t="s">
        <v>1450</v>
      </c>
      <c r="J158" s="5">
        <v>42643</v>
      </c>
      <c r="K158" s="5" t="s">
        <v>1451</v>
      </c>
    </row>
    <row r="159" spans="1:11" hidden="1" x14ac:dyDescent="0.65">
      <c r="A159" s="15" t="s">
        <v>164</v>
      </c>
      <c r="B159" s="15" t="s">
        <v>1511</v>
      </c>
      <c r="C159" s="15" t="s">
        <v>16</v>
      </c>
      <c r="D159" s="15" t="s">
        <v>17</v>
      </c>
      <c r="E159" s="15" t="s">
        <v>1381</v>
      </c>
      <c r="F159" s="15" t="s">
        <v>17</v>
      </c>
      <c r="G159" s="16">
        <v>12</v>
      </c>
      <c r="H159" s="15" t="s">
        <v>1381</v>
      </c>
      <c r="I159" s="5" t="s">
        <v>1452</v>
      </c>
      <c r="K159" s="5" t="s">
        <v>1451</v>
      </c>
    </row>
    <row r="160" spans="1:11" hidden="1" x14ac:dyDescent="0.65">
      <c r="A160" s="15" t="s">
        <v>1102</v>
      </c>
      <c r="B160" s="15" t="s">
        <v>165</v>
      </c>
      <c r="C160" s="15" t="s">
        <v>16</v>
      </c>
      <c r="D160" s="15" t="s">
        <v>17</v>
      </c>
      <c r="E160" s="15" t="s">
        <v>1381</v>
      </c>
      <c r="F160" s="15" t="s">
        <v>17</v>
      </c>
      <c r="G160" s="16">
        <v>12</v>
      </c>
      <c r="H160" s="15" t="s">
        <v>1381</v>
      </c>
      <c r="I160" s="5" t="s">
        <v>1450</v>
      </c>
      <c r="J160" s="5">
        <v>42643</v>
      </c>
      <c r="K160" s="5" t="s">
        <v>1451</v>
      </c>
    </row>
    <row r="161" spans="1:11" hidden="1" x14ac:dyDescent="0.65">
      <c r="A161" s="15" t="s">
        <v>1103</v>
      </c>
      <c r="B161" s="15" t="s">
        <v>1104</v>
      </c>
      <c r="C161" s="15" t="s">
        <v>18</v>
      </c>
      <c r="D161" s="15" t="s">
        <v>690</v>
      </c>
      <c r="E161" s="15" t="s">
        <v>1382</v>
      </c>
      <c r="F161" s="15" t="s">
        <v>675</v>
      </c>
      <c r="G161" s="16">
        <v>33</v>
      </c>
      <c r="H161" s="15" t="s">
        <v>1382</v>
      </c>
      <c r="I161" s="5" t="s">
        <v>1450</v>
      </c>
      <c r="J161" s="5">
        <v>42643</v>
      </c>
      <c r="K161" s="5" t="s">
        <v>1451</v>
      </c>
    </row>
    <row r="162" spans="1:11" hidden="1" x14ac:dyDescent="0.65">
      <c r="A162" s="15" t="s">
        <v>1105</v>
      </c>
      <c r="B162" s="15" t="s">
        <v>1106</v>
      </c>
      <c r="C162" s="15" t="s">
        <v>16</v>
      </c>
      <c r="D162" s="15" t="s">
        <v>17</v>
      </c>
      <c r="E162" s="15" t="s">
        <v>1381</v>
      </c>
      <c r="F162" s="15" t="s">
        <v>17</v>
      </c>
      <c r="G162" s="16">
        <v>12</v>
      </c>
      <c r="H162" s="15" t="s">
        <v>1381</v>
      </c>
      <c r="I162" s="5" t="s">
        <v>1450</v>
      </c>
      <c r="J162" s="5">
        <v>42643</v>
      </c>
      <c r="K162" s="5" t="s">
        <v>1451</v>
      </c>
    </row>
    <row r="163" spans="1:11" hidden="1" x14ac:dyDescent="0.65">
      <c r="A163" s="15" t="s">
        <v>166</v>
      </c>
      <c r="B163" s="15" t="s">
        <v>167</v>
      </c>
      <c r="C163" s="15" t="s">
        <v>16</v>
      </c>
      <c r="D163" s="15" t="s">
        <v>17</v>
      </c>
      <c r="E163" s="15" t="s">
        <v>1381</v>
      </c>
      <c r="F163" s="15" t="s">
        <v>17</v>
      </c>
      <c r="G163" s="16">
        <v>12</v>
      </c>
      <c r="H163" s="15" t="s">
        <v>1381</v>
      </c>
      <c r="I163" s="5" t="s">
        <v>1452</v>
      </c>
      <c r="K163" s="5" t="s">
        <v>1451</v>
      </c>
    </row>
    <row r="164" spans="1:11" hidden="1" x14ac:dyDescent="0.65">
      <c r="A164" s="15" t="s">
        <v>168</v>
      </c>
      <c r="B164" s="15" t="s">
        <v>169</v>
      </c>
      <c r="C164" s="15" t="s">
        <v>16</v>
      </c>
      <c r="D164" s="15" t="s">
        <v>17</v>
      </c>
      <c r="E164" s="15" t="s">
        <v>1381</v>
      </c>
      <c r="F164" s="15" t="s">
        <v>17</v>
      </c>
      <c r="G164" s="16">
        <v>12</v>
      </c>
      <c r="H164" s="15" t="s">
        <v>1381</v>
      </c>
      <c r="I164" s="5" t="s">
        <v>1452</v>
      </c>
      <c r="K164" s="5" t="s">
        <v>1451</v>
      </c>
    </row>
    <row r="165" spans="1:11" hidden="1" x14ac:dyDescent="0.65">
      <c r="A165" s="15" t="s">
        <v>1107</v>
      </c>
      <c r="B165" s="15" t="s">
        <v>1108</v>
      </c>
      <c r="C165" s="15" t="s">
        <v>18</v>
      </c>
      <c r="D165" s="15" t="s">
        <v>690</v>
      </c>
      <c r="E165" s="15" t="s">
        <v>1382</v>
      </c>
      <c r="F165" s="15" t="s">
        <v>675</v>
      </c>
      <c r="G165" s="16">
        <v>33</v>
      </c>
      <c r="H165" s="15" t="s">
        <v>1382</v>
      </c>
      <c r="I165" s="5" t="s">
        <v>1450</v>
      </c>
      <c r="J165" s="5">
        <v>42643</v>
      </c>
      <c r="K165" s="5" t="s">
        <v>1451</v>
      </c>
    </row>
    <row r="166" spans="1:11" hidden="1" x14ac:dyDescent="0.65">
      <c r="A166" s="15" t="s">
        <v>1109</v>
      </c>
      <c r="B166" s="15" t="s">
        <v>1110</v>
      </c>
      <c r="C166" s="15" t="s">
        <v>18</v>
      </c>
      <c r="D166" s="15" t="s">
        <v>690</v>
      </c>
      <c r="E166" s="15" t="s">
        <v>1382</v>
      </c>
      <c r="F166" s="15" t="s">
        <v>675</v>
      </c>
      <c r="G166" s="16">
        <v>33</v>
      </c>
      <c r="H166" s="15" t="s">
        <v>1382</v>
      </c>
      <c r="I166" s="5" t="s">
        <v>1450</v>
      </c>
      <c r="J166" s="5">
        <v>42643</v>
      </c>
      <c r="K166" s="5" t="s">
        <v>1451</v>
      </c>
    </row>
    <row r="167" spans="1:11" hidden="1" x14ac:dyDescent="0.65">
      <c r="A167" s="15" t="s">
        <v>170</v>
      </c>
      <c r="B167" s="15" t="s">
        <v>171</v>
      </c>
      <c r="C167" s="15" t="s">
        <v>18</v>
      </c>
      <c r="D167" s="15" t="s">
        <v>690</v>
      </c>
      <c r="E167" s="15" t="s">
        <v>1382</v>
      </c>
      <c r="F167" s="15" t="s">
        <v>675</v>
      </c>
      <c r="G167" s="16">
        <v>33</v>
      </c>
      <c r="H167" s="15" t="s">
        <v>1382</v>
      </c>
      <c r="I167" s="5" t="s">
        <v>1452</v>
      </c>
      <c r="K167" s="5" t="s">
        <v>1451</v>
      </c>
    </row>
    <row r="168" spans="1:11" hidden="1" x14ac:dyDescent="0.65">
      <c r="A168" s="15" t="s">
        <v>172</v>
      </c>
      <c r="B168" s="15" t="s">
        <v>173</v>
      </c>
      <c r="C168" s="15" t="s">
        <v>18</v>
      </c>
      <c r="D168" s="15" t="s">
        <v>690</v>
      </c>
      <c r="E168" s="15" t="s">
        <v>1382</v>
      </c>
      <c r="F168" s="15" t="s">
        <v>675</v>
      </c>
      <c r="G168" s="16">
        <v>33</v>
      </c>
      <c r="H168" s="15" t="s">
        <v>1382</v>
      </c>
      <c r="I168" s="5" t="s">
        <v>1452</v>
      </c>
      <c r="K168" s="5" t="s">
        <v>1451</v>
      </c>
    </row>
    <row r="169" spans="1:11" hidden="1" x14ac:dyDescent="0.65">
      <c r="A169" s="15" t="s">
        <v>942</v>
      </c>
      <c r="B169" s="15" t="s">
        <v>165</v>
      </c>
      <c r="C169" s="15" t="s">
        <v>16</v>
      </c>
      <c r="D169" s="15" t="s">
        <v>17</v>
      </c>
      <c r="E169" s="15" t="s">
        <v>1381</v>
      </c>
      <c r="F169" s="15" t="s">
        <v>17</v>
      </c>
      <c r="G169" s="16">
        <v>12</v>
      </c>
      <c r="H169" s="15" t="s">
        <v>1381</v>
      </c>
      <c r="I169" s="5" t="s">
        <v>1452</v>
      </c>
      <c r="K169" s="5" t="s">
        <v>1454</v>
      </c>
    </row>
    <row r="170" spans="1:11" hidden="1" x14ac:dyDescent="0.65">
      <c r="A170" s="15" t="s">
        <v>174</v>
      </c>
      <c r="B170" s="15" t="s">
        <v>1512</v>
      </c>
      <c r="C170" s="15" t="s">
        <v>16</v>
      </c>
      <c r="D170" s="15" t="s">
        <v>17</v>
      </c>
      <c r="E170" s="15" t="s">
        <v>1381</v>
      </c>
      <c r="F170" s="15" t="s">
        <v>17</v>
      </c>
      <c r="G170" s="16">
        <v>12</v>
      </c>
      <c r="H170" s="15" t="s">
        <v>1381</v>
      </c>
      <c r="I170" s="5" t="s">
        <v>1452</v>
      </c>
      <c r="K170" s="5" t="s">
        <v>1451</v>
      </c>
    </row>
    <row r="171" spans="1:11" hidden="1" x14ac:dyDescent="0.65">
      <c r="A171" s="15" t="s">
        <v>943</v>
      </c>
      <c r="B171" s="15" t="s">
        <v>944</v>
      </c>
      <c r="C171" s="15" t="s">
        <v>16</v>
      </c>
      <c r="D171" s="15" t="s">
        <v>17</v>
      </c>
      <c r="E171" s="15" t="s">
        <v>1381</v>
      </c>
      <c r="F171" s="15" t="s">
        <v>17</v>
      </c>
      <c r="G171" s="16">
        <v>12</v>
      </c>
      <c r="H171" s="15" t="s">
        <v>1381</v>
      </c>
      <c r="I171" s="5" t="s">
        <v>1452</v>
      </c>
      <c r="K171" s="5" t="s">
        <v>1454</v>
      </c>
    </row>
    <row r="172" spans="1:11" hidden="1" x14ac:dyDescent="0.65">
      <c r="A172" s="15" t="s">
        <v>945</v>
      </c>
      <c r="B172" s="15" t="s">
        <v>946</v>
      </c>
      <c r="C172" s="15" t="s">
        <v>16</v>
      </c>
      <c r="D172" s="15" t="s">
        <v>17</v>
      </c>
      <c r="E172" s="15" t="s">
        <v>1381</v>
      </c>
      <c r="F172" s="15" t="s">
        <v>17</v>
      </c>
      <c r="G172" s="16">
        <v>12</v>
      </c>
      <c r="H172" s="15" t="s">
        <v>1381</v>
      </c>
      <c r="I172" s="5" t="s">
        <v>1452</v>
      </c>
      <c r="K172" s="5" t="s">
        <v>1454</v>
      </c>
    </row>
    <row r="173" spans="1:11" hidden="1" x14ac:dyDescent="0.65">
      <c r="A173" s="15" t="s">
        <v>175</v>
      </c>
      <c r="B173" s="15" t="s">
        <v>1513</v>
      </c>
      <c r="C173" s="15" t="s">
        <v>16</v>
      </c>
      <c r="D173" s="15" t="s">
        <v>17</v>
      </c>
      <c r="E173" s="15" t="s">
        <v>1381</v>
      </c>
      <c r="F173" s="15" t="s">
        <v>17</v>
      </c>
      <c r="G173" s="16">
        <v>12</v>
      </c>
      <c r="H173" s="15" t="s">
        <v>1381</v>
      </c>
      <c r="I173" s="5" t="s">
        <v>1452</v>
      </c>
      <c r="K173" s="5" t="s">
        <v>1451</v>
      </c>
    </row>
    <row r="174" spans="1:11" hidden="1" x14ac:dyDescent="0.65">
      <c r="A174" s="15" t="s">
        <v>1111</v>
      </c>
      <c r="B174" s="15" t="s">
        <v>1112</v>
      </c>
      <c r="C174" s="15" t="s">
        <v>16</v>
      </c>
      <c r="D174" s="15" t="s">
        <v>17</v>
      </c>
      <c r="E174" s="15" t="s">
        <v>1381</v>
      </c>
      <c r="F174" s="15" t="s">
        <v>17</v>
      </c>
      <c r="G174" s="16">
        <v>12</v>
      </c>
      <c r="H174" s="15" t="s">
        <v>1381</v>
      </c>
      <c r="I174" s="5" t="s">
        <v>1450</v>
      </c>
      <c r="J174" s="5">
        <v>42643</v>
      </c>
      <c r="K174" s="5" t="s">
        <v>1451</v>
      </c>
    </row>
    <row r="175" spans="1:11" hidden="1" x14ac:dyDescent="0.65">
      <c r="A175" s="15" t="s">
        <v>176</v>
      </c>
      <c r="B175" s="15" t="s">
        <v>177</v>
      </c>
      <c r="C175" s="15" t="s">
        <v>16</v>
      </c>
      <c r="D175" s="15" t="s">
        <v>17</v>
      </c>
      <c r="E175" s="15" t="s">
        <v>1381</v>
      </c>
      <c r="F175" s="15" t="s">
        <v>17</v>
      </c>
      <c r="G175" s="16">
        <v>12</v>
      </c>
      <c r="H175" s="15" t="s">
        <v>1381</v>
      </c>
      <c r="I175" s="5" t="s">
        <v>1452</v>
      </c>
      <c r="K175" s="5" t="s">
        <v>1451</v>
      </c>
    </row>
    <row r="176" spans="1:11" hidden="1" x14ac:dyDescent="0.65">
      <c r="A176" s="15" t="s">
        <v>178</v>
      </c>
      <c r="B176" s="15" t="s">
        <v>179</v>
      </c>
      <c r="C176" s="15" t="s">
        <v>16</v>
      </c>
      <c r="D176" s="15" t="s">
        <v>17</v>
      </c>
      <c r="E176" s="15" t="s">
        <v>1381</v>
      </c>
      <c r="F176" s="15" t="s">
        <v>17</v>
      </c>
      <c r="G176" s="16">
        <v>12</v>
      </c>
      <c r="H176" s="15" t="s">
        <v>1381</v>
      </c>
      <c r="I176" s="5" t="s">
        <v>1452</v>
      </c>
      <c r="K176" s="5" t="s">
        <v>1451</v>
      </c>
    </row>
    <row r="177" spans="1:11" hidden="1" x14ac:dyDescent="0.65">
      <c r="A177" s="15" t="s">
        <v>947</v>
      </c>
      <c r="B177" s="15" t="s">
        <v>948</v>
      </c>
      <c r="C177" s="15" t="s">
        <v>16</v>
      </c>
      <c r="D177" s="15" t="s">
        <v>17</v>
      </c>
      <c r="E177" s="15" t="s">
        <v>1381</v>
      </c>
      <c r="F177" s="15" t="s">
        <v>17</v>
      </c>
      <c r="G177" s="16">
        <v>12</v>
      </c>
      <c r="H177" s="15" t="s">
        <v>1381</v>
      </c>
      <c r="I177" s="5" t="s">
        <v>1452</v>
      </c>
      <c r="K177" s="5" t="s">
        <v>1454</v>
      </c>
    </row>
    <row r="178" spans="1:11" hidden="1" x14ac:dyDescent="0.65">
      <c r="A178" s="15" t="s">
        <v>1113</v>
      </c>
      <c r="B178" s="15" t="s">
        <v>1114</v>
      </c>
      <c r="C178" s="15" t="s">
        <v>14</v>
      </c>
      <c r="D178" s="15" t="s">
        <v>15</v>
      </c>
      <c r="E178" s="15" t="s">
        <v>1380</v>
      </c>
      <c r="F178" s="15" t="s">
        <v>15</v>
      </c>
      <c r="G178" s="16">
        <v>11</v>
      </c>
      <c r="H178" s="15" t="s">
        <v>1380</v>
      </c>
      <c r="I178" s="5" t="s">
        <v>1450</v>
      </c>
      <c r="J178" s="5">
        <v>42643</v>
      </c>
      <c r="K178" s="5" t="s">
        <v>1451</v>
      </c>
    </row>
    <row r="179" spans="1:11" hidden="1" x14ac:dyDescent="0.65">
      <c r="A179" s="15" t="s">
        <v>143</v>
      </c>
      <c r="B179" s="15" t="s">
        <v>1514</v>
      </c>
      <c r="C179" s="15" t="s">
        <v>14</v>
      </c>
      <c r="D179" s="15" t="s">
        <v>15</v>
      </c>
      <c r="E179" s="15" t="s">
        <v>1380</v>
      </c>
      <c r="F179" s="15" t="s">
        <v>15</v>
      </c>
      <c r="G179" s="16">
        <v>11</v>
      </c>
      <c r="H179" s="15" t="s">
        <v>1380</v>
      </c>
      <c r="I179" s="5" t="s">
        <v>1452</v>
      </c>
      <c r="K179" s="5" t="s">
        <v>1451</v>
      </c>
    </row>
    <row r="180" spans="1:11" hidden="1" x14ac:dyDescent="0.65">
      <c r="A180" s="15" t="s">
        <v>217</v>
      </c>
      <c r="B180" s="15" t="s">
        <v>1515</v>
      </c>
      <c r="C180" s="15" t="s">
        <v>18</v>
      </c>
      <c r="D180" s="15" t="s">
        <v>690</v>
      </c>
      <c r="E180" s="15" t="s">
        <v>1383</v>
      </c>
      <c r="F180" s="15" t="s">
        <v>673</v>
      </c>
      <c r="G180" s="16">
        <v>33</v>
      </c>
      <c r="H180" s="15" t="s">
        <v>1383</v>
      </c>
      <c r="I180" s="5" t="s">
        <v>1452</v>
      </c>
      <c r="K180" s="5" t="s">
        <v>1451</v>
      </c>
    </row>
    <row r="181" spans="1:11" hidden="1" x14ac:dyDescent="0.65">
      <c r="A181" s="15" t="s">
        <v>180</v>
      </c>
      <c r="B181" s="15" t="s">
        <v>1516</v>
      </c>
      <c r="C181" s="15" t="s">
        <v>16</v>
      </c>
      <c r="D181" s="15" t="s">
        <v>17</v>
      </c>
      <c r="E181" s="15" t="s">
        <v>1381</v>
      </c>
      <c r="F181" s="15" t="s">
        <v>17</v>
      </c>
      <c r="G181" s="16">
        <v>12</v>
      </c>
      <c r="H181" s="15" t="s">
        <v>1381</v>
      </c>
      <c r="I181" s="5" t="s">
        <v>1452</v>
      </c>
      <c r="K181" s="5" t="s">
        <v>1451</v>
      </c>
    </row>
    <row r="182" spans="1:11" hidden="1" x14ac:dyDescent="0.65">
      <c r="A182" s="15" t="s">
        <v>181</v>
      </c>
      <c r="B182" s="15" t="s">
        <v>1517</v>
      </c>
      <c r="C182" s="15" t="s">
        <v>16</v>
      </c>
      <c r="D182" s="15" t="s">
        <v>17</v>
      </c>
      <c r="E182" s="15" t="s">
        <v>1381</v>
      </c>
      <c r="F182" s="15" t="s">
        <v>17</v>
      </c>
      <c r="G182" s="16">
        <v>12</v>
      </c>
      <c r="H182" s="15" t="s">
        <v>1381</v>
      </c>
      <c r="I182" s="5" t="s">
        <v>1452</v>
      </c>
      <c r="K182" s="5" t="s">
        <v>1451</v>
      </c>
    </row>
    <row r="183" spans="1:11" hidden="1" x14ac:dyDescent="0.65">
      <c r="A183" s="15" t="s">
        <v>182</v>
      </c>
      <c r="B183" s="15" t="s">
        <v>1518</v>
      </c>
      <c r="C183" s="15" t="s">
        <v>16</v>
      </c>
      <c r="D183" s="15" t="s">
        <v>17</v>
      </c>
      <c r="E183" s="15" t="s">
        <v>1381</v>
      </c>
      <c r="F183" s="15" t="s">
        <v>17</v>
      </c>
      <c r="G183" s="16">
        <v>12</v>
      </c>
      <c r="H183" s="15" t="s">
        <v>1381</v>
      </c>
      <c r="I183" s="5" t="s">
        <v>1452</v>
      </c>
      <c r="K183" s="5" t="s">
        <v>1451</v>
      </c>
    </row>
    <row r="184" spans="1:11" hidden="1" x14ac:dyDescent="0.65">
      <c r="A184" s="15" t="s">
        <v>183</v>
      </c>
      <c r="B184" s="15" t="s">
        <v>1519</v>
      </c>
      <c r="C184" s="15" t="s">
        <v>16</v>
      </c>
      <c r="D184" s="15" t="s">
        <v>17</v>
      </c>
      <c r="E184" s="15" t="s">
        <v>1381</v>
      </c>
      <c r="F184" s="15" t="s">
        <v>17</v>
      </c>
      <c r="G184" s="16">
        <v>12</v>
      </c>
      <c r="H184" s="15" t="s">
        <v>1381</v>
      </c>
      <c r="I184" s="5" t="s">
        <v>1452</v>
      </c>
      <c r="K184" s="5" t="s">
        <v>1451</v>
      </c>
    </row>
    <row r="185" spans="1:11" hidden="1" x14ac:dyDescent="0.65">
      <c r="A185" s="15" t="s">
        <v>184</v>
      </c>
      <c r="B185" s="15" t="s">
        <v>1520</v>
      </c>
      <c r="C185" s="15" t="s">
        <v>16</v>
      </c>
      <c r="D185" s="15" t="s">
        <v>17</v>
      </c>
      <c r="E185" s="15" t="s">
        <v>1381</v>
      </c>
      <c r="F185" s="15" t="s">
        <v>17</v>
      </c>
      <c r="G185" s="16">
        <v>12</v>
      </c>
      <c r="H185" s="15" t="s">
        <v>1381</v>
      </c>
      <c r="I185" s="5" t="s">
        <v>1452</v>
      </c>
      <c r="K185" s="5" t="s">
        <v>1451</v>
      </c>
    </row>
    <row r="186" spans="1:11" hidden="1" x14ac:dyDescent="0.65">
      <c r="A186" s="15" t="s">
        <v>949</v>
      </c>
      <c r="B186" s="15" t="s">
        <v>950</v>
      </c>
      <c r="C186" s="15" t="s">
        <v>16</v>
      </c>
      <c r="D186" s="15" t="s">
        <v>17</v>
      </c>
      <c r="E186" s="15" t="s">
        <v>1381</v>
      </c>
      <c r="F186" s="15" t="s">
        <v>17</v>
      </c>
      <c r="G186" s="16">
        <v>12</v>
      </c>
      <c r="H186" s="15" t="s">
        <v>1381</v>
      </c>
      <c r="I186" s="5" t="s">
        <v>1452</v>
      </c>
      <c r="K186" s="5" t="s">
        <v>1454</v>
      </c>
    </row>
    <row r="187" spans="1:11" hidden="1" x14ac:dyDescent="0.65">
      <c r="A187" s="15" t="s">
        <v>951</v>
      </c>
      <c r="B187" s="15" t="s">
        <v>952</v>
      </c>
      <c r="C187" s="15" t="s">
        <v>16</v>
      </c>
      <c r="D187" s="15" t="s">
        <v>17</v>
      </c>
      <c r="E187" s="15" t="s">
        <v>1381</v>
      </c>
      <c r="F187" s="15" t="s">
        <v>17</v>
      </c>
      <c r="G187" s="16">
        <v>12</v>
      </c>
      <c r="H187" s="15" t="s">
        <v>1381</v>
      </c>
      <c r="I187" s="5" t="s">
        <v>1452</v>
      </c>
      <c r="K187" s="5" t="s">
        <v>1454</v>
      </c>
    </row>
    <row r="188" spans="1:11" hidden="1" x14ac:dyDescent="0.65">
      <c r="A188" s="15" t="s">
        <v>953</v>
      </c>
      <c r="B188" s="15" t="s">
        <v>954</v>
      </c>
      <c r="C188" s="15" t="s">
        <v>16</v>
      </c>
      <c r="D188" s="15" t="s">
        <v>17</v>
      </c>
      <c r="E188" s="15" t="s">
        <v>1381</v>
      </c>
      <c r="F188" s="15" t="s">
        <v>17</v>
      </c>
      <c r="G188" s="16">
        <v>12</v>
      </c>
      <c r="H188" s="15" t="s">
        <v>1381</v>
      </c>
      <c r="I188" s="5" t="s">
        <v>1452</v>
      </c>
      <c r="K188" s="5" t="s">
        <v>1454</v>
      </c>
    </row>
    <row r="189" spans="1:11" hidden="1" x14ac:dyDescent="0.65">
      <c r="A189" s="15" t="s">
        <v>185</v>
      </c>
      <c r="B189" s="15" t="s">
        <v>1521</v>
      </c>
      <c r="C189" s="15" t="s">
        <v>16</v>
      </c>
      <c r="D189" s="15" t="s">
        <v>17</v>
      </c>
      <c r="E189" s="15" t="s">
        <v>1381</v>
      </c>
      <c r="F189" s="15" t="s">
        <v>17</v>
      </c>
      <c r="G189" s="16">
        <v>12</v>
      </c>
      <c r="H189" s="15" t="s">
        <v>1381</v>
      </c>
      <c r="I189" s="5" t="s">
        <v>1452</v>
      </c>
      <c r="K189" s="5" t="s">
        <v>1451</v>
      </c>
    </row>
    <row r="190" spans="1:11" hidden="1" x14ac:dyDescent="0.65">
      <c r="A190" s="15" t="s">
        <v>955</v>
      </c>
      <c r="B190" s="15" t="s">
        <v>956</v>
      </c>
      <c r="C190" s="15" t="s">
        <v>16</v>
      </c>
      <c r="D190" s="15" t="s">
        <v>17</v>
      </c>
      <c r="E190" s="15" t="s">
        <v>1381</v>
      </c>
      <c r="F190" s="15" t="s">
        <v>17</v>
      </c>
      <c r="G190" s="16">
        <v>12</v>
      </c>
      <c r="H190" s="15" t="s">
        <v>1381</v>
      </c>
      <c r="I190" s="5" t="s">
        <v>1452</v>
      </c>
      <c r="K190" s="5" t="s">
        <v>1454</v>
      </c>
    </row>
    <row r="191" spans="1:11" hidden="1" x14ac:dyDescent="0.65">
      <c r="A191" s="15" t="s">
        <v>186</v>
      </c>
      <c r="B191" s="15" t="s">
        <v>1522</v>
      </c>
      <c r="C191" s="15" t="s">
        <v>16</v>
      </c>
      <c r="D191" s="15" t="s">
        <v>17</v>
      </c>
      <c r="E191" s="15" t="s">
        <v>1381</v>
      </c>
      <c r="F191" s="15" t="s">
        <v>17</v>
      </c>
      <c r="G191" s="16">
        <v>12</v>
      </c>
      <c r="H191" s="15" t="s">
        <v>1381</v>
      </c>
      <c r="I191" s="5" t="s">
        <v>1452</v>
      </c>
      <c r="K191" s="5" t="s">
        <v>1451</v>
      </c>
    </row>
    <row r="192" spans="1:11" hidden="1" x14ac:dyDescent="0.65">
      <c r="A192" s="15" t="s">
        <v>1115</v>
      </c>
      <c r="B192" s="15" t="s">
        <v>1116</v>
      </c>
      <c r="C192" s="15" t="s">
        <v>16</v>
      </c>
      <c r="D192" s="15" t="s">
        <v>17</v>
      </c>
      <c r="E192" s="15" t="s">
        <v>1381</v>
      </c>
      <c r="F192" s="15" t="s">
        <v>17</v>
      </c>
      <c r="G192" s="16">
        <v>12</v>
      </c>
      <c r="H192" s="15" t="s">
        <v>1381</v>
      </c>
      <c r="I192" s="5" t="s">
        <v>1450</v>
      </c>
      <c r="J192" s="5">
        <v>42643</v>
      </c>
      <c r="K192" s="5" t="s">
        <v>1451</v>
      </c>
    </row>
    <row r="193" spans="1:11" hidden="1" x14ac:dyDescent="0.65">
      <c r="A193" s="15" t="s">
        <v>1117</v>
      </c>
      <c r="B193" s="15" t="s">
        <v>1118</v>
      </c>
      <c r="C193" s="15" t="s">
        <v>16</v>
      </c>
      <c r="D193" s="15" t="s">
        <v>17</v>
      </c>
      <c r="E193" s="15" t="s">
        <v>1381</v>
      </c>
      <c r="F193" s="15" t="s">
        <v>17</v>
      </c>
      <c r="G193" s="16">
        <v>12</v>
      </c>
      <c r="H193" s="15" t="s">
        <v>1381</v>
      </c>
      <c r="I193" s="5" t="s">
        <v>1450</v>
      </c>
      <c r="J193" s="5">
        <v>42643</v>
      </c>
      <c r="K193" s="5" t="s">
        <v>1451</v>
      </c>
    </row>
    <row r="194" spans="1:11" hidden="1" x14ac:dyDescent="0.65">
      <c r="A194" s="15" t="s">
        <v>1119</v>
      </c>
      <c r="B194" s="15" t="s">
        <v>1120</v>
      </c>
      <c r="C194" s="15" t="s">
        <v>16</v>
      </c>
      <c r="D194" s="15" t="s">
        <v>17</v>
      </c>
      <c r="E194" s="15" t="s">
        <v>1381</v>
      </c>
      <c r="F194" s="15" t="s">
        <v>17</v>
      </c>
      <c r="G194" s="16">
        <v>12</v>
      </c>
      <c r="H194" s="15" t="s">
        <v>1381</v>
      </c>
      <c r="I194" s="5" t="s">
        <v>1450</v>
      </c>
      <c r="J194" s="5">
        <v>42643</v>
      </c>
      <c r="K194" s="5" t="s">
        <v>1451</v>
      </c>
    </row>
    <row r="195" spans="1:11" hidden="1" x14ac:dyDescent="0.65">
      <c r="A195" s="15" t="s">
        <v>1121</v>
      </c>
      <c r="B195" s="15" t="s">
        <v>1122</v>
      </c>
      <c r="C195" s="15" t="s">
        <v>16</v>
      </c>
      <c r="D195" s="15" t="s">
        <v>17</v>
      </c>
      <c r="E195" s="15" t="s">
        <v>1381</v>
      </c>
      <c r="F195" s="15" t="s">
        <v>17</v>
      </c>
      <c r="G195" s="16">
        <v>12</v>
      </c>
      <c r="H195" s="15" t="s">
        <v>1381</v>
      </c>
      <c r="I195" s="5" t="s">
        <v>1450</v>
      </c>
      <c r="J195" s="5">
        <v>42643</v>
      </c>
      <c r="K195" s="5" t="s">
        <v>1451</v>
      </c>
    </row>
    <row r="196" spans="1:11" hidden="1" x14ac:dyDescent="0.65">
      <c r="A196" s="15" t="s">
        <v>1123</v>
      </c>
      <c r="B196" s="15" t="s">
        <v>1124</v>
      </c>
      <c r="C196" s="15" t="s">
        <v>16</v>
      </c>
      <c r="D196" s="15" t="s">
        <v>17</v>
      </c>
      <c r="E196" s="15" t="s">
        <v>1381</v>
      </c>
      <c r="F196" s="15" t="s">
        <v>17</v>
      </c>
      <c r="G196" s="16">
        <v>12</v>
      </c>
      <c r="H196" s="15" t="s">
        <v>1381</v>
      </c>
      <c r="I196" s="5" t="s">
        <v>1450</v>
      </c>
      <c r="J196" s="5">
        <v>42643</v>
      </c>
      <c r="K196" s="5" t="s">
        <v>1451</v>
      </c>
    </row>
    <row r="197" spans="1:11" hidden="1" x14ac:dyDescent="0.65">
      <c r="A197" s="15" t="s">
        <v>187</v>
      </c>
      <c r="B197" s="15" t="s">
        <v>188</v>
      </c>
      <c r="C197" s="15" t="s">
        <v>16</v>
      </c>
      <c r="D197" s="15" t="s">
        <v>17</v>
      </c>
      <c r="E197" s="15" t="s">
        <v>1381</v>
      </c>
      <c r="F197" s="15" t="s">
        <v>17</v>
      </c>
      <c r="G197" s="16">
        <v>12</v>
      </c>
      <c r="H197" s="15" t="s">
        <v>1381</v>
      </c>
      <c r="I197" s="5" t="s">
        <v>1452</v>
      </c>
      <c r="K197" s="5" t="s">
        <v>1451</v>
      </c>
    </row>
    <row r="198" spans="1:11" hidden="1" x14ac:dyDescent="0.65">
      <c r="A198" s="15" t="s">
        <v>189</v>
      </c>
      <c r="B198" s="15" t="s">
        <v>190</v>
      </c>
      <c r="C198" s="15" t="s">
        <v>16</v>
      </c>
      <c r="D198" s="15" t="s">
        <v>17</v>
      </c>
      <c r="E198" s="15" t="s">
        <v>1381</v>
      </c>
      <c r="F198" s="15" t="s">
        <v>17</v>
      </c>
      <c r="G198" s="16">
        <v>12</v>
      </c>
      <c r="H198" s="15" t="s">
        <v>1381</v>
      </c>
      <c r="I198" s="5" t="s">
        <v>1452</v>
      </c>
      <c r="K198" s="5" t="s">
        <v>1451</v>
      </c>
    </row>
    <row r="199" spans="1:11" hidden="1" x14ac:dyDescent="0.65">
      <c r="A199" s="15" t="s">
        <v>139</v>
      </c>
      <c r="B199" s="15" t="s">
        <v>140</v>
      </c>
      <c r="C199" s="15" t="s">
        <v>12</v>
      </c>
      <c r="D199" s="15" t="s">
        <v>13</v>
      </c>
      <c r="E199" s="15" t="s">
        <v>1374</v>
      </c>
      <c r="F199" s="15" t="s">
        <v>1375</v>
      </c>
      <c r="G199" s="16">
        <v>10</v>
      </c>
      <c r="H199" s="15" t="s">
        <v>1374</v>
      </c>
      <c r="I199" s="5" t="s">
        <v>1452</v>
      </c>
      <c r="K199" s="5" t="s">
        <v>1451</v>
      </c>
    </row>
    <row r="200" spans="1:11" hidden="1" x14ac:dyDescent="0.65">
      <c r="A200" s="15" t="s">
        <v>141</v>
      </c>
      <c r="B200" s="15" t="s">
        <v>142</v>
      </c>
      <c r="C200" s="15" t="s">
        <v>12</v>
      </c>
      <c r="D200" s="15" t="s">
        <v>13</v>
      </c>
      <c r="E200" s="15" t="s">
        <v>1374</v>
      </c>
      <c r="F200" s="15" t="s">
        <v>1375</v>
      </c>
      <c r="G200" s="16">
        <v>10</v>
      </c>
      <c r="H200" s="15" t="s">
        <v>1374</v>
      </c>
      <c r="I200" s="5" t="s">
        <v>1452</v>
      </c>
      <c r="K200" s="5" t="s">
        <v>1451</v>
      </c>
    </row>
    <row r="201" spans="1:11" hidden="1" x14ac:dyDescent="0.65">
      <c r="A201" s="15" t="s">
        <v>1125</v>
      </c>
      <c r="B201" s="15" t="s">
        <v>1126</v>
      </c>
      <c r="C201" s="15" t="s">
        <v>16</v>
      </c>
      <c r="D201" s="15" t="s">
        <v>17</v>
      </c>
      <c r="E201" s="15" t="s">
        <v>1381</v>
      </c>
      <c r="F201" s="15" t="s">
        <v>17</v>
      </c>
      <c r="G201" s="16">
        <v>12</v>
      </c>
      <c r="H201" s="15" t="s">
        <v>1381</v>
      </c>
      <c r="I201" s="5" t="s">
        <v>1450</v>
      </c>
      <c r="J201" s="5">
        <v>42643</v>
      </c>
      <c r="K201" s="5" t="s">
        <v>1451</v>
      </c>
    </row>
    <row r="202" spans="1:11" hidden="1" x14ac:dyDescent="0.65">
      <c r="A202" s="15" t="s">
        <v>191</v>
      </c>
      <c r="B202" s="15" t="s">
        <v>192</v>
      </c>
      <c r="C202" s="15" t="s">
        <v>16</v>
      </c>
      <c r="D202" s="15" t="s">
        <v>17</v>
      </c>
      <c r="E202" s="15" t="s">
        <v>1381</v>
      </c>
      <c r="F202" s="15" t="s">
        <v>17</v>
      </c>
      <c r="G202" s="16">
        <v>12</v>
      </c>
      <c r="H202" s="15" t="s">
        <v>1381</v>
      </c>
      <c r="I202" s="5" t="s">
        <v>1452</v>
      </c>
      <c r="K202" s="5" t="s">
        <v>1451</v>
      </c>
    </row>
    <row r="203" spans="1:11" hidden="1" x14ac:dyDescent="0.65">
      <c r="A203" s="15" t="s">
        <v>1127</v>
      </c>
      <c r="B203" s="15" t="s">
        <v>1128</v>
      </c>
      <c r="C203" s="15" t="s">
        <v>16</v>
      </c>
      <c r="D203" s="15" t="s">
        <v>17</v>
      </c>
      <c r="E203" s="15" t="s">
        <v>1381</v>
      </c>
      <c r="F203" s="15" t="s">
        <v>17</v>
      </c>
      <c r="G203" s="16">
        <v>12</v>
      </c>
      <c r="H203" s="15" t="s">
        <v>1381</v>
      </c>
      <c r="I203" s="5" t="s">
        <v>1450</v>
      </c>
      <c r="J203" s="5">
        <v>42643</v>
      </c>
      <c r="K203" s="5" t="s">
        <v>1451</v>
      </c>
    </row>
    <row r="204" spans="1:11" hidden="1" x14ac:dyDescent="0.65">
      <c r="A204" s="15" t="s">
        <v>193</v>
      </c>
      <c r="B204" s="15" t="s">
        <v>194</v>
      </c>
      <c r="C204" s="15" t="s">
        <v>16</v>
      </c>
      <c r="D204" s="15" t="s">
        <v>17</v>
      </c>
      <c r="E204" s="15" t="s">
        <v>1381</v>
      </c>
      <c r="F204" s="15" t="s">
        <v>17</v>
      </c>
      <c r="G204" s="16">
        <v>12</v>
      </c>
      <c r="H204" s="15" t="s">
        <v>1381</v>
      </c>
      <c r="I204" s="5" t="s">
        <v>1452</v>
      </c>
      <c r="K204" s="5" t="s">
        <v>1451</v>
      </c>
    </row>
    <row r="205" spans="1:11" hidden="1" x14ac:dyDescent="0.65">
      <c r="A205" s="15" t="s">
        <v>195</v>
      </c>
      <c r="B205" s="15" t="s">
        <v>196</v>
      </c>
      <c r="C205" s="15" t="s">
        <v>16</v>
      </c>
      <c r="D205" s="15" t="s">
        <v>17</v>
      </c>
      <c r="E205" s="15" t="s">
        <v>1381</v>
      </c>
      <c r="F205" s="15" t="s">
        <v>17</v>
      </c>
      <c r="G205" s="16">
        <v>12</v>
      </c>
      <c r="H205" s="15" t="s">
        <v>1381</v>
      </c>
      <c r="I205" s="5" t="s">
        <v>1452</v>
      </c>
      <c r="K205" s="5" t="s">
        <v>1451</v>
      </c>
    </row>
    <row r="206" spans="1:11" hidden="1" x14ac:dyDescent="0.65">
      <c r="A206" s="15" t="s">
        <v>197</v>
      </c>
      <c r="B206" s="15" t="s">
        <v>198</v>
      </c>
      <c r="C206" s="15" t="s">
        <v>16</v>
      </c>
      <c r="D206" s="15" t="s">
        <v>17</v>
      </c>
      <c r="E206" s="15" t="s">
        <v>1381</v>
      </c>
      <c r="F206" s="15" t="s">
        <v>17</v>
      </c>
      <c r="G206" s="16">
        <v>12</v>
      </c>
      <c r="H206" s="15" t="s">
        <v>1381</v>
      </c>
      <c r="I206" s="5" t="s">
        <v>1452</v>
      </c>
      <c r="K206" s="5" t="s">
        <v>1451</v>
      </c>
    </row>
    <row r="207" spans="1:11" hidden="1" x14ac:dyDescent="0.65">
      <c r="A207" s="15" t="s">
        <v>1129</v>
      </c>
      <c r="B207" s="15" t="s">
        <v>1130</v>
      </c>
      <c r="C207" s="15" t="s">
        <v>16</v>
      </c>
      <c r="D207" s="15" t="s">
        <v>17</v>
      </c>
      <c r="E207" s="15" t="s">
        <v>1381</v>
      </c>
      <c r="F207" s="15" t="s">
        <v>17</v>
      </c>
      <c r="G207" s="16">
        <v>12</v>
      </c>
      <c r="H207" s="15" t="s">
        <v>1381</v>
      </c>
      <c r="I207" s="5" t="s">
        <v>1450</v>
      </c>
      <c r="J207" s="5">
        <v>42643</v>
      </c>
      <c r="K207" s="5" t="s">
        <v>1451</v>
      </c>
    </row>
    <row r="208" spans="1:11" hidden="1" x14ac:dyDescent="0.65">
      <c r="A208" s="15" t="s">
        <v>1131</v>
      </c>
      <c r="B208" s="15" t="s">
        <v>1132</v>
      </c>
      <c r="C208" s="15" t="s">
        <v>16</v>
      </c>
      <c r="D208" s="15" t="s">
        <v>17</v>
      </c>
      <c r="E208" s="15" t="s">
        <v>1381</v>
      </c>
      <c r="F208" s="15" t="s">
        <v>17</v>
      </c>
      <c r="G208" s="16">
        <v>12</v>
      </c>
      <c r="H208" s="15" t="s">
        <v>1381</v>
      </c>
      <c r="I208" s="5" t="s">
        <v>1450</v>
      </c>
      <c r="J208" s="5">
        <v>42643</v>
      </c>
      <c r="K208" s="5" t="s">
        <v>1451</v>
      </c>
    </row>
    <row r="209" spans="1:11" hidden="1" x14ac:dyDescent="0.65">
      <c r="A209" s="15" t="s">
        <v>199</v>
      </c>
      <c r="B209" s="15" t="s">
        <v>200</v>
      </c>
      <c r="C209" s="15" t="s">
        <v>16</v>
      </c>
      <c r="D209" s="15" t="s">
        <v>17</v>
      </c>
      <c r="E209" s="15" t="s">
        <v>1381</v>
      </c>
      <c r="F209" s="15" t="s">
        <v>17</v>
      </c>
      <c r="G209" s="16">
        <v>12</v>
      </c>
      <c r="H209" s="15" t="s">
        <v>1381</v>
      </c>
      <c r="I209" s="5" t="s">
        <v>1452</v>
      </c>
      <c r="K209" s="5" t="s">
        <v>1451</v>
      </c>
    </row>
    <row r="210" spans="1:11" hidden="1" x14ac:dyDescent="0.65">
      <c r="A210" s="15" t="s">
        <v>201</v>
      </c>
      <c r="B210" s="15" t="s">
        <v>1523</v>
      </c>
      <c r="C210" s="15" t="s">
        <v>16</v>
      </c>
      <c r="D210" s="15" t="s">
        <v>17</v>
      </c>
      <c r="E210" s="15" t="s">
        <v>1381</v>
      </c>
      <c r="F210" s="15" t="s">
        <v>17</v>
      </c>
      <c r="G210" s="16">
        <v>12</v>
      </c>
      <c r="H210" s="15" t="s">
        <v>1381</v>
      </c>
      <c r="I210" s="5" t="s">
        <v>1452</v>
      </c>
      <c r="K210" s="5" t="s">
        <v>1451</v>
      </c>
    </row>
    <row r="211" spans="1:11" hidden="1" x14ac:dyDescent="0.65">
      <c r="A211" s="15" t="s">
        <v>202</v>
      </c>
      <c r="B211" s="15" t="s">
        <v>1524</v>
      </c>
      <c r="C211" s="15" t="s">
        <v>16</v>
      </c>
      <c r="D211" s="15" t="s">
        <v>17</v>
      </c>
      <c r="E211" s="15" t="s">
        <v>1381</v>
      </c>
      <c r="F211" s="15" t="s">
        <v>17</v>
      </c>
      <c r="G211" s="16">
        <v>12</v>
      </c>
      <c r="H211" s="15" t="s">
        <v>1381</v>
      </c>
      <c r="I211" s="5" t="s">
        <v>1452</v>
      </c>
      <c r="K211" s="5" t="s">
        <v>1451</v>
      </c>
    </row>
    <row r="212" spans="1:11" hidden="1" x14ac:dyDescent="0.65">
      <c r="A212" s="15" t="s">
        <v>203</v>
      </c>
      <c r="B212" s="15" t="s">
        <v>204</v>
      </c>
      <c r="C212" s="15" t="s">
        <v>16</v>
      </c>
      <c r="D212" s="15" t="s">
        <v>17</v>
      </c>
      <c r="E212" s="15" t="s">
        <v>1381</v>
      </c>
      <c r="F212" s="15" t="s">
        <v>17</v>
      </c>
      <c r="G212" s="16">
        <v>12</v>
      </c>
      <c r="H212" s="15" t="s">
        <v>1381</v>
      </c>
      <c r="I212" s="5" t="s">
        <v>1452</v>
      </c>
      <c r="K212" s="5" t="s">
        <v>1451</v>
      </c>
    </row>
    <row r="213" spans="1:11" hidden="1" x14ac:dyDescent="0.65">
      <c r="A213" s="15" t="s">
        <v>205</v>
      </c>
      <c r="B213" s="15" t="s">
        <v>206</v>
      </c>
      <c r="C213" s="15" t="s">
        <v>16</v>
      </c>
      <c r="D213" s="15" t="s">
        <v>17</v>
      </c>
      <c r="E213" s="15" t="s">
        <v>1381</v>
      </c>
      <c r="F213" s="15" t="s">
        <v>17</v>
      </c>
      <c r="G213" s="16">
        <v>12</v>
      </c>
      <c r="H213" s="15" t="s">
        <v>1381</v>
      </c>
      <c r="I213" s="5" t="s">
        <v>1452</v>
      </c>
      <c r="K213" s="5" t="s">
        <v>1451</v>
      </c>
    </row>
    <row r="214" spans="1:11" hidden="1" x14ac:dyDescent="0.65">
      <c r="A214" s="15" t="s">
        <v>218</v>
      </c>
      <c r="B214" s="15" t="s">
        <v>219</v>
      </c>
      <c r="C214" s="15" t="s">
        <v>18</v>
      </c>
      <c r="D214" s="15" t="s">
        <v>690</v>
      </c>
      <c r="E214" s="15" t="s">
        <v>1383</v>
      </c>
      <c r="F214" s="15" t="s">
        <v>673</v>
      </c>
      <c r="G214" s="16">
        <v>33</v>
      </c>
      <c r="H214" s="15" t="s">
        <v>1383</v>
      </c>
      <c r="I214" s="5" t="s">
        <v>1452</v>
      </c>
      <c r="K214" s="5" t="s">
        <v>1451</v>
      </c>
    </row>
    <row r="215" spans="1:11" hidden="1" x14ac:dyDescent="0.65">
      <c r="A215" s="15" t="s">
        <v>207</v>
      </c>
      <c r="B215" s="15" t="s">
        <v>1525</v>
      </c>
      <c r="C215" s="15" t="s">
        <v>16</v>
      </c>
      <c r="D215" s="15" t="s">
        <v>17</v>
      </c>
      <c r="E215" s="15" t="s">
        <v>1381</v>
      </c>
      <c r="F215" s="15" t="s">
        <v>17</v>
      </c>
      <c r="G215" s="16">
        <v>12</v>
      </c>
      <c r="H215" s="15" t="s">
        <v>1381</v>
      </c>
      <c r="I215" s="5" t="s">
        <v>1452</v>
      </c>
      <c r="K215" s="5" t="s">
        <v>1451</v>
      </c>
    </row>
    <row r="216" spans="1:11" hidden="1" x14ac:dyDescent="0.65">
      <c r="A216" s="15" t="s">
        <v>208</v>
      </c>
      <c r="B216" s="15" t="s">
        <v>209</v>
      </c>
      <c r="C216" s="15" t="s">
        <v>16</v>
      </c>
      <c r="D216" s="15" t="s">
        <v>17</v>
      </c>
      <c r="E216" s="15" t="s">
        <v>1381</v>
      </c>
      <c r="F216" s="15" t="s">
        <v>17</v>
      </c>
      <c r="G216" s="16">
        <v>12</v>
      </c>
      <c r="H216" s="15" t="s">
        <v>1381</v>
      </c>
      <c r="I216" s="5" t="s">
        <v>1452</v>
      </c>
      <c r="K216" s="5" t="s">
        <v>1451</v>
      </c>
    </row>
    <row r="217" spans="1:11" hidden="1" x14ac:dyDescent="0.65">
      <c r="A217" s="15" t="s">
        <v>210</v>
      </c>
      <c r="B217" s="15" t="s">
        <v>1526</v>
      </c>
      <c r="C217" s="15" t="s">
        <v>16</v>
      </c>
      <c r="D217" s="15" t="s">
        <v>17</v>
      </c>
      <c r="E217" s="15" t="s">
        <v>1381</v>
      </c>
      <c r="F217" s="15" t="s">
        <v>17</v>
      </c>
      <c r="G217" s="16">
        <v>12</v>
      </c>
      <c r="H217" s="15" t="s">
        <v>1381</v>
      </c>
      <c r="I217" s="5" t="s">
        <v>1452</v>
      </c>
      <c r="K217" s="5" t="s">
        <v>1451</v>
      </c>
    </row>
    <row r="218" spans="1:11" hidden="1" x14ac:dyDescent="0.65">
      <c r="A218" s="15" t="s">
        <v>211</v>
      </c>
      <c r="B218" s="15" t="s">
        <v>212</v>
      </c>
      <c r="C218" s="15" t="s">
        <v>16</v>
      </c>
      <c r="D218" s="15" t="s">
        <v>17</v>
      </c>
      <c r="E218" s="15" t="s">
        <v>1381</v>
      </c>
      <c r="F218" s="15" t="s">
        <v>17</v>
      </c>
      <c r="G218" s="16">
        <v>12</v>
      </c>
      <c r="H218" s="15" t="s">
        <v>1381</v>
      </c>
      <c r="I218" s="5" t="s">
        <v>1452</v>
      </c>
      <c r="K218" s="5" t="s">
        <v>1451</v>
      </c>
    </row>
    <row r="219" spans="1:11" hidden="1" x14ac:dyDescent="0.65">
      <c r="A219" s="15" t="s">
        <v>1133</v>
      </c>
      <c r="B219" s="15" t="s">
        <v>1134</v>
      </c>
      <c r="C219" s="15" t="s">
        <v>0</v>
      </c>
      <c r="D219" s="15" t="s">
        <v>1</v>
      </c>
      <c r="E219" s="15" t="s">
        <v>1340</v>
      </c>
      <c r="F219" s="15" t="s">
        <v>1341</v>
      </c>
      <c r="G219" s="16">
        <v>4</v>
      </c>
      <c r="H219" s="15" t="s">
        <v>1340</v>
      </c>
      <c r="I219" s="5" t="s">
        <v>1450</v>
      </c>
      <c r="J219" s="5">
        <v>42643</v>
      </c>
      <c r="K219" s="5" t="s">
        <v>1451</v>
      </c>
    </row>
    <row r="220" spans="1:11" hidden="1" x14ac:dyDescent="0.65">
      <c r="A220" s="15" t="s">
        <v>213</v>
      </c>
      <c r="B220" s="15" t="s">
        <v>214</v>
      </c>
      <c r="C220" s="15" t="s">
        <v>16</v>
      </c>
      <c r="D220" s="15" t="s">
        <v>17</v>
      </c>
      <c r="E220" s="15" t="s">
        <v>1381</v>
      </c>
      <c r="F220" s="15" t="s">
        <v>17</v>
      </c>
      <c r="G220" s="16">
        <v>12</v>
      </c>
      <c r="H220" s="15" t="s">
        <v>1381</v>
      </c>
      <c r="I220" s="5" t="s">
        <v>1452</v>
      </c>
      <c r="K220" s="5" t="s">
        <v>1451</v>
      </c>
    </row>
    <row r="221" spans="1:11" hidden="1" x14ac:dyDescent="0.65">
      <c r="A221" s="15" t="s">
        <v>1135</v>
      </c>
      <c r="B221" s="15" t="s">
        <v>107</v>
      </c>
      <c r="C221" s="15" t="s">
        <v>8</v>
      </c>
      <c r="D221" s="15" t="s">
        <v>9</v>
      </c>
      <c r="E221" s="15" t="s">
        <v>1365</v>
      </c>
      <c r="F221" s="15" t="s">
        <v>1366</v>
      </c>
      <c r="G221" s="16">
        <v>8</v>
      </c>
      <c r="H221" s="15" t="s">
        <v>1365</v>
      </c>
      <c r="I221" s="5" t="s">
        <v>1450</v>
      </c>
      <c r="J221" s="5">
        <v>42643</v>
      </c>
      <c r="K221" s="5" t="s">
        <v>1451</v>
      </c>
    </row>
    <row r="222" spans="1:11" hidden="1" x14ac:dyDescent="0.65">
      <c r="A222" s="15" t="s">
        <v>1136</v>
      </c>
      <c r="B222" s="15" t="s">
        <v>108</v>
      </c>
      <c r="C222" s="15" t="s">
        <v>8</v>
      </c>
      <c r="D222" s="15" t="s">
        <v>9</v>
      </c>
      <c r="E222" s="15" t="s">
        <v>1365</v>
      </c>
      <c r="F222" s="15" t="s">
        <v>1366</v>
      </c>
      <c r="G222" s="16">
        <v>8</v>
      </c>
      <c r="H222" s="15" t="s">
        <v>1365</v>
      </c>
      <c r="I222" s="5" t="s">
        <v>1450</v>
      </c>
      <c r="J222" s="5">
        <v>42643</v>
      </c>
      <c r="K222" s="5" t="s">
        <v>1451</v>
      </c>
    </row>
    <row r="223" spans="1:11" hidden="1" x14ac:dyDescent="0.65">
      <c r="A223" s="15" t="s">
        <v>1137</v>
      </c>
      <c r="B223" s="15" t="s">
        <v>116</v>
      </c>
      <c r="C223" s="15" t="s">
        <v>10</v>
      </c>
      <c r="D223" s="15" t="s">
        <v>11</v>
      </c>
      <c r="E223" s="15" t="s">
        <v>1372</v>
      </c>
      <c r="F223" s="15" t="s">
        <v>1373</v>
      </c>
      <c r="G223" s="16">
        <v>9</v>
      </c>
      <c r="H223" s="15" t="s">
        <v>1372</v>
      </c>
      <c r="I223" s="5" t="s">
        <v>1450</v>
      </c>
      <c r="J223" s="5">
        <v>42643</v>
      </c>
      <c r="K223" s="5" t="s">
        <v>1451</v>
      </c>
    </row>
    <row r="224" spans="1:11" hidden="1" x14ac:dyDescent="0.65">
      <c r="A224" s="15" t="s">
        <v>229</v>
      </c>
      <c r="B224" s="15" t="s">
        <v>230</v>
      </c>
      <c r="C224" s="15" t="s">
        <v>25</v>
      </c>
      <c r="D224" s="15" t="s">
        <v>26</v>
      </c>
      <c r="E224" s="15" t="s">
        <v>1395</v>
      </c>
      <c r="F224" s="15" t="s">
        <v>1396</v>
      </c>
      <c r="G224" s="16">
        <v>17</v>
      </c>
      <c r="H224" s="15" t="s">
        <v>1395</v>
      </c>
      <c r="I224" s="5" t="s">
        <v>1452</v>
      </c>
      <c r="K224" s="5" t="s">
        <v>1451</v>
      </c>
    </row>
    <row r="225" spans="1:11" hidden="1" x14ac:dyDescent="0.65">
      <c r="A225" s="15" t="s">
        <v>231</v>
      </c>
      <c r="B225" s="15" t="s">
        <v>232</v>
      </c>
      <c r="C225" s="15" t="s">
        <v>25</v>
      </c>
      <c r="D225" s="15" t="s">
        <v>26</v>
      </c>
      <c r="E225" s="15" t="s">
        <v>1395</v>
      </c>
      <c r="F225" s="15" t="s">
        <v>1396</v>
      </c>
      <c r="G225" s="16">
        <v>17</v>
      </c>
      <c r="H225" s="15" t="s">
        <v>1395</v>
      </c>
      <c r="I225" s="5" t="s">
        <v>1452</v>
      </c>
      <c r="K225" s="5" t="s">
        <v>1451</v>
      </c>
    </row>
    <row r="226" spans="1:11" hidden="1" x14ac:dyDescent="0.65">
      <c r="A226" s="15" t="s">
        <v>1138</v>
      </c>
      <c r="B226" s="15" t="s">
        <v>1139</v>
      </c>
      <c r="C226" s="15" t="s">
        <v>25</v>
      </c>
      <c r="D226" s="15" t="s">
        <v>26</v>
      </c>
      <c r="E226" s="15" t="s">
        <v>1395</v>
      </c>
      <c r="F226" s="15" t="s">
        <v>1396</v>
      </c>
      <c r="G226" s="16">
        <v>17</v>
      </c>
      <c r="H226" s="15" t="s">
        <v>1395</v>
      </c>
      <c r="I226" s="5" t="s">
        <v>1450</v>
      </c>
      <c r="J226" s="5">
        <v>42643</v>
      </c>
      <c r="K226" s="5" t="s">
        <v>1451</v>
      </c>
    </row>
    <row r="227" spans="1:11" hidden="1" x14ac:dyDescent="0.65">
      <c r="A227" s="15" t="s">
        <v>1140</v>
      </c>
      <c r="B227" s="15" t="s">
        <v>1141</v>
      </c>
      <c r="C227" s="15" t="s">
        <v>25</v>
      </c>
      <c r="D227" s="15" t="s">
        <v>26</v>
      </c>
      <c r="E227" s="15" t="s">
        <v>1395</v>
      </c>
      <c r="F227" s="15" t="s">
        <v>1396</v>
      </c>
      <c r="G227" s="16">
        <v>17</v>
      </c>
      <c r="H227" s="15" t="s">
        <v>1395</v>
      </c>
      <c r="I227" s="5" t="s">
        <v>1450</v>
      </c>
      <c r="J227" s="5">
        <v>42643</v>
      </c>
      <c r="K227" s="5" t="s">
        <v>1451</v>
      </c>
    </row>
    <row r="228" spans="1:11" hidden="1" x14ac:dyDescent="0.65">
      <c r="A228" s="15" t="s">
        <v>233</v>
      </c>
      <c r="B228" s="15" t="s">
        <v>234</v>
      </c>
      <c r="C228" s="15" t="s">
        <v>25</v>
      </c>
      <c r="D228" s="15" t="s">
        <v>26</v>
      </c>
      <c r="E228" s="15" t="s">
        <v>1395</v>
      </c>
      <c r="F228" s="15" t="s">
        <v>1396</v>
      </c>
      <c r="G228" s="16">
        <v>17</v>
      </c>
      <c r="H228" s="15" t="s">
        <v>1395</v>
      </c>
      <c r="I228" s="5" t="s">
        <v>1452</v>
      </c>
      <c r="K228" s="5" t="s">
        <v>1451</v>
      </c>
    </row>
    <row r="229" spans="1:11" hidden="1" x14ac:dyDescent="0.65">
      <c r="A229" s="15" t="s">
        <v>235</v>
      </c>
      <c r="B229" s="15" t="s">
        <v>236</v>
      </c>
      <c r="C229" s="15" t="s">
        <v>25</v>
      </c>
      <c r="D229" s="15" t="s">
        <v>26</v>
      </c>
      <c r="E229" s="15" t="s">
        <v>1395</v>
      </c>
      <c r="F229" s="15" t="s">
        <v>1396</v>
      </c>
      <c r="G229" s="16">
        <v>17</v>
      </c>
      <c r="H229" s="15" t="s">
        <v>1395</v>
      </c>
      <c r="I229" s="5" t="s">
        <v>1452</v>
      </c>
      <c r="K229" s="5" t="s">
        <v>1451</v>
      </c>
    </row>
    <row r="230" spans="1:11" hidden="1" x14ac:dyDescent="0.65">
      <c r="A230" s="15" t="s">
        <v>237</v>
      </c>
      <c r="B230" s="15" t="s">
        <v>238</v>
      </c>
      <c r="C230" s="15" t="s">
        <v>25</v>
      </c>
      <c r="D230" s="15" t="s">
        <v>26</v>
      </c>
      <c r="E230" s="15" t="s">
        <v>1395</v>
      </c>
      <c r="F230" s="15" t="s">
        <v>1396</v>
      </c>
      <c r="G230" s="16">
        <v>17</v>
      </c>
      <c r="H230" s="15" t="s">
        <v>1395</v>
      </c>
      <c r="I230" s="5" t="s">
        <v>1452</v>
      </c>
      <c r="K230" s="5" t="s">
        <v>1451</v>
      </c>
    </row>
    <row r="231" spans="1:11" hidden="1" x14ac:dyDescent="0.65">
      <c r="A231" s="15" t="s">
        <v>1142</v>
      </c>
      <c r="B231" s="15" t="s">
        <v>1143</v>
      </c>
      <c r="C231" s="15" t="s">
        <v>25</v>
      </c>
      <c r="D231" s="15" t="s">
        <v>26</v>
      </c>
      <c r="E231" s="15" t="s">
        <v>1395</v>
      </c>
      <c r="F231" s="15" t="s">
        <v>1396</v>
      </c>
      <c r="G231" s="16">
        <v>17</v>
      </c>
      <c r="H231" s="15" t="s">
        <v>1395</v>
      </c>
      <c r="I231" s="5" t="s">
        <v>1450</v>
      </c>
      <c r="J231" s="5">
        <v>42643</v>
      </c>
      <c r="K231" s="5" t="s">
        <v>1451</v>
      </c>
    </row>
    <row r="232" spans="1:11" hidden="1" x14ac:dyDescent="0.65">
      <c r="A232" s="15" t="s">
        <v>1144</v>
      </c>
      <c r="B232" s="15" t="s">
        <v>1145</v>
      </c>
      <c r="C232" s="15" t="s">
        <v>25</v>
      </c>
      <c r="D232" s="15" t="s">
        <v>26</v>
      </c>
      <c r="E232" s="15" t="s">
        <v>1395</v>
      </c>
      <c r="F232" s="15" t="s">
        <v>1396</v>
      </c>
      <c r="G232" s="16">
        <v>17</v>
      </c>
      <c r="H232" s="15" t="s">
        <v>1395</v>
      </c>
      <c r="I232" s="5" t="s">
        <v>1450</v>
      </c>
      <c r="J232" s="5">
        <v>42643</v>
      </c>
      <c r="K232" s="5" t="s">
        <v>1451</v>
      </c>
    </row>
    <row r="233" spans="1:11" hidden="1" x14ac:dyDescent="0.65">
      <c r="A233" s="15" t="s">
        <v>1146</v>
      </c>
      <c r="B233" s="15" t="s">
        <v>1147</v>
      </c>
      <c r="C233" s="15" t="s">
        <v>25</v>
      </c>
      <c r="D233" s="15" t="s">
        <v>26</v>
      </c>
      <c r="E233" s="15" t="s">
        <v>1395</v>
      </c>
      <c r="F233" s="15" t="s">
        <v>1396</v>
      </c>
      <c r="G233" s="16">
        <v>17</v>
      </c>
      <c r="H233" s="15" t="s">
        <v>1395</v>
      </c>
      <c r="I233" s="5" t="s">
        <v>1450</v>
      </c>
      <c r="J233" s="5">
        <v>42643</v>
      </c>
      <c r="K233" s="5" t="s">
        <v>1451</v>
      </c>
    </row>
    <row r="234" spans="1:11" x14ac:dyDescent="0.65">
      <c r="A234" s="15" t="s">
        <v>239</v>
      </c>
      <c r="B234" s="15" t="s">
        <v>240</v>
      </c>
      <c r="C234" s="15" t="s">
        <v>29</v>
      </c>
      <c r="D234" s="15" t="s">
        <v>30</v>
      </c>
      <c r="E234" s="15" t="s">
        <v>1397</v>
      </c>
      <c r="F234" s="15" t="s">
        <v>1398</v>
      </c>
      <c r="G234" s="16">
        <v>19</v>
      </c>
      <c r="H234" s="15" t="s">
        <v>1397</v>
      </c>
      <c r="I234" s="5" t="s">
        <v>1452</v>
      </c>
      <c r="K234" s="5" t="s">
        <v>1451</v>
      </c>
    </row>
    <row r="235" spans="1:11" hidden="1" x14ac:dyDescent="0.65">
      <c r="A235" s="15" t="s">
        <v>241</v>
      </c>
      <c r="B235" s="15" t="s">
        <v>242</v>
      </c>
      <c r="C235" s="15" t="s">
        <v>25</v>
      </c>
      <c r="D235" s="15" t="s">
        <v>26</v>
      </c>
      <c r="E235" s="15" t="s">
        <v>1395</v>
      </c>
      <c r="F235" s="15" t="s">
        <v>1396</v>
      </c>
      <c r="G235" s="16">
        <v>17</v>
      </c>
      <c r="H235" s="15" t="s">
        <v>1395</v>
      </c>
      <c r="I235" s="5" t="s">
        <v>1452</v>
      </c>
      <c r="K235" s="5" t="s">
        <v>1451</v>
      </c>
    </row>
    <row r="236" spans="1:11" hidden="1" x14ac:dyDescent="0.65">
      <c r="A236" s="15" t="s">
        <v>243</v>
      </c>
      <c r="B236" s="15" t="s">
        <v>244</v>
      </c>
      <c r="C236" s="15" t="s">
        <v>25</v>
      </c>
      <c r="D236" s="15" t="s">
        <v>26</v>
      </c>
      <c r="E236" s="15" t="s">
        <v>1395</v>
      </c>
      <c r="F236" s="15" t="s">
        <v>1396</v>
      </c>
      <c r="G236" s="16">
        <v>17</v>
      </c>
      <c r="H236" s="15" t="s">
        <v>1395</v>
      </c>
      <c r="I236" s="5" t="s">
        <v>1452</v>
      </c>
      <c r="K236" s="5" t="s">
        <v>1451</v>
      </c>
    </row>
    <row r="237" spans="1:11" hidden="1" x14ac:dyDescent="0.65">
      <c r="A237" s="15" t="s">
        <v>245</v>
      </c>
      <c r="B237" s="15" t="s">
        <v>246</v>
      </c>
      <c r="C237" s="15" t="s">
        <v>25</v>
      </c>
      <c r="D237" s="15" t="s">
        <v>26</v>
      </c>
      <c r="E237" s="15" t="s">
        <v>1395</v>
      </c>
      <c r="F237" s="15" t="s">
        <v>1396</v>
      </c>
      <c r="G237" s="16">
        <v>17</v>
      </c>
      <c r="H237" s="15" t="s">
        <v>1395</v>
      </c>
      <c r="I237" s="5" t="s">
        <v>1452</v>
      </c>
      <c r="K237" s="5" t="s">
        <v>1451</v>
      </c>
    </row>
    <row r="238" spans="1:11" hidden="1" x14ac:dyDescent="0.65">
      <c r="A238" s="15" t="s">
        <v>247</v>
      </c>
      <c r="B238" s="15" t="s">
        <v>248</v>
      </c>
      <c r="C238" s="15" t="s">
        <v>25</v>
      </c>
      <c r="D238" s="15" t="s">
        <v>26</v>
      </c>
      <c r="E238" s="15" t="s">
        <v>1395</v>
      </c>
      <c r="F238" s="15" t="s">
        <v>1396</v>
      </c>
      <c r="G238" s="16">
        <v>17</v>
      </c>
      <c r="H238" s="15" t="s">
        <v>1395</v>
      </c>
      <c r="I238" s="5" t="s">
        <v>1452</v>
      </c>
      <c r="K238" s="5" t="s">
        <v>1451</v>
      </c>
    </row>
    <row r="239" spans="1:11" hidden="1" x14ac:dyDescent="0.65">
      <c r="A239" s="15" t="s">
        <v>249</v>
      </c>
      <c r="B239" s="15" t="s">
        <v>250</v>
      </c>
      <c r="C239" s="15" t="s">
        <v>25</v>
      </c>
      <c r="D239" s="15" t="s">
        <v>26</v>
      </c>
      <c r="E239" s="15" t="s">
        <v>1395</v>
      </c>
      <c r="F239" s="15" t="s">
        <v>1396</v>
      </c>
      <c r="G239" s="16">
        <v>17</v>
      </c>
      <c r="H239" s="15" t="s">
        <v>1395</v>
      </c>
      <c r="I239" s="5" t="s">
        <v>1452</v>
      </c>
      <c r="K239" s="5" t="s">
        <v>1451</v>
      </c>
    </row>
    <row r="240" spans="1:11" hidden="1" x14ac:dyDescent="0.65">
      <c r="A240" s="15" t="s">
        <v>251</v>
      </c>
      <c r="B240" s="15" t="s">
        <v>252</v>
      </c>
      <c r="C240" s="15" t="s">
        <v>25</v>
      </c>
      <c r="D240" s="15" t="s">
        <v>26</v>
      </c>
      <c r="E240" s="15" t="s">
        <v>1395</v>
      </c>
      <c r="F240" s="15" t="s">
        <v>1396</v>
      </c>
      <c r="G240" s="16">
        <v>17</v>
      </c>
      <c r="H240" s="15" t="s">
        <v>1395</v>
      </c>
      <c r="I240" s="5" t="s">
        <v>1452</v>
      </c>
      <c r="K240" s="5" t="s">
        <v>1451</v>
      </c>
    </row>
    <row r="241" spans="1:11" hidden="1" x14ac:dyDescent="0.65">
      <c r="A241" s="15" t="s">
        <v>261</v>
      </c>
      <c r="B241" s="15" t="s">
        <v>262</v>
      </c>
      <c r="C241" s="15" t="s">
        <v>27</v>
      </c>
      <c r="D241" s="15" t="s">
        <v>28</v>
      </c>
      <c r="E241" s="15" t="s">
        <v>1399</v>
      </c>
      <c r="F241" s="15" t="s">
        <v>1400</v>
      </c>
      <c r="G241" s="16">
        <v>18</v>
      </c>
      <c r="H241" s="15" t="s">
        <v>1399</v>
      </c>
      <c r="I241" s="5" t="s">
        <v>1452</v>
      </c>
      <c r="K241" s="5" t="s">
        <v>1451</v>
      </c>
    </row>
    <row r="242" spans="1:11" hidden="1" x14ac:dyDescent="0.65">
      <c r="A242" s="15" t="s">
        <v>263</v>
      </c>
      <c r="B242" s="15" t="s">
        <v>264</v>
      </c>
      <c r="C242" s="15" t="s">
        <v>27</v>
      </c>
      <c r="D242" s="15" t="s">
        <v>28</v>
      </c>
      <c r="E242" s="15" t="s">
        <v>1399</v>
      </c>
      <c r="F242" s="15" t="s">
        <v>1400</v>
      </c>
      <c r="G242" s="16">
        <v>18</v>
      </c>
      <c r="H242" s="15" t="s">
        <v>1399</v>
      </c>
      <c r="I242" s="5" t="s">
        <v>1452</v>
      </c>
      <c r="K242" s="5" t="s">
        <v>1451</v>
      </c>
    </row>
    <row r="243" spans="1:11" hidden="1" x14ac:dyDescent="0.65">
      <c r="A243" s="15" t="s">
        <v>265</v>
      </c>
      <c r="B243" s="15" t="s">
        <v>1527</v>
      </c>
      <c r="C243" s="15" t="s">
        <v>27</v>
      </c>
      <c r="D243" s="15" t="s">
        <v>28</v>
      </c>
      <c r="E243" s="15" t="s">
        <v>1401</v>
      </c>
      <c r="F243" s="15" t="s">
        <v>1402</v>
      </c>
      <c r="G243" s="16">
        <v>18</v>
      </c>
      <c r="H243" s="15" t="s">
        <v>1401</v>
      </c>
      <c r="I243" s="5" t="s">
        <v>1452</v>
      </c>
      <c r="K243" s="5" t="s">
        <v>1451</v>
      </c>
    </row>
    <row r="244" spans="1:11" hidden="1" x14ac:dyDescent="0.65">
      <c r="A244" s="15" t="s">
        <v>266</v>
      </c>
      <c r="B244" s="15" t="s">
        <v>267</v>
      </c>
      <c r="C244" s="15" t="s">
        <v>27</v>
      </c>
      <c r="D244" s="15" t="s">
        <v>28</v>
      </c>
      <c r="E244" s="15" t="s">
        <v>1401</v>
      </c>
      <c r="F244" s="15" t="s">
        <v>1402</v>
      </c>
      <c r="G244" s="16">
        <v>18</v>
      </c>
      <c r="H244" s="15" t="s">
        <v>1401</v>
      </c>
      <c r="I244" s="5" t="s">
        <v>1452</v>
      </c>
      <c r="K244" s="5" t="s">
        <v>1451</v>
      </c>
    </row>
    <row r="245" spans="1:11" hidden="1" x14ac:dyDescent="0.65">
      <c r="A245" s="15" t="s">
        <v>268</v>
      </c>
      <c r="B245" s="15" t="s">
        <v>269</v>
      </c>
      <c r="C245" s="15" t="s">
        <v>27</v>
      </c>
      <c r="D245" s="15" t="s">
        <v>28</v>
      </c>
      <c r="E245" s="15" t="s">
        <v>1403</v>
      </c>
      <c r="F245" s="15" t="s">
        <v>1404</v>
      </c>
      <c r="G245" s="16">
        <v>18</v>
      </c>
      <c r="H245" s="15" t="s">
        <v>1403</v>
      </c>
      <c r="I245" s="5" t="s">
        <v>1452</v>
      </c>
      <c r="K245" s="5" t="s">
        <v>1451</v>
      </c>
    </row>
    <row r="246" spans="1:11" hidden="1" x14ac:dyDescent="0.65">
      <c r="A246" s="15" t="s">
        <v>270</v>
      </c>
      <c r="B246" s="15" t="s">
        <v>636</v>
      </c>
      <c r="C246" s="15" t="s">
        <v>27</v>
      </c>
      <c r="D246" s="15" t="s">
        <v>28</v>
      </c>
      <c r="E246" s="15" t="s">
        <v>1403</v>
      </c>
      <c r="F246" s="15" t="s">
        <v>1404</v>
      </c>
      <c r="G246" s="16">
        <v>18</v>
      </c>
      <c r="H246" s="15" t="s">
        <v>1403</v>
      </c>
      <c r="I246" s="5" t="s">
        <v>1452</v>
      </c>
      <c r="K246" s="5" t="s">
        <v>1451</v>
      </c>
    </row>
    <row r="247" spans="1:11" hidden="1" x14ac:dyDescent="0.65">
      <c r="A247" s="15" t="s">
        <v>253</v>
      </c>
      <c r="B247" s="15" t="s">
        <v>1528</v>
      </c>
      <c r="C247" s="15" t="s">
        <v>25</v>
      </c>
      <c r="D247" s="15" t="s">
        <v>26</v>
      </c>
      <c r="E247" s="15" t="s">
        <v>1395</v>
      </c>
      <c r="F247" s="15" t="s">
        <v>1396</v>
      </c>
      <c r="G247" s="16">
        <v>17</v>
      </c>
      <c r="H247" s="15" t="s">
        <v>1395</v>
      </c>
      <c r="I247" s="5" t="s">
        <v>1452</v>
      </c>
      <c r="K247" s="5" t="s">
        <v>1451</v>
      </c>
    </row>
    <row r="248" spans="1:11" hidden="1" x14ac:dyDescent="0.65">
      <c r="A248" s="15" t="s">
        <v>254</v>
      </c>
      <c r="B248" s="15" t="s">
        <v>1529</v>
      </c>
      <c r="C248" s="15" t="s">
        <v>25</v>
      </c>
      <c r="D248" s="15" t="s">
        <v>26</v>
      </c>
      <c r="E248" s="15" t="s">
        <v>1395</v>
      </c>
      <c r="F248" s="15" t="s">
        <v>1396</v>
      </c>
      <c r="G248" s="16">
        <v>17</v>
      </c>
      <c r="H248" s="15" t="s">
        <v>1395</v>
      </c>
      <c r="I248" s="5" t="s">
        <v>1452</v>
      </c>
      <c r="K248" s="5" t="s">
        <v>1451</v>
      </c>
    </row>
    <row r="249" spans="1:11" hidden="1" x14ac:dyDescent="0.65">
      <c r="A249" s="15" t="s">
        <v>1148</v>
      </c>
      <c r="B249" s="15" t="s">
        <v>1149</v>
      </c>
      <c r="C249" s="15" t="s">
        <v>25</v>
      </c>
      <c r="D249" s="15" t="s">
        <v>26</v>
      </c>
      <c r="E249" s="15" t="s">
        <v>1395</v>
      </c>
      <c r="F249" s="15" t="s">
        <v>1396</v>
      </c>
      <c r="G249" s="16">
        <v>17</v>
      </c>
      <c r="H249" s="15" t="s">
        <v>1395</v>
      </c>
      <c r="I249" s="5" t="s">
        <v>1450</v>
      </c>
      <c r="J249" s="5">
        <v>42643</v>
      </c>
      <c r="K249" s="5" t="s">
        <v>1451</v>
      </c>
    </row>
    <row r="250" spans="1:11" hidden="1" x14ac:dyDescent="0.65">
      <c r="A250" s="15" t="s">
        <v>1150</v>
      </c>
      <c r="B250" s="15" t="s">
        <v>1151</v>
      </c>
      <c r="C250" s="15" t="s">
        <v>25</v>
      </c>
      <c r="D250" s="15" t="s">
        <v>26</v>
      </c>
      <c r="E250" s="15" t="s">
        <v>1395</v>
      </c>
      <c r="F250" s="15" t="s">
        <v>1396</v>
      </c>
      <c r="G250" s="16">
        <v>17</v>
      </c>
      <c r="H250" s="15" t="s">
        <v>1395</v>
      </c>
      <c r="I250" s="5" t="s">
        <v>1450</v>
      </c>
      <c r="J250" s="5">
        <v>42643</v>
      </c>
      <c r="K250" s="5" t="s">
        <v>1451</v>
      </c>
    </row>
    <row r="251" spans="1:11" hidden="1" x14ac:dyDescent="0.65">
      <c r="A251" s="15" t="s">
        <v>255</v>
      </c>
      <c r="B251" s="15" t="s">
        <v>1530</v>
      </c>
      <c r="C251" s="15" t="s">
        <v>25</v>
      </c>
      <c r="D251" s="15" t="s">
        <v>26</v>
      </c>
      <c r="E251" s="15" t="s">
        <v>1395</v>
      </c>
      <c r="F251" s="15" t="s">
        <v>1396</v>
      </c>
      <c r="G251" s="16">
        <v>17</v>
      </c>
      <c r="H251" s="15" t="s">
        <v>1395</v>
      </c>
      <c r="I251" s="5" t="s">
        <v>1452</v>
      </c>
      <c r="K251" s="5" t="s">
        <v>1451</v>
      </c>
    </row>
    <row r="252" spans="1:11" hidden="1" x14ac:dyDescent="0.65">
      <c r="A252" s="15" t="s">
        <v>256</v>
      </c>
      <c r="B252" s="15" t="s">
        <v>1531</v>
      </c>
      <c r="C252" s="15" t="s">
        <v>25</v>
      </c>
      <c r="D252" s="15" t="s">
        <v>26</v>
      </c>
      <c r="E252" s="15" t="s">
        <v>1395</v>
      </c>
      <c r="F252" s="15" t="s">
        <v>1396</v>
      </c>
      <c r="G252" s="16">
        <v>17</v>
      </c>
      <c r="H252" s="15" t="s">
        <v>1395</v>
      </c>
      <c r="I252" s="5" t="s">
        <v>1452</v>
      </c>
      <c r="K252" s="5" t="s">
        <v>1451</v>
      </c>
    </row>
    <row r="253" spans="1:11" hidden="1" x14ac:dyDescent="0.65">
      <c r="A253" s="15" t="s">
        <v>257</v>
      </c>
      <c r="B253" s="15" t="s">
        <v>1532</v>
      </c>
      <c r="C253" s="15" t="s">
        <v>25</v>
      </c>
      <c r="D253" s="15" t="s">
        <v>26</v>
      </c>
      <c r="E253" s="15" t="s">
        <v>1395</v>
      </c>
      <c r="F253" s="15" t="s">
        <v>1396</v>
      </c>
      <c r="G253" s="16">
        <v>17</v>
      </c>
      <c r="H253" s="15" t="s">
        <v>1395</v>
      </c>
      <c r="I253" s="5" t="s">
        <v>1452</v>
      </c>
      <c r="K253" s="5" t="s">
        <v>1451</v>
      </c>
    </row>
    <row r="254" spans="1:11" hidden="1" x14ac:dyDescent="0.65">
      <c r="A254" s="15" t="s">
        <v>258</v>
      </c>
      <c r="B254" s="15" t="s">
        <v>1533</v>
      </c>
      <c r="C254" s="15" t="s">
        <v>25</v>
      </c>
      <c r="D254" s="15" t="s">
        <v>26</v>
      </c>
      <c r="E254" s="15" t="s">
        <v>1395</v>
      </c>
      <c r="F254" s="15" t="s">
        <v>1396</v>
      </c>
      <c r="G254" s="16">
        <v>17</v>
      </c>
      <c r="H254" s="15" t="s">
        <v>1395</v>
      </c>
      <c r="I254" s="5" t="s">
        <v>1452</v>
      </c>
      <c r="K254" s="5" t="s">
        <v>1451</v>
      </c>
    </row>
    <row r="255" spans="1:11" hidden="1" x14ac:dyDescent="0.65">
      <c r="A255" s="15" t="s">
        <v>259</v>
      </c>
      <c r="B255" s="15" t="s">
        <v>1534</v>
      </c>
      <c r="C255" s="15" t="s">
        <v>25</v>
      </c>
      <c r="D255" s="15" t="s">
        <v>26</v>
      </c>
      <c r="E255" s="15" t="s">
        <v>1395</v>
      </c>
      <c r="F255" s="15" t="s">
        <v>1396</v>
      </c>
      <c r="G255" s="16">
        <v>17</v>
      </c>
      <c r="H255" s="15" t="s">
        <v>1395</v>
      </c>
      <c r="I255" s="5" t="s">
        <v>1452</v>
      </c>
      <c r="K255" s="5" t="s">
        <v>1451</v>
      </c>
    </row>
    <row r="256" spans="1:11" hidden="1" x14ac:dyDescent="0.65">
      <c r="A256" s="15" t="s">
        <v>260</v>
      </c>
      <c r="B256" s="15" t="s">
        <v>1535</v>
      </c>
      <c r="C256" s="15" t="s">
        <v>25</v>
      </c>
      <c r="D256" s="15" t="s">
        <v>26</v>
      </c>
      <c r="E256" s="15" t="s">
        <v>1395</v>
      </c>
      <c r="F256" s="15" t="s">
        <v>1396</v>
      </c>
      <c r="G256" s="16">
        <v>17</v>
      </c>
      <c r="H256" s="15" t="s">
        <v>1395</v>
      </c>
      <c r="I256" s="5" t="s">
        <v>1452</v>
      </c>
      <c r="K256" s="5" t="s">
        <v>1451</v>
      </c>
    </row>
    <row r="257" spans="1:11" hidden="1" x14ac:dyDescent="0.65">
      <c r="A257" s="15" t="s">
        <v>1152</v>
      </c>
      <c r="B257" s="15" t="s">
        <v>1153</v>
      </c>
      <c r="C257" s="15" t="s">
        <v>31</v>
      </c>
      <c r="D257" s="15" t="s">
        <v>32</v>
      </c>
      <c r="E257" s="15" t="s">
        <v>1405</v>
      </c>
      <c r="F257" s="15" t="s">
        <v>1406</v>
      </c>
      <c r="G257" s="16">
        <v>20</v>
      </c>
      <c r="H257" s="15" t="s">
        <v>1405</v>
      </c>
      <c r="I257" s="5" t="s">
        <v>1450</v>
      </c>
      <c r="J257" s="5">
        <v>42643</v>
      </c>
      <c r="K257" s="5" t="s">
        <v>1451</v>
      </c>
    </row>
    <row r="258" spans="1:11" hidden="1" x14ac:dyDescent="0.65">
      <c r="A258" s="15" t="s">
        <v>1154</v>
      </c>
      <c r="B258" s="15" t="s">
        <v>1155</v>
      </c>
      <c r="C258" s="15" t="s">
        <v>31</v>
      </c>
      <c r="D258" s="15" t="s">
        <v>32</v>
      </c>
      <c r="E258" s="15" t="s">
        <v>1405</v>
      </c>
      <c r="F258" s="15" t="s">
        <v>1406</v>
      </c>
      <c r="G258" s="16">
        <v>20</v>
      </c>
      <c r="H258" s="15" t="s">
        <v>1405</v>
      </c>
      <c r="I258" s="5" t="s">
        <v>1450</v>
      </c>
      <c r="J258" s="5">
        <v>42643</v>
      </c>
      <c r="K258" s="5" t="s">
        <v>1451</v>
      </c>
    </row>
    <row r="259" spans="1:11" hidden="1" x14ac:dyDescent="0.65">
      <c r="A259" s="15" t="s">
        <v>957</v>
      </c>
      <c r="B259" s="15" t="s">
        <v>958</v>
      </c>
      <c r="C259" s="15" t="s">
        <v>25</v>
      </c>
      <c r="D259" s="15" t="s">
        <v>26</v>
      </c>
      <c r="E259" s="15" t="s">
        <v>1395</v>
      </c>
      <c r="F259" s="15" t="s">
        <v>1396</v>
      </c>
      <c r="G259" s="16">
        <v>17</v>
      </c>
      <c r="H259" s="15" t="s">
        <v>1395</v>
      </c>
      <c r="I259" s="5" t="s">
        <v>1452</v>
      </c>
      <c r="K259" s="5" t="s">
        <v>1454</v>
      </c>
    </row>
    <row r="260" spans="1:11" hidden="1" x14ac:dyDescent="0.65">
      <c r="A260" s="15" t="s">
        <v>959</v>
      </c>
      <c r="B260" s="15" t="s">
        <v>960</v>
      </c>
      <c r="C260" s="15" t="s">
        <v>25</v>
      </c>
      <c r="D260" s="15" t="s">
        <v>26</v>
      </c>
      <c r="E260" s="15" t="s">
        <v>1395</v>
      </c>
      <c r="F260" s="15" t="s">
        <v>1396</v>
      </c>
      <c r="G260" s="16">
        <v>17</v>
      </c>
      <c r="H260" s="15" t="s">
        <v>1395</v>
      </c>
      <c r="I260" s="5" t="s">
        <v>1452</v>
      </c>
      <c r="K260" s="5" t="s">
        <v>1454</v>
      </c>
    </row>
    <row r="261" spans="1:11" s="22" customFormat="1" x14ac:dyDescent="0.65">
      <c r="A261" s="20" t="s">
        <v>961</v>
      </c>
      <c r="B261" s="20" t="s">
        <v>1592</v>
      </c>
      <c r="C261" s="20" t="s">
        <v>29</v>
      </c>
      <c r="D261" s="20" t="s">
        <v>30</v>
      </c>
      <c r="E261" s="20" t="s">
        <v>1397</v>
      </c>
      <c r="F261" s="20" t="s">
        <v>1398</v>
      </c>
      <c r="G261" s="21">
        <v>19</v>
      </c>
      <c r="H261" s="20" t="s">
        <v>1397</v>
      </c>
      <c r="I261" s="22" t="s">
        <v>1452</v>
      </c>
      <c r="K261" s="22" t="s">
        <v>1454</v>
      </c>
    </row>
    <row r="262" spans="1:11" hidden="1" x14ac:dyDescent="0.65">
      <c r="A262" s="15" t="s">
        <v>285</v>
      </c>
      <c r="B262" s="15" t="s">
        <v>286</v>
      </c>
      <c r="C262" s="15" t="s">
        <v>31</v>
      </c>
      <c r="D262" s="15" t="s">
        <v>32</v>
      </c>
      <c r="E262" s="15" t="s">
        <v>1405</v>
      </c>
      <c r="F262" s="15" t="s">
        <v>1406</v>
      </c>
      <c r="G262" s="16">
        <v>20</v>
      </c>
      <c r="H262" s="15" t="s">
        <v>1405</v>
      </c>
      <c r="I262" s="5" t="s">
        <v>1452</v>
      </c>
      <c r="K262" s="5" t="s">
        <v>1451</v>
      </c>
    </row>
    <row r="263" spans="1:11" hidden="1" x14ac:dyDescent="0.65">
      <c r="A263" s="15" t="s">
        <v>287</v>
      </c>
      <c r="B263" s="15" t="s">
        <v>288</v>
      </c>
      <c r="C263" s="15" t="s">
        <v>31</v>
      </c>
      <c r="D263" s="15" t="s">
        <v>32</v>
      </c>
      <c r="E263" s="15" t="s">
        <v>1405</v>
      </c>
      <c r="F263" s="15" t="s">
        <v>1406</v>
      </c>
      <c r="G263" s="16">
        <v>20</v>
      </c>
      <c r="H263" s="15" t="s">
        <v>1405</v>
      </c>
      <c r="I263" s="5" t="s">
        <v>1452</v>
      </c>
      <c r="K263" s="5" t="s">
        <v>1451</v>
      </c>
    </row>
    <row r="264" spans="1:11" hidden="1" x14ac:dyDescent="0.65">
      <c r="A264" s="15" t="s">
        <v>289</v>
      </c>
      <c r="B264" s="15" t="s">
        <v>290</v>
      </c>
      <c r="C264" s="15" t="s">
        <v>31</v>
      </c>
      <c r="D264" s="15" t="s">
        <v>32</v>
      </c>
      <c r="E264" s="15" t="s">
        <v>1405</v>
      </c>
      <c r="F264" s="15" t="s">
        <v>1406</v>
      </c>
      <c r="G264" s="16">
        <v>20</v>
      </c>
      <c r="H264" s="15" t="s">
        <v>1405</v>
      </c>
      <c r="I264" s="5" t="s">
        <v>1452</v>
      </c>
      <c r="K264" s="5" t="s">
        <v>1451</v>
      </c>
    </row>
    <row r="265" spans="1:11" hidden="1" x14ac:dyDescent="0.65">
      <c r="A265" s="15" t="s">
        <v>291</v>
      </c>
      <c r="B265" s="15" t="s">
        <v>292</v>
      </c>
      <c r="C265" s="15" t="s">
        <v>31</v>
      </c>
      <c r="D265" s="15" t="s">
        <v>32</v>
      </c>
      <c r="E265" s="15" t="s">
        <v>1405</v>
      </c>
      <c r="F265" s="15" t="s">
        <v>1406</v>
      </c>
      <c r="G265" s="16">
        <v>20</v>
      </c>
      <c r="H265" s="15" t="s">
        <v>1405</v>
      </c>
      <c r="I265" s="5" t="s">
        <v>1452</v>
      </c>
      <c r="K265" s="5" t="s">
        <v>1451</v>
      </c>
    </row>
    <row r="266" spans="1:11" hidden="1" x14ac:dyDescent="0.65">
      <c r="A266" s="15" t="s">
        <v>293</v>
      </c>
      <c r="B266" s="15" t="s">
        <v>294</v>
      </c>
      <c r="C266" s="15" t="s">
        <v>31</v>
      </c>
      <c r="D266" s="15" t="s">
        <v>32</v>
      </c>
      <c r="E266" s="15" t="s">
        <v>1405</v>
      </c>
      <c r="F266" s="15" t="s">
        <v>1406</v>
      </c>
      <c r="G266" s="16">
        <v>20</v>
      </c>
      <c r="H266" s="15" t="s">
        <v>1405</v>
      </c>
      <c r="I266" s="5" t="s">
        <v>1452</v>
      </c>
      <c r="K266" s="5" t="s">
        <v>1451</v>
      </c>
    </row>
    <row r="267" spans="1:11" hidden="1" x14ac:dyDescent="0.65">
      <c r="A267" s="15" t="s">
        <v>295</v>
      </c>
      <c r="B267" s="15" t="s">
        <v>1536</v>
      </c>
      <c r="C267" s="15" t="s">
        <v>31</v>
      </c>
      <c r="D267" s="15" t="s">
        <v>32</v>
      </c>
      <c r="E267" s="15" t="s">
        <v>1405</v>
      </c>
      <c r="F267" s="15" t="s">
        <v>1406</v>
      </c>
      <c r="G267" s="16">
        <v>20</v>
      </c>
      <c r="H267" s="15" t="s">
        <v>1405</v>
      </c>
      <c r="I267" s="5" t="s">
        <v>1452</v>
      </c>
      <c r="K267" s="5" t="s">
        <v>1451</v>
      </c>
    </row>
    <row r="268" spans="1:11" hidden="1" x14ac:dyDescent="0.65">
      <c r="A268" s="15" t="s">
        <v>296</v>
      </c>
      <c r="B268" s="15" t="s">
        <v>297</v>
      </c>
      <c r="C268" s="15" t="s">
        <v>31</v>
      </c>
      <c r="D268" s="15" t="s">
        <v>32</v>
      </c>
      <c r="E268" s="15" t="s">
        <v>1405</v>
      </c>
      <c r="F268" s="15" t="s">
        <v>1406</v>
      </c>
      <c r="G268" s="16">
        <v>20</v>
      </c>
      <c r="H268" s="15" t="s">
        <v>1405</v>
      </c>
      <c r="I268" s="5" t="s">
        <v>1452</v>
      </c>
      <c r="K268" s="5" t="s">
        <v>1451</v>
      </c>
    </row>
    <row r="269" spans="1:11" hidden="1" x14ac:dyDescent="0.65">
      <c r="A269" s="15" t="s">
        <v>298</v>
      </c>
      <c r="B269" s="15" t="s">
        <v>299</v>
      </c>
      <c r="C269" s="15" t="s">
        <v>31</v>
      </c>
      <c r="D269" s="15" t="s">
        <v>32</v>
      </c>
      <c r="E269" s="15" t="s">
        <v>1405</v>
      </c>
      <c r="F269" s="15" t="s">
        <v>1406</v>
      </c>
      <c r="G269" s="16">
        <v>20</v>
      </c>
      <c r="H269" s="15" t="s">
        <v>1405</v>
      </c>
      <c r="I269" s="5" t="s">
        <v>1452</v>
      </c>
      <c r="K269" s="5" t="s">
        <v>1451</v>
      </c>
    </row>
    <row r="270" spans="1:11" x14ac:dyDescent="0.65">
      <c r="A270" s="15" t="s">
        <v>1156</v>
      </c>
      <c r="B270" s="15" t="s">
        <v>271</v>
      </c>
      <c r="C270" s="15" t="s">
        <v>29</v>
      </c>
      <c r="D270" s="15" t="s">
        <v>30</v>
      </c>
      <c r="E270" s="15" t="s">
        <v>1407</v>
      </c>
      <c r="F270" s="15" t="s">
        <v>1408</v>
      </c>
      <c r="G270" s="16">
        <v>19</v>
      </c>
      <c r="H270" s="15" t="s">
        <v>1407</v>
      </c>
      <c r="I270" s="5" t="s">
        <v>1450</v>
      </c>
      <c r="J270" s="5">
        <v>42643</v>
      </c>
      <c r="K270" s="5" t="s">
        <v>1451</v>
      </c>
    </row>
    <row r="271" spans="1:11" x14ac:dyDescent="0.65">
      <c r="A271" s="15" t="s">
        <v>1157</v>
      </c>
      <c r="B271" s="15" t="s">
        <v>272</v>
      </c>
      <c r="C271" s="15" t="s">
        <v>29</v>
      </c>
      <c r="D271" s="15" t="s">
        <v>30</v>
      </c>
      <c r="E271" s="15" t="s">
        <v>1407</v>
      </c>
      <c r="F271" s="15" t="s">
        <v>1408</v>
      </c>
      <c r="G271" s="16">
        <v>19</v>
      </c>
      <c r="H271" s="15" t="s">
        <v>1407</v>
      </c>
      <c r="I271" s="5" t="s">
        <v>1450</v>
      </c>
      <c r="J271" s="5">
        <v>42643</v>
      </c>
      <c r="K271" s="5" t="s">
        <v>1451</v>
      </c>
    </row>
    <row r="272" spans="1:11" x14ac:dyDescent="0.65">
      <c r="A272" s="15" t="s">
        <v>1158</v>
      </c>
      <c r="B272" s="15" t="s">
        <v>273</v>
      </c>
      <c r="C272" s="15" t="s">
        <v>29</v>
      </c>
      <c r="D272" s="15" t="s">
        <v>30</v>
      </c>
      <c r="E272" s="15" t="s">
        <v>1407</v>
      </c>
      <c r="F272" s="15" t="s">
        <v>1408</v>
      </c>
      <c r="G272" s="16">
        <v>19</v>
      </c>
      <c r="H272" s="15" t="s">
        <v>1407</v>
      </c>
      <c r="I272" s="5" t="s">
        <v>1450</v>
      </c>
      <c r="J272" s="5">
        <v>42643</v>
      </c>
      <c r="K272" s="5" t="s">
        <v>1451</v>
      </c>
    </row>
    <row r="273" spans="1:11" x14ac:dyDescent="0.65">
      <c r="A273" s="15" t="s">
        <v>1159</v>
      </c>
      <c r="B273" s="15" t="s">
        <v>1160</v>
      </c>
      <c r="C273" s="15" t="s">
        <v>29</v>
      </c>
      <c r="D273" s="15" t="s">
        <v>30</v>
      </c>
      <c r="E273" s="15" t="s">
        <v>1407</v>
      </c>
      <c r="F273" s="15" t="s">
        <v>1408</v>
      </c>
      <c r="G273" s="16">
        <v>19</v>
      </c>
      <c r="H273" s="15" t="s">
        <v>1407</v>
      </c>
      <c r="I273" s="5" t="s">
        <v>1450</v>
      </c>
      <c r="J273" s="5">
        <v>42643</v>
      </c>
      <c r="K273" s="5" t="s">
        <v>1451</v>
      </c>
    </row>
    <row r="274" spans="1:11" x14ac:dyDescent="0.65">
      <c r="A274" s="15" t="s">
        <v>1161</v>
      </c>
      <c r="B274" s="15" t="s">
        <v>1162</v>
      </c>
      <c r="C274" s="15" t="s">
        <v>29</v>
      </c>
      <c r="D274" s="15" t="s">
        <v>30</v>
      </c>
      <c r="E274" s="15" t="s">
        <v>1407</v>
      </c>
      <c r="F274" s="15" t="s">
        <v>1408</v>
      </c>
      <c r="G274" s="16">
        <v>19</v>
      </c>
      <c r="H274" s="15" t="s">
        <v>1407</v>
      </c>
      <c r="I274" s="5" t="s">
        <v>1450</v>
      </c>
      <c r="J274" s="5">
        <v>42643</v>
      </c>
      <c r="K274" s="5" t="s">
        <v>1451</v>
      </c>
    </row>
    <row r="275" spans="1:11" x14ac:dyDescent="0.65">
      <c r="A275" s="15" t="s">
        <v>1163</v>
      </c>
      <c r="B275" s="15" t="s">
        <v>1537</v>
      </c>
      <c r="C275" s="15" t="s">
        <v>29</v>
      </c>
      <c r="D275" s="15" t="s">
        <v>30</v>
      </c>
      <c r="E275" s="15" t="s">
        <v>1407</v>
      </c>
      <c r="F275" s="15" t="s">
        <v>1408</v>
      </c>
      <c r="G275" s="16">
        <v>19</v>
      </c>
      <c r="H275" s="15" t="s">
        <v>1407</v>
      </c>
      <c r="I275" s="5" t="s">
        <v>1450</v>
      </c>
      <c r="J275" s="5">
        <v>42643</v>
      </c>
      <c r="K275" s="5" t="s">
        <v>1451</v>
      </c>
    </row>
    <row r="276" spans="1:11" x14ac:dyDescent="0.65">
      <c r="A276" s="15" t="s">
        <v>274</v>
      </c>
      <c r="B276" s="15" t="s">
        <v>275</v>
      </c>
      <c r="C276" s="15" t="s">
        <v>29</v>
      </c>
      <c r="D276" s="15" t="s">
        <v>30</v>
      </c>
      <c r="E276" s="15" t="s">
        <v>1409</v>
      </c>
      <c r="F276" s="15" t="s">
        <v>1410</v>
      </c>
      <c r="G276" s="16">
        <v>19</v>
      </c>
      <c r="H276" s="15" t="s">
        <v>1409</v>
      </c>
      <c r="I276" s="5" t="s">
        <v>1452</v>
      </c>
      <c r="K276" s="5" t="s">
        <v>1451</v>
      </c>
    </row>
    <row r="277" spans="1:11" x14ac:dyDescent="0.65">
      <c r="A277" s="15" t="s">
        <v>1164</v>
      </c>
      <c r="B277" s="15" t="s">
        <v>276</v>
      </c>
      <c r="C277" s="15" t="s">
        <v>29</v>
      </c>
      <c r="D277" s="15" t="s">
        <v>30</v>
      </c>
      <c r="E277" s="15" t="s">
        <v>1407</v>
      </c>
      <c r="F277" s="15" t="s">
        <v>1408</v>
      </c>
      <c r="G277" s="16">
        <v>19</v>
      </c>
      <c r="H277" s="15" t="s">
        <v>1407</v>
      </c>
      <c r="I277" s="5" t="s">
        <v>1450</v>
      </c>
      <c r="J277" s="5">
        <v>42643</v>
      </c>
      <c r="K277" s="5" t="s">
        <v>1451</v>
      </c>
    </row>
    <row r="278" spans="1:11" x14ac:dyDescent="0.65">
      <c r="A278" s="15" t="s">
        <v>1165</v>
      </c>
      <c r="B278" s="15" t="s">
        <v>1166</v>
      </c>
      <c r="C278" s="15" t="s">
        <v>29</v>
      </c>
      <c r="D278" s="15" t="s">
        <v>30</v>
      </c>
      <c r="E278" s="15" t="s">
        <v>1397</v>
      </c>
      <c r="F278" s="15" t="s">
        <v>1398</v>
      </c>
      <c r="G278" s="16">
        <v>19</v>
      </c>
      <c r="H278" s="15" t="s">
        <v>1397</v>
      </c>
      <c r="I278" s="5" t="s">
        <v>1450</v>
      </c>
      <c r="J278" s="5">
        <v>42643</v>
      </c>
      <c r="K278" s="5" t="s">
        <v>1451</v>
      </c>
    </row>
    <row r="279" spans="1:11" x14ac:dyDescent="0.65">
      <c r="A279" s="15" t="s">
        <v>1167</v>
      </c>
      <c r="B279" s="15" t="s">
        <v>1538</v>
      </c>
      <c r="C279" s="15" t="s">
        <v>29</v>
      </c>
      <c r="D279" s="15" t="s">
        <v>30</v>
      </c>
      <c r="E279" s="15" t="s">
        <v>1397</v>
      </c>
      <c r="F279" s="15" t="s">
        <v>1398</v>
      </c>
      <c r="G279" s="16">
        <v>19</v>
      </c>
      <c r="H279" s="15" t="s">
        <v>1397</v>
      </c>
      <c r="I279" s="5" t="s">
        <v>1450</v>
      </c>
      <c r="J279" s="5">
        <v>42643</v>
      </c>
      <c r="K279" s="5" t="s">
        <v>1451</v>
      </c>
    </row>
    <row r="280" spans="1:11" x14ac:dyDescent="0.65">
      <c r="A280" s="15" t="s">
        <v>1168</v>
      </c>
      <c r="B280" s="15" t="s">
        <v>1169</v>
      </c>
      <c r="C280" s="15" t="s">
        <v>29</v>
      </c>
      <c r="D280" s="15" t="s">
        <v>30</v>
      </c>
      <c r="E280" s="15" t="s">
        <v>1397</v>
      </c>
      <c r="F280" s="15" t="s">
        <v>1398</v>
      </c>
      <c r="G280" s="16">
        <v>19</v>
      </c>
      <c r="H280" s="15" t="s">
        <v>1397</v>
      </c>
      <c r="I280" s="5" t="s">
        <v>1450</v>
      </c>
      <c r="J280" s="5">
        <v>42643</v>
      </c>
      <c r="K280" s="5" t="s">
        <v>1451</v>
      </c>
    </row>
    <row r="281" spans="1:11" x14ac:dyDescent="0.65">
      <c r="A281" s="15" t="s">
        <v>1170</v>
      </c>
      <c r="B281" s="15" t="s">
        <v>1539</v>
      </c>
      <c r="C281" s="15" t="s">
        <v>29</v>
      </c>
      <c r="D281" s="15" t="s">
        <v>30</v>
      </c>
      <c r="E281" s="15" t="s">
        <v>1407</v>
      </c>
      <c r="F281" s="15" t="s">
        <v>1408</v>
      </c>
      <c r="G281" s="16">
        <v>19</v>
      </c>
      <c r="H281" s="15" t="s">
        <v>1407</v>
      </c>
      <c r="I281" s="5" t="s">
        <v>1450</v>
      </c>
      <c r="J281" s="5">
        <v>42643</v>
      </c>
      <c r="K281" s="5" t="s">
        <v>1451</v>
      </c>
    </row>
    <row r="282" spans="1:11" x14ac:dyDescent="0.65">
      <c r="A282" s="15" t="s">
        <v>1171</v>
      </c>
      <c r="B282" s="15" t="s">
        <v>1540</v>
      </c>
      <c r="C282" s="15" t="s">
        <v>29</v>
      </c>
      <c r="D282" s="15" t="s">
        <v>30</v>
      </c>
      <c r="E282" s="15" t="s">
        <v>1407</v>
      </c>
      <c r="F282" s="15" t="s">
        <v>1408</v>
      </c>
      <c r="G282" s="16">
        <v>19</v>
      </c>
      <c r="H282" s="15" t="s">
        <v>1407</v>
      </c>
      <c r="I282" s="5" t="s">
        <v>1450</v>
      </c>
      <c r="J282" s="5">
        <v>42643</v>
      </c>
      <c r="K282" s="5" t="s">
        <v>1451</v>
      </c>
    </row>
    <row r="283" spans="1:11" x14ac:dyDescent="0.65">
      <c r="A283" s="15" t="s">
        <v>277</v>
      </c>
      <c r="B283" s="15" t="s">
        <v>278</v>
      </c>
      <c r="C283" s="15" t="s">
        <v>29</v>
      </c>
      <c r="D283" s="15" t="s">
        <v>30</v>
      </c>
      <c r="E283" s="15" t="s">
        <v>1409</v>
      </c>
      <c r="F283" s="15" t="s">
        <v>1410</v>
      </c>
      <c r="G283" s="16">
        <v>19</v>
      </c>
      <c r="H283" s="15" t="s">
        <v>1409</v>
      </c>
      <c r="I283" s="5" t="s">
        <v>1452</v>
      </c>
      <c r="K283" s="5" t="s">
        <v>1451</v>
      </c>
    </row>
    <row r="284" spans="1:11" x14ac:dyDescent="0.65">
      <c r="A284" s="15" t="s">
        <v>1172</v>
      </c>
      <c r="B284" s="15" t="s">
        <v>1173</v>
      </c>
      <c r="C284" s="15" t="s">
        <v>29</v>
      </c>
      <c r="D284" s="15" t="s">
        <v>30</v>
      </c>
      <c r="E284" s="15" t="s">
        <v>1407</v>
      </c>
      <c r="F284" s="15" t="s">
        <v>1408</v>
      </c>
      <c r="G284" s="16">
        <v>19</v>
      </c>
      <c r="H284" s="15" t="s">
        <v>1407</v>
      </c>
      <c r="I284" s="5" t="s">
        <v>1450</v>
      </c>
      <c r="J284" s="5">
        <v>42643</v>
      </c>
      <c r="K284" s="5" t="s">
        <v>1451</v>
      </c>
    </row>
    <row r="285" spans="1:11" x14ac:dyDescent="0.65">
      <c r="A285" s="15" t="s">
        <v>279</v>
      </c>
      <c r="B285" s="20" t="s">
        <v>1590</v>
      </c>
      <c r="C285" s="15" t="s">
        <v>29</v>
      </c>
      <c r="D285" s="15" t="s">
        <v>30</v>
      </c>
      <c r="E285" s="15" t="s">
        <v>1411</v>
      </c>
      <c r="F285" s="15" t="s">
        <v>1412</v>
      </c>
      <c r="G285" s="16">
        <v>19</v>
      </c>
      <c r="H285" s="15" t="s">
        <v>1411</v>
      </c>
      <c r="I285" s="5" t="s">
        <v>1452</v>
      </c>
      <c r="K285" s="5" t="s">
        <v>1451</v>
      </c>
    </row>
    <row r="286" spans="1:11" x14ac:dyDescent="0.65">
      <c r="A286" s="15" t="s">
        <v>280</v>
      </c>
      <c r="B286" s="20" t="s">
        <v>1591</v>
      </c>
      <c r="C286" s="15" t="s">
        <v>29</v>
      </c>
      <c r="D286" s="15" t="s">
        <v>30</v>
      </c>
      <c r="E286" s="15" t="s">
        <v>1411</v>
      </c>
      <c r="F286" s="15" t="s">
        <v>1412</v>
      </c>
      <c r="G286" s="16">
        <v>19</v>
      </c>
      <c r="H286" s="15" t="s">
        <v>1411</v>
      </c>
      <c r="I286" s="5" t="s">
        <v>1452</v>
      </c>
      <c r="K286" s="5" t="s">
        <v>1451</v>
      </c>
    </row>
    <row r="287" spans="1:11" x14ac:dyDescent="0.65">
      <c r="A287" s="15" t="s">
        <v>281</v>
      </c>
      <c r="B287" s="15" t="s">
        <v>282</v>
      </c>
      <c r="C287" s="15" t="s">
        <v>29</v>
      </c>
      <c r="D287" s="15" t="s">
        <v>30</v>
      </c>
      <c r="E287" s="15" t="s">
        <v>1411</v>
      </c>
      <c r="F287" s="15" t="s">
        <v>1412</v>
      </c>
      <c r="G287" s="16">
        <v>19</v>
      </c>
      <c r="H287" s="15" t="s">
        <v>1411</v>
      </c>
      <c r="I287" s="5" t="s">
        <v>1452</v>
      </c>
      <c r="K287" s="5" t="s">
        <v>1451</v>
      </c>
    </row>
    <row r="288" spans="1:11" x14ac:dyDescent="0.65">
      <c r="A288" s="15" t="s">
        <v>283</v>
      </c>
      <c r="B288" s="15" t="s">
        <v>284</v>
      </c>
      <c r="C288" s="15" t="s">
        <v>29</v>
      </c>
      <c r="D288" s="15" t="s">
        <v>30</v>
      </c>
      <c r="E288" s="15" t="s">
        <v>1411</v>
      </c>
      <c r="F288" s="15" t="s">
        <v>1412</v>
      </c>
      <c r="G288" s="16">
        <v>19</v>
      </c>
      <c r="H288" s="15" t="s">
        <v>1411</v>
      </c>
      <c r="I288" s="5" t="s">
        <v>1452</v>
      </c>
      <c r="K288" s="5" t="s">
        <v>1451</v>
      </c>
    </row>
    <row r="289" spans="1:11" x14ac:dyDescent="0.65">
      <c r="A289" s="15" t="s">
        <v>963</v>
      </c>
      <c r="B289" s="20" t="s">
        <v>1594</v>
      </c>
      <c r="C289" s="15" t="s">
        <v>29</v>
      </c>
      <c r="D289" s="15" t="s">
        <v>30</v>
      </c>
      <c r="E289" s="15" t="s">
        <v>1407</v>
      </c>
      <c r="F289" s="15" t="s">
        <v>1408</v>
      </c>
      <c r="G289" s="16">
        <v>19</v>
      </c>
      <c r="H289" s="15" t="s">
        <v>1397</v>
      </c>
      <c r="I289" s="5" t="s">
        <v>1452</v>
      </c>
      <c r="K289" s="5" t="s">
        <v>1454</v>
      </c>
    </row>
    <row r="290" spans="1:11" x14ac:dyDescent="0.65">
      <c r="A290" s="15" t="s">
        <v>965</v>
      </c>
      <c r="B290" s="20" t="s">
        <v>1593</v>
      </c>
      <c r="C290" s="15" t="s">
        <v>29</v>
      </c>
      <c r="D290" s="15" t="s">
        <v>30</v>
      </c>
      <c r="E290" s="15" t="s">
        <v>1407</v>
      </c>
      <c r="F290" s="15" t="s">
        <v>1408</v>
      </c>
      <c r="G290" s="16">
        <v>19</v>
      </c>
      <c r="H290" s="15" t="s">
        <v>1397</v>
      </c>
      <c r="I290" s="5" t="s">
        <v>1452</v>
      </c>
      <c r="K290" s="5" t="s">
        <v>1454</v>
      </c>
    </row>
    <row r="291" spans="1:11" x14ac:dyDescent="0.65">
      <c r="A291" s="15" t="s">
        <v>967</v>
      </c>
      <c r="B291" s="15" t="s">
        <v>968</v>
      </c>
      <c r="C291" s="15" t="s">
        <v>29</v>
      </c>
      <c r="D291" s="15" t="s">
        <v>30</v>
      </c>
      <c r="E291" s="15" t="s">
        <v>1411</v>
      </c>
      <c r="F291" s="15" t="s">
        <v>1412</v>
      </c>
      <c r="G291" s="16">
        <v>19</v>
      </c>
      <c r="H291" s="15" t="s">
        <v>1411</v>
      </c>
      <c r="I291" s="5" t="s">
        <v>1452</v>
      </c>
      <c r="K291" s="5" t="s">
        <v>1454</v>
      </c>
    </row>
    <row r="292" spans="1:11" hidden="1" x14ac:dyDescent="0.65">
      <c r="A292" s="15" t="s">
        <v>1174</v>
      </c>
      <c r="B292" s="15" t="s">
        <v>1175</v>
      </c>
      <c r="C292" s="15" t="s">
        <v>31</v>
      </c>
      <c r="D292" s="15" t="s">
        <v>32</v>
      </c>
      <c r="E292" s="15" t="s">
        <v>1405</v>
      </c>
      <c r="F292" s="15" t="s">
        <v>1406</v>
      </c>
      <c r="G292" s="16">
        <v>20</v>
      </c>
      <c r="H292" s="15" t="s">
        <v>1405</v>
      </c>
      <c r="I292" s="5" t="s">
        <v>1450</v>
      </c>
      <c r="J292" s="5">
        <v>42643</v>
      </c>
      <c r="K292" s="5" t="s">
        <v>1451</v>
      </c>
    </row>
    <row r="293" spans="1:11" x14ac:dyDescent="0.65">
      <c r="A293" s="15" t="s">
        <v>969</v>
      </c>
      <c r="B293" s="15" t="s">
        <v>970</v>
      </c>
      <c r="C293" s="15" t="s">
        <v>29</v>
      </c>
      <c r="D293" s="15" t="s">
        <v>30</v>
      </c>
      <c r="E293" s="15" t="s">
        <v>1411</v>
      </c>
      <c r="F293" s="15" t="s">
        <v>1412</v>
      </c>
      <c r="G293" s="16">
        <v>19</v>
      </c>
      <c r="H293" s="15" t="s">
        <v>1411</v>
      </c>
      <c r="I293" s="5" t="s">
        <v>1452</v>
      </c>
      <c r="K293" s="5" t="s">
        <v>1454</v>
      </c>
    </row>
    <row r="294" spans="1:11" x14ac:dyDescent="0.65">
      <c r="A294" s="15" t="s">
        <v>971</v>
      </c>
      <c r="B294" s="15" t="s">
        <v>972</v>
      </c>
      <c r="C294" s="15" t="s">
        <v>29</v>
      </c>
      <c r="D294" s="15" t="s">
        <v>30</v>
      </c>
      <c r="E294" s="15" t="s">
        <v>1411</v>
      </c>
      <c r="F294" s="15" t="s">
        <v>1412</v>
      </c>
      <c r="G294" s="16">
        <v>19</v>
      </c>
      <c r="H294" s="15" t="s">
        <v>1411</v>
      </c>
      <c r="I294" s="5" t="s">
        <v>1452</v>
      </c>
      <c r="K294" s="5" t="s">
        <v>1454</v>
      </c>
    </row>
    <row r="295" spans="1:11" hidden="1" x14ac:dyDescent="0.65">
      <c r="A295" s="15" t="s">
        <v>300</v>
      </c>
      <c r="B295" s="15" t="s">
        <v>301</v>
      </c>
      <c r="C295" s="15" t="s">
        <v>31</v>
      </c>
      <c r="D295" s="15" t="s">
        <v>32</v>
      </c>
      <c r="E295" s="15" t="s">
        <v>1405</v>
      </c>
      <c r="F295" s="15" t="s">
        <v>1406</v>
      </c>
      <c r="G295" s="16">
        <v>20</v>
      </c>
      <c r="H295" s="15" t="s">
        <v>1405</v>
      </c>
      <c r="I295" s="5" t="s">
        <v>1452</v>
      </c>
      <c r="K295" s="5" t="s">
        <v>1451</v>
      </c>
    </row>
    <row r="296" spans="1:11" hidden="1" x14ac:dyDescent="0.65">
      <c r="A296" s="15" t="s">
        <v>1176</v>
      </c>
      <c r="B296" s="15" t="s">
        <v>1177</v>
      </c>
      <c r="C296" s="15" t="s">
        <v>31</v>
      </c>
      <c r="D296" s="15" t="s">
        <v>32</v>
      </c>
      <c r="E296" s="15" t="s">
        <v>1405</v>
      </c>
      <c r="F296" s="15" t="s">
        <v>1406</v>
      </c>
      <c r="G296" s="16">
        <v>20</v>
      </c>
      <c r="H296" s="15" t="s">
        <v>1405</v>
      </c>
      <c r="I296" s="5" t="s">
        <v>1450</v>
      </c>
      <c r="J296" s="5">
        <v>42643</v>
      </c>
      <c r="K296" s="5" t="s">
        <v>1451</v>
      </c>
    </row>
    <row r="297" spans="1:11" hidden="1" x14ac:dyDescent="0.65">
      <c r="A297" s="15" t="s">
        <v>302</v>
      </c>
      <c r="B297" s="15" t="s">
        <v>303</v>
      </c>
      <c r="C297" s="15" t="s">
        <v>31</v>
      </c>
      <c r="D297" s="15" t="s">
        <v>32</v>
      </c>
      <c r="E297" s="15" t="s">
        <v>1405</v>
      </c>
      <c r="F297" s="15" t="s">
        <v>1406</v>
      </c>
      <c r="G297" s="16">
        <v>20</v>
      </c>
      <c r="H297" s="15" t="s">
        <v>1405</v>
      </c>
      <c r="I297" s="5" t="s">
        <v>1452</v>
      </c>
      <c r="K297" s="5" t="s">
        <v>1451</v>
      </c>
    </row>
    <row r="298" spans="1:11" hidden="1" x14ac:dyDescent="0.65">
      <c r="A298" s="15" t="s">
        <v>973</v>
      </c>
      <c r="B298" s="15" t="s">
        <v>974</v>
      </c>
      <c r="C298" s="15" t="s">
        <v>31</v>
      </c>
      <c r="D298" s="15" t="s">
        <v>32</v>
      </c>
      <c r="E298" s="15" t="s">
        <v>1405</v>
      </c>
      <c r="F298" s="15" t="s">
        <v>1406</v>
      </c>
      <c r="G298" s="16">
        <v>20</v>
      </c>
      <c r="H298" s="15" t="s">
        <v>1405</v>
      </c>
      <c r="I298" s="5" t="s">
        <v>1452</v>
      </c>
      <c r="K298" s="5" t="s">
        <v>1454</v>
      </c>
    </row>
    <row r="299" spans="1:11" hidden="1" x14ac:dyDescent="0.65">
      <c r="A299" s="15" t="s">
        <v>304</v>
      </c>
      <c r="B299" s="15" t="s">
        <v>305</v>
      </c>
      <c r="C299" s="15" t="s">
        <v>31</v>
      </c>
      <c r="D299" s="15" t="s">
        <v>32</v>
      </c>
      <c r="E299" s="15" t="s">
        <v>1405</v>
      </c>
      <c r="F299" s="15" t="s">
        <v>1406</v>
      </c>
      <c r="G299" s="16">
        <v>20</v>
      </c>
      <c r="H299" s="15" t="s">
        <v>1405</v>
      </c>
      <c r="I299" s="5" t="s">
        <v>1452</v>
      </c>
      <c r="K299" s="5" t="s">
        <v>1451</v>
      </c>
    </row>
    <row r="300" spans="1:11" hidden="1" x14ac:dyDescent="0.65">
      <c r="A300" s="15" t="s">
        <v>306</v>
      </c>
      <c r="B300" s="15" t="s">
        <v>307</v>
      </c>
      <c r="C300" s="15" t="s">
        <v>31</v>
      </c>
      <c r="D300" s="15" t="s">
        <v>32</v>
      </c>
      <c r="E300" s="15" t="s">
        <v>1405</v>
      </c>
      <c r="F300" s="15" t="s">
        <v>1406</v>
      </c>
      <c r="G300" s="16">
        <v>20</v>
      </c>
      <c r="H300" s="15" t="s">
        <v>1405</v>
      </c>
      <c r="I300" s="5" t="s">
        <v>1452</v>
      </c>
      <c r="K300" s="5" t="s">
        <v>1451</v>
      </c>
    </row>
    <row r="301" spans="1:11" hidden="1" x14ac:dyDescent="0.65">
      <c r="A301" s="15" t="s">
        <v>308</v>
      </c>
      <c r="B301" s="15" t="s">
        <v>1543</v>
      </c>
      <c r="C301" s="15" t="s">
        <v>31</v>
      </c>
      <c r="D301" s="15" t="s">
        <v>32</v>
      </c>
      <c r="E301" s="15" t="s">
        <v>1405</v>
      </c>
      <c r="F301" s="15" t="s">
        <v>1406</v>
      </c>
      <c r="G301" s="16">
        <v>20</v>
      </c>
      <c r="H301" s="15" t="s">
        <v>1405</v>
      </c>
      <c r="I301" s="5" t="s">
        <v>1452</v>
      </c>
      <c r="K301" s="5" t="s">
        <v>1451</v>
      </c>
    </row>
    <row r="302" spans="1:11" hidden="1" x14ac:dyDescent="0.65">
      <c r="A302" s="15" t="s">
        <v>1178</v>
      </c>
      <c r="B302" s="15" t="s">
        <v>1179</v>
      </c>
      <c r="C302" s="15" t="s">
        <v>31</v>
      </c>
      <c r="D302" s="15" t="s">
        <v>32</v>
      </c>
      <c r="E302" s="15" t="s">
        <v>1405</v>
      </c>
      <c r="F302" s="15" t="s">
        <v>1406</v>
      </c>
      <c r="G302" s="16">
        <v>20</v>
      </c>
      <c r="H302" s="15" t="s">
        <v>1405</v>
      </c>
      <c r="I302" s="5" t="s">
        <v>1450</v>
      </c>
      <c r="J302" s="5">
        <v>42643</v>
      </c>
      <c r="K302" s="5" t="s">
        <v>1451</v>
      </c>
    </row>
    <row r="303" spans="1:11" hidden="1" x14ac:dyDescent="0.65">
      <c r="A303" s="15" t="s">
        <v>1180</v>
      </c>
      <c r="B303" s="15" t="s">
        <v>1181</v>
      </c>
      <c r="C303" s="15" t="s">
        <v>31</v>
      </c>
      <c r="D303" s="15" t="s">
        <v>32</v>
      </c>
      <c r="E303" s="15" t="s">
        <v>1405</v>
      </c>
      <c r="F303" s="15" t="s">
        <v>1406</v>
      </c>
      <c r="G303" s="16">
        <v>20</v>
      </c>
      <c r="H303" s="15" t="s">
        <v>1405</v>
      </c>
      <c r="I303" s="5" t="s">
        <v>1450</v>
      </c>
      <c r="J303" s="5">
        <v>42643</v>
      </c>
      <c r="K303" s="5" t="s">
        <v>1451</v>
      </c>
    </row>
    <row r="304" spans="1:11" hidden="1" x14ac:dyDescent="0.65">
      <c r="A304" s="15" t="s">
        <v>1182</v>
      </c>
      <c r="B304" s="15" t="s">
        <v>1183</v>
      </c>
      <c r="C304" s="15" t="s">
        <v>31</v>
      </c>
      <c r="D304" s="15" t="s">
        <v>32</v>
      </c>
      <c r="E304" s="15" t="s">
        <v>1405</v>
      </c>
      <c r="F304" s="15" t="s">
        <v>1406</v>
      </c>
      <c r="G304" s="16">
        <v>20</v>
      </c>
      <c r="H304" s="15" t="s">
        <v>1405</v>
      </c>
      <c r="I304" s="5" t="s">
        <v>1450</v>
      </c>
      <c r="J304" s="5">
        <v>42643</v>
      </c>
      <c r="K304" s="5" t="s">
        <v>1451</v>
      </c>
    </row>
    <row r="305" spans="1:11" hidden="1" x14ac:dyDescent="0.65">
      <c r="A305" s="15" t="s">
        <v>1184</v>
      </c>
      <c r="B305" s="15" t="s">
        <v>1185</v>
      </c>
      <c r="C305" s="15" t="s">
        <v>31</v>
      </c>
      <c r="D305" s="15" t="s">
        <v>32</v>
      </c>
      <c r="E305" s="15" t="s">
        <v>1405</v>
      </c>
      <c r="F305" s="15" t="s">
        <v>1406</v>
      </c>
      <c r="G305" s="16">
        <v>20</v>
      </c>
      <c r="H305" s="15" t="s">
        <v>1405</v>
      </c>
      <c r="I305" s="5" t="s">
        <v>1450</v>
      </c>
      <c r="J305" s="5">
        <v>42643</v>
      </c>
      <c r="K305" s="5" t="s">
        <v>1451</v>
      </c>
    </row>
    <row r="306" spans="1:11" hidden="1" x14ac:dyDescent="0.65">
      <c r="A306" s="15" t="s">
        <v>1186</v>
      </c>
      <c r="B306" s="15" t="s">
        <v>1187</v>
      </c>
      <c r="C306" s="15" t="s">
        <v>31</v>
      </c>
      <c r="D306" s="15" t="s">
        <v>32</v>
      </c>
      <c r="E306" s="15" t="s">
        <v>1405</v>
      </c>
      <c r="F306" s="15" t="s">
        <v>1406</v>
      </c>
      <c r="G306" s="16">
        <v>20</v>
      </c>
      <c r="H306" s="15" t="s">
        <v>1405</v>
      </c>
      <c r="I306" s="5" t="s">
        <v>1450</v>
      </c>
      <c r="J306" s="5">
        <v>42643</v>
      </c>
      <c r="K306" s="5" t="s">
        <v>1451</v>
      </c>
    </row>
    <row r="307" spans="1:11" hidden="1" x14ac:dyDescent="0.65">
      <c r="A307" s="15" t="s">
        <v>309</v>
      </c>
      <c r="B307" s="15" t="s">
        <v>310</v>
      </c>
      <c r="C307" s="15" t="s">
        <v>31</v>
      </c>
      <c r="D307" s="15" t="s">
        <v>32</v>
      </c>
      <c r="E307" s="15" t="s">
        <v>1405</v>
      </c>
      <c r="F307" s="15" t="s">
        <v>1406</v>
      </c>
      <c r="G307" s="16">
        <v>20</v>
      </c>
      <c r="H307" s="15" t="s">
        <v>1405</v>
      </c>
      <c r="I307" s="5" t="s">
        <v>1452</v>
      </c>
      <c r="K307" s="5" t="s">
        <v>1451</v>
      </c>
    </row>
    <row r="308" spans="1:11" hidden="1" x14ac:dyDescent="0.65">
      <c r="A308" s="15" t="s">
        <v>1188</v>
      </c>
      <c r="B308" s="15" t="s">
        <v>1189</v>
      </c>
      <c r="C308" s="15" t="s">
        <v>31</v>
      </c>
      <c r="D308" s="15" t="s">
        <v>32</v>
      </c>
      <c r="E308" s="15" t="s">
        <v>1405</v>
      </c>
      <c r="F308" s="15" t="s">
        <v>1406</v>
      </c>
      <c r="G308" s="16">
        <v>20</v>
      </c>
      <c r="H308" s="15" t="s">
        <v>1405</v>
      </c>
      <c r="I308" s="5" t="s">
        <v>1450</v>
      </c>
      <c r="J308" s="5">
        <v>42643</v>
      </c>
      <c r="K308" s="5" t="s">
        <v>1451</v>
      </c>
    </row>
    <row r="309" spans="1:11" hidden="1" x14ac:dyDescent="0.65">
      <c r="A309" s="15" t="s">
        <v>311</v>
      </c>
      <c r="B309" s="15" t="s">
        <v>312</v>
      </c>
      <c r="C309" s="15" t="s">
        <v>31</v>
      </c>
      <c r="D309" s="15" t="s">
        <v>32</v>
      </c>
      <c r="E309" s="15" t="s">
        <v>1405</v>
      </c>
      <c r="F309" s="15" t="s">
        <v>1406</v>
      </c>
      <c r="G309" s="16">
        <v>20</v>
      </c>
      <c r="H309" s="15" t="s">
        <v>1405</v>
      </c>
      <c r="I309" s="5" t="s">
        <v>1452</v>
      </c>
      <c r="K309" s="5" t="s">
        <v>1451</v>
      </c>
    </row>
    <row r="310" spans="1:11" hidden="1" x14ac:dyDescent="0.65">
      <c r="A310" s="15" t="s">
        <v>313</v>
      </c>
      <c r="B310" s="15" t="s">
        <v>314</v>
      </c>
      <c r="C310" s="15" t="s">
        <v>31</v>
      </c>
      <c r="D310" s="15" t="s">
        <v>32</v>
      </c>
      <c r="E310" s="15" t="s">
        <v>1405</v>
      </c>
      <c r="F310" s="15" t="s">
        <v>1406</v>
      </c>
      <c r="G310" s="16">
        <v>20</v>
      </c>
      <c r="H310" s="15" t="s">
        <v>1405</v>
      </c>
      <c r="I310" s="5" t="s">
        <v>1452</v>
      </c>
      <c r="K310" s="5" t="s">
        <v>1451</v>
      </c>
    </row>
    <row r="311" spans="1:11" hidden="1" x14ac:dyDescent="0.65">
      <c r="A311" s="15" t="s">
        <v>1190</v>
      </c>
      <c r="B311" s="15" t="s">
        <v>1191</v>
      </c>
      <c r="C311" s="15" t="s">
        <v>31</v>
      </c>
      <c r="D311" s="15" t="s">
        <v>32</v>
      </c>
      <c r="E311" s="15" t="s">
        <v>1405</v>
      </c>
      <c r="F311" s="15" t="s">
        <v>1406</v>
      </c>
      <c r="G311" s="16">
        <v>20</v>
      </c>
      <c r="H311" s="15" t="s">
        <v>1405</v>
      </c>
      <c r="I311" s="5" t="s">
        <v>1450</v>
      </c>
      <c r="J311" s="5">
        <v>42643</v>
      </c>
      <c r="K311" s="5" t="s">
        <v>1451</v>
      </c>
    </row>
    <row r="312" spans="1:11" hidden="1" x14ac:dyDescent="0.65">
      <c r="A312" s="15" t="s">
        <v>315</v>
      </c>
      <c r="B312" s="15" t="s">
        <v>301</v>
      </c>
      <c r="C312" s="15" t="s">
        <v>31</v>
      </c>
      <c r="D312" s="15" t="s">
        <v>32</v>
      </c>
      <c r="E312" s="15" t="s">
        <v>1405</v>
      </c>
      <c r="F312" s="15" t="s">
        <v>1406</v>
      </c>
      <c r="G312" s="16">
        <v>20</v>
      </c>
      <c r="H312" s="15" t="s">
        <v>1405</v>
      </c>
      <c r="I312" s="5" t="s">
        <v>1452</v>
      </c>
      <c r="K312" s="5" t="s">
        <v>1451</v>
      </c>
    </row>
    <row r="313" spans="1:11" hidden="1" x14ac:dyDescent="0.65">
      <c r="A313" s="15" t="s">
        <v>1192</v>
      </c>
      <c r="B313" s="15" t="s">
        <v>1177</v>
      </c>
      <c r="C313" s="15" t="s">
        <v>31</v>
      </c>
      <c r="D313" s="15" t="s">
        <v>32</v>
      </c>
      <c r="E313" s="15" t="s">
        <v>1405</v>
      </c>
      <c r="F313" s="15" t="s">
        <v>1406</v>
      </c>
      <c r="G313" s="16">
        <v>20</v>
      </c>
      <c r="H313" s="15" t="s">
        <v>1405</v>
      </c>
      <c r="I313" s="5" t="s">
        <v>1450</v>
      </c>
      <c r="J313" s="5">
        <v>42643</v>
      </c>
      <c r="K313" s="5" t="s">
        <v>1451</v>
      </c>
    </row>
    <row r="314" spans="1:11" hidden="1" x14ac:dyDescent="0.65">
      <c r="A314" s="15" t="s">
        <v>316</v>
      </c>
      <c r="B314" s="15" t="s">
        <v>317</v>
      </c>
      <c r="C314" s="15" t="s">
        <v>31</v>
      </c>
      <c r="D314" s="15" t="s">
        <v>32</v>
      </c>
      <c r="E314" s="15" t="s">
        <v>1405</v>
      </c>
      <c r="F314" s="15" t="s">
        <v>1406</v>
      </c>
      <c r="G314" s="16">
        <v>20</v>
      </c>
      <c r="H314" s="15" t="s">
        <v>1405</v>
      </c>
      <c r="I314" s="5" t="s">
        <v>1452</v>
      </c>
      <c r="K314" s="5" t="s">
        <v>1451</v>
      </c>
    </row>
    <row r="315" spans="1:11" hidden="1" x14ac:dyDescent="0.65">
      <c r="A315" s="15" t="s">
        <v>975</v>
      </c>
      <c r="B315" s="15" t="s">
        <v>976</v>
      </c>
      <c r="C315" s="15" t="s">
        <v>31</v>
      </c>
      <c r="D315" s="15" t="s">
        <v>32</v>
      </c>
      <c r="E315" s="15" t="s">
        <v>1405</v>
      </c>
      <c r="F315" s="15" t="s">
        <v>1406</v>
      </c>
      <c r="G315" s="16">
        <v>20</v>
      </c>
      <c r="H315" s="15" t="s">
        <v>1405</v>
      </c>
      <c r="I315" s="5" t="s">
        <v>1452</v>
      </c>
      <c r="K315" s="5" t="s">
        <v>1454</v>
      </c>
    </row>
    <row r="316" spans="1:11" hidden="1" x14ac:dyDescent="0.65">
      <c r="A316" s="15" t="s">
        <v>318</v>
      </c>
      <c r="B316" s="15" t="s">
        <v>319</v>
      </c>
      <c r="C316" s="15" t="s">
        <v>31</v>
      </c>
      <c r="D316" s="15" t="s">
        <v>32</v>
      </c>
      <c r="E316" s="15" t="s">
        <v>1405</v>
      </c>
      <c r="F316" s="15" t="s">
        <v>1406</v>
      </c>
      <c r="G316" s="16">
        <v>20</v>
      </c>
      <c r="H316" s="15" t="s">
        <v>1405</v>
      </c>
      <c r="I316" s="5" t="s">
        <v>1452</v>
      </c>
      <c r="K316" s="5" t="s">
        <v>1451</v>
      </c>
    </row>
    <row r="317" spans="1:11" hidden="1" x14ac:dyDescent="0.65">
      <c r="A317" s="15" t="s">
        <v>320</v>
      </c>
      <c r="B317" s="15" t="s">
        <v>321</v>
      </c>
      <c r="C317" s="15" t="s">
        <v>31</v>
      </c>
      <c r="D317" s="15" t="s">
        <v>32</v>
      </c>
      <c r="E317" s="15" t="s">
        <v>1405</v>
      </c>
      <c r="F317" s="15" t="s">
        <v>1406</v>
      </c>
      <c r="G317" s="16">
        <v>20</v>
      </c>
      <c r="H317" s="15" t="s">
        <v>1405</v>
      </c>
      <c r="I317" s="5" t="s">
        <v>1452</v>
      </c>
      <c r="K317" s="5" t="s">
        <v>1451</v>
      </c>
    </row>
    <row r="318" spans="1:11" hidden="1" x14ac:dyDescent="0.65">
      <c r="A318" s="15" t="s">
        <v>322</v>
      </c>
      <c r="B318" s="15" t="s">
        <v>323</v>
      </c>
      <c r="C318" s="15" t="s">
        <v>31</v>
      </c>
      <c r="D318" s="15" t="s">
        <v>32</v>
      </c>
      <c r="E318" s="15" t="s">
        <v>1405</v>
      </c>
      <c r="F318" s="15" t="s">
        <v>1406</v>
      </c>
      <c r="G318" s="16">
        <v>20</v>
      </c>
      <c r="H318" s="15" t="s">
        <v>1405</v>
      </c>
      <c r="I318" s="5" t="s">
        <v>1452</v>
      </c>
      <c r="K318" s="5" t="s">
        <v>1451</v>
      </c>
    </row>
    <row r="319" spans="1:11" hidden="1" x14ac:dyDescent="0.65">
      <c r="A319" s="15" t="s">
        <v>324</v>
      </c>
      <c r="B319" s="15" t="s">
        <v>325</v>
      </c>
      <c r="C319" s="15" t="s">
        <v>31</v>
      </c>
      <c r="D319" s="15" t="s">
        <v>32</v>
      </c>
      <c r="E319" s="15" t="s">
        <v>1405</v>
      </c>
      <c r="F319" s="15" t="s">
        <v>1406</v>
      </c>
      <c r="G319" s="16">
        <v>20</v>
      </c>
      <c r="H319" s="15" t="s">
        <v>1405</v>
      </c>
      <c r="I319" s="5" t="s">
        <v>1452</v>
      </c>
      <c r="K319" s="5" t="s">
        <v>1451</v>
      </c>
    </row>
    <row r="320" spans="1:11" hidden="1" x14ac:dyDescent="0.65">
      <c r="A320" s="15" t="s">
        <v>1193</v>
      </c>
      <c r="B320" s="15" t="s">
        <v>1194</v>
      </c>
      <c r="C320" s="15" t="s">
        <v>31</v>
      </c>
      <c r="D320" s="15" t="s">
        <v>32</v>
      </c>
      <c r="E320" s="15" t="s">
        <v>1405</v>
      </c>
      <c r="F320" s="15" t="s">
        <v>1406</v>
      </c>
      <c r="G320" s="16">
        <v>20</v>
      </c>
      <c r="H320" s="15" t="s">
        <v>1405</v>
      </c>
      <c r="I320" s="5" t="s">
        <v>1450</v>
      </c>
      <c r="J320" s="5">
        <v>42643</v>
      </c>
      <c r="K320" s="5" t="s">
        <v>1451</v>
      </c>
    </row>
    <row r="321" spans="1:11" hidden="1" x14ac:dyDescent="0.65">
      <c r="A321" s="15" t="s">
        <v>1195</v>
      </c>
      <c r="B321" s="15" t="s">
        <v>1196</v>
      </c>
      <c r="C321" s="15" t="s">
        <v>31</v>
      </c>
      <c r="D321" s="15" t="s">
        <v>32</v>
      </c>
      <c r="E321" s="15" t="s">
        <v>1405</v>
      </c>
      <c r="F321" s="15" t="s">
        <v>1406</v>
      </c>
      <c r="G321" s="16">
        <v>20</v>
      </c>
      <c r="H321" s="15" t="s">
        <v>1405</v>
      </c>
      <c r="I321" s="5" t="s">
        <v>1450</v>
      </c>
      <c r="J321" s="5">
        <v>42643</v>
      </c>
      <c r="K321" s="5" t="s">
        <v>1451</v>
      </c>
    </row>
    <row r="322" spans="1:11" hidden="1" x14ac:dyDescent="0.65">
      <c r="A322" s="15" t="s">
        <v>326</v>
      </c>
      <c r="B322" s="15" t="s">
        <v>327</v>
      </c>
      <c r="C322" s="15" t="s">
        <v>31</v>
      </c>
      <c r="D322" s="15" t="s">
        <v>32</v>
      </c>
      <c r="E322" s="15" t="s">
        <v>1405</v>
      </c>
      <c r="F322" s="15" t="s">
        <v>1406</v>
      </c>
      <c r="G322" s="16">
        <v>20</v>
      </c>
      <c r="H322" s="15" t="s">
        <v>1405</v>
      </c>
      <c r="I322" s="5" t="s">
        <v>1452</v>
      </c>
      <c r="K322" s="5" t="s">
        <v>1451</v>
      </c>
    </row>
    <row r="323" spans="1:11" hidden="1" x14ac:dyDescent="0.65">
      <c r="A323" s="15" t="s">
        <v>328</v>
      </c>
      <c r="B323" s="15" t="s">
        <v>329</v>
      </c>
      <c r="C323" s="15" t="s">
        <v>33</v>
      </c>
      <c r="D323" s="15" t="s">
        <v>34</v>
      </c>
      <c r="E323" s="15" t="s">
        <v>1413</v>
      </c>
      <c r="F323" s="15" t="s">
        <v>1414</v>
      </c>
      <c r="G323" s="16">
        <v>21</v>
      </c>
      <c r="H323" s="15" t="s">
        <v>1413</v>
      </c>
      <c r="I323" s="5" t="s">
        <v>1452</v>
      </c>
      <c r="K323" s="5" t="s">
        <v>1451</v>
      </c>
    </row>
    <row r="324" spans="1:11" hidden="1" x14ac:dyDescent="0.65">
      <c r="A324" s="15" t="s">
        <v>330</v>
      </c>
      <c r="B324" s="15" t="s">
        <v>331</v>
      </c>
      <c r="C324" s="15" t="s">
        <v>33</v>
      </c>
      <c r="D324" s="15" t="s">
        <v>34</v>
      </c>
      <c r="E324" s="15" t="s">
        <v>1413</v>
      </c>
      <c r="F324" s="15" t="s">
        <v>1414</v>
      </c>
      <c r="G324" s="16">
        <v>21</v>
      </c>
      <c r="H324" s="15" t="s">
        <v>1413</v>
      </c>
      <c r="I324" s="5" t="s">
        <v>1452</v>
      </c>
      <c r="K324" s="5" t="s">
        <v>1451</v>
      </c>
    </row>
    <row r="325" spans="1:11" hidden="1" x14ac:dyDescent="0.65">
      <c r="A325" s="15" t="s">
        <v>332</v>
      </c>
      <c r="B325" s="15" t="s">
        <v>333</v>
      </c>
      <c r="C325" s="15" t="s">
        <v>33</v>
      </c>
      <c r="D325" s="15" t="s">
        <v>34</v>
      </c>
      <c r="E325" s="15" t="s">
        <v>1413</v>
      </c>
      <c r="F325" s="15" t="s">
        <v>1414</v>
      </c>
      <c r="G325" s="16">
        <v>21</v>
      </c>
      <c r="H325" s="15" t="s">
        <v>1413</v>
      </c>
      <c r="I325" s="5" t="s">
        <v>1452</v>
      </c>
      <c r="K325" s="5" t="s">
        <v>1451</v>
      </c>
    </row>
    <row r="326" spans="1:11" hidden="1" x14ac:dyDescent="0.65">
      <c r="A326" s="15" t="s">
        <v>1197</v>
      </c>
      <c r="B326" s="15" t="s">
        <v>1198</v>
      </c>
      <c r="C326" s="15" t="s">
        <v>33</v>
      </c>
      <c r="D326" s="15" t="s">
        <v>34</v>
      </c>
      <c r="E326" s="15" t="s">
        <v>1413</v>
      </c>
      <c r="F326" s="15" t="s">
        <v>1414</v>
      </c>
      <c r="G326" s="16">
        <v>21</v>
      </c>
      <c r="H326" s="15" t="s">
        <v>1413</v>
      </c>
      <c r="I326" s="5" t="s">
        <v>1450</v>
      </c>
      <c r="J326" s="5">
        <v>42643</v>
      </c>
      <c r="K326" s="5" t="s">
        <v>1451</v>
      </c>
    </row>
    <row r="327" spans="1:11" hidden="1" x14ac:dyDescent="0.65">
      <c r="A327" s="15" t="s">
        <v>1199</v>
      </c>
      <c r="B327" s="15" t="s">
        <v>1200</v>
      </c>
      <c r="C327" s="15" t="s">
        <v>33</v>
      </c>
      <c r="D327" s="15" t="s">
        <v>34</v>
      </c>
      <c r="E327" s="15" t="s">
        <v>1413</v>
      </c>
      <c r="F327" s="15" t="s">
        <v>1414</v>
      </c>
      <c r="G327" s="16">
        <v>21</v>
      </c>
      <c r="H327" s="15" t="s">
        <v>1413</v>
      </c>
      <c r="I327" s="5" t="s">
        <v>1450</v>
      </c>
      <c r="J327" s="5">
        <v>42643</v>
      </c>
      <c r="K327" s="5" t="s">
        <v>1451</v>
      </c>
    </row>
    <row r="328" spans="1:11" hidden="1" x14ac:dyDescent="0.65">
      <c r="A328" s="15" t="s">
        <v>1201</v>
      </c>
      <c r="B328" s="15" t="s">
        <v>1202</v>
      </c>
      <c r="C328" s="15" t="s">
        <v>33</v>
      </c>
      <c r="D328" s="15" t="s">
        <v>34</v>
      </c>
      <c r="E328" s="15" t="s">
        <v>1413</v>
      </c>
      <c r="F328" s="15" t="s">
        <v>1414</v>
      </c>
      <c r="G328" s="16">
        <v>21</v>
      </c>
      <c r="H328" s="15" t="s">
        <v>1413</v>
      </c>
      <c r="I328" s="5" t="s">
        <v>1450</v>
      </c>
      <c r="J328" s="5">
        <v>42643</v>
      </c>
      <c r="K328" s="5" t="s">
        <v>1451</v>
      </c>
    </row>
    <row r="329" spans="1:11" hidden="1" x14ac:dyDescent="0.65">
      <c r="A329" s="15" t="s">
        <v>977</v>
      </c>
      <c r="B329" s="15" t="s">
        <v>399</v>
      </c>
      <c r="C329" s="15" t="s">
        <v>37</v>
      </c>
      <c r="D329" s="15" t="s">
        <v>38</v>
      </c>
      <c r="E329" s="15" t="s">
        <v>1425</v>
      </c>
      <c r="F329" s="15" t="s">
        <v>1426</v>
      </c>
      <c r="G329" s="16">
        <v>23</v>
      </c>
      <c r="H329" s="15" t="s">
        <v>1425</v>
      </c>
      <c r="I329" s="5" t="s">
        <v>1452</v>
      </c>
      <c r="K329" s="5" t="s">
        <v>1454</v>
      </c>
    </row>
    <row r="330" spans="1:11" hidden="1" x14ac:dyDescent="0.65">
      <c r="A330" s="15" t="s">
        <v>978</v>
      </c>
      <c r="B330" s="15" t="s">
        <v>400</v>
      </c>
      <c r="C330" s="15" t="s">
        <v>37</v>
      </c>
      <c r="D330" s="15" t="s">
        <v>38</v>
      </c>
      <c r="E330" s="15" t="s">
        <v>1425</v>
      </c>
      <c r="F330" s="15" t="s">
        <v>1426</v>
      </c>
      <c r="G330" s="16">
        <v>23</v>
      </c>
      <c r="H330" s="15" t="s">
        <v>1425</v>
      </c>
      <c r="I330" s="5" t="s">
        <v>1452</v>
      </c>
      <c r="K330" s="5" t="s">
        <v>1454</v>
      </c>
    </row>
    <row r="331" spans="1:11" hidden="1" x14ac:dyDescent="0.65">
      <c r="A331" s="15" t="s">
        <v>979</v>
      </c>
      <c r="B331" s="15" t="s">
        <v>401</v>
      </c>
      <c r="C331" s="15" t="s">
        <v>37</v>
      </c>
      <c r="D331" s="15" t="s">
        <v>38</v>
      </c>
      <c r="E331" s="15" t="s">
        <v>1425</v>
      </c>
      <c r="F331" s="15" t="s">
        <v>1426</v>
      </c>
      <c r="G331" s="16">
        <v>23</v>
      </c>
      <c r="H331" s="15" t="s">
        <v>1425</v>
      </c>
      <c r="I331" s="5" t="s">
        <v>1452</v>
      </c>
      <c r="K331" s="5" t="s">
        <v>1454</v>
      </c>
    </row>
    <row r="332" spans="1:11" hidden="1" x14ac:dyDescent="0.65">
      <c r="A332" s="15" t="s">
        <v>980</v>
      </c>
      <c r="B332" s="15" t="s">
        <v>402</v>
      </c>
      <c r="C332" s="15" t="s">
        <v>37</v>
      </c>
      <c r="D332" s="15" t="s">
        <v>38</v>
      </c>
      <c r="E332" s="15" t="s">
        <v>1425</v>
      </c>
      <c r="F332" s="15" t="s">
        <v>1426</v>
      </c>
      <c r="G332" s="16">
        <v>23</v>
      </c>
      <c r="H332" s="15" t="s">
        <v>1425</v>
      </c>
      <c r="I332" s="5" t="s">
        <v>1452</v>
      </c>
      <c r="K332" s="5" t="s">
        <v>1454</v>
      </c>
    </row>
    <row r="333" spans="1:11" hidden="1" x14ac:dyDescent="0.65">
      <c r="A333" s="15" t="s">
        <v>981</v>
      </c>
      <c r="B333" s="15" t="s">
        <v>403</v>
      </c>
      <c r="C333" s="15" t="s">
        <v>37</v>
      </c>
      <c r="D333" s="15" t="s">
        <v>38</v>
      </c>
      <c r="E333" s="15" t="s">
        <v>1425</v>
      </c>
      <c r="F333" s="15" t="s">
        <v>1426</v>
      </c>
      <c r="G333" s="16">
        <v>23</v>
      </c>
      <c r="H333" s="15" t="s">
        <v>1425</v>
      </c>
      <c r="I333" s="5" t="s">
        <v>1452</v>
      </c>
      <c r="K333" s="5" t="s">
        <v>1454</v>
      </c>
    </row>
    <row r="334" spans="1:11" hidden="1" x14ac:dyDescent="0.65">
      <c r="A334" s="15" t="s">
        <v>982</v>
      </c>
      <c r="B334" s="15" t="s">
        <v>404</v>
      </c>
      <c r="C334" s="15" t="s">
        <v>37</v>
      </c>
      <c r="D334" s="15" t="s">
        <v>38</v>
      </c>
      <c r="E334" s="15" t="s">
        <v>1425</v>
      </c>
      <c r="F334" s="15" t="s">
        <v>1426</v>
      </c>
      <c r="G334" s="16">
        <v>23</v>
      </c>
      <c r="H334" s="15" t="s">
        <v>1425</v>
      </c>
      <c r="I334" s="5" t="s">
        <v>1452</v>
      </c>
      <c r="K334" s="5" t="s">
        <v>1454</v>
      </c>
    </row>
    <row r="335" spans="1:11" hidden="1" x14ac:dyDescent="0.65">
      <c r="A335" s="15" t="s">
        <v>983</v>
      </c>
      <c r="B335" s="15" t="s">
        <v>409</v>
      </c>
      <c r="C335" s="15" t="s">
        <v>37</v>
      </c>
      <c r="D335" s="15" t="s">
        <v>38</v>
      </c>
      <c r="E335" s="15" t="s">
        <v>1425</v>
      </c>
      <c r="F335" s="15" t="s">
        <v>1426</v>
      </c>
      <c r="G335" s="16">
        <v>23</v>
      </c>
      <c r="H335" s="15" t="s">
        <v>1425</v>
      </c>
      <c r="I335" s="5" t="s">
        <v>1452</v>
      </c>
      <c r="K335" s="5" t="s">
        <v>1454</v>
      </c>
    </row>
    <row r="336" spans="1:11" hidden="1" x14ac:dyDescent="0.65">
      <c r="A336" s="15" t="s">
        <v>984</v>
      </c>
      <c r="B336" s="15" t="s">
        <v>410</v>
      </c>
      <c r="C336" s="15" t="s">
        <v>37</v>
      </c>
      <c r="D336" s="15" t="s">
        <v>38</v>
      </c>
      <c r="E336" s="15" t="s">
        <v>1425</v>
      </c>
      <c r="F336" s="15" t="s">
        <v>1426</v>
      </c>
      <c r="G336" s="16">
        <v>23</v>
      </c>
      <c r="H336" s="15" t="s">
        <v>1425</v>
      </c>
      <c r="I336" s="5" t="s">
        <v>1452</v>
      </c>
      <c r="K336" s="5" t="s">
        <v>1454</v>
      </c>
    </row>
    <row r="337" spans="1:11" hidden="1" x14ac:dyDescent="0.65">
      <c r="A337" s="15" t="s">
        <v>985</v>
      </c>
      <c r="B337" s="15" t="s">
        <v>411</v>
      </c>
      <c r="C337" s="15" t="s">
        <v>37</v>
      </c>
      <c r="D337" s="15" t="s">
        <v>38</v>
      </c>
      <c r="E337" s="15" t="s">
        <v>1425</v>
      </c>
      <c r="F337" s="15" t="s">
        <v>1426</v>
      </c>
      <c r="G337" s="16">
        <v>23</v>
      </c>
      <c r="H337" s="15" t="s">
        <v>1425</v>
      </c>
      <c r="I337" s="5" t="s">
        <v>1452</v>
      </c>
      <c r="K337" s="5" t="s">
        <v>1454</v>
      </c>
    </row>
    <row r="338" spans="1:11" hidden="1" x14ac:dyDescent="0.65">
      <c r="A338" s="15" t="s">
        <v>334</v>
      </c>
      <c r="B338" s="15" t="s">
        <v>335</v>
      </c>
      <c r="C338" s="15" t="s">
        <v>33</v>
      </c>
      <c r="D338" s="15" t="s">
        <v>34</v>
      </c>
      <c r="E338" s="15" t="s">
        <v>1415</v>
      </c>
      <c r="F338" s="15" t="s">
        <v>1416</v>
      </c>
      <c r="G338" s="16">
        <v>21</v>
      </c>
      <c r="H338" s="15" t="s">
        <v>1415</v>
      </c>
      <c r="I338" s="5" t="s">
        <v>1452</v>
      </c>
      <c r="K338" s="5" t="s">
        <v>1451</v>
      </c>
    </row>
    <row r="339" spans="1:11" hidden="1" x14ac:dyDescent="0.65">
      <c r="A339" s="15" t="s">
        <v>336</v>
      </c>
      <c r="B339" s="15" t="s">
        <v>337</v>
      </c>
      <c r="C339" s="15" t="s">
        <v>33</v>
      </c>
      <c r="D339" s="15" t="s">
        <v>34</v>
      </c>
      <c r="E339" s="15" t="s">
        <v>1415</v>
      </c>
      <c r="F339" s="15" t="s">
        <v>1416</v>
      </c>
      <c r="G339" s="16">
        <v>21</v>
      </c>
      <c r="H339" s="15" t="s">
        <v>1415</v>
      </c>
      <c r="I339" s="5" t="s">
        <v>1452</v>
      </c>
      <c r="K339" s="5" t="s">
        <v>1451</v>
      </c>
    </row>
    <row r="340" spans="1:11" hidden="1" x14ac:dyDescent="0.65">
      <c r="A340" s="15" t="s">
        <v>338</v>
      </c>
      <c r="B340" s="15" t="s">
        <v>339</v>
      </c>
      <c r="C340" s="15" t="s">
        <v>33</v>
      </c>
      <c r="D340" s="15" t="s">
        <v>34</v>
      </c>
      <c r="E340" s="15" t="s">
        <v>1415</v>
      </c>
      <c r="F340" s="15" t="s">
        <v>1416</v>
      </c>
      <c r="G340" s="16">
        <v>21</v>
      </c>
      <c r="H340" s="15" t="s">
        <v>1415</v>
      </c>
      <c r="I340" s="5" t="s">
        <v>1452</v>
      </c>
      <c r="K340" s="5" t="s">
        <v>1451</v>
      </c>
    </row>
    <row r="341" spans="1:11" hidden="1" x14ac:dyDescent="0.65">
      <c r="A341" s="15" t="s">
        <v>340</v>
      </c>
      <c r="B341" s="15" t="s">
        <v>341</v>
      </c>
      <c r="C341" s="15" t="s">
        <v>33</v>
      </c>
      <c r="D341" s="15" t="s">
        <v>34</v>
      </c>
      <c r="E341" s="15" t="s">
        <v>1415</v>
      </c>
      <c r="F341" s="15" t="s">
        <v>1416</v>
      </c>
      <c r="G341" s="16">
        <v>21</v>
      </c>
      <c r="H341" s="15" t="s">
        <v>1415</v>
      </c>
      <c r="I341" s="5" t="s">
        <v>1452</v>
      </c>
      <c r="K341" s="5" t="s">
        <v>1451</v>
      </c>
    </row>
    <row r="342" spans="1:11" hidden="1" x14ac:dyDescent="0.65">
      <c r="A342" s="15" t="s">
        <v>342</v>
      </c>
      <c r="B342" s="15" t="s">
        <v>343</v>
      </c>
      <c r="C342" s="15" t="s">
        <v>33</v>
      </c>
      <c r="D342" s="15" t="s">
        <v>34</v>
      </c>
      <c r="E342" s="15" t="s">
        <v>1415</v>
      </c>
      <c r="F342" s="15" t="s">
        <v>1416</v>
      </c>
      <c r="G342" s="16">
        <v>21</v>
      </c>
      <c r="H342" s="15" t="s">
        <v>1415</v>
      </c>
      <c r="I342" s="5" t="s">
        <v>1452</v>
      </c>
      <c r="K342" s="5" t="s">
        <v>1451</v>
      </c>
    </row>
    <row r="343" spans="1:11" hidden="1" x14ac:dyDescent="0.65">
      <c r="A343" s="15" t="s">
        <v>344</v>
      </c>
      <c r="B343" s="15" t="s">
        <v>345</v>
      </c>
      <c r="C343" s="15" t="s">
        <v>33</v>
      </c>
      <c r="D343" s="15" t="s">
        <v>34</v>
      </c>
      <c r="E343" s="15" t="s">
        <v>1415</v>
      </c>
      <c r="F343" s="15" t="s">
        <v>1416</v>
      </c>
      <c r="G343" s="16">
        <v>21</v>
      </c>
      <c r="H343" s="15" t="s">
        <v>1415</v>
      </c>
      <c r="I343" s="5" t="s">
        <v>1452</v>
      </c>
      <c r="K343" s="5" t="s">
        <v>1451</v>
      </c>
    </row>
    <row r="344" spans="1:11" hidden="1" x14ac:dyDescent="0.65">
      <c r="A344" s="15" t="s">
        <v>346</v>
      </c>
      <c r="B344" s="15" t="s">
        <v>347</v>
      </c>
      <c r="C344" s="15" t="s">
        <v>33</v>
      </c>
      <c r="D344" s="15" t="s">
        <v>34</v>
      </c>
      <c r="E344" s="15" t="s">
        <v>1415</v>
      </c>
      <c r="F344" s="15" t="s">
        <v>1416</v>
      </c>
      <c r="G344" s="16">
        <v>21</v>
      </c>
      <c r="H344" s="15" t="s">
        <v>1415</v>
      </c>
      <c r="I344" s="5" t="s">
        <v>1452</v>
      </c>
      <c r="K344" s="5" t="s">
        <v>1451</v>
      </c>
    </row>
    <row r="345" spans="1:11" hidden="1" x14ac:dyDescent="0.65">
      <c r="A345" s="15" t="s">
        <v>348</v>
      </c>
      <c r="B345" s="15" t="s">
        <v>349</v>
      </c>
      <c r="C345" s="15" t="s">
        <v>33</v>
      </c>
      <c r="D345" s="15" t="s">
        <v>34</v>
      </c>
      <c r="E345" s="15" t="s">
        <v>1415</v>
      </c>
      <c r="F345" s="15" t="s">
        <v>1416</v>
      </c>
      <c r="G345" s="16">
        <v>21</v>
      </c>
      <c r="H345" s="15" t="s">
        <v>1415</v>
      </c>
      <c r="I345" s="5" t="s">
        <v>1452</v>
      </c>
      <c r="K345" s="5" t="s">
        <v>1451</v>
      </c>
    </row>
    <row r="346" spans="1:11" hidden="1" x14ac:dyDescent="0.65">
      <c r="A346" s="15" t="s">
        <v>350</v>
      </c>
      <c r="B346" s="15" t="s">
        <v>351</v>
      </c>
      <c r="C346" s="15" t="s">
        <v>33</v>
      </c>
      <c r="D346" s="15" t="s">
        <v>34</v>
      </c>
      <c r="E346" s="15" t="s">
        <v>1417</v>
      </c>
      <c r="F346" s="15" t="s">
        <v>1418</v>
      </c>
      <c r="G346" s="16">
        <v>21</v>
      </c>
      <c r="H346" s="15" t="s">
        <v>1417</v>
      </c>
      <c r="I346" s="5" t="s">
        <v>1452</v>
      </c>
      <c r="K346" s="5" t="s">
        <v>1451</v>
      </c>
    </row>
    <row r="347" spans="1:11" hidden="1" x14ac:dyDescent="0.65">
      <c r="A347" s="15" t="s">
        <v>352</v>
      </c>
      <c r="B347" s="15" t="s">
        <v>353</v>
      </c>
      <c r="C347" s="15" t="s">
        <v>33</v>
      </c>
      <c r="D347" s="15" t="s">
        <v>34</v>
      </c>
      <c r="E347" s="15" t="s">
        <v>1417</v>
      </c>
      <c r="F347" s="15" t="s">
        <v>1418</v>
      </c>
      <c r="G347" s="16">
        <v>21</v>
      </c>
      <c r="H347" s="15" t="s">
        <v>1417</v>
      </c>
      <c r="I347" s="5" t="s">
        <v>1452</v>
      </c>
      <c r="K347" s="5" t="s">
        <v>1451</v>
      </c>
    </row>
    <row r="348" spans="1:11" hidden="1" x14ac:dyDescent="0.65">
      <c r="A348" s="15" t="s">
        <v>354</v>
      </c>
      <c r="B348" s="15" t="s">
        <v>1544</v>
      </c>
      <c r="C348" s="15" t="s">
        <v>33</v>
      </c>
      <c r="D348" s="15" t="s">
        <v>34</v>
      </c>
      <c r="E348" s="15" t="s">
        <v>1417</v>
      </c>
      <c r="F348" s="15" t="s">
        <v>1418</v>
      </c>
      <c r="G348" s="16">
        <v>21</v>
      </c>
      <c r="H348" s="15" t="s">
        <v>1417</v>
      </c>
      <c r="I348" s="5" t="s">
        <v>1452</v>
      </c>
      <c r="K348" s="5" t="s">
        <v>1451</v>
      </c>
    </row>
    <row r="349" spans="1:11" hidden="1" x14ac:dyDescent="0.65">
      <c r="A349" s="15" t="s">
        <v>355</v>
      </c>
      <c r="B349" s="15" t="s">
        <v>356</v>
      </c>
      <c r="C349" s="15" t="s">
        <v>33</v>
      </c>
      <c r="D349" s="15" t="s">
        <v>34</v>
      </c>
      <c r="E349" s="15" t="s">
        <v>1417</v>
      </c>
      <c r="F349" s="15" t="s">
        <v>1418</v>
      </c>
      <c r="G349" s="16">
        <v>21</v>
      </c>
      <c r="H349" s="15" t="s">
        <v>1417</v>
      </c>
      <c r="I349" s="5" t="s">
        <v>1452</v>
      </c>
      <c r="K349" s="5" t="s">
        <v>1451</v>
      </c>
    </row>
    <row r="350" spans="1:11" hidden="1" x14ac:dyDescent="0.65">
      <c r="A350" s="15" t="s">
        <v>357</v>
      </c>
      <c r="B350" s="15" t="s">
        <v>358</v>
      </c>
      <c r="C350" s="15" t="s">
        <v>33</v>
      </c>
      <c r="D350" s="15" t="s">
        <v>34</v>
      </c>
      <c r="E350" s="15" t="s">
        <v>1417</v>
      </c>
      <c r="F350" s="15" t="s">
        <v>1418</v>
      </c>
      <c r="G350" s="16">
        <v>21</v>
      </c>
      <c r="H350" s="15" t="s">
        <v>1417</v>
      </c>
      <c r="I350" s="5" t="s">
        <v>1452</v>
      </c>
      <c r="K350" s="5" t="s">
        <v>1451</v>
      </c>
    </row>
    <row r="351" spans="1:11" hidden="1" x14ac:dyDescent="0.65">
      <c r="A351" s="15" t="s">
        <v>986</v>
      </c>
      <c r="B351" s="15" t="s">
        <v>987</v>
      </c>
      <c r="C351" s="15" t="s">
        <v>37</v>
      </c>
      <c r="D351" s="15" t="s">
        <v>38</v>
      </c>
      <c r="E351" s="15" t="s">
        <v>1425</v>
      </c>
      <c r="F351" s="15" t="s">
        <v>1426</v>
      </c>
      <c r="G351" s="16">
        <v>23</v>
      </c>
      <c r="H351" s="15" t="s">
        <v>1425</v>
      </c>
      <c r="I351" s="5" t="s">
        <v>1452</v>
      </c>
      <c r="K351" s="5" t="s">
        <v>1454</v>
      </c>
    </row>
    <row r="352" spans="1:11" hidden="1" x14ac:dyDescent="0.65">
      <c r="A352" s="15" t="s">
        <v>359</v>
      </c>
      <c r="B352" s="15" t="s">
        <v>360</v>
      </c>
      <c r="C352" s="15" t="s">
        <v>33</v>
      </c>
      <c r="D352" s="15" t="s">
        <v>34</v>
      </c>
      <c r="E352" s="15" t="s">
        <v>1419</v>
      </c>
      <c r="F352" s="15" t="s">
        <v>1420</v>
      </c>
      <c r="G352" s="16">
        <v>21</v>
      </c>
      <c r="H352" s="15" t="s">
        <v>1419</v>
      </c>
      <c r="I352" s="5" t="s">
        <v>1452</v>
      </c>
      <c r="K352" s="5" t="s">
        <v>1451</v>
      </c>
    </row>
    <row r="353" spans="1:11" hidden="1" x14ac:dyDescent="0.65">
      <c r="A353" s="15" t="s">
        <v>361</v>
      </c>
      <c r="B353" s="15" t="s">
        <v>362</v>
      </c>
      <c r="C353" s="15" t="s">
        <v>33</v>
      </c>
      <c r="D353" s="15" t="s">
        <v>34</v>
      </c>
      <c r="E353" s="15" t="s">
        <v>1419</v>
      </c>
      <c r="F353" s="15" t="s">
        <v>1420</v>
      </c>
      <c r="G353" s="16">
        <v>21</v>
      </c>
      <c r="H353" s="15" t="s">
        <v>1419</v>
      </c>
      <c r="I353" s="5" t="s">
        <v>1452</v>
      </c>
      <c r="K353" s="5" t="s">
        <v>1451</v>
      </c>
    </row>
    <row r="354" spans="1:11" hidden="1" x14ac:dyDescent="0.65">
      <c r="A354" s="15" t="s">
        <v>363</v>
      </c>
      <c r="B354" s="15" t="s">
        <v>364</v>
      </c>
      <c r="C354" s="15" t="s">
        <v>33</v>
      </c>
      <c r="D354" s="15" t="s">
        <v>34</v>
      </c>
      <c r="E354" s="15" t="s">
        <v>1419</v>
      </c>
      <c r="F354" s="15" t="s">
        <v>1420</v>
      </c>
      <c r="G354" s="16">
        <v>21</v>
      </c>
      <c r="H354" s="15" t="s">
        <v>1419</v>
      </c>
      <c r="I354" s="5" t="s">
        <v>1452</v>
      </c>
      <c r="K354" s="5" t="s">
        <v>1451</v>
      </c>
    </row>
    <row r="355" spans="1:11" hidden="1" x14ac:dyDescent="0.65">
      <c r="A355" s="15" t="s">
        <v>365</v>
      </c>
      <c r="B355" s="15" t="s">
        <v>366</v>
      </c>
      <c r="C355" s="15" t="s">
        <v>33</v>
      </c>
      <c r="D355" s="15" t="s">
        <v>34</v>
      </c>
      <c r="E355" s="15" t="s">
        <v>1419</v>
      </c>
      <c r="F355" s="15" t="s">
        <v>1420</v>
      </c>
      <c r="G355" s="16">
        <v>21</v>
      </c>
      <c r="H355" s="15" t="s">
        <v>1419</v>
      </c>
      <c r="I355" s="5" t="s">
        <v>1452</v>
      </c>
      <c r="K355" s="5" t="s">
        <v>1451</v>
      </c>
    </row>
    <row r="356" spans="1:11" hidden="1" x14ac:dyDescent="0.65">
      <c r="A356" s="15" t="s">
        <v>367</v>
      </c>
      <c r="B356" s="15" t="s">
        <v>368</v>
      </c>
      <c r="C356" s="15" t="s">
        <v>33</v>
      </c>
      <c r="D356" s="15" t="s">
        <v>34</v>
      </c>
      <c r="E356" s="15" t="s">
        <v>1419</v>
      </c>
      <c r="F356" s="15" t="s">
        <v>1420</v>
      </c>
      <c r="G356" s="16">
        <v>21</v>
      </c>
      <c r="H356" s="15" t="s">
        <v>1419</v>
      </c>
      <c r="I356" s="5" t="s">
        <v>1452</v>
      </c>
      <c r="K356" s="5" t="s">
        <v>1451</v>
      </c>
    </row>
    <row r="357" spans="1:11" hidden="1" x14ac:dyDescent="0.65">
      <c r="A357" s="15" t="s">
        <v>369</v>
      </c>
      <c r="B357" s="15" t="s">
        <v>370</v>
      </c>
      <c r="C357" s="15" t="s">
        <v>33</v>
      </c>
      <c r="D357" s="15" t="s">
        <v>34</v>
      </c>
      <c r="E357" s="15" t="s">
        <v>1419</v>
      </c>
      <c r="F357" s="15" t="s">
        <v>1420</v>
      </c>
      <c r="G357" s="16">
        <v>21</v>
      </c>
      <c r="H357" s="15" t="s">
        <v>1419</v>
      </c>
      <c r="I357" s="5" t="s">
        <v>1452</v>
      </c>
      <c r="K357" s="5" t="s">
        <v>1451</v>
      </c>
    </row>
    <row r="358" spans="1:11" hidden="1" x14ac:dyDescent="0.65">
      <c r="A358" s="15" t="s">
        <v>371</v>
      </c>
      <c r="B358" s="15" t="s">
        <v>1545</v>
      </c>
      <c r="C358" s="15" t="s">
        <v>33</v>
      </c>
      <c r="D358" s="15" t="s">
        <v>34</v>
      </c>
      <c r="E358" s="15" t="s">
        <v>1421</v>
      </c>
      <c r="F358" s="15" t="s">
        <v>1422</v>
      </c>
      <c r="G358" s="16">
        <v>21</v>
      </c>
      <c r="H358" s="15" t="s">
        <v>1421</v>
      </c>
      <c r="I358" s="5" t="s">
        <v>1452</v>
      </c>
      <c r="K358" s="5" t="s">
        <v>1451</v>
      </c>
    </row>
    <row r="359" spans="1:11" hidden="1" x14ac:dyDescent="0.65">
      <c r="A359" s="15" t="s">
        <v>373</v>
      </c>
      <c r="B359" s="15" t="s">
        <v>1546</v>
      </c>
      <c r="C359" s="15" t="s">
        <v>33</v>
      </c>
      <c r="D359" s="15" t="s">
        <v>34</v>
      </c>
      <c r="E359" s="15" t="s">
        <v>1419</v>
      </c>
      <c r="F359" s="15" t="s">
        <v>1420</v>
      </c>
      <c r="G359" s="16">
        <v>21</v>
      </c>
      <c r="H359" s="15" t="s">
        <v>1419</v>
      </c>
      <c r="I359" s="5" t="s">
        <v>1452</v>
      </c>
      <c r="K359" s="5" t="s">
        <v>1451</v>
      </c>
    </row>
    <row r="360" spans="1:11" hidden="1" x14ac:dyDescent="0.65">
      <c r="A360" s="15" t="s">
        <v>374</v>
      </c>
      <c r="B360" s="15" t="s">
        <v>375</v>
      </c>
      <c r="C360" s="15" t="s">
        <v>33</v>
      </c>
      <c r="D360" s="15" t="s">
        <v>34</v>
      </c>
      <c r="E360" s="15" t="s">
        <v>1421</v>
      </c>
      <c r="F360" s="15" t="s">
        <v>1422</v>
      </c>
      <c r="G360" s="16">
        <v>21</v>
      </c>
      <c r="H360" s="15" t="s">
        <v>1421</v>
      </c>
      <c r="I360" s="5" t="s">
        <v>1452</v>
      </c>
      <c r="K360" s="5" t="s">
        <v>1451</v>
      </c>
    </row>
    <row r="361" spans="1:11" hidden="1" x14ac:dyDescent="0.65">
      <c r="A361" s="15" t="s">
        <v>376</v>
      </c>
      <c r="B361" s="15" t="s">
        <v>377</v>
      </c>
      <c r="C361" s="15" t="s">
        <v>33</v>
      </c>
      <c r="D361" s="15" t="s">
        <v>34</v>
      </c>
      <c r="E361" s="15" t="s">
        <v>1421</v>
      </c>
      <c r="F361" s="15" t="s">
        <v>1422</v>
      </c>
      <c r="G361" s="16">
        <v>21</v>
      </c>
      <c r="H361" s="15" t="s">
        <v>1421</v>
      </c>
      <c r="I361" s="5" t="s">
        <v>1452</v>
      </c>
      <c r="K361" s="5" t="s">
        <v>1451</v>
      </c>
    </row>
    <row r="362" spans="1:11" hidden="1" x14ac:dyDescent="0.65">
      <c r="A362" s="15" t="s">
        <v>378</v>
      </c>
      <c r="B362" s="15" t="s">
        <v>379</v>
      </c>
      <c r="C362" s="15" t="s">
        <v>33</v>
      </c>
      <c r="D362" s="15" t="s">
        <v>34</v>
      </c>
      <c r="E362" s="15" t="s">
        <v>1413</v>
      </c>
      <c r="F362" s="15" t="s">
        <v>1414</v>
      </c>
      <c r="G362" s="16">
        <v>21</v>
      </c>
      <c r="H362" s="15" t="s">
        <v>1413</v>
      </c>
      <c r="I362" s="5" t="s">
        <v>1452</v>
      </c>
      <c r="K362" s="5" t="s">
        <v>1451</v>
      </c>
    </row>
    <row r="363" spans="1:11" hidden="1" x14ac:dyDescent="0.65">
      <c r="A363" s="15" t="s">
        <v>380</v>
      </c>
      <c r="B363" s="15" t="s">
        <v>381</v>
      </c>
      <c r="C363" s="15" t="s">
        <v>33</v>
      </c>
      <c r="D363" s="15" t="s">
        <v>34</v>
      </c>
      <c r="E363" s="15" t="s">
        <v>1413</v>
      </c>
      <c r="F363" s="15" t="s">
        <v>1414</v>
      </c>
      <c r="G363" s="16">
        <v>21</v>
      </c>
      <c r="H363" s="15" t="s">
        <v>1413</v>
      </c>
      <c r="I363" s="5" t="s">
        <v>1452</v>
      </c>
      <c r="K363" s="5" t="s">
        <v>1451</v>
      </c>
    </row>
    <row r="364" spans="1:11" hidden="1" x14ac:dyDescent="0.65">
      <c r="A364" s="15" t="s">
        <v>390</v>
      </c>
      <c r="B364" s="15" t="s">
        <v>391</v>
      </c>
      <c r="C364" s="15" t="s">
        <v>35</v>
      </c>
      <c r="D364" s="15" t="s">
        <v>36</v>
      </c>
      <c r="E364" s="15" t="s">
        <v>1423</v>
      </c>
      <c r="F364" s="15" t="s">
        <v>1424</v>
      </c>
      <c r="G364" s="16">
        <v>22</v>
      </c>
      <c r="H364" s="15" t="s">
        <v>1423</v>
      </c>
      <c r="I364" s="5" t="s">
        <v>1452</v>
      </c>
      <c r="K364" s="5" t="s">
        <v>1451</v>
      </c>
    </row>
    <row r="365" spans="1:11" hidden="1" x14ac:dyDescent="0.65">
      <c r="A365" s="15" t="s">
        <v>392</v>
      </c>
      <c r="B365" s="15" t="s">
        <v>1547</v>
      </c>
      <c r="C365" s="15" t="s">
        <v>35</v>
      </c>
      <c r="D365" s="15" t="s">
        <v>36</v>
      </c>
      <c r="E365" s="15" t="s">
        <v>1423</v>
      </c>
      <c r="F365" s="15" t="s">
        <v>1424</v>
      </c>
      <c r="G365" s="16">
        <v>22</v>
      </c>
      <c r="H365" s="15" t="s">
        <v>1423</v>
      </c>
      <c r="I365" s="5" t="s">
        <v>1452</v>
      </c>
      <c r="K365" s="5" t="s">
        <v>1451</v>
      </c>
    </row>
    <row r="366" spans="1:11" hidden="1" x14ac:dyDescent="0.65">
      <c r="A366" s="15" t="s">
        <v>393</v>
      </c>
      <c r="B366" s="15" t="s">
        <v>394</v>
      </c>
      <c r="C366" s="15" t="s">
        <v>35</v>
      </c>
      <c r="D366" s="15" t="s">
        <v>36</v>
      </c>
      <c r="E366" s="15" t="s">
        <v>1423</v>
      </c>
      <c r="F366" s="15" t="s">
        <v>1424</v>
      </c>
      <c r="G366" s="16">
        <v>22</v>
      </c>
      <c r="H366" s="15" t="s">
        <v>1423</v>
      </c>
      <c r="I366" s="5" t="s">
        <v>1452</v>
      </c>
      <c r="K366" s="5" t="s">
        <v>1451</v>
      </c>
    </row>
    <row r="367" spans="1:11" hidden="1" x14ac:dyDescent="0.65">
      <c r="A367" s="15" t="s">
        <v>395</v>
      </c>
      <c r="B367" s="15" t="s">
        <v>396</v>
      </c>
      <c r="C367" s="15" t="s">
        <v>35</v>
      </c>
      <c r="D367" s="15" t="s">
        <v>36</v>
      </c>
      <c r="E367" s="15" t="s">
        <v>1423</v>
      </c>
      <c r="F367" s="15" t="s">
        <v>1424</v>
      </c>
      <c r="G367" s="16">
        <v>22</v>
      </c>
      <c r="H367" s="15" t="s">
        <v>1423</v>
      </c>
      <c r="I367" s="5" t="s">
        <v>1452</v>
      </c>
      <c r="K367" s="5" t="s">
        <v>1451</v>
      </c>
    </row>
    <row r="368" spans="1:11" hidden="1" x14ac:dyDescent="0.65">
      <c r="A368" s="15" t="s">
        <v>397</v>
      </c>
      <c r="B368" s="15" t="s">
        <v>398</v>
      </c>
      <c r="C368" s="15" t="s">
        <v>35</v>
      </c>
      <c r="D368" s="15" t="s">
        <v>36</v>
      </c>
      <c r="E368" s="15" t="s">
        <v>1423</v>
      </c>
      <c r="F368" s="15" t="s">
        <v>1424</v>
      </c>
      <c r="G368" s="16">
        <v>22</v>
      </c>
      <c r="H368" s="15" t="s">
        <v>1423</v>
      </c>
      <c r="I368" s="5" t="s">
        <v>1452</v>
      </c>
      <c r="K368" s="5" t="s">
        <v>1451</v>
      </c>
    </row>
    <row r="369" spans="1:11" hidden="1" x14ac:dyDescent="0.65">
      <c r="A369" s="15" t="s">
        <v>382</v>
      </c>
      <c r="B369" s="15" t="s">
        <v>383</v>
      </c>
      <c r="C369" s="15" t="s">
        <v>33</v>
      </c>
      <c r="D369" s="15" t="s">
        <v>34</v>
      </c>
      <c r="E369" s="15" t="s">
        <v>1413</v>
      </c>
      <c r="F369" s="15" t="s">
        <v>1414</v>
      </c>
      <c r="G369" s="16">
        <v>21</v>
      </c>
      <c r="H369" s="15" t="s">
        <v>1413</v>
      </c>
      <c r="I369" s="5" t="s">
        <v>1452</v>
      </c>
      <c r="K369" s="5" t="s">
        <v>1451</v>
      </c>
    </row>
    <row r="370" spans="1:11" hidden="1" x14ac:dyDescent="0.65">
      <c r="A370" s="15" t="s">
        <v>384</v>
      </c>
      <c r="B370" s="15" t="s">
        <v>385</v>
      </c>
      <c r="C370" s="15" t="s">
        <v>33</v>
      </c>
      <c r="D370" s="15" t="s">
        <v>34</v>
      </c>
      <c r="E370" s="15" t="s">
        <v>1413</v>
      </c>
      <c r="F370" s="15" t="s">
        <v>1414</v>
      </c>
      <c r="G370" s="16">
        <v>21</v>
      </c>
      <c r="H370" s="15" t="s">
        <v>1413</v>
      </c>
      <c r="I370" s="5" t="s">
        <v>1452</v>
      </c>
      <c r="K370" s="5" t="s">
        <v>1451</v>
      </c>
    </row>
    <row r="371" spans="1:11" hidden="1" x14ac:dyDescent="0.65">
      <c r="A371" s="15" t="s">
        <v>220</v>
      </c>
      <c r="B371" s="15" t="s">
        <v>221</v>
      </c>
      <c r="C371" s="15" t="s">
        <v>19</v>
      </c>
      <c r="D371" s="15" t="s">
        <v>20</v>
      </c>
      <c r="E371" s="15" t="s">
        <v>1385</v>
      </c>
      <c r="F371" s="15" t="s">
        <v>1386</v>
      </c>
      <c r="G371" s="16">
        <v>14</v>
      </c>
      <c r="H371" s="15" t="s">
        <v>1385</v>
      </c>
      <c r="I371" s="5" t="s">
        <v>1452</v>
      </c>
      <c r="K371" s="5" t="s">
        <v>1451</v>
      </c>
    </row>
    <row r="372" spans="1:11" hidden="1" x14ac:dyDescent="0.65">
      <c r="A372" s="15" t="s">
        <v>222</v>
      </c>
      <c r="B372" s="15" t="s">
        <v>1548</v>
      </c>
      <c r="C372" s="15" t="s">
        <v>21</v>
      </c>
      <c r="D372" s="15" t="s">
        <v>22</v>
      </c>
      <c r="E372" s="15" t="s">
        <v>1387</v>
      </c>
      <c r="F372" s="15" t="s">
        <v>1388</v>
      </c>
      <c r="G372" s="16">
        <v>15</v>
      </c>
      <c r="H372" s="15" t="s">
        <v>1387</v>
      </c>
      <c r="I372" s="5" t="s">
        <v>1452</v>
      </c>
      <c r="K372" s="5" t="s">
        <v>1451</v>
      </c>
    </row>
    <row r="373" spans="1:11" hidden="1" x14ac:dyDescent="0.65">
      <c r="A373" s="15" t="s">
        <v>224</v>
      </c>
      <c r="B373" s="15" t="s">
        <v>1549</v>
      </c>
      <c r="C373" s="15" t="s">
        <v>21</v>
      </c>
      <c r="D373" s="15" t="s">
        <v>22</v>
      </c>
      <c r="E373" s="15" t="s">
        <v>1389</v>
      </c>
      <c r="F373" s="15" t="s">
        <v>1390</v>
      </c>
      <c r="G373" s="16">
        <v>15</v>
      </c>
      <c r="H373" s="15" t="s">
        <v>1389</v>
      </c>
      <c r="I373" s="5" t="s">
        <v>1452</v>
      </c>
      <c r="K373" s="5" t="s">
        <v>1451</v>
      </c>
    </row>
    <row r="374" spans="1:11" hidden="1" x14ac:dyDescent="0.65">
      <c r="A374" s="15" t="s">
        <v>227</v>
      </c>
      <c r="B374" s="15" t="s">
        <v>228</v>
      </c>
      <c r="C374" s="15" t="s">
        <v>23</v>
      </c>
      <c r="D374" s="15" t="s">
        <v>24</v>
      </c>
      <c r="E374" s="15" t="s">
        <v>1393</v>
      </c>
      <c r="F374" s="15" t="s">
        <v>1394</v>
      </c>
      <c r="G374" s="16">
        <v>16</v>
      </c>
      <c r="H374" s="15" t="s">
        <v>1393</v>
      </c>
      <c r="I374" s="5" t="s">
        <v>1452</v>
      </c>
      <c r="K374" s="5" t="s">
        <v>1451</v>
      </c>
    </row>
    <row r="375" spans="1:11" hidden="1" x14ac:dyDescent="0.65">
      <c r="A375" s="15" t="s">
        <v>1203</v>
      </c>
      <c r="B375" s="15" t="s">
        <v>399</v>
      </c>
      <c r="C375" s="15" t="s">
        <v>37</v>
      </c>
      <c r="D375" s="15" t="s">
        <v>38</v>
      </c>
      <c r="E375" s="15" t="s">
        <v>1425</v>
      </c>
      <c r="F375" s="15" t="s">
        <v>1426</v>
      </c>
      <c r="G375" s="16">
        <v>23</v>
      </c>
      <c r="H375" s="15" t="s">
        <v>1425</v>
      </c>
      <c r="I375" s="5" t="s">
        <v>1450</v>
      </c>
      <c r="J375" s="5">
        <v>42643</v>
      </c>
      <c r="K375" s="5" t="s">
        <v>1451</v>
      </c>
    </row>
    <row r="376" spans="1:11" hidden="1" x14ac:dyDescent="0.65">
      <c r="A376" s="15" t="s">
        <v>1204</v>
      </c>
      <c r="B376" s="15" t="s">
        <v>400</v>
      </c>
      <c r="C376" s="15" t="s">
        <v>37</v>
      </c>
      <c r="D376" s="15" t="s">
        <v>38</v>
      </c>
      <c r="E376" s="15" t="s">
        <v>1425</v>
      </c>
      <c r="F376" s="15" t="s">
        <v>1426</v>
      </c>
      <c r="G376" s="16">
        <v>23</v>
      </c>
      <c r="H376" s="15" t="s">
        <v>1425</v>
      </c>
      <c r="I376" s="5" t="s">
        <v>1450</v>
      </c>
      <c r="J376" s="5">
        <v>42643</v>
      </c>
      <c r="K376" s="5" t="s">
        <v>1451</v>
      </c>
    </row>
    <row r="377" spans="1:11" hidden="1" x14ac:dyDescent="0.65">
      <c r="A377" s="15" t="s">
        <v>1205</v>
      </c>
      <c r="B377" s="15" t="s">
        <v>1206</v>
      </c>
      <c r="C377" s="15" t="s">
        <v>37</v>
      </c>
      <c r="D377" s="15" t="s">
        <v>38</v>
      </c>
      <c r="E377" s="15" t="s">
        <v>1425</v>
      </c>
      <c r="F377" s="15" t="s">
        <v>1426</v>
      </c>
      <c r="G377" s="16">
        <v>23</v>
      </c>
      <c r="H377" s="15" t="s">
        <v>1425</v>
      </c>
      <c r="I377" s="5" t="s">
        <v>1450</v>
      </c>
      <c r="J377" s="5">
        <v>42643</v>
      </c>
      <c r="K377" s="5" t="s">
        <v>1451</v>
      </c>
    </row>
    <row r="378" spans="1:11" hidden="1" x14ac:dyDescent="0.65">
      <c r="A378" s="15" t="s">
        <v>1207</v>
      </c>
      <c r="B378" s="15" t="s">
        <v>401</v>
      </c>
      <c r="C378" s="15" t="s">
        <v>37</v>
      </c>
      <c r="D378" s="15" t="s">
        <v>38</v>
      </c>
      <c r="E378" s="15" t="s">
        <v>1425</v>
      </c>
      <c r="F378" s="15" t="s">
        <v>1426</v>
      </c>
      <c r="G378" s="16">
        <v>23</v>
      </c>
      <c r="H378" s="15" t="s">
        <v>1425</v>
      </c>
      <c r="I378" s="5" t="s">
        <v>1450</v>
      </c>
      <c r="J378" s="5">
        <v>42643</v>
      </c>
      <c r="K378" s="5" t="s">
        <v>1451</v>
      </c>
    </row>
    <row r="379" spans="1:11" hidden="1" x14ac:dyDescent="0.65">
      <c r="A379" s="15" t="s">
        <v>1208</v>
      </c>
      <c r="B379" s="15" t="s">
        <v>402</v>
      </c>
      <c r="C379" s="15" t="s">
        <v>37</v>
      </c>
      <c r="D379" s="15" t="s">
        <v>38</v>
      </c>
      <c r="E379" s="15" t="s">
        <v>1425</v>
      </c>
      <c r="F379" s="15" t="s">
        <v>1426</v>
      </c>
      <c r="G379" s="16">
        <v>23</v>
      </c>
      <c r="H379" s="15" t="s">
        <v>1425</v>
      </c>
      <c r="I379" s="5" t="s">
        <v>1450</v>
      </c>
      <c r="J379" s="5">
        <v>42643</v>
      </c>
      <c r="K379" s="5" t="s">
        <v>1451</v>
      </c>
    </row>
    <row r="380" spans="1:11" hidden="1" x14ac:dyDescent="0.65">
      <c r="A380" s="15" t="s">
        <v>1209</v>
      </c>
      <c r="B380" s="15" t="s">
        <v>1550</v>
      </c>
      <c r="C380" s="15" t="s">
        <v>37</v>
      </c>
      <c r="D380" s="15" t="s">
        <v>38</v>
      </c>
      <c r="E380" s="15" t="s">
        <v>1425</v>
      </c>
      <c r="F380" s="15" t="s">
        <v>1426</v>
      </c>
      <c r="G380" s="16">
        <v>23</v>
      </c>
      <c r="H380" s="15" t="s">
        <v>1425</v>
      </c>
      <c r="I380" s="5" t="s">
        <v>1450</v>
      </c>
      <c r="J380" s="5">
        <v>42643</v>
      </c>
      <c r="K380" s="5" t="s">
        <v>1451</v>
      </c>
    </row>
    <row r="381" spans="1:11" hidden="1" x14ac:dyDescent="0.65">
      <c r="A381" s="15" t="s">
        <v>1210</v>
      </c>
      <c r="B381" s="15" t="s">
        <v>404</v>
      </c>
      <c r="C381" s="15" t="s">
        <v>37</v>
      </c>
      <c r="D381" s="15" t="s">
        <v>38</v>
      </c>
      <c r="E381" s="15" t="s">
        <v>1425</v>
      </c>
      <c r="F381" s="15" t="s">
        <v>1426</v>
      </c>
      <c r="G381" s="16">
        <v>23</v>
      </c>
      <c r="H381" s="15" t="s">
        <v>1425</v>
      </c>
      <c r="I381" s="5" t="s">
        <v>1450</v>
      </c>
      <c r="J381" s="5">
        <v>42643</v>
      </c>
      <c r="K381" s="5" t="s">
        <v>1451</v>
      </c>
    </row>
    <row r="382" spans="1:11" hidden="1" x14ac:dyDescent="0.65">
      <c r="A382" s="15" t="s">
        <v>405</v>
      </c>
      <c r="B382" s="15" t="s">
        <v>406</v>
      </c>
      <c r="C382" s="15" t="s">
        <v>37</v>
      </c>
      <c r="D382" s="15" t="s">
        <v>38</v>
      </c>
      <c r="E382" s="15" t="s">
        <v>1425</v>
      </c>
      <c r="F382" s="15" t="s">
        <v>1426</v>
      </c>
      <c r="G382" s="16">
        <v>23</v>
      </c>
      <c r="H382" s="15" t="s">
        <v>1425</v>
      </c>
      <c r="I382" s="5" t="s">
        <v>1452</v>
      </c>
      <c r="K382" s="5" t="s">
        <v>1451</v>
      </c>
    </row>
    <row r="383" spans="1:11" hidden="1" x14ac:dyDescent="0.65">
      <c r="A383" s="15" t="s">
        <v>407</v>
      </c>
      <c r="B383" s="15" t="s">
        <v>408</v>
      </c>
      <c r="C383" s="15" t="s">
        <v>37</v>
      </c>
      <c r="D383" s="15" t="s">
        <v>38</v>
      </c>
      <c r="E383" s="15" t="s">
        <v>1425</v>
      </c>
      <c r="F383" s="15" t="s">
        <v>1426</v>
      </c>
      <c r="G383" s="16">
        <v>23</v>
      </c>
      <c r="H383" s="15" t="s">
        <v>1425</v>
      </c>
      <c r="I383" s="5" t="s">
        <v>1452</v>
      </c>
      <c r="K383" s="5" t="s">
        <v>1451</v>
      </c>
    </row>
    <row r="384" spans="1:11" hidden="1" x14ac:dyDescent="0.65">
      <c r="A384" s="15" t="s">
        <v>1211</v>
      </c>
      <c r="B384" s="15" t="s">
        <v>409</v>
      </c>
      <c r="C384" s="15" t="s">
        <v>37</v>
      </c>
      <c r="D384" s="15" t="s">
        <v>38</v>
      </c>
      <c r="E384" s="15" t="s">
        <v>1425</v>
      </c>
      <c r="F384" s="15" t="s">
        <v>1426</v>
      </c>
      <c r="G384" s="16">
        <v>23</v>
      </c>
      <c r="H384" s="15" t="s">
        <v>1425</v>
      </c>
      <c r="I384" s="5" t="s">
        <v>1450</v>
      </c>
      <c r="J384" s="5">
        <v>42643</v>
      </c>
      <c r="K384" s="5" t="s">
        <v>1451</v>
      </c>
    </row>
    <row r="385" spans="1:11" hidden="1" x14ac:dyDescent="0.65">
      <c r="A385" s="15" t="s">
        <v>1212</v>
      </c>
      <c r="B385" s="15" t="s">
        <v>410</v>
      </c>
      <c r="C385" s="15" t="s">
        <v>37</v>
      </c>
      <c r="D385" s="15" t="s">
        <v>38</v>
      </c>
      <c r="E385" s="15" t="s">
        <v>1425</v>
      </c>
      <c r="F385" s="15" t="s">
        <v>1426</v>
      </c>
      <c r="G385" s="16">
        <v>23</v>
      </c>
      <c r="H385" s="15" t="s">
        <v>1425</v>
      </c>
      <c r="I385" s="5" t="s">
        <v>1450</v>
      </c>
      <c r="J385" s="5">
        <v>42643</v>
      </c>
      <c r="K385" s="5" t="s">
        <v>1451</v>
      </c>
    </row>
    <row r="386" spans="1:11" hidden="1" x14ac:dyDescent="0.65">
      <c r="A386" s="15" t="s">
        <v>1213</v>
      </c>
      <c r="B386" s="15" t="s">
        <v>411</v>
      </c>
      <c r="C386" s="15" t="s">
        <v>37</v>
      </c>
      <c r="D386" s="15" t="s">
        <v>38</v>
      </c>
      <c r="E386" s="15" t="s">
        <v>1425</v>
      </c>
      <c r="F386" s="15" t="s">
        <v>1426</v>
      </c>
      <c r="G386" s="16">
        <v>23</v>
      </c>
      <c r="H386" s="15" t="s">
        <v>1425</v>
      </c>
      <c r="I386" s="5" t="s">
        <v>1450</v>
      </c>
      <c r="J386" s="5">
        <v>42643</v>
      </c>
      <c r="K386" s="5" t="s">
        <v>1451</v>
      </c>
    </row>
    <row r="387" spans="1:11" hidden="1" x14ac:dyDescent="0.65">
      <c r="A387" s="15" t="s">
        <v>225</v>
      </c>
      <c r="B387" s="15" t="s">
        <v>226</v>
      </c>
      <c r="C387" s="15" t="s">
        <v>732</v>
      </c>
      <c r="D387" s="15" t="s">
        <v>733</v>
      </c>
      <c r="E387" s="15" t="s">
        <v>1391</v>
      </c>
      <c r="F387" s="15" t="s">
        <v>1392</v>
      </c>
      <c r="G387" s="16">
        <v>163</v>
      </c>
      <c r="H387" s="15" t="s">
        <v>1391</v>
      </c>
      <c r="I387" s="5" t="s">
        <v>1452</v>
      </c>
      <c r="K387" s="5" t="s">
        <v>1451</v>
      </c>
    </row>
    <row r="388" spans="1:11" hidden="1" x14ac:dyDescent="0.65">
      <c r="A388" s="15" t="s">
        <v>988</v>
      </c>
      <c r="B388" s="15" t="s">
        <v>989</v>
      </c>
      <c r="C388" s="15" t="s">
        <v>21</v>
      </c>
      <c r="D388" s="15" t="s">
        <v>22</v>
      </c>
      <c r="E388" s="15" t="s">
        <v>1387</v>
      </c>
      <c r="F388" s="15" t="s">
        <v>1388</v>
      </c>
      <c r="G388" s="16">
        <v>15</v>
      </c>
      <c r="H388" s="15" t="s">
        <v>1387</v>
      </c>
      <c r="I388" s="5" t="s">
        <v>1452</v>
      </c>
      <c r="K388" s="5" t="s">
        <v>1454</v>
      </c>
    </row>
    <row r="389" spans="1:11" hidden="1" x14ac:dyDescent="0.65">
      <c r="A389" s="15" t="s">
        <v>412</v>
      </c>
      <c r="B389" s="15" t="s">
        <v>1551</v>
      </c>
      <c r="C389" s="15" t="s">
        <v>37</v>
      </c>
      <c r="D389" s="15" t="s">
        <v>38</v>
      </c>
      <c r="E389" s="15" t="s">
        <v>1425</v>
      </c>
      <c r="F389" s="15" t="s">
        <v>1426</v>
      </c>
      <c r="G389" s="16">
        <v>23</v>
      </c>
      <c r="H389" s="15" t="s">
        <v>1425</v>
      </c>
      <c r="I389" s="5" t="s">
        <v>1452</v>
      </c>
      <c r="K389" s="5" t="s">
        <v>1451</v>
      </c>
    </row>
    <row r="390" spans="1:11" hidden="1" x14ac:dyDescent="0.65">
      <c r="A390" s="15" t="s">
        <v>386</v>
      </c>
      <c r="B390" s="15" t="s">
        <v>387</v>
      </c>
      <c r="C390" s="15" t="s">
        <v>33</v>
      </c>
      <c r="D390" s="15" t="s">
        <v>34</v>
      </c>
      <c r="E390" s="15" t="s">
        <v>1413</v>
      </c>
      <c r="F390" s="15" t="s">
        <v>1414</v>
      </c>
      <c r="G390" s="16">
        <v>21</v>
      </c>
      <c r="H390" s="15" t="s">
        <v>1413</v>
      </c>
      <c r="I390" s="5" t="s">
        <v>1452</v>
      </c>
      <c r="K390" s="5" t="s">
        <v>1451</v>
      </c>
    </row>
    <row r="391" spans="1:11" hidden="1" x14ac:dyDescent="0.65">
      <c r="A391" s="15" t="s">
        <v>388</v>
      </c>
      <c r="B391" s="15" t="s">
        <v>389</v>
      </c>
      <c r="C391" s="15" t="s">
        <v>33</v>
      </c>
      <c r="D391" s="15" t="s">
        <v>34</v>
      </c>
      <c r="E391" s="15" t="s">
        <v>1413</v>
      </c>
      <c r="F391" s="15" t="s">
        <v>1414</v>
      </c>
      <c r="G391" s="16">
        <v>21</v>
      </c>
      <c r="H391" s="15" t="s">
        <v>1413</v>
      </c>
      <c r="I391" s="5" t="s">
        <v>1452</v>
      </c>
      <c r="K391" s="5" t="s">
        <v>1451</v>
      </c>
    </row>
    <row r="392" spans="1:11" hidden="1" x14ac:dyDescent="0.65">
      <c r="A392" s="15" t="s">
        <v>1214</v>
      </c>
      <c r="B392" s="15" t="s">
        <v>1215</v>
      </c>
      <c r="C392" s="15" t="s">
        <v>33</v>
      </c>
      <c r="D392" s="15" t="s">
        <v>34</v>
      </c>
      <c r="E392" s="15" t="s">
        <v>1413</v>
      </c>
      <c r="F392" s="15" t="s">
        <v>1414</v>
      </c>
      <c r="G392" s="16">
        <v>21</v>
      </c>
      <c r="H392" s="15" t="s">
        <v>1413</v>
      </c>
      <c r="I392" s="5" t="s">
        <v>1450</v>
      </c>
      <c r="J392" s="5">
        <v>42643</v>
      </c>
      <c r="K392" s="5" t="s">
        <v>1451</v>
      </c>
    </row>
    <row r="393" spans="1:11" hidden="1" x14ac:dyDescent="0.65">
      <c r="A393" s="15" t="s">
        <v>503</v>
      </c>
      <c r="B393" s="15" t="s">
        <v>1552</v>
      </c>
      <c r="C393" s="15" t="s">
        <v>33</v>
      </c>
      <c r="D393" s="15" t="s">
        <v>34</v>
      </c>
      <c r="E393" s="15" t="s">
        <v>1413</v>
      </c>
      <c r="F393" s="15" t="s">
        <v>1414</v>
      </c>
      <c r="G393" s="16">
        <v>21</v>
      </c>
      <c r="H393" s="15" t="s">
        <v>1413</v>
      </c>
      <c r="I393" s="5" t="s">
        <v>1452</v>
      </c>
      <c r="K393" s="5" t="s">
        <v>1451</v>
      </c>
    </row>
    <row r="394" spans="1:11" hidden="1" x14ac:dyDescent="0.65">
      <c r="A394" s="15" t="s">
        <v>990</v>
      </c>
      <c r="B394" s="15" t="s">
        <v>991</v>
      </c>
      <c r="C394" s="15" t="s">
        <v>33</v>
      </c>
      <c r="D394" s="15" t="s">
        <v>34</v>
      </c>
      <c r="E394" s="15" t="s">
        <v>1413</v>
      </c>
      <c r="F394" s="15" t="s">
        <v>1414</v>
      </c>
      <c r="G394" s="16">
        <v>21</v>
      </c>
      <c r="H394" s="15" t="s">
        <v>1413</v>
      </c>
      <c r="I394" s="5" t="s">
        <v>1452</v>
      </c>
      <c r="K394" s="5" t="s">
        <v>1454</v>
      </c>
    </row>
    <row r="395" spans="1:11" hidden="1" x14ac:dyDescent="0.65">
      <c r="A395" s="15" t="s">
        <v>504</v>
      </c>
      <c r="B395" s="15" t="s">
        <v>505</v>
      </c>
      <c r="C395" s="15" t="s">
        <v>33</v>
      </c>
      <c r="D395" s="15" t="s">
        <v>34</v>
      </c>
      <c r="E395" s="15" t="s">
        <v>1413</v>
      </c>
      <c r="F395" s="15" t="s">
        <v>1414</v>
      </c>
      <c r="G395" s="16">
        <v>21</v>
      </c>
      <c r="H395" s="15" t="s">
        <v>1413</v>
      </c>
      <c r="I395" s="5" t="s">
        <v>1452</v>
      </c>
      <c r="K395" s="5" t="s">
        <v>1451</v>
      </c>
    </row>
    <row r="396" spans="1:11" hidden="1" x14ac:dyDescent="0.65">
      <c r="A396" s="15" t="s">
        <v>992</v>
      </c>
      <c r="B396" s="15" t="s">
        <v>993</v>
      </c>
      <c r="C396" s="15" t="s">
        <v>41</v>
      </c>
      <c r="D396" s="15" t="s">
        <v>42</v>
      </c>
      <c r="E396" s="15" t="s">
        <v>1439</v>
      </c>
      <c r="F396" s="15" t="s">
        <v>1440</v>
      </c>
      <c r="G396" s="16">
        <v>25</v>
      </c>
      <c r="H396" s="15" t="s">
        <v>1439</v>
      </c>
      <c r="I396" s="5" t="s">
        <v>1452</v>
      </c>
      <c r="K396" s="5" t="s">
        <v>1454</v>
      </c>
    </row>
    <row r="397" spans="1:11" hidden="1" x14ac:dyDescent="0.65">
      <c r="A397" s="15" t="s">
        <v>506</v>
      </c>
      <c r="B397" s="15" t="s">
        <v>507</v>
      </c>
      <c r="C397" s="15" t="s">
        <v>33</v>
      </c>
      <c r="D397" s="15" t="s">
        <v>34</v>
      </c>
      <c r="E397" s="15" t="s">
        <v>1413</v>
      </c>
      <c r="F397" s="15" t="s">
        <v>1414</v>
      </c>
      <c r="G397" s="16">
        <v>21</v>
      </c>
      <c r="H397" s="15" t="s">
        <v>1413</v>
      </c>
      <c r="I397" s="5" t="s">
        <v>1452</v>
      </c>
      <c r="K397" s="5" t="s">
        <v>1451</v>
      </c>
    </row>
    <row r="398" spans="1:11" hidden="1" x14ac:dyDescent="0.65">
      <c r="A398" s="15" t="s">
        <v>508</v>
      </c>
      <c r="B398" s="15" t="s">
        <v>509</v>
      </c>
      <c r="C398" s="15" t="s">
        <v>33</v>
      </c>
      <c r="D398" s="15" t="s">
        <v>34</v>
      </c>
      <c r="E398" s="15" t="s">
        <v>1413</v>
      </c>
      <c r="F398" s="15" t="s">
        <v>1414</v>
      </c>
      <c r="G398" s="16">
        <v>21</v>
      </c>
      <c r="H398" s="15" t="s">
        <v>1413</v>
      </c>
      <c r="I398" s="5" t="s">
        <v>1452</v>
      </c>
      <c r="K398" s="5" t="s">
        <v>1451</v>
      </c>
    </row>
    <row r="399" spans="1:11" hidden="1" x14ac:dyDescent="0.65">
      <c r="A399" s="15" t="s">
        <v>510</v>
      </c>
      <c r="B399" s="15" t="s">
        <v>511</v>
      </c>
      <c r="C399" s="15" t="s">
        <v>33</v>
      </c>
      <c r="D399" s="15" t="s">
        <v>34</v>
      </c>
      <c r="E399" s="15" t="s">
        <v>1413</v>
      </c>
      <c r="F399" s="15" t="s">
        <v>1414</v>
      </c>
      <c r="G399" s="16">
        <v>21</v>
      </c>
      <c r="H399" s="15" t="s">
        <v>1413</v>
      </c>
      <c r="I399" s="5" t="s">
        <v>1452</v>
      </c>
      <c r="K399" s="5" t="s">
        <v>1451</v>
      </c>
    </row>
    <row r="400" spans="1:11" hidden="1" x14ac:dyDescent="0.65">
      <c r="A400" s="15" t="s">
        <v>512</v>
      </c>
      <c r="B400" s="15" t="s">
        <v>1553</v>
      </c>
      <c r="C400" s="15" t="s">
        <v>41</v>
      </c>
      <c r="D400" s="15" t="s">
        <v>42</v>
      </c>
      <c r="E400" s="15" t="s">
        <v>1433</v>
      </c>
      <c r="F400" s="15" t="s">
        <v>1434</v>
      </c>
      <c r="G400" s="16">
        <v>25</v>
      </c>
      <c r="H400" s="15" t="s">
        <v>1433</v>
      </c>
      <c r="I400" s="5" t="s">
        <v>1452</v>
      </c>
      <c r="K400" s="5" t="s">
        <v>1451</v>
      </c>
    </row>
    <row r="401" spans="1:11" hidden="1" x14ac:dyDescent="0.65">
      <c r="A401" s="15" t="s">
        <v>513</v>
      </c>
      <c r="B401" s="15" t="s">
        <v>514</v>
      </c>
      <c r="C401" s="15" t="s">
        <v>41</v>
      </c>
      <c r="D401" s="15" t="s">
        <v>42</v>
      </c>
      <c r="E401" s="15" t="s">
        <v>1435</v>
      </c>
      <c r="F401" s="15" t="s">
        <v>1436</v>
      </c>
      <c r="G401" s="16">
        <v>25</v>
      </c>
      <c r="H401" s="15" t="s">
        <v>1435</v>
      </c>
      <c r="I401" s="5" t="s">
        <v>1452</v>
      </c>
      <c r="K401" s="5" t="s">
        <v>1451</v>
      </c>
    </row>
    <row r="402" spans="1:11" hidden="1" x14ac:dyDescent="0.65">
      <c r="A402" s="15" t="s">
        <v>994</v>
      </c>
      <c r="B402" s="15" t="s">
        <v>995</v>
      </c>
      <c r="C402" s="15" t="s">
        <v>33</v>
      </c>
      <c r="D402" s="15" t="s">
        <v>34</v>
      </c>
      <c r="E402" s="15" t="s">
        <v>1413</v>
      </c>
      <c r="F402" s="15" t="s">
        <v>1414</v>
      </c>
      <c r="G402" s="16">
        <v>21</v>
      </c>
      <c r="H402" s="15" t="s">
        <v>1413</v>
      </c>
      <c r="I402" s="5" t="s">
        <v>1452</v>
      </c>
      <c r="K402" s="5" t="s">
        <v>1454</v>
      </c>
    </row>
    <row r="403" spans="1:11" hidden="1" x14ac:dyDescent="0.65">
      <c r="A403" s="15" t="s">
        <v>515</v>
      </c>
      <c r="B403" s="15" t="s">
        <v>1554</v>
      </c>
      <c r="C403" s="15" t="s">
        <v>41</v>
      </c>
      <c r="D403" s="15" t="s">
        <v>42</v>
      </c>
      <c r="E403" s="15" t="s">
        <v>1437</v>
      </c>
      <c r="F403" s="15" t="s">
        <v>1438</v>
      </c>
      <c r="G403" s="16">
        <v>25</v>
      </c>
      <c r="H403" s="15" t="s">
        <v>1437</v>
      </c>
      <c r="I403" s="5" t="s">
        <v>1452</v>
      </c>
      <c r="K403" s="5" t="s">
        <v>1451</v>
      </c>
    </row>
    <row r="404" spans="1:11" hidden="1" x14ac:dyDescent="0.65">
      <c r="A404" s="15" t="s">
        <v>516</v>
      </c>
      <c r="B404" s="15" t="s">
        <v>1555</v>
      </c>
      <c r="C404" s="15" t="s">
        <v>41</v>
      </c>
      <c r="D404" s="15" t="s">
        <v>42</v>
      </c>
      <c r="E404" s="15" t="s">
        <v>1437</v>
      </c>
      <c r="F404" s="15" t="s">
        <v>1438</v>
      </c>
      <c r="G404" s="16">
        <v>25</v>
      </c>
      <c r="H404" s="15" t="s">
        <v>1437</v>
      </c>
      <c r="I404" s="5" t="s">
        <v>1452</v>
      </c>
      <c r="K404" s="5" t="s">
        <v>1451</v>
      </c>
    </row>
    <row r="405" spans="1:11" hidden="1" x14ac:dyDescent="0.65">
      <c r="A405" s="15" t="s">
        <v>1216</v>
      </c>
      <c r="B405" s="15" t="s">
        <v>1217</v>
      </c>
      <c r="C405" s="15" t="s">
        <v>41</v>
      </c>
      <c r="D405" s="15" t="s">
        <v>42</v>
      </c>
      <c r="E405" s="15" t="s">
        <v>1437</v>
      </c>
      <c r="F405" s="15" t="s">
        <v>1438</v>
      </c>
      <c r="G405" s="16">
        <v>25</v>
      </c>
      <c r="H405" s="15" t="s">
        <v>1437</v>
      </c>
      <c r="I405" s="5" t="s">
        <v>1450</v>
      </c>
      <c r="J405" s="5">
        <v>42643</v>
      </c>
      <c r="K405" s="5" t="s">
        <v>1451</v>
      </c>
    </row>
    <row r="406" spans="1:11" hidden="1" x14ac:dyDescent="0.65">
      <c r="A406" s="15" t="s">
        <v>996</v>
      </c>
      <c r="B406" s="15" t="s">
        <v>997</v>
      </c>
      <c r="C406" s="15" t="s">
        <v>41</v>
      </c>
      <c r="D406" s="15" t="s">
        <v>42</v>
      </c>
      <c r="E406" s="15" t="s">
        <v>1437</v>
      </c>
      <c r="F406" s="15" t="s">
        <v>1438</v>
      </c>
      <c r="G406" s="16">
        <v>25</v>
      </c>
      <c r="H406" s="15" t="s">
        <v>1437</v>
      </c>
      <c r="I406" s="5" t="s">
        <v>1452</v>
      </c>
      <c r="K406" s="5" t="s">
        <v>1454</v>
      </c>
    </row>
    <row r="407" spans="1:11" hidden="1" x14ac:dyDescent="0.65">
      <c r="A407" s="15" t="s">
        <v>517</v>
      </c>
      <c r="B407" s="15" t="s">
        <v>518</v>
      </c>
      <c r="C407" s="15" t="s">
        <v>41</v>
      </c>
      <c r="D407" s="15" t="s">
        <v>42</v>
      </c>
      <c r="E407" s="15" t="s">
        <v>1433</v>
      </c>
      <c r="F407" s="15" t="s">
        <v>1434</v>
      </c>
      <c r="G407" s="16">
        <v>25</v>
      </c>
      <c r="H407" s="15" t="s">
        <v>1433</v>
      </c>
      <c r="I407" s="5" t="s">
        <v>1452</v>
      </c>
      <c r="K407" s="5" t="s">
        <v>1451</v>
      </c>
    </row>
    <row r="408" spans="1:11" hidden="1" x14ac:dyDescent="0.65">
      <c r="A408" s="15" t="s">
        <v>519</v>
      </c>
      <c r="B408" s="15" t="s">
        <v>520</v>
      </c>
      <c r="C408" s="15" t="s">
        <v>41</v>
      </c>
      <c r="D408" s="15" t="s">
        <v>42</v>
      </c>
      <c r="E408" s="15" t="s">
        <v>1437</v>
      </c>
      <c r="F408" s="15" t="s">
        <v>1438</v>
      </c>
      <c r="G408" s="16">
        <v>25</v>
      </c>
      <c r="H408" s="15" t="s">
        <v>1437</v>
      </c>
      <c r="I408" s="5" t="s">
        <v>1452</v>
      </c>
      <c r="K408" s="5" t="s">
        <v>1451</v>
      </c>
    </row>
    <row r="409" spans="1:11" x14ac:dyDescent="0.65">
      <c r="A409" s="15" t="s">
        <v>998</v>
      </c>
      <c r="B409" s="15" t="s">
        <v>999</v>
      </c>
      <c r="C409" s="15" t="s">
        <v>29</v>
      </c>
      <c r="D409" s="15" t="s">
        <v>30</v>
      </c>
      <c r="E409" s="15" t="s">
        <v>1397</v>
      </c>
      <c r="F409" s="15" t="s">
        <v>1398</v>
      </c>
      <c r="G409" s="16">
        <v>19</v>
      </c>
      <c r="H409" s="15" t="s">
        <v>1397</v>
      </c>
      <c r="I409" s="5" t="s">
        <v>1452</v>
      </c>
      <c r="K409" s="5" t="s">
        <v>1454</v>
      </c>
    </row>
    <row r="410" spans="1:11" x14ac:dyDescent="0.65">
      <c r="A410" s="15" t="s">
        <v>1000</v>
      </c>
      <c r="B410" s="15" t="s">
        <v>1001</v>
      </c>
      <c r="C410" s="15" t="s">
        <v>29</v>
      </c>
      <c r="D410" s="15" t="s">
        <v>30</v>
      </c>
      <c r="E410" s="15" t="s">
        <v>1397</v>
      </c>
      <c r="F410" s="15" t="s">
        <v>1398</v>
      </c>
      <c r="G410" s="16">
        <v>19</v>
      </c>
      <c r="H410" s="15" t="s">
        <v>1397</v>
      </c>
      <c r="I410" s="5" t="s">
        <v>1452</v>
      </c>
      <c r="K410" s="5" t="s">
        <v>1454</v>
      </c>
    </row>
    <row r="411" spans="1:11" x14ac:dyDescent="0.65">
      <c r="A411" s="15" t="s">
        <v>1002</v>
      </c>
      <c r="B411" s="15" t="s">
        <v>1003</v>
      </c>
      <c r="C411" s="15" t="s">
        <v>29</v>
      </c>
      <c r="D411" s="15" t="s">
        <v>30</v>
      </c>
      <c r="E411" s="15" t="s">
        <v>1397</v>
      </c>
      <c r="F411" s="15" t="s">
        <v>1398</v>
      </c>
      <c r="G411" s="16">
        <v>19</v>
      </c>
      <c r="H411" s="15" t="s">
        <v>1397</v>
      </c>
      <c r="I411" s="5" t="s">
        <v>1452</v>
      </c>
      <c r="K411" s="5" t="s">
        <v>1454</v>
      </c>
    </row>
    <row r="412" spans="1:11" x14ac:dyDescent="0.65">
      <c r="A412" s="15" t="s">
        <v>1004</v>
      </c>
      <c r="B412" s="15" t="s">
        <v>1005</v>
      </c>
      <c r="C412" s="15" t="s">
        <v>29</v>
      </c>
      <c r="D412" s="15" t="s">
        <v>30</v>
      </c>
      <c r="E412" s="15" t="s">
        <v>1397</v>
      </c>
      <c r="F412" s="15" t="s">
        <v>1398</v>
      </c>
      <c r="G412" s="16">
        <v>19</v>
      </c>
      <c r="H412" s="15" t="s">
        <v>1397</v>
      </c>
      <c r="I412" s="5" t="s">
        <v>1452</v>
      </c>
      <c r="K412" s="5" t="s">
        <v>1454</v>
      </c>
    </row>
    <row r="413" spans="1:11" x14ac:dyDescent="0.65">
      <c r="A413" s="15" t="s">
        <v>1006</v>
      </c>
      <c r="B413" s="15" t="s">
        <v>1007</v>
      </c>
      <c r="C413" s="15" t="s">
        <v>29</v>
      </c>
      <c r="D413" s="15" t="s">
        <v>30</v>
      </c>
      <c r="E413" s="15" t="s">
        <v>1397</v>
      </c>
      <c r="F413" s="15" t="s">
        <v>1398</v>
      </c>
      <c r="G413" s="16">
        <v>19</v>
      </c>
      <c r="H413" s="15" t="s">
        <v>1397</v>
      </c>
      <c r="I413" s="5" t="s">
        <v>1452</v>
      </c>
      <c r="K413" s="5" t="s">
        <v>1454</v>
      </c>
    </row>
    <row r="414" spans="1:11" x14ac:dyDescent="0.65">
      <c r="A414" s="15" t="s">
        <v>1008</v>
      </c>
      <c r="B414" s="15" t="s">
        <v>271</v>
      </c>
      <c r="C414" s="15" t="s">
        <v>29</v>
      </c>
      <c r="D414" s="15" t="s">
        <v>30</v>
      </c>
      <c r="E414" s="15" t="s">
        <v>1397</v>
      </c>
      <c r="F414" s="15" t="s">
        <v>1398</v>
      </c>
      <c r="G414" s="16">
        <v>19</v>
      </c>
      <c r="H414" s="15" t="s">
        <v>1397</v>
      </c>
      <c r="I414" s="5" t="s">
        <v>1452</v>
      </c>
      <c r="K414" s="5" t="s">
        <v>1454</v>
      </c>
    </row>
    <row r="415" spans="1:11" x14ac:dyDescent="0.65">
      <c r="A415" s="15" t="s">
        <v>1009</v>
      </c>
      <c r="B415" s="15" t="s">
        <v>272</v>
      </c>
      <c r="C415" s="15" t="s">
        <v>29</v>
      </c>
      <c r="D415" s="15" t="s">
        <v>30</v>
      </c>
      <c r="E415" s="15" t="s">
        <v>1397</v>
      </c>
      <c r="F415" s="15" t="s">
        <v>1398</v>
      </c>
      <c r="G415" s="16">
        <v>19</v>
      </c>
      <c r="H415" s="15" t="s">
        <v>1397</v>
      </c>
      <c r="I415" s="5" t="s">
        <v>1452</v>
      </c>
      <c r="K415" s="5" t="s">
        <v>1454</v>
      </c>
    </row>
    <row r="416" spans="1:11" x14ac:dyDescent="0.65">
      <c r="A416" s="15" t="s">
        <v>1010</v>
      </c>
      <c r="B416" s="15" t="s">
        <v>273</v>
      </c>
      <c r="C416" s="15" t="s">
        <v>29</v>
      </c>
      <c r="D416" s="15" t="s">
        <v>30</v>
      </c>
      <c r="E416" s="15" t="s">
        <v>1397</v>
      </c>
      <c r="F416" s="15" t="s">
        <v>1398</v>
      </c>
      <c r="G416" s="16">
        <v>19</v>
      </c>
      <c r="H416" s="15" t="s">
        <v>1397</v>
      </c>
      <c r="I416" s="5" t="s">
        <v>1452</v>
      </c>
      <c r="K416" s="5" t="s">
        <v>1454</v>
      </c>
    </row>
    <row r="417" spans="1:11" x14ac:dyDescent="0.65">
      <c r="A417" s="15" t="s">
        <v>1011</v>
      </c>
      <c r="B417" s="15" t="s">
        <v>1012</v>
      </c>
      <c r="C417" s="15" t="s">
        <v>29</v>
      </c>
      <c r="D417" s="15" t="s">
        <v>30</v>
      </c>
      <c r="E417" s="15" t="s">
        <v>1397</v>
      </c>
      <c r="F417" s="15" t="s">
        <v>1398</v>
      </c>
      <c r="G417" s="16">
        <v>19</v>
      </c>
      <c r="H417" s="15" t="s">
        <v>1397</v>
      </c>
      <c r="I417" s="5" t="s">
        <v>1452</v>
      </c>
      <c r="K417" s="5" t="s">
        <v>1454</v>
      </c>
    </row>
    <row r="418" spans="1:11" x14ac:dyDescent="0.65">
      <c r="A418" s="15" t="s">
        <v>1013</v>
      </c>
      <c r="B418" s="15" t="s">
        <v>276</v>
      </c>
      <c r="C418" s="15" t="s">
        <v>29</v>
      </c>
      <c r="D418" s="15" t="s">
        <v>30</v>
      </c>
      <c r="E418" s="15" t="s">
        <v>1397</v>
      </c>
      <c r="F418" s="15" t="s">
        <v>1398</v>
      </c>
      <c r="G418" s="16">
        <v>19</v>
      </c>
      <c r="H418" s="15" t="s">
        <v>1397</v>
      </c>
      <c r="I418" s="5" t="s">
        <v>1452</v>
      </c>
      <c r="K418" s="5" t="s">
        <v>1454</v>
      </c>
    </row>
    <row r="419" spans="1:11" hidden="1" x14ac:dyDescent="0.65">
      <c r="A419" s="15" t="s">
        <v>413</v>
      </c>
      <c r="B419" s="15" t="s">
        <v>414</v>
      </c>
      <c r="C419" s="15" t="s">
        <v>39</v>
      </c>
      <c r="D419" s="15" t="s">
        <v>40</v>
      </c>
      <c r="E419" s="15" t="s">
        <v>1427</v>
      </c>
      <c r="F419" s="15" t="s">
        <v>1428</v>
      </c>
      <c r="G419" s="16">
        <v>24</v>
      </c>
      <c r="H419" s="15" t="s">
        <v>1427</v>
      </c>
      <c r="I419" s="5" t="s">
        <v>1452</v>
      </c>
      <c r="K419" s="5" t="s">
        <v>1451</v>
      </c>
    </row>
    <row r="420" spans="1:11" hidden="1" x14ac:dyDescent="0.65">
      <c r="A420" s="15" t="s">
        <v>415</v>
      </c>
      <c r="B420" s="15" t="s">
        <v>416</v>
      </c>
      <c r="C420" s="15" t="s">
        <v>39</v>
      </c>
      <c r="D420" s="15" t="s">
        <v>40</v>
      </c>
      <c r="E420" s="15" t="s">
        <v>1427</v>
      </c>
      <c r="F420" s="15" t="s">
        <v>1428</v>
      </c>
      <c r="G420" s="16">
        <v>24</v>
      </c>
      <c r="H420" s="15" t="s">
        <v>1427</v>
      </c>
      <c r="I420" s="5" t="s">
        <v>1452</v>
      </c>
      <c r="K420" s="5" t="s">
        <v>1451</v>
      </c>
    </row>
    <row r="421" spans="1:11" hidden="1" x14ac:dyDescent="0.65">
      <c r="A421" s="15" t="s">
        <v>417</v>
      </c>
      <c r="B421" s="15" t="s">
        <v>418</v>
      </c>
      <c r="C421" s="15" t="s">
        <v>39</v>
      </c>
      <c r="D421" s="15" t="s">
        <v>40</v>
      </c>
      <c r="E421" s="15" t="s">
        <v>1427</v>
      </c>
      <c r="F421" s="15" t="s">
        <v>1428</v>
      </c>
      <c r="G421" s="16">
        <v>24</v>
      </c>
      <c r="H421" s="15" t="s">
        <v>1427</v>
      </c>
      <c r="I421" s="5" t="s">
        <v>1452</v>
      </c>
      <c r="K421" s="5" t="s">
        <v>1451</v>
      </c>
    </row>
    <row r="422" spans="1:11" hidden="1" x14ac:dyDescent="0.65">
      <c r="A422" s="15" t="s">
        <v>419</v>
      </c>
      <c r="B422" s="15" t="s">
        <v>420</v>
      </c>
      <c r="C422" s="15" t="s">
        <v>39</v>
      </c>
      <c r="D422" s="15" t="s">
        <v>40</v>
      </c>
      <c r="E422" s="15" t="s">
        <v>1427</v>
      </c>
      <c r="F422" s="15" t="s">
        <v>1428</v>
      </c>
      <c r="G422" s="16">
        <v>24</v>
      </c>
      <c r="H422" s="15" t="s">
        <v>1427</v>
      </c>
      <c r="I422" s="5" t="s">
        <v>1452</v>
      </c>
      <c r="K422" s="5" t="s">
        <v>1451</v>
      </c>
    </row>
    <row r="423" spans="1:11" hidden="1" x14ac:dyDescent="0.65">
      <c r="A423" s="15" t="s">
        <v>421</v>
      </c>
      <c r="B423" s="15" t="s">
        <v>422</v>
      </c>
      <c r="C423" s="15" t="s">
        <v>39</v>
      </c>
      <c r="D423" s="15" t="s">
        <v>40</v>
      </c>
      <c r="E423" s="15" t="s">
        <v>1427</v>
      </c>
      <c r="F423" s="15" t="s">
        <v>1428</v>
      </c>
      <c r="G423" s="16">
        <v>24</v>
      </c>
      <c r="H423" s="15" t="s">
        <v>1427</v>
      </c>
      <c r="I423" s="5" t="s">
        <v>1452</v>
      </c>
      <c r="K423" s="5" t="s">
        <v>1451</v>
      </c>
    </row>
    <row r="424" spans="1:11" hidden="1" x14ac:dyDescent="0.65">
      <c r="A424" s="15" t="s">
        <v>423</v>
      </c>
      <c r="B424" s="15" t="s">
        <v>424</v>
      </c>
      <c r="C424" s="15" t="s">
        <v>39</v>
      </c>
      <c r="D424" s="15" t="s">
        <v>40</v>
      </c>
      <c r="E424" s="15" t="s">
        <v>1427</v>
      </c>
      <c r="F424" s="15" t="s">
        <v>1428</v>
      </c>
      <c r="G424" s="16">
        <v>24</v>
      </c>
      <c r="H424" s="15" t="s">
        <v>1427</v>
      </c>
      <c r="I424" s="5" t="s">
        <v>1452</v>
      </c>
      <c r="K424" s="5" t="s">
        <v>1451</v>
      </c>
    </row>
    <row r="425" spans="1:11" hidden="1" x14ac:dyDescent="0.65">
      <c r="A425" s="15" t="s">
        <v>425</v>
      </c>
      <c r="B425" s="15" t="s">
        <v>426</v>
      </c>
      <c r="C425" s="15" t="s">
        <v>39</v>
      </c>
      <c r="D425" s="15" t="s">
        <v>40</v>
      </c>
      <c r="E425" s="15" t="s">
        <v>1427</v>
      </c>
      <c r="F425" s="15" t="s">
        <v>1428</v>
      </c>
      <c r="G425" s="16">
        <v>24</v>
      </c>
      <c r="H425" s="15" t="s">
        <v>1427</v>
      </c>
      <c r="I425" s="5" t="s">
        <v>1452</v>
      </c>
      <c r="K425" s="5" t="s">
        <v>1451</v>
      </c>
    </row>
    <row r="426" spans="1:11" hidden="1" x14ac:dyDescent="0.65">
      <c r="A426" s="15" t="s">
        <v>427</v>
      </c>
      <c r="B426" s="15" t="s">
        <v>428</v>
      </c>
      <c r="C426" s="15" t="s">
        <v>39</v>
      </c>
      <c r="D426" s="15" t="s">
        <v>40</v>
      </c>
      <c r="E426" s="15" t="s">
        <v>1427</v>
      </c>
      <c r="F426" s="15" t="s">
        <v>1428</v>
      </c>
      <c r="G426" s="16">
        <v>24</v>
      </c>
      <c r="H426" s="15" t="s">
        <v>1427</v>
      </c>
      <c r="I426" s="5" t="s">
        <v>1452</v>
      </c>
      <c r="K426" s="5" t="s">
        <v>1451</v>
      </c>
    </row>
    <row r="427" spans="1:11" hidden="1" x14ac:dyDescent="0.65">
      <c r="A427" s="15" t="s">
        <v>429</v>
      </c>
      <c r="B427" s="15" t="s">
        <v>430</v>
      </c>
      <c r="C427" s="15" t="s">
        <v>39</v>
      </c>
      <c r="D427" s="15" t="s">
        <v>40</v>
      </c>
      <c r="E427" s="15" t="s">
        <v>1427</v>
      </c>
      <c r="F427" s="15" t="s">
        <v>1428</v>
      </c>
      <c r="G427" s="16">
        <v>24</v>
      </c>
      <c r="H427" s="15" t="s">
        <v>1427</v>
      </c>
      <c r="I427" s="5" t="s">
        <v>1452</v>
      </c>
      <c r="K427" s="5" t="s">
        <v>1451</v>
      </c>
    </row>
    <row r="428" spans="1:11" hidden="1" x14ac:dyDescent="0.65">
      <c r="A428" s="15" t="s">
        <v>431</v>
      </c>
      <c r="B428" s="15" t="s">
        <v>432</v>
      </c>
      <c r="C428" s="15" t="s">
        <v>39</v>
      </c>
      <c r="D428" s="15" t="s">
        <v>40</v>
      </c>
      <c r="E428" s="15" t="s">
        <v>1429</v>
      </c>
      <c r="F428" s="15" t="s">
        <v>1430</v>
      </c>
      <c r="G428" s="16">
        <v>24</v>
      </c>
      <c r="H428" s="15" t="s">
        <v>1429</v>
      </c>
      <c r="I428" s="5" t="s">
        <v>1452</v>
      </c>
      <c r="K428" s="5" t="s">
        <v>1451</v>
      </c>
    </row>
    <row r="429" spans="1:11" hidden="1" x14ac:dyDescent="0.65">
      <c r="A429" s="15" t="s">
        <v>433</v>
      </c>
      <c r="B429" s="15" t="s">
        <v>434</v>
      </c>
      <c r="C429" s="15" t="s">
        <v>39</v>
      </c>
      <c r="D429" s="15" t="s">
        <v>40</v>
      </c>
      <c r="E429" s="15" t="s">
        <v>1429</v>
      </c>
      <c r="F429" s="15" t="s">
        <v>1430</v>
      </c>
      <c r="G429" s="16">
        <v>24</v>
      </c>
      <c r="H429" s="15" t="s">
        <v>1429</v>
      </c>
      <c r="I429" s="5" t="s">
        <v>1452</v>
      </c>
      <c r="K429" s="5" t="s">
        <v>1451</v>
      </c>
    </row>
    <row r="430" spans="1:11" hidden="1" x14ac:dyDescent="0.65">
      <c r="A430" s="15" t="s">
        <v>435</v>
      </c>
      <c r="B430" s="15" t="s">
        <v>436</v>
      </c>
      <c r="C430" s="15" t="s">
        <v>39</v>
      </c>
      <c r="D430" s="15" t="s">
        <v>40</v>
      </c>
      <c r="E430" s="15" t="s">
        <v>1429</v>
      </c>
      <c r="F430" s="15" t="s">
        <v>1430</v>
      </c>
      <c r="G430" s="16">
        <v>24</v>
      </c>
      <c r="H430" s="15" t="s">
        <v>1429</v>
      </c>
      <c r="I430" s="5" t="s">
        <v>1452</v>
      </c>
      <c r="K430" s="5" t="s">
        <v>1451</v>
      </c>
    </row>
    <row r="431" spans="1:11" hidden="1" x14ac:dyDescent="0.65">
      <c r="A431" s="15" t="s">
        <v>437</v>
      </c>
      <c r="B431" s="15" t="s">
        <v>438</v>
      </c>
      <c r="C431" s="15" t="s">
        <v>39</v>
      </c>
      <c r="D431" s="15" t="s">
        <v>40</v>
      </c>
      <c r="E431" s="15" t="s">
        <v>1429</v>
      </c>
      <c r="F431" s="15" t="s">
        <v>1430</v>
      </c>
      <c r="G431" s="16">
        <v>24</v>
      </c>
      <c r="H431" s="15" t="s">
        <v>1429</v>
      </c>
      <c r="I431" s="5" t="s">
        <v>1452</v>
      </c>
      <c r="K431" s="5" t="s">
        <v>1451</v>
      </c>
    </row>
    <row r="432" spans="1:11" hidden="1" x14ac:dyDescent="0.65">
      <c r="A432" s="15" t="s">
        <v>439</v>
      </c>
      <c r="B432" s="15" t="s">
        <v>440</v>
      </c>
      <c r="C432" s="15" t="s">
        <v>39</v>
      </c>
      <c r="D432" s="15" t="s">
        <v>40</v>
      </c>
      <c r="E432" s="15" t="s">
        <v>1429</v>
      </c>
      <c r="F432" s="15" t="s">
        <v>1430</v>
      </c>
      <c r="G432" s="16">
        <v>24</v>
      </c>
      <c r="H432" s="15" t="s">
        <v>1429</v>
      </c>
      <c r="I432" s="5" t="s">
        <v>1452</v>
      </c>
      <c r="K432" s="5" t="s">
        <v>1451</v>
      </c>
    </row>
    <row r="433" spans="1:11" hidden="1" x14ac:dyDescent="0.65">
      <c r="A433" s="15" t="s">
        <v>441</v>
      </c>
      <c r="B433" s="15" t="s">
        <v>442</v>
      </c>
      <c r="C433" s="15" t="s">
        <v>39</v>
      </c>
      <c r="D433" s="15" t="s">
        <v>40</v>
      </c>
      <c r="E433" s="15" t="s">
        <v>1429</v>
      </c>
      <c r="F433" s="15" t="s">
        <v>1430</v>
      </c>
      <c r="G433" s="16">
        <v>24</v>
      </c>
      <c r="H433" s="15" t="s">
        <v>1429</v>
      </c>
      <c r="I433" s="5" t="s">
        <v>1452</v>
      </c>
      <c r="K433" s="5" t="s">
        <v>1451</v>
      </c>
    </row>
    <row r="434" spans="1:11" hidden="1" x14ac:dyDescent="0.65">
      <c r="A434" s="15" t="s">
        <v>443</v>
      </c>
      <c r="B434" s="15" t="s">
        <v>444</v>
      </c>
      <c r="C434" s="15" t="s">
        <v>39</v>
      </c>
      <c r="D434" s="15" t="s">
        <v>40</v>
      </c>
      <c r="E434" s="15" t="s">
        <v>1429</v>
      </c>
      <c r="F434" s="15" t="s">
        <v>1430</v>
      </c>
      <c r="G434" s="16">
        <v>24</v>
      </c>
      <c r="H434" s="15" t="s">
        <v>1429</v>
      </c>
      <c r="I434" s="5" t="s">
        <v>1452</v>
      </c>
      <c r="K434" s="5" t="s">
        <v>1451</v>
      </c>
    </row>
    <row r="435" spans="1:11" hidden="1" x14ac:dyDescent="0.65">
      <c r="A435" s="15" t="s">
        <v>445</v>
      </c>
      <c r="B435" s="15" t="s">
        <v>446</v>
      </c>
      <c r="C435" s="15" t="s">
        <v>39</v>
      </c>
      <c r="D435" s="15" t="s">
        <v>40</v>
      </c>
      <c r="E435" s="15" t="s">
        <v>1429</v>
      </c>
      <c r="F435" s="15" t="s">
        <v>1430</v>
      </c>
      <c r="G435" s="16">
        <v>24</v>
      </c>
      <c r="H435" s="15" t="s">
        <v>1429</v>
      </c>
      <c r="I435" s="5" t="s">
        <v>1452</v>
      </c>
      <c r="K435" s="5" t="s">
        <v>1451</v>
      </c>
    </row>
    <row r="436" spans="1:11" hidden="1" x14ac:dyDescent="0.65">
      <c r="A436" s="15" t="s">
        <v>1014</v>
      </c>
      <c r="B436" s="15" t="s">
        <v>1015</v>
      </c>
      <c r="C436" s="15" t="s">
        <v>39</v>
      </c>
      <c r="D436" s="15" t="s">
        <v>40</v>
      </c>
      <c r="E436" s="15" t="s">
        <v>1429</v>
      </c>
      <c r="F436" s="15" t="s">
        <v>1430</v>
      </c>
      <c r="G436" s="16">
        <v>24</v>
      </c>
      <c r="H436" s="15" t="s">
        <v>1429</v>
      </c>
      <c r="I436" s="5" t="s">
        <v>1452</v>
      </c>
      <c r="K436" s="5" t="s">
        <v>1454</v>
      </c>
    </row>
    <row r="437" spans="1:11" hidden="1" x14ac:dyDescent="0.65">
      <c r="A437" s="15" t="s">
        <v>447</v>
      </c>
      <c r="B437" s="15" t="s">
        <v>448</v>
      </c>
      <c r="C437" s="15" t="s">
        <v>39</v>
      </c>
      <c r="D437" s="15" t="s">
        <v>40</v>
      </c>
      <c r="E437" s="15" t="s">
        <v>1429</v>
      </c>
      <c r="F437" s="15" t="s">
        <v>1430</v>
      </c>
      <c r="G437" s="16">
        <v>24</v>
      </c>
      <c r="H437" s="15" t="s">
        <v>1429</v>
      </c>
      <c r="I437" s="5" t="s">
        <v>1452</v>
      </c>
      <c r="K437" s="5" t="s">
        <v>1451</v>
      </c>
    </row>
    <row r="438" spans="1:11" hidden="1" x14ac:dyDescent="0.65">
      <c r="A438" s="15" t="s">
        <v>1016</v>
      </c>
      <c r="B438" s="15" t="s">
        <v>1017</v>
      </c>
      <c r="C438" s="15" t="s">
        <v>39</v>
      </c>
      <c r="D438" s="15" t="s">
        <v>40</v>
      </c>
      <c r="E438" s="15" t="s">
        <v>1429</v>
      </c>
      <c r="F438" s="15" t="s">
        <v>1430</v>
      </c>
      <c r="G438" s="16">
        <v>24</v>
      </c>
      <c r="H438" s="15" t="s">
        <v>1429</v>
      </c>
      <c r="I438" s="5" t="s">
        <v>1452</v>
      </c>
      <c r="K438" s="5" t="s">
        <v>1454</v>
      </c>
    </row>
    <row r="439" spans="1:11" hidden="1" x14ac:dyDescent="0.65">
      <c r="A439" s="15" t="s">
        <v>1018</v>
      </c>
      <c r="B439" s="15" t="s">
        <v>1019</v>
      </c>
      <c r="C439" s="15" t="s">
        <v>39</v>
      </c>
      <c r="D439" s="15" t="s">
        <v>40</v>
      </c>
      <c r="E439" s="15" t="s">
        <v>1429</v>
      </c>
      <c r="F439" s="15" t="s">
        <v>1430</v>
      </c>
      <c r="G439" s="16">
        <v>24</v>
      </c>
      <c r="H439" s="15" t="s">
        <v>1429</v>
      </c>
      <c r="I439" s="5" t="s">
        <v>1452</v>
      </c>
      <c r="K439" s="5" t="s">
        <v>1454</v>
      </c>
    </row>
    <row r="440" spans="1:11" hidden="1" x14ac:dyDescent="0.65">
      <c r="A440" s="15" t="s">
        <v>1020</v>
      </c>
      <c r="B440" s="15" t="s">
        <v>1021</v>
      </c>
      <c r="C440" s="15" t="s">
        <v>39</v>
      </c>
      <c r="D440" s="15" t="s">
        <v>40</v>
      </c>
      <c r="E440" s="15" t="s">
        <v>1429</v>
      </c>
      <c r="F440" s="15" t="s">
        <v>1430</v>
      </c>
      <c r="G440" s="16">
        <v>24</v>
      </c>
      <c r="H440" s="15" t="s">
        <v>1429</v>
      </c>
      <c r="I440" s="5" t="s">
        <v>1452</v>
      </c>
      <c r="K440" s="5" t="s">
        <v>1454</v>
      </c>
    </row>
    <row r="441" spans="1:11" hidden="1" x14ac:dyDescent="0.65">
      <c r="A441" s="15" t="s">
        <v>449</v>
      </c>
      <c r="B441" s="15" t="s">
        <v>450</v>
      </c>
      <c r="C441" s="15" t="s">
        <v>39</v>
      </c>
      <c r="D441" s="15" t="s">
        <v>40</v>
      </c>
      <c r="E441" s="15" t="s">
        <v>1429</v>
      </c>
      <c r="F441" s="15" t="s">
        <v>1430</v>
      </c>
      <c r="G441" s="16">
        <v>24</v>
      </c>
      <c r="H441" s="15" t="s">
        <v>1429</v>
      </c>
      <c r="I441" s="5" t="s">
        <v>1452</v>
      </c>
      <c r="K441" s="5" t="s">
        <v>1451</v>
      </c>
    </row>
    <row r="442" spans="1:11" hidden="1" x14ac:dyDescent="0.65">
      <c r="A442" s="15" t="s">
        <v>451</v>
      </c>
      <c r="B442" s="15" t="s">
        <v>452</v>
      </c>
      <c r="C442" s="15" t="s">
        <v>39</v>
      </c>
      <c r="D442" s="15" t="s">
        <v>40</v>
      </c>
      <c r="E442" s="15" t="s">
        <v>1431</v>
      </c>
      <c r="F442" s="15" t="s">
        <v>1432</v>
      </c>
      <c r="G442" s="16">
        <v>24</v>
      </c>
      <c r="H442" s="15" t="s">
        <v>1431</v>
      </c>
      <c r="I442" s="5" t="s">
        <v>1452</v>
      </c>
      <c r="K442" s="5" t="s">
        <v>1451</v>
      </c>
    </row>
    <row r="443" spans="1:11" hidden="1" x14ac:dyDescent="0.65">
      <c r="A443" s="15" t="s">
        <v>1218</v>
      </c>
      <c r="B443" s="15" t="s">
        <v>1219</v>
      </c>
      <c r="C443" s="15" t="s">
        <v>39</v>
      </c>
      <c r="D443" s="15" t="s">
        <v>40</v>
      </c>
      <c r="E443" s="15" t="s">
        <v>1431</v>
      </c>
      <c r="F443" s="15" t="s">
        <v>1432</v>
      </c>
      <c r="G443" s="16">
        <v>24</v>
      </c>
      <c r="H443" s="15" t="s">
        <v>1431</v>
      </c>
      <c r="I443" s="5" t="s">
        <v>1450</v>
      </c>
      <c r="J443" s="5">
        <v>42643</v>
      </c>
      <c r="K443" s="5" t="s">
        <v>1451</v>
      </c>
    </row>
    <row r="444" spans="1:11" hidden="1" x14ac:dyDescent="0.65">
      <c r="A444" s="15" t="s">
        <v>453</v>
      </c>
      <c r="B444" s="15" t="s">
        <v>454</v>
      </c>
      <c r="C444" s="15" t="s">
        <v>39</v>
      </c>
      <c r="D444" s="15" t="s">
        <v>40</v>
      </c>
      <c r="E444" s="15" t="s">
        <v>1431</v>
      </c>
      <c r="F444" s="15" t="s">
        <v>1432</v>
      </c>
      <c r="G444" s="16">
        <v>24</v>
      </c>
      <c r="H444" s="15" t="s">
        <v>1431</v>
      </c>
      <c r="I444" s="5" t="s">
        <v>1452</v>
      </c>
      <c r="K444" s="5" t="s">
        <v>1451</v>
      </c>
    </row>
    <row r="445" spans="1:11" hidden="1" x14ac:dyDescent="0.65">
      <c r="A445" s="15" t="s">
        <v>455</v>
      </c>
      <c r="B445" s="15" t="s">
        <v>456</v>
      </c>
      <c r="C445" s="15" t="s">
        <v>39</v>
      </c>
      <c r="D445" s="15" t="s">
        <v>40</v>
      </c>
      <c r="E445" s="15" t="s">
        <v>1427</v>
      </c>
      <c r="F445" s="15" t="s">
        <v>1428</v>
      </c>
      <c r="G445" s="16">
        <v>24</v>
      </c>
      <c r="H445" s="15" t="s">
        <v>1427</v>
      </c>
      <c r="I445" s="5" t="s">
        <v>1452</v>
      </c>
      <c r="K445" s="5" t="s">
        <v>1451</v>
      </c>
    </row>
    <row r="446" spans="1:11" hidden="1" x14ac:dyDescent="0.65">
      <c r="A446" s="15" t="s">
        <v>457</v>
      </c>
      <c r="B446" s="15" t="s">
        <v>458</v>
      </c>
      <c r="C446" s="15" t="s">
        <v>39</v>
      </c>
      <c r="D446" s="15" t="s">
        <v>40</v>
      </c>
      <c r="E446" s="15" t="s">
        <v>1427</v>
      </c>
      <c r="F446" s="15" t="s">
        <v>1428</v>
      </c>
      <c r="G446" s="16">
        <v>24</v>
      </c>
      <c r="H446" s="15" t="s">
        <v>1427</v>
      </c>
      <c r="I446" s="5" t="s">
        <v>1452</v>
      </c>
      <c r="K446" s="5" t="s">
        <v>1451</v>
      </c>
    </row>
    <row r="447" spans="1:11" hidden="1" x14ac:dyDescent="0.65">
      <c r="A447" s="15" t="s">
        <v>459</v>
      </c>
      <c r="B447" s="15" t="s">
        <v>460</v>
      </c>
      <c r="C447" s="15" t="s">
        <v>39</v>
      </c>
      <c r="D447" s="15" t="s">
        <v>40</v>
      </c>
      <c r="E447" s="15" t="s">
        <v>1427</v>
      </c>
      <c r="F447" s="15" t="s">
        <v>1428</v>
      </c>
      <c r="G447" s="16">
        <v>24</v>
      </c>
      <c r="H447" s="15" t="s">
        <v>1427</v>
      </c>
      <c r="I447" s="5" t="s">
        <v>1452</v>
      </c>
      <c r="K447" s="5" t="s">
        <v>1451</v>
      </c>
    </row>
    <row r="448" spans="1:11" hidden="1" x14ac:dyDescent="0.65">
      <c r="A448" s="15" t="s">
        <v>461</v>
      </c>
      <c r="B448" s="15" t="s">
        <v>462</v>
      </c>
      <c r="C448" s="15" t="s">
        <v>39</v>
      </c>
      <c r="D448" s="15" t="s">
        <v>40</v>
      </c>
      <c r="E448" s="15" t="s">
        <v>1427</v>
      </c>
      <c r="F448" s="15" t="s">
        <v>1428</v>
      </c>
      <c r="G448" s="16">
        <v>24</v>
      </c>
      <c r="H448" s="15" t="s">
        <v>1427</v>
      </c>
      <c r="I448" s="5" t="s">
        <v>1452</v>
      </c>
      <c r="K448" s="5" t="s">
        <v>1451</v>
      </c>
    </row>
    <row r="449" spans="1:11" hidden="1" x14ac:dyDescent="0.65">
      <c r="A449" s="15" t="s">
        <v>463</v>
      </c>
      <c r="B449" s="15" t="s">
        <v>464</v>
      </c>
      <c r="C449" s="15" t="s">
        <v>39</v>
      </c>
      <c r="D449" s="15" t="s">
        <v>40</v>
      </c>
      <c r="E449" s="15" t="s">
        <v>1427</v>
      </c>
      <c r="F449" s="15" t="s">
        <v>1428</v>
      </c>
      <c r="G449" s="16">
        <v>24</v>
      </c>
      <c r="H449" s="15" t="s">
        <v>1427</v>
      </c>
      <c r="I449" s="5" t="s">
        <v>1452</v>
      </c>
      <c r="K449" s="5" t="s">
        <v>1451</v>
      </c>
    </row>
    <row r="450" spans="1:11" hidden="1" x14ac:dyDescent="0.65">
      <c r="A450" s="15" t="s">
        <v>465</v>
      </c>
      <c r="B450" s="15" t="s">
        <v>466</v>
      </c>
      <c r="C450" s="15" t="s">
        <v>39</v>
      </c>
      <c r="D450" s="15" t="s">
        <v>40</v>
      </c>
      <c r="E450" s="15" t="s">
        <v>1427</v>
      </c>
      <c r="F450" s="15" t="s">
        <v>1428</v>
      </c>
      <c r="G450" s="16">
        <v>24</v>
      </c>
      <c r="H450" s="15" t="s">
        <v>1427</v>
      </c>
      <c r="I450" s="5" t="s">
        <v>1452</v>
      </c>
      <c r="K450" s="5" t="s">
        <v>1451</v>
      </c>
    </row>
    <row r="451" spans="1:11" hidden="1" x14ac:dyDescent="0.65">
      <c r="A451" s="15" t="s">
        <v>467</v>
      </c>
      <c r="B451" s="15" t="s">
        <v>468</v>
      </c>
      <c r="C451" s="15" t="s">
        <v>39</v>
      </c>
      <c r="D451" s="15" t="s">
        <v>40</v>
      </c>
      <c r="E451" s="15" t="s">
        <v>1427</v>
      </c>
      <c r="F451" s="15" t="s">
        <v>1428</v>
      </c>
      <c r="G451" s="16">
        <v>24</v>
      </c>
      <c r="H451" s="15" t="s">
        <v>1427</v>
      </c>
      <c r="I451" s="5" t="s">
        <v>1452</v>
      </c>
      <c r="K451" s="5" t="s">
        <v>1451</v>
      </c>
    </row>
    <row r="452" spans="1:11" hidden="1" x14ac:dyDescent="0.65">
      <c r="A452" s="15" t="s">
        <v>469</v>
      </c>
      <c r="B452" s="15" t="s">
        <v>470</v>
      </c>
      <c r="C452" s="15" t="s">
        <v>39</v>
      </c>
      <c r="D452" s="15" t="s">
        <v>40</v>
      </c>
      <c r="E452" s="15" t="s">
        <v>1427</v>
      </c>
      <c r="F452" s="15" t="s">
        <v>1428</v>
      </c>
      <c r="G452" s="16">
        <v>24</v>
      </c>
      <c r="H452" s="15" t="s">
        <v>1427</v>
      </c>
      <c r="I452" s="5" t="s">
        <v>1452</v>
      </c>
      <c r="K452" s="5" t="s">
        <v>1451</v>
      </c>
    </row>
    <row r="453" spans="1:11" ht="18" hidden="1" customHeight="1" x14ac:dyDescent="0.65">
      <c r="A453" s="15" t="s">
        <v>471</v>
      </c>
      <c r="B453" s="15" t="s">
        <v>472</v>
      </c>
      <c r="C453" s="15" t="s">
        <v>39</v>
      </c>
      <c r="D453" s="15" t="s">
        <v>40</v>
      </c>
      <c r="E453" s="15" t="s">
        <v>1427</v>
      </c>
      <c r="F453" s="15" t="s">
        <v>1428</v>
      </c>
      <c r="G453" s="16">
        <v>24</v>
      </c>
      <c r="H453" s="15" t="s">
        <v>1427</v>
      </c>
      <c r="I453" s="5" t="s">
        <v>1452</v>
      </c>
      <c r="K453" s="5" t="s">
        <v>1451</v>
      </c>
    </row>
    <row r="454" spans="1:11" hidden="1" x14ac:dyDescent="0.65">
      <c r="A454" s="15" t="s">
        <v>473</v>
      </c>
      <c r="B454" s="15" t="s">
        <v>474</v>
      </c>
      <c r="C454" s="15" t="s">
        <v>39</v>
      </c>
      <c r="D454" s="15" t="s">
        <v>40</v>
      </c>
      <c r="E454" s="15" t="s">
        <v>1427</v>
      </c>
      <c r="F454" s="15" t="s">
        <v>1428</v>
      </c>
      <c r="G454" s="16">
        <v>24</v>
      </c>
      <c r="H454" s="15" t="s">
        <v>1427</v>
      </c>
      <c r="I454" s="5" t="s">
        <v>1452</v>
      </c>
      <c r="K454" s="5" t="s">
        <v>1451</v>
      </c>
    </row>
    <row r="455" spans="1:11" hidden="1" x14ac:dyDescent="0.65">
      <c r="A455" s="15" t="s">
        <v>475</v>
      </c>
      <c r="B455" s="15" t="s">
        <v>476</v>
      </c>
      <c r="C455" s="15" t="s">
        <v>39</v>
      </c>
      <c r="D455" s="15" t="s">
        <v>40</v>
      </c>
      <c r="E455" s="15" t="s">
        <v>1429</v>
      </c>
      <c r="F455" s="15" t="s">
        <v>1430</v>
      </c>
      <c r="G455" s="16">
        <v>24</v>
      </c>
      <c r="H455" s="15" t="s">
        <v>1429</v>
      </c>
      <c r="I455" s="5" t="s">
        <v>1452</v>
      </c>
      <c r="K455" s="5" t="s">
        <v>1451</v>
      </c>
    </row>
    <row r="456" spans="1:11" hidden="1" x14ac:dyDescent="0.65">
      <c r="A456" s="15" t="s">
        <v>477</v>
      </c>
      <c r="B456" s="15" t="s">
        <v>478</v>
      </c>
      <c r="C456" s="15" t="s">
        <v>39</v>
      </c>
      <c r="D456" s="15" t="s">
        <v>40</v>
      </c>
      <c r="E456" s="15" t="s">
        <v>1429</v>
      </c>
      <c r="F456" s="15" t="s">
        <v>1430</v>
      </c>
      <c r="G456" s="16">
        <v>24</v>
      </c>
      <c r="H456" s="15" t="s">
        <v>1429</v>
      </c>
      <c r="I456" s="5" t="s">
        <v>1452</v>
      </c>
      <c r="K456" s="5" t="s">
        <v>1451</v>
      </c>
    </row>
    <row r="457" spans="1:11" hidden="1" x14ac:dyDescent="0.65">
      <c r="A457" s="15" t="s">
        <v>479</v>
      </c>
      <c r="B457" s="15" t="s">
        <v>480</v>
      </c>
      <c r="C457" s="15" t="s">
        <v>39</v>
      </c>
      <c r="D457" s="15" t="s">
        <v>40</v>
      </c>
      <c r="E457" s="15" t="s">
        <v>1429</v>
      </c>
      <c r="F457" s="15" t="s">
        <v>1430</v>
      </c>
      <c r="G457" s="16">
        <v>24</v>
      </c>
      <c r="H457" s="15" t="s">
        <v>1429</v>
      </c>
      <c r="I457" s="5" t="s">
        <v>1452</v>
      </c>
      <c r="K457" s="5" t="s">
        <v>1451</v>
      </c>
    </row>
    <row r="458" spans="1:11" hidden="1" x14ac:dyDescent="0.65">
      <c r="A458" s="15" t="s">
        <v>481</v>
      </c>
      <c r="B458" s="15" t="s">
        <v>482</v>
      </c>
      <c r="C458" s="15" t="s">
        <v>39</v>
      </c>
      <c r="D458" s="15" t="s">
        <v>40</v>
      </c>
      <c r="E458" s="15" t="s">
        <v>1429</v>
      </c>
      <c r="F458" s="15" t="s">
        <v>1430</v>
      </c>
      <c r="G458" s="16">
        <v>24</v>
      </c>
      <c r="H458" s="15" t="s">
        <v>1429</v>
      </c>
      <c r="I458" s="5" t="s">
        <v>1452</v>
      </c>
      <c r="K458" s="5" t="s">
        <v>1451</v>
      </c>
    </row>
    <row r="459" spans="1:11" hidden="1" x14ac:dyDescent="0.65">
      <c r="A459" s="15" t="s">
        <v>483</v>
      </c>
      <c r="B459" s="15" t="s">
        <v>484</v>
      </c>
      <c r="C459" s="15" t="s">
        <v>39</v>
      </c>
      <c r="D459" s="15" t="s">
        <v>40</v>
      </c>
      <c r="E459" s="15" t="s">
        <v>1429</v>
      </c>
      <c r="F459" s="15" t="s">
        <v>1430</v>
      </c>
      <c r="G459" s="16">
        <v>24</v>
      </c>
      <c r="H459" s="15" t="s">
        <v>1429</v>
      </c>
      <c r="I459" s="5" t="s">
        <v>1452</v>
      </c>
      <c r="K459" s="5" t="s">
        <v>1451</v>
      </c>
    </row>
    <row r="460" spans="1:11" hidden="1" x14ac:dyDescent="0.65">
      <c r="A460" s="15" t="s">
        <v>485</v>
      </c>
      <c r="B460" s="15" t="s">
        <v>486</v>
      </c>
      <c r="C460" s="15" t="s">
        <v>39</v>
      </c>
      <c r="D460" s="15" t="s">
        <v>40</v>
      </c>
      <c r="E460" s="15" t="s">
        <v>1429</v>
      </c>
      <c r="F460" s="15" t="s">
        <v>1430</v>
      </c>
      <c r="G460" s="16">
        <v>24</v>
      </c>
      <c r="H460" s="15" t="s">
        <v>1429</v>
      </c>
      <c r="I460" s="5" t="s">
        <v>1452</v>
      </c>
      <c r="K460" s="5" t="s">
        <v>1451</v>
      </c>
    </row>
    <row r="461" spans="1:11" hidden="1" x14ac:dyDescent="0.65">
      <c r="A461" s="15" t="s">
        <v>487</v>
      </c>
      <c r="B461" s="15" t="s">
        <v>488</v>
      </c>
      <c r="C461" s="15" t="s">
        <v>39</v>
      </c>
      <c r="D461" s="15" t="s">
        <v>40</v>
      </c>
      <c r="E461" s="15" t="s">
        <v>1429</v>
      </c>
      <c r="F461" s="15" t="s">
        <v>1430</v>
      </c>
      <c r="G461" s="16">
        <v>24</v>
      </c>
      <c r="H461" s="15" t="s">
        <v>1429</v>
      </c>
      <c r="I461" s="5" t="s">
        <v>1452</v>
      </c>
      <c r="K461" s="5" t="s">
        <v>1451</v>
      </c>
    </row>
    <row r="462" spans="1:11" hidden="1" x14ac:dyDescent="0.65">
      <c r="A462" s="15" t="s">
        <v>489</v>
      </c>
      <c r="B462" s="15" t="s">
        <v>490</v>
      </c>
      <c r="C462" s="15" t="s">
        <v>39</v>
      </c>
      <c r="D462" s="15" t="s">
        <v>40</v>
      </c>
      <c r="E462" s="15" t="s">
        <v>1429</v>
      </c>
      <c r="F462" s="15" t="s">
        <v>1430</v>
      </c>
      <c r="G462" s="16">
        <v>24</v>
      </c>
      <c r="H462" s="15" t="s">
        <v>1429</v>
      </c>
      <c r="I462" s="5" t="s">
        <v>1452</v>
      </c>
      <c r="K462" s="5" t="s">
        <v>1451</v>
      </c>
    </row>
    <row r="463" spans="1:11" hidden="1" x14ac:dyDescent="0.65">
      <c r="A463" s="15" t="s">
        <v>491</v>
      </c>
      <c r="B463" s="15" t="s">
        <v>492</v>
      </c>
      <c r="C463" s="15" t="s">
        <v>39</v>
      </c>
      <c r="D463" s="15" t="s">
        <v>40</v>
      </c>
      <c r="E463" s="15" t="s">
        <v>1429</v>
      </c>
      <c r="F463" s="15" t="s">
        <v>1430</v>
      </c>
      <c r="G463" s="16">
        <v>24</v>
      </c>
      <c r="H463" s="15" t="s">
        <v>1429</v>
      </c>
      <c r="I463" s="5" t="s">
        <v>1452</v>
      </c>
      <c r="K463" s="5" t="s">
        <v>1451</v>
      </c>
    </row>
    <row r="464" spans="1:11" hidden="1" x14ac:dyDescent="0.65">
      <c r="A464" s="15" t="s">
        <v>493</v>
      </c>
      <c r="B464" s="15" t="s">
        <v>494</v>
      </c>
      <c r="C464" s="15" t="s">
        <v>39</v>
      </c>
      <c r="D464" s="15" t="s">
        <v>40</v>
      </c>
      <c r="E464" s="15" t="s">
        <v>1429</v>
      </c>
      <c r="F464" s="15" t="s">
        <v>1430</v>
      </c>
      <c r="G464" s="16">
        <v>24</v>
      </c>
      <c r="H464" s="15" t="s">
        <v>1429</v>
      </c>
      <c r="I464" s="5" t="s">
        <v>1452</v>
      </c>
      <c r="K464" s="5" t="s">
        <v>1451</v>
      </c>
    </row>
    <row r="465" spans="1:11" hidden="1" x14ac:dyDescent="0.65">
      <c r="A465" s="15" t="s">
        <v>495</v>
      </c>
      <c r="B465" s="15" t="s">
        <v>496</v>
      </c>
      <c r="C465" s="15" t="s">
        <v>39</v>
      </c>
      <c r="D465" s="15" t="s">
        <v>40</v>
      </c>
      <c r="E465" s="15" t="s">
        <v>1431</v>
      </c>
      <c r="F465" s="15" t="s">
        <v>1432</v>
      </c>
      <c r="G465" s="16">
        <v>24</v>
      </c>
      <c r="H465" s="15" t="s">
        <v>1431</v>
      </c>
      <c r="I465" s="5" t="s">
        <v>1452</v>
      </c>
      <c r="K465" s="5" t="s">
        <v>1451</v>
      </c>
    </row>
    <row r="466" spans="1:11" hidden="1" x14ac:dyDescent="0.65">
      <c r="A466" s="15" t="s">
        <v>1220</v>
      </c>
      <c r="B466" s="15" t="s">
        <v>1221</v>
      </c>
      <c r="C466" s="15" t="s">
        <v>39</v>
      </c>
      <c r="D466" s="15" t="s">
        <v>40</v>
      </c>
      <c r="E466" s="15" t="s">
        <v>1431</v>
      </c>
      <c r="F466" s="15" t="s">
        <v>1432</v>
      </c>
      <c r="G466" s="16">
        <v>24</v>
      </c>
      <c r="H466" s="15" t="s">
        <v>1431</v>
      </c>
      <c r="I466" s="5" t="s">
        <v>1450</v>
      </c>
      <c r="J466" s="5">
        <v>42643</v>
      </c>
      <c r="K466" s="5" t="s">
        <v>1451</v>
      </c>
    </row>
    <row r="467" spans="1:11" hidden="1" x14ac:dyDescent="0.65">
      <c r="A467" s="15" t="s">
        <v>497</v>
      </c>
      <c r="B467" s="15" t="s">
        <v>498</v>
      </c>
      <c r="C467" s="15" t="s">
        <v>39</v>
      </c>
      <c r="D467" s="15" t="s">
        <v>40</v>
      </c>
      <c r="E467" s="15" t="s">
        <v>1431</v>
      </c>
      <c r="F467" s="15" t="s">
        <v>1432</v>
      </c>
      <c r="G467" s="16">
        <v>24</v>
      </c>
      <c r="H467" s="15" t="s">
        <v>1431</v>
      </c>
      <c r="I467" s="5" t="s">
        <v>1452</v>
      </c>
      <c r="K467" s="5" t="s">
        <v>1451</v>
      </c>
    </row>
    <row r="468" spans="1:11" hidden="1" x14ac:dyDescent="0.65">
      <c r="A468" s="15" t="s">
        <v>499</v>
      </c>
      <c r="B468" s="15" t="s">
        <v>500</v>
      </c>
      <c r="C468" s="15" t="s">
        <v>39</v>
      </c>
      <c r="D468" s="15" t="s">
        <v>40</v>
      </c>
      <c r="E468" s="15" t="s">
        <v>1427</v>
      </c>
      <c r="F468" s="15" t="s">
        <v>1428</v>
      </c>
      <c r="G468" s="16">
        <v>24</v>
      </c>
      <c r="H468" s="15" t="s">
        <v>1427</v>
      </c>
      <c r="I468" s="5" t="s">
        <v>1452</v>
      </c>
      <c r="K468" s="5" t="s">
        <v>1451</v>
      </c>
    </row>
    <row r="469" spans="1:11" hidden="1" x14ac:dyDescent="0.65">
      <c r="A469" s="15" t="s">
        <v>501</v>
      </c>
      <c r="B469" s="15" t="s">
        <v>502</v>
      </c>
      <c r="C469" s="15" t="s">
        <v>39</v>
      </c>
      <c r="D469" s="15" t="s">
        <v>40</v>
      </c>
      <c r="E469" s="15" t="s">
        <v>1427</v>
      </c>
      <c r="F469" s="15" t="s">
        <v>1428</v>
      </c>
      <c r="G469" s="16">
        <v>24</v>
      </c>
      <c r="H469" s="15" t="s">
        <v>1427</v>
      </c>
      <c r="I469" s="5" t="s">
        <v>1452</v>
      </c>
      <c r="K469" s="5" t="s">
        <v>1451</v>
      </c>
    </row>
    <row r="470" spans="1:11" hidden="1" x14ac:dyDescent="0.65">
      <c r="A470" s="15" t="s">
        <v>1222</v>
      </c>
      <c r="B470" s="15" t="s">
        <v>1223</v>
      </c>
      <c r="C470" s="15" t="s">
        <v>41</v>
      </c>
      <c r="D470" s="15" t="s">
        <v>42</v>
      </c>
      <c r="E470" s="15" t="s">
        <v>1439</v>
      </c>
      <c r="F470" s="15" t="s">
        <v>1440</v>
      </c>
      <c r="G470" s="16">
        <v>25</v>
      </c>
      <c r="H470" s="15" t="s">
        <v>1439</v>
      </c>
      <c r="I470" s="5" t="s">
        <v>1450</v>
      </c>
      <c r="J470" s="5">
        <v>42643</v>
      </c>
      <c r="K470" s="5" t="s">
        <v>1451</v>
      </c>
    </row>
    <row r="471" spans="1:11" hidden="1" x14ac:dyDescent="0.65">
      <c r="A471" s="15" t="s">
        <v>1224</v>
      </c>
      <c r="B471" s="15" t="s">
        <v>1225</v>
      </c>
      <c r="C471" s="15" t="s">
        <v>41</v>
      </c>
      <c r="D471" s="15" t="s">
        <v>42</v>
      </c>
      <c r="E471" s="15" t="s">
        <v>1439</v>
      </c>
      <c r="F471" s="15" t="s">
        <v>1440</v>
      </c>
      <c r="G471" s="16">
        <v>25</v>
      </c>
      <c r="H471" s="15" t="s">
        <v>1439</v>
      </c>
      <c r="I471" s="5" t="s">
        <v>1450</v>
      </c>
      <c r="J471" s="5">
        <v>42643</v>
      </c>
      <c r="K471" s="5" t="s">
        <v>1451</v>
      </c>
    </row>
    <row r="472" spans="1:11" hidden="1" x14ac:dyDescent="0.65">
      <c r="A472" s="15" t="s">
        <v>1226</v>
      </c>
      <c r="B472" s="15" t="s">
        <v>1227</v>
      </c>
      <c r="C472" s="15" t="s">
        <v>41</v>
      </c>
      <c r="D472" s="15" t="s">
        <v>42</v>
      </c>
      <c r="E472" s="15" t="s">
        <v>1439</v>
      </c>
      <c r="F472" s="15" t="s">
        <v>1440</v>
      </c>
      <c r="G472" s="16">
        <v>25</v>
      </c>
      <c r="H472" s="15" t="s">
        <v>1439</v>
      </c>
      <c r="I472" s="5" t="s">
        <v>1450</v>
      </c>
      <c r="J472" s="5">
        <v>42643</v>
      </c>
      <c r="K472" s="5" t="s">
        <v>1451</v>
      </c>
    </row>
    <row r="473" spans="1:11" hidden="1" x14ac:dyDescent="0.65">
      <c r="A473" s="15" t="s">
        <v>1228</v>
      </c>
      <c r="B473" s="15" t="s">
        <v>1229</v>
      </c>
      <c r="C473" s="15" t="s">
        <v>41</v>
      </c>
      <c r="D473" s="15" t="s">
        <v>42</v>
      </c>
      <c r="E473" s="15" t="s">
        <v>1439</v>
      </c>
      <c r="F473" s="15" t="s">
        <v>1440</v>
      </c>
      <c r="G473" s="16">
        <v>25</v>
      </c>
      <c r="H473" s="15" t="s">
        <v>1439</v>
      </c>
      <c r="I473" s="5" t="s">
        <v>1450</v>
      </c>
      <c r="J473" s="5">
        <v>42643</v>
      </c>
      <c r="K473" s="5" t="s">
        <v>1451</v>
      </c>
    </row>
    <row r="474" spans="1:11" hidden="1" x14ac:dyDescent="0.65">
      <c r="A474" s="15" t="s">
        <v>1230</v>
      </c>
      <c r="B474" s="15" t="s">
        <v>1231</v>
      </c>
      <c r="C474" s="15" t="s">
        <v>41</v>
      </c>
      <c r="D474" s="15" t="s">
        <v>42</v>
      </c>
      <c r="E474" s="15" t="s">
        <v>1439</v>
      </c>
      <c r="F474" s="15" t="s">
        <v>1440</v>
      </c>
      <c r="G474" s="16">
        <v>25</v>
      </c>
      <c r="H474" s="15" t="s">
        <v>1439</v>
      </c>
      <c r="I474" s="5" t="s">
        <v>1450</v>
      </c>
      <c r="J474" s="5">
        <v>42643</v>
      </c>
      <c r="K474" s="5" t="s">
        <v>1451</v>
      </c>
    </row>
    <row r="475" spans="1:11" hidden="1" x14ac:dyDescent="0.65">
      <c r="A475" s="15" t="s">
        <v>521</v>
      </c>
      <c r="B475" s="15" t="s">
        <v>522</v>
      </c>
      <c r="C475" s="15" t="s">
        <v>41</v>
      </c>
      <c r="D475" s="15" t="s">
        <v>42</v>
      </c>
      <c r="E475" s="15" t="s">
        <v>1439</v>
      </c>
      <c r="F475" s="15" t="s">
        <v>1440</v>
      </c>
      <c r="G475" s="16">
        <v>25</v>
      </c>
      <c r="H475" s="15" t="s">
        <v>1439</v>
      </c>
      <c r="I475" s="5" t="s">
        <v>1452</v>
      </c>
      <c r="K475" s="5" t="s">
        <v>1451</v>
      </c>
    </row>
    <row r="476" spans="1:11" hidden="1" x14ac:dyDescent="0.65">
      <c r="A476" s="15" t="s">
        <v>523</v>
      </c>
      <c r="B476" s="15" t="s">
        <v>524</v>
      </c>
      <c r="C476" s="15" t="s">
        <v>41</v>
      </c>
      <c r="D476" s="15" t="s">
        <v>42</v>
      </c>
      <c r="E476" s="15" t="s">
        <v>1439</v>
      </c>
      <c r="F476" s="15" t="s">
        <v>1440</v>
      </c>
      <c r="G476" s="16">
        <v>25</v>
      </c>
      <c r="H476" s="15" t="s">
        <v>1439</v>
      </c>
      <c r="I476" s="5" t="s">
        <v>1452</v>
      </c>
      <c r="K476" s="5" t="s">
        <v>1451</v>
      </c>
    </row>
    <row r="477" spans="1:11" hidden="1" x14ac:dyDescent="0.65">
      <c r="A477" s="15" t="s">
        <v>1022</v>
      </c>
      <c r="B477" s="15" t="s">
        <v>1023</v>
      </c>
      <c r="C477" s="15" t="s">
        <v>41</v>
      </c>
      <c r="D477" s="15" t="s">
        <v>42</v>
      </c>
      <c r="E477" s="15" t="s">
        <v>1439</v>
      </c>
      <c r="F477" s="15" t="s">
        <v>1440</v>
      </c>
      <c r="G477" s="16">
        <v>25</v>
      </c>
      <c r="H477" s="15" t="s">
        <v>1439</v>
      </c>
      <c r="I477" s="5" t="s">
        <v>1452</v>
      </c>
      <c r="K477" s="5" t="s">
        <v>1454</v>
      </c>
    </row>
    <row r="478" spans="1:11" hidden="1" x14ac:dyDescent="0.65">
      <c r="A478" s="15" t="s">
        <v>525</v>
      </c>
      <c r="B478" s="15" t="s">
        <v>1556</v>
      </c>
      <c r="C478" s="15" t="s">
        <v>734</v>
      </c>
      <c r="D478" s="15" t="s">
        <v>735</v>
      </c>
      <c r="E478" s="15" t="s">
        <v>1441</v>
      </c>
      <c r="F478" s="15" t="s">
        <v>1442</v>
      </c>
      <c r="G478" s="16">
        <v>164</v>
      </c>
      <c r="H478" s="15" t="s">
        <v>1441</v>
      </c>
      <c r="I478" s="5" t="s">
        <v>1452</v>
      </c>
      <c r="K478" s="5" t="s">
        <v>1451</v>
      </c>
    </row>
    <row r="479" spans="1:11" hidden="1" x14ac:dyDescent="0.65">
      <c r="A479" s="15" t="s">
        <v>1232</v>
      </c>
      <c r="B479" s="15" t="s">
        <v>1233</v>
      </c>
      <c r="C479" s="15" t="s">
        <v>734</v>
      </c>
      <c r="D479" s="15" t="s">
        <v>735</v>
      </c>
      <c r="E479" s="15" t="s">
        <v>1441</v>
      </c>
      <c r="F479" s="15" t="s">
        <v>1442</v>
      </c>
      <c r="G479" s="16">
        <v>164</v>
      </c>
      <c r="H479" s="15" t="s">
        <v>1441</v>
      </c>
      <c r="I479" s="5" t="s">
        <v>1450</v>
      </c>
      <c r="J479" s="5">
        <v>42643</v>
      </c>
      <c r="K479" s="5" t="s">
        <v>1451</v>
      </c>
    </row>
    <row r="480" spans="1:11" hidden="1" x14ac:dyDescent="0.65">
      <c r="A480" s="15" t="s">
        <v>526</v>
      </c>
      <c r="B480" s="15" t="s">
        <v>527</v>
      </c>
      <c r="C480" s="15" t="s">
        <v>734</v>
      </c>
      <c r="D480" s="15" t="s">
        <v>735</v>
      </c>
      <c r="E480" s="15" t="s">
        <v>1441</v>
      </c>
      <c r="F480" s="15" t="s">
        <v>1442</v>
      </c>
      <c r="G480" s="16">
        <v>164</v>
      </c>
      <c r="H480" s="15" t="s">
        <v>1441</v>
      </c>
      <c r="I480" s="5" t="s">
        <v>1452</v>
      </c>
      <c r="K480" s="5" t="s">
        <v>1451</v>
      </c>
    </row>
    <row r="481" spans="1:11" hidden="1" x14ac:dyDescent="0.65">
      <c r="A481" s="15" t="s">
        <v>528</v>
      </c>
      <c r="B481" s="15" t="s">
        <v>529</v>
      </c>
      <c r="C481" s="15" t="s">
        <v>734</v>
      </c>
      <c r="D481" s="15" t="s">
        <v>735</v>
      </c>
      <c r="E481" s="15" t="s">
        <v>1441</v>
      </c>
      <c r="F481" s="15" t="s">
        <v>1442</v>
      </c>
      <c r="G481" s="16">
        <v>164</v>
      </c>
      <c r="H481" s="15" t="s">
        <v>1441</v>
      </c>
      <c r="I481" s="5" t="s">
        <v>1452</v>
      </c>
      <c r="K481" s="5" t="s">
        <v>1451</v>
      </c>
    </row>
    <row r="482" spans="1:11" hidden="1" x14ac:dyDescent="0.65">
      <c r="A482" s="15" t="s">
        <v>1234</v>
      </c>
      <c r="B482" s="15" t="s">
        <v>1235</v>
      </c>
      <c r="C482" s="15" t="s">
        <v>734</v>
      </c>
      <c r="D482" s="15" t="s">
        <v>735</v>
      </c>
      <c r="E482" s="15" t="s">
        <v>1441</v>
      </c>
      <c r="F482" s="15" t="s">
        <v>1442</v>
      </c>
      <c r="G482" s="16">
        <v>164</v>
      </c>
      <c r="H482" s="15" t="s">
        <v>1441</v>
      </c>
      <c r="I482" s="5" t="s">
        <v>1450</v>
      </c>
      <c r="J482" s="5">
        <v>42643</v>
      </c>
      <c r="K482" s="5" t="s">
        <v>1451</v>
      </c>
    </row>
    <row r="483" spans="1:11" hidden="1" x14ac:dyDescent="0.65">
      <c r="A483" s="15" t="s">
        <v>1236</v>
      </c>
      <c r="B483" s="15" t="s">
        <v>1237</v>
      </c>
      <c r="C483" s="15" t="s">
        <v>734</v>
      </c>
      <c r="D483" s="15" t="s">
        <v>735</v>
      </c>
      <c r="E483" s="15" t="s">
        <v>1441</v>
      </c>
      <c r="F483" s="15" t="s">
        <v>1442</v>
      </c>
      <c r="G483" s="16">
        <v>164</v>
      </c>
      <c r="H483" s="15" t="s">
        <v>1441</v>
      </c>
      <c r="I483" s="5" t="s">
        <v>1450</v>
      </c>
      <c r="J483" s="5">
        <v>42643</v>
      </c>
      <c r="K483" s="5" t="s">
        <v>1451</v>
      </c>
    </row>
    <row r="484" spans="1:11" hidden="1" x14ac:dyDescent="0.65">
      <c r="A484" s="15" t="s">
        <v>1238</v>
      </c>
      <c r="B484" s="15" t="s">
        <v>1239</v>
      </c>
      <c r="C484" s="15" t="s">
        <v>734</v>
      </c>
      <c r="D484" s="15" t="s">
        <v>735</v>
      </c>
      <c r="E484" s="15" t="s">
        <v>1441</v>
      </c>
      <c r="F484" s="15" t="s">
        <v>1442</v>
      </c>
      <c r="G484" s="16">
        <v>164</v>
      </c>
      <c r="H484" s="15" t="s">
        <v>1441</v>
      </c>
      <c r="I484" s="5" t="s">
        <v>1450</v>
      </c>
      <c r="J484" s="5">
        <v>42643</v>
      </c>
      <c r="K484" s="5" t="s">
        <v>1451</v>
      </c>
    </row>
    <row r="485" spans="1:11" hidden="1" x14ac:dyDescent="0.65">
      <c r="A485" s="15" t="s">
        <v>1240</v>
      </c>
      <c r="B485" s="15" t="s">
        <v>1241</v>
      </c>
      <c r="C485" s="15" t="s">
        <v>734</v>
      </c>
      <c r="D485" s="15" t="s">
        <v>735</v>
      </c>
      <c r="E485" s="15" t="s">
        <v>1441</v>
      </c>
      <c r="F485" s="15" t="s">
        <v>1442</v>
      </c>
      <c r="G485" s="16">
        <v>164</v>
      </c>
      <c r="H485" s="15" t="s">
        <v>1441</v>
      </c>
      <c r="I485" s="5" t="s">
        <v>1450</v>
      </c>
      <c r="J485" s="5">
        <v>42643</v>
      </c>
      <c r="K485" s="5" t="s">
        <v>1451</v>
      </c>
    </row>
    <row r="486" spans="1:11" hidden="1" x14ac:dyDescent="0.65">
      <c r="A486" s="15" t="s">
        <v>1242</v>
      </c>
      <c r="B486" s="15" t="s">
        <v>1243</v>
      </c>
      <c r="C486" s="15" t="s">
        <v>734</v>
      </c>
      <c r="D486" s="15" t="s">
        <v>735</v>
      </c>
      <c r="E486" s="15" t="s">
        <v>1441</v>
      </c>
      <c r="F486" s="15" t="s">
        <v>1442</v>
      </c>
      <c r="G486" s="16">
        <v>164</v>
      </c>
      <c r="H486" s="15" t="s">
        <v>1441</v>
      </c>
      <c r="I486" s="5" t="s">
        <v>1450</v>
      </c>
      <c r="J486" s="5">
        <v>42643</v>
      </c>
      <c r="K486" s="5" t="s">
        <v>1451</v>
      </c>
    </row>
    <row r="487" spans="1:11" hidden="1" x14ac:dyDescent="0.65">
      <c r="A487" s="15" t="s">
        <v>1244</v>
      </c>
      <c r="B487" s="15" t="s">
        <v>1245</v>
      </c>
      <c r="C487" s="15" t="s">
        <v>734</v>
      </c>
      <c r="D487" s="15" t="s">
        <v>735</v>
      </c>
      <c r="E487" s="15" t="s">
        <v>1441</v>
      </c>
      <c r="F487" s="15" t="s">
        <v>1442</v>
      </c>
      <c r="G487" s="16">
        <v>164</v>
      </c>
      <c r="H487" s="15" t="s">
        <v>1441</v>
      </c>
      <c r="I487" s="5" t="s">
        <v>1450</v>
      </c>
      <c r="J487" s="5">
        <v>42643</v>
      </c>
      <c r="K487" s="5" t="s">
        <v>1451</v>
      </c>
    </row>
    <row r="488" spans="1:11" hidden="1" x14ac:dyDescent="0.65">
      <c r="A488" s="15" t="s">
        <v>1246</v>
      </c>
      <c r="B488" s="15" t="s">
        <v>1247</v>
      </c>
      <c r="C488" s="15" t="s">
        <v>734</v>
      </c>
      <c r="D488" s="15" t="s">
        <v>735</v>
      </c>
      <c r="E488" s="15" t="s">
        <v>1441</v>
      </c>
      <c r="F488" s="15" t="s">
        <v>1442</v>
      </c>
      <c r="G488" s="16">
        <v>164</v>
      </c>
      <c r="H488" s="15" t="s">
        <v>1441</v>
      </c>
      <c r="I488" s="5" t="s">
        <v>1450</v>
      </c>
      <c r="J488" s="5">
        <v>42643</v>
      </c>
      <c r="K488" s="5" t="s">
        <v>1451</v>
      </c>
    </row>
    <row r="489" spans="1:11" hidden="1" x14ac:dyDescent="0.65">
      <c r="A489" s="15" t="s">
        <v>530</v>
      </c>
      <c r="B489" s="15" t="s">
        <v>1557</v>
      </c>
      <c r="C489" s="15" t="s">
        <v>734</v>
      </c>
      <c r="D489" s="15" t="s">
        <v>735</v>
      </c>
      <c r="E489" s="15" t="s">
        <v>1441</v>
      </c>
      <c r="F489" s="15" t="s">
        <v>1442</v>
      </c>
      <c r="G489" s="16">
        <v>164</v>
      </c>
      <c r="H489" s="15" t="s">
        <v>1441</v>
      </c>
      <c r="I489" s="5" t="s">
        <v>1452</v>
      </c>
      <c r="K489" s="5" t="s">
        <v>1451</v>
      </c>
    </row>
    <row r="490" spans="1:11" hidden="1" x14ac:dyDescent="0.65">
      <c r="A490" s="15" t="s">
        <v>531</v>
      </c>
      <c r="B490" s="15" t="s">
        <v>1558</v>
      </c>
      <c r="C490" s="15" t="s">
        <v>734</v>
      </c>
      <c r="D490" s="15" t="s">
        <v>735</v>
      </c>
      <c r="E490" s="15" t="s">
        <v>1441</v>
      </c>
      <c r="F490" s="15" t="s">
        <v>1442</v>
      </c>
      <c r="G490" s="16">
        <v>164</v>
      </c>
      <c r="H490" s="15" t="s">
        <v>1441</v>
      </c>
      <c r="I490" s="5" t="s">
        <v>1452</v>
      </c>
      <c r="K490" s="5" t="s">
        <v>1451</v>
      </c>
    </row>
    <row r="491" spans="1:11" hidden="1" x14ac:dyDescent="0.65">
      <c r="A491" s="15" t="s">
        <v>1024</v>
      </c>
      <c r="B491" s="15" t="s">
        <v>1025</v>
      </c>
      <c r="C491" s="15" t="s">
        <v>734</v>
      </c>
      <c r="D491" s="15" t="s">
        <v>735</v>
      </c>
      <c r="E491" s="15" t="s">
        <v>1441</v>
      </c>
      <c r="F491" s="15" t="s">
        <v>1442</v>
      </c>
      <c r="G491" s="16">
        <v>164</v>
      </c>
      <c r="H491" s="15" t="s">
        <v>1441</v>
      </c>
      <c r="I491" s="5" t="s">
        <v>1452</v>
      </c>
      <c r="K491" s="5" t="s">
        <v>1454</v>
      </c>
    </row>
    <row r="492" spans="1:11" hidden="1" x14ac:dyDescent="0.65">
      <c r="A492" s="15" t="s">
        <v>532</v>
      </c>
      <c r="B492" s="15" t="s">
        <v>1559</v>
      </c>
      <c r="C492" s="15" t="s">
        <v>734</v>
      </c>
      <c r="D492" s="15" t="s">
        <v>735</v>
      </c>
      <c r="E492" s="15" t="s">
        <v>1441</v>
      </c>
      <c r="F492" s="15" t="s">
        <v>1442</v>
      </c>
      <c r="G492" s="16">
        <v>164</v>
      </c>
      <c r="H492" s="15" t="s">
        <v>1441</v>
      </c>
      <c r="I492" s="5" t="s">
        <v>1452</v>
      </c>
      <c r="K492" s="5" t="s">
        <v>1451</v>
      </c>
    </row>
    <row r="493" spans="1:11" hidden="1" x14ac:dyDescent="0.65">
      <c r="A493" s="15" t="s">
        <v>533</v>
      </c>
      <c r="B493" s="15" t="s">
        <v>1560</v>
      </c>
      <c r="C493" s="15" t="s">
        <v>734</v>
      </c>
      <c r="D493" s="15" t="s">
        <v>735</v>
      </c>
      <c r="E493" s="15" t="s">
        <v>1441</v>
      </c>
      <c r="F493" s="15" t="s">
        <v>1442</v>
      </c>
      <c r="G493" s="16">
        <v>164</v>
      </c>
      <c r="H493" s="15" t="s">
        <v>1441</v>
      </c>
      <c r="I493" s="5" t="s">
        <v>1452</v>
      </c>
      <c r="K493" s="5" t="s">
        <v>1451</v>
      </c>
    </row>
    <row r="494" spans="1:11" hidden="1" x14ac:dyDescent="0.65">
      <c r="A494" s="15" t="s">
        <v>1248</v>
      </c>
      <c r="B494" s="15" t="s">
        <v>1249</v>
      </c>
      <c r="C494" s="15" t="s">
        <v>734</v>
      </c>
      <c r="D494" s="15" t="s">
        <v>735</v>
      </c>
      <c r="E494" s="15" t="s">
        <v>1441</v>
      </c>
      <c r="F494" s="15" t="s">
        <v>1442</v>
      </c>
      <c r="G494" s="16">
        <v>164</v>
      </c>
      <c r="H494" s="15" t="s">
        <v>1441</v>
      </c>
      <c r="I494" s="5" t="s">
        <v>1450</v>
      </c>
      <c r="J494" s="5">
        <v>42643</v>
      </c>
      <c r="K494" s="5" t="s">
        <v>1451</v>
      </c>
    </row>
    <row r="495" spans="1:11" hidden="1" x14ac:dyDescent="0.65">
      <c r="A495" s="15" t="s">
        <v>534</v>
      </c>
      <c r="B495" s="15" t="s">
        <v>1561</v>
      </c>
      <c r="C495" s="15" t="s">
        <v>734</v>
      </c>
      <c r="D495" s="15" t="s">
        <v>735</v>
      </c>
      <c r="E495" s="15" t="s">
        <v>1441</v>
      </c>
      <c r="F495" s="15" t="s">
        <v>1442</v>
      </c>
      <c r="G495" s="16">
        <v>164</v>
      </c>
      <c r="H495" s="15" t="s">
        <v>1441</v>
      </c>
      <c r="I495" s="5" t="s">
        <v>1452</v>
      </c>
      <c r="K495" s="5" t="s">
        <v>1451</v>
      </c>
    </row>
    <row r="496" spans="1:11" hidden="1" x14ac:dyDescent="0.65">
      <c r="A496" s="15" t="s">
        <v>1250</v>
      </c>
      <c r="B496" s="15" t="s">
        <v>1251</v>
      </c>
      <c r="C496" s="15" t="s">
        <v>734</v>
      </c>
      <c r="D496" s="15" t="s">
        <v>735</v>
      </c>
      <c r="E496" s="15" t="s">
        <v>1441</v>
      </c>
      <c r="F496" s="15" t="s">
        <v>1442</v>
      </c>
      <c r="G496" s="16">
        <v>164</v>
      </c>
      <c r="H496" s="15" t="s">
        <v>1441</v>
      </c>
      <c r="I496" s="5" t="s">
        <v>1450</v>
      </c>
      <c r="J496" s="5">
        <v>42643</v>
      </c>
      <c r="K496" s="5" t="s">
        <v>1451</v>
      </c>
    </row>
    <row r="497" spans="1:11" hidden="1" x14ac:dyDescent="0.65">
      <c r="A497" s="15" t="s">
        <v>535</v>
      </c>
      <c r="B497" s="15" t="s">
        <v>1562</v>
      </c>
      <c r="C497" s="15" t="s">
        <v>734</v>
      </c>
      <c r="D497" s="15" t="s">
        <v>735</v>
      </c>
      <c r="E497" s="15" t="s">
        <v>1441</v>
      </c>
      <c r="F497" s="15" t="s">
        <v>1442</v>
      </c>
      <c r="G497" s="16">
        <v>164</v>
      </c>
      <c r="H497" s="15" t="s">
        <v>1441</v>
      </c>
      <c r="I497" s="5" t="s">
        <v>1452</v>
      </c>
      <c r="K497" s="5" t="s">
        <v>1451</v>
      </c>
    </row>
    <row r="498" spans="1:11" hidden="1" x14ac:dyDescent="0.65">
      <c r="A498" s="15" t="s">
        <v>536</v>
      </c>
      <c r="B498" s="15" t="s">
        <v>1563</v>
      </c>
      <c r="C498" s="15" t="s">
        <v>734</v>
      </c>
      <c r="D498" s="15" t="s">
        <v>735</v>
      </c>
      <c r="E498" s="15" t="s">
        <v>1441</v>
      </c>
      <c r="F498" s="15" t="s">
        <v>1442</v>
      </c>
      <c r="G498" s="16">
        <v>164</v>
      </c>
      <c r="H498" s="15" t="s">
        <v>1441</v>
      </c>
      <c r="I498" s="5" t="s">
        <v>1452</v>
      </c>
      <c r="K498" s="5" t="s">
        <v>1451</v>
      </c>
    </row>
    <row r="499" spans="1:11" hidden="1" x14ac:dyDescent="0.65">
      <c r="A499" s="15" t="s">
        <v>537</v>
      </c>
      <c r="B499" s="15" t="s">
        <v>1564</v>
      </c>
      <c r="C499" s="15" t="s">
        <v>734</v>
      </c>
      <c r="D499" s="15" t="s">
        <v>735</v>
      </c>
      <c r="E499" s="15" t="s">
        <v>1441</v>
      </c>
      <c r="F499" s="15" t="s">
        <v>1442</v>
      </c>
      <c r="G499" s="16">
        <v>164</v>
      </c>
      <c r="H499" s="15" t="s">
        <v>1441</v>
      </c>
      <c r="I499" s="5" t="s">
        <v>1452</v>
      </c>
      <c r="K499" s="5" t="s">
        <v>1451</v>
      </c>
    </row>
    <row r="500" spans="1:11" hidden="1" x14ac:dyDescent="0.65">
      <c r="A500" s="15" t="s">
        <v>538</v>
      </c>
      <c r="B500" s="15" t="s">
        <v>1565</v>
      </c>
      <c r="C500" s="15" t="s">
        <v>734</v>
      </c>
      <c r="D500" s="15" t="s">
        <v>735</v>
      </c>
      <c r="E500" s="15" t="s">
        <v>1441</v>
      </c>
      <c r="F500" s="15" t="s">
        <v>1442</v>
      </c>
      <c r="G500" s="16">
        <v>164</v>
      </c>
      <c r="H500" s="15" t="s">
        <v>1441</v>
      </c>
      <c r="I500" s="5" t="s">
        <v>1452</v>
      </c>
      <c r="K500" s="5" t="s">
        <v>1451</v>
      </c>
    </row>
    <row r="501" spans="1:11" hidden="1" x14ac:dyDescent="0.65">
      <c r="A501" s="15" t="s">
        <v>1252</v>
      </c>
      <c r="B501" s="15" t="s">
        <v>1253</v>
      </c>
      <c r="C501" s="15" t="s">
        <v>734</v>
      </c>
      <c r="D501" s="15" t="s">
        <v>735</v>
      </c>
      <c r="E501" s="15" t="s">
        <v>1441</v>
      </c>
      <c r="F501" s="15" t="s">
        <v>1442</v>
      </c>
      <c r="G501" s="16">
        <v>164</v>
      </c>
      <c r="H501" s="15" t="s">
        <v>1441</v>
      </c>
      <c r="I501" s="5" t="s">
        <v>1450</v>
      </c>
      <c r="J501" s="5">
        <v>42643</v>
      </c>
      <c r="K501" s="5" t="s">
        <v>1451</v>
      </c>
    </row>
    <row r="502" spans="1:11" hidden="1" x14ac:dyDescent="0.65">
      <c r="A502" s="15" t="s">
        <v>1254</v>
      </c>
      <c r="B502" s="15" t="s">
        <v>1255</v>
      </c>
      <c r="C502" s="15" t="s">
        <v>734</v>
      </c>
      <c r="D502" s="15" t="s">
        <v>735</v>
      </c>
      <c r="E502" s="15" t="s">
        <v>1441</v>
      </c>
      <c r="F502" s="15" t="s">
        <v>1442</v>
      </c>
      <c r="G502" s="16">
        <v>164</v>
      </c>
      <c r="H502" s="15" t="s">
        <v>1441</v>
      </c>
      <c r="I502" s="5" t="s">
        <v>1450</v>
      </c>
      <c r="J502" s="5">
        <v>42643</v>
      </c>
      <c r="K502" s="5" t="s">
        <v>1451</v>
      </c>
    </row>
    <row r="503" spans="1:11" hidden="1" x14ac:dyDescent="0.65">
      <c r="A503" s="15" t="s">
        <v>1256</v>
      </c>
      <c r="B503" s="15" t="s">
        <v>1257</v>
      </c>
      <c r="C503" s="15" t="s">
        <v>734</v>
      </c>
      <c r="D503" s="15" t="s">
        <v>735</v>
      </c>
      <c r="E503" s="15" t="s">
        <v>1441</v>
      </c>
      <c r="F503" s="15" t="s">
        <v>1442</v>
      </c>
      <c r="G503" s="16">
        <v>164</v>
      </c>
      <c r="H503" s="15" t="s">
        <v>1441</v>
      </c>
      <c r="I503" s="5" t="s">
        <v>1450</v>
      </c>
      <c r="J503" s="5">
        <v>42643</v>
      </c>
      <c r="K503" s="5" t="s">
        <v>1451</v>
      </c>
    </row>
    <row r="504" spans="1:11" hidden="1" x14ac:dyDescent="0.65">
      <c r="A504" s="15" t="s">
        <v>1258</v>
      </c>
      <c r="B504" s="15" t="s">
        <v>1259</v>
      </c>
      <c r="C504" s="15" t="s">
        <v>734</v>
      </c>
      <c r="D504" s="15" t="s">
        <v>735</v>
      </c>
      <c r="E504" s="15" t="s">
        <v>1441</v>
      </c>
      <c r="F504" s="15" t="s">
        <v>1442</v>
      </c>
      <c r="G504" s="16">
        <v>164</v>
      </c>
      <c r="H504" s="15" t="s">
        <v>1441</v>
      </c>
      <c r="I504" s="5" t="s">
        <v>1450</v>
      </c>
      <c r="J504" s="5">
        <v>42643</v>
      </c>
      <c r="K504" s="5" t="s">
        <v>1451</v>
      </c>
    </row>
    <row r="505" spans="1:11" hidden="1" x14ac:dyDescent="0.65">
      <c r="A505" s="15" t="s">
        <v>1260</v>
      </c>
      <c r="B505" s="15" t="s">
        <v>1261</v>
      </c>
      <c r="C505" s="15" t="s">
        <v>734</v>
      </c>
      <c r="D505" s="15" t="s">
        <v>735</v>
      </c>
      <c r="E505" s="15" t="s">
        <v>1441</v>
      </c>
      <c r="F505" s="15" t="s">
        <v>1442</v>
      </c>
      <c r="G505" s="16">
        <v>164</v>
      </c>
      <c r="H505" s="15" t="s">
        <v>1441</v>
      </c>
      <c r="I505" s="5" t="s">
        <v>1450</v>
      </c>
      <c r="J505" s="5">
        <v>42643</v>
      </c>
      <c r="K505" s="5" t="s">
        <v>1451</v>
      </c>
    </row>
    <row r="506" spans="1:11" hidden="1" x14ac:dyDescent="0.65">
      <c r="A506" s="15" t="s">
        <v>1262</v>
      </c>
      <c r="B506" s="15" t="s">
        <v>1263</v>
      </c>
      <c r="C506" s="15" t="s">
        <v>734</v>
      </c>
      <c r="D506" s="15" t="s">
        <v>735</v>
      </c>
      <c r="E506" s="15" t="s">
        <v>1441</v>
      </c>
      <c r="F506" s="15" t="s">
        <v>1442</v>
      </c>
      <c r="G506" s="16">
        <v>164</v>
      </c>
      <c r="H506" s="15" t="s">
        <v>1441</v>
      </c>
      <c r="I506" s="5" t="s">
        <v>1450</v>
      </c>
      <c r="J506" s="5">
        <v>42643</v>
      </c>
      <c r="K506" s="5" t="s">
        <v>1451</v>
      </c>
    </row>
    <row r="507" spans="1:11" hidden="1" x14ac:dyDescent="0.65">
      <c r="A507" s="15" t="s">
        <v>539</v>
      </c>
      <c r="B507" s="15" t="s">
        <v>1566</v>
      </c>
      <c r="C507" s="15" t="s">
        <v>734</v>
      </c>
      <c r="D507" s="15" t="s">
        <v>735</v>
      </c>
      <c r="E507" s="15" t="s">
        <v>1441</v>
      </c>
      <c r="F507" s="15" t="s">
        <v>1442</v>
      </c>
      <c r="G507" s="16">
        <v>164</v>
      </c>
      <c r="H507" s="15" t="s">
        <v>1441</v>
      </c>
      <c r="I507" s="5" t="s">
        <v>1452</v>
      </c>
      <c r="K507" s="5" t="s">
        <v>1451</v>
      </c>
    </row>
    <row r="508" spans="1:11" hidden="1" x14ac:dyDescent="0.65">
      <c r="A508" s="15" t="s">
        <v>1264</v>
      </c>
      <c r="B508" s="15" t="s">
        <v>1265</v>
      </c>
      <c r="C508" s="15" t="s">
        <v>734</v>
      </c>
      <c r="D508" s="15" t="s">
        <v>735</v>
      </c>
      <c r="E508" s="15" t="s">
        <v>1441</v>
      </c>
      <c r="F508" s="15" t="s">
        <v>1442</v>
      </c>
      <c r="G508" s="16">
        <v>164</v>
      </c>
      <c r="H508" s="15" t="s">
        <v>1441</v>
      </c>
      <c r="I508" s="5" t="s">
        <v>1450</v>
      </c>
      <c r="J508" s="5">
        <v>42643</v>
      </c>
      <c r="K508" s="5" t="s">
        <v>1451</v>
      </c>
    </row>
    <row r="509" spans="1:11" hidden="1" x14ac:dyDescent="0.65">
      <c r="A509" s="15" t="s">
        <v>1266</v>
      </c>
      <c r="B509" s="15" t="s">
        <v>1267</v>
      </c>
      <c r="C509" s="15" t="s">
        <v>734</v>
      </c>
      <c r="D509" s="15" t="s">
        <v>735</v>
      </c>
      <c r="E509" s="15" t="s">
        <v>1441</v>
      </c>
      <c r="F509" s="15" t="s">
        <v>1442</v>
      </c>
      <c r="G509" s="16">
        <v>164</v>
      </c>
      <c r="H509" s="15" t="s">
        <v>1441</v>
      </c>
      <c r="I509" s="5" t="s">
        <v>1450</v>
      </c>
      <c r="J509" s="5">
        <v>42643</v>
      </c>
      <c r="K509" s="5" t="s">
        <v>1451</v>
      </c>
    </row>
    <row r="510" spans="1:11" hidden="1" x14ac:dyDescent="0.65">
      <c r="A510" s="15" t="s">
        <v>540</v>
      </c>
      <c r="B510" s="15" t="s">
        <v>1567</v>
      </c>
      <c r="C510" s="15" t="s">
        <v>734</v>
      </c>
      <c r="D510" s="15" t="s">
        <v>735</v>
      </c>
      <c r="E510" s="15" t="s">
        <v>1441</v>
      </c>
      <c r="F510" s="15" t="s">
        <v>1442</v>
      </c>
      <c r="G510" s="16">
        <v>164</v>
      </c>
      <c r="H510" s="15" t="s">
        <v>1441</v>
      </c>
      <c r="I510" s="5" t="s">
        <v>1452</v>
      </c>
      <c r="K510" s="5" t="s">
        <v>1451</v>
      </c>
    </row>
    <row r="511" spans="1:11" hidden="1" x14ac:dyDescent="0.65">
      <c r="A511" s="15" t="s">
        <v>541</v>
      </c>
      <c r="B511" s="15" t="s">
        <v>1568</v>
      </c>
      <c r="C511" s="15" t="s">
        <v>734</v>
      </c>
      <c r="D511" s="15" t="s">
        <v>735</v>
      </c>
      <c r="E511" s="15" t="s">
        <v>1441</v>
      </c>
      <c r="F511" s="15" t="s">
        <v>1442</v>
      </c>
      <c r="G511" s="16">
        <v>164</v>
      </c>
      <c r="H511" s="15" t="s">
        <v>1441</v>
      </c>
      <c r="I511" s="5" t="s">
        <v>1452</v>
      </c>
      <c r="K511" s="5" t="s">
        <v>1451</v>
      </c>
    </row>
    <row r="512" spans="1:11" hidden="1" x14ac:dyDescent="0.65">
      <c r="A512" s="15" t="s">
        <v>542</v>
      </c>
      <c r="B512" s="15" t="s">
        <v>543</v>
      </c>
      <c r="C512" s="15" t="s">
        <v>734</v>
      </c>
      <c r="D512" s="15" t="s">
        <v>735</v>
      </c>
      <c r="E512" s="15" t="s">
        <v>1441</v>
      </c>
      <c r="F512" s="15" t="s">
        <v>1442</v>
      </c>
      <c r="G512" s="16">
        <v>164</v>
      </c>
      <c r="H512" s="15" t="s">
        <v>1441</v>
      </c>
      <c r="I512" s="5" t="s">
        <v>1452</v>
      </c>
      <c r="K512" s="5" t="s">
        <v>1451</v>
      </c>
    </row>
    <row r="513" spans="1:11" hidden="1" x14ac:dyDescent="0.65">
      <c r="A513" s="15" t="s">
        <v>1268</v>
      </c>
      <c r="B513" s="15" t="s">
        <v>1269</v>
      </c>
      <c r="C513" s="15" t="s">
        <v>734</v>
      </c>
      <c r="D513" s="15" t="s">
        <v>735</v>
      </c>
      <c r="E513" s="15" t="s">
        <v>1441</v>
      </c>
      <c r="F513" s="15" t="s">
        <v>1442</v>
      </c>
      <c r="G513" s="16">
        <v>164</v>
      </c>
      <c r="H513" s="15" t="s">
        <v>1441</v>
      </c>
      <c r="I513" s="5" t="s">
        <v>1450</v>
      </c>
      <c r="J513" s="5">
        <v>42643</v>
      </c>
      <c r="K513" s="5" t="s">
        <v>1451</v>
      </c>
    </row>
    <row r="514" spans="1:11" hidden="1" x14ac:dyDescent="0.65">
      <c r="A514" s="15" t="s">
        <v>544</v>
      </c>
      <c r="B514" s="15" t="s">
        <v>545</v>
      </c>
      <c r="C514" s="15" t="s">
        <v>734</v>
      </c>
      <c r="D514" s="15" t="s">
        <v>735</v>
      </c>
      <c r="E514" s="15" t="s">
        <v>1441</v>
      </c>
      <c r="F514" s="15" t="s">
        <v>1442</v>
      </c>
      <c r="G514" s="16">
        <v>164</v>
      </c>
      <c r="H514" s="15" t="s">
        <v>1441</v>
      </c>
      <c r="I514" s="5" t="s">
        <v>1452</v>
      </c>
      <c r="K514" s="5" t="s">
        <v>1451</v>
      </c>
    </row>
    <row r="515" spans="1:11" hidden="1" x14ac:dyDescent="0.65">
      <c r="A515" s="15" t="s">
        <v>1270</v>
      </c>
      <c r="B515" s="15" t="s">
        <v>1271</v>
      </c>
      <c r="C515" s="15" t="s">
        <v>734</v>
      </c>
      <c r="D515" s="15" t="s">
        <v>735</v>
      </c>
      <c r="E515" s="15" t="s">
        <v>1441</v>
      </c>
      <c r="F515" s="15" t="s">
        <v>1442</v>
      </c>
      <c r="G515" s="16">
        <v>164</v>
      </c>
      <c r="H515" s="15" t="s">
        <v>1441</v>
      </c>
      <c r="I515" s="5" t="s">
        <v>1450</v>
      </c>
      <c r="J515" s="5">
        <v>42643</v>
      </c>
      <c r="K515" s="5" t="s">
        <v>1451</v>
      </c>
    </row>
    <row r="516" spans="1:11" hidden="1" x14ac:dyDescent="0.65">
      <c r="A516" s="15" t="s">
        <v>1272</v>
      </c>
      <c r="B516" s="15" t="s">
        <v>1273</v>
      </c>
      <c r="C516" s="15" t="s">
        <v>734</v>
      </c>
      <c r="D516" s="15" t="s">
        <v>735</v>
      </c>
      <c r="E516" s="15" t="s">
        <v>1441</v>
      </c>
      <c r="F516" s="15" t="s">
        <v>1442</v>
      </c>
      <c r="G516" s="16">
        <v>164</v>
      </c>
      <c r="H516" s="15" t="s">
        <v>1441</v>
      </c>
      <c r="I516" s="5" t="s">
        <v>1450</v>
      </c>
      <c r="J516" s="5">
        <v>42643</v>
      </c>
      <c r="K516" s="5" t="s">
        <v>1451</v>
      </c>
    </row>
    <row r="517" spans="1:11" hidden="1" x14ac:dyDescent="0.65">
      <c r="A517" s="15" t="s">
        <v>1274</v>
      </c>
      <c r="B517" s="15" t="s">
        <v>1275</v>
      </c>
      <c r="C517" s="15" t="s">
        <v>734</v>
      </c>
      <c r="D517" s="15" t="s">
        <v>735</v>
      </c>
      <c r="E517" s="15" t="s">
        <v>1441</v>
      </c>
      <c r="F517" s="15" t="s">
        <v>1442</v>
      </c>
      <c r="G517" s="16">
        <v>164</v>
      </c>
      <c r="H517" s="15" t="s">
        <v>1441</v>
      </c>
      <c r="I517" s="5" t="s">
        <v>1450</v>
      </c>
      <c r="J517" s="5">
        <v>42643</v>
      </c>
      <c r="K517" s="5" t="s">
        <v>1451</v>
      </c>
    </row>
    <row r="518" spans="1:11" hidden="1" x14ac:dyDescent="0.65">
      <c r="A518" s="15" t="s">
        <v>1276</v>
      </c>
      <c r="B518" s="15" t="s">
        <v>1277</v>
      </c>
      <c r="C518" s="15" t="s">
        <v>734</v>
      </c>
      <c r="D518" s="15" t="s">
        <v>735</v>
      </c>
      <c r="E518" s="15" t="s">
        <v>1441</v>
      </c>
      <c r="F518" s="15" t="s">
        <v>1442</v>
      </c>
      <c r="G518" s="16">
        <v>164</v>
      </c>
      <c r="H518" s="15" t="s">
        <v>1441</v>
      </c>
      <c r="I518" s="5" t="s">
        <v>1450</v>
      </c>
      <c r="J518" s="5">
        <v>42643</v>
      </c>
      <c r="K518" s="5" t="s">
        <v>1451</v>
      </c>
    </row>
    <row r="519" spans="1:11" hidden="1" x14ac:dyDescent="0.65">
      <c r="A519" s="15" t="s">
        <v>1278</v>
      </c>
      <c r="B519" s="15" t="s">
        <v>1279</v>
      </c>
      <c r="C519" s="15" t="s">
        <v>734</v>
      </c>
      <c r="D519" s="15" t="s">
        <v>735</v>
      </c>
      <c r="E519" s="15" t="s">
        <v>1441</v>
      </c>
      <c r="F519" s="15" t="s">
        <v>1442</v>
      </c>
      <c r="G519" s="16">
        <v>164</v>
      </c>
      <c r="H519" s="15" t="s">
        <v>1441</v>
      </c>
      <c r="I519" s="5" t="s">
        <v>1450</v>
      </c>
      <c r="J519" s="5">
        <v>42643</v>
      </c>
      <c r="K519" s="5" t="s">
        <v>1451</v>
      </c>
    </row>
    <row r="520" spans="1:11" hidden="1" x14ac:dyDescent="0.65">
      <c r="A520" s="15" t="s">
        <v>1280</v>
      </c>
      <c r="B520" s="15" t="s">
        <v>1281</v>
      </c>
      <c r="C520" s="15" t="s">
        <v>734</v>
      </c>
      <c r="D520" s="15" t="s">
        <v>735</v>
      </c>
      <c r="E520" s="15" t="s">
        <v>1441</v>
      </c>
      <c r="F520" s="15" t="s">
        <v>1442</v>
      </c>
      <c r="G520" s="16">
        <v>164</v>
      </c>
      <c r="H520" s="15" t="s">
        <v>1441</v>
      </c>
      <c r="I520" s="5" t="s">
        <v>1450</v>
      </c>
      <c r="J520" s="5">
        <v>42643</v>
      </c>
      <c r="K520" s="5" t="s">
        <v>1451</v>
      </c>
    </row>
    <row r="521" spans="1:11" hidden="1" x14ac:dyDescent="0.65">
      <c r="A521" s="15" t="s">
        <v>1282</v>
      </c>
      <c r="B521" s="15" t="s">
        <v>1283</v>
      </c>
      <c r="C521" s="15" t="s">
        <v>734</v>
      </c>
      <c r="D521" s="15" t="s">
        <v>735</v>
      </c>
      <c r="E521" s="15" t="s">
        <v>1441</v>
      </c>
      <c r="F521" s="15" t="s">
        <v>1442</v>
      </c>
      <c r="G521" s="16">
        <v>164</v>
      </c>
      <c r="H521" s="15" t="s">
        <v>1441</v>
      </c>
      <c r="I521" s="5" t="s">
        <v>1450</v>
      </c>
      <c r="J521" s="5">
        <v>42643</v>
      </c>
      <c r="K521" s="5" t="s">
        <v>1451</v>
      </c>
    </row>
    <row r="522" spans="1:11" hidden="1" x14ac:dyDescent="0.65">
      <c r="A522" s="15" t="s">
        <v>1284</v>
      </c>
      <c r="B522" s="15" t="s">
        <v>1285</v>
      </c>
      <c r="C522" s="15" t="s">
        <v>734</v>
      </c>
      <c r="D522" s="15" t="s">
        <v>735</v>
      </c>
      <c r="E522" s="15" t="s">
        <v>1441</v>
      </c>
      <c r="F522" s="15" t="s">
        <v>1442</v>
      </c>
      <c r="G522" s="16">
        <v>164</v>
      </c>
      <c r="H522" s="15" t="s">
        <v>1441</v>
      </c>
      <c r="I522" s="5" t="s">
        <v>1450</v>
      </c>
      <c r="J522" s="5">
        <v>42643</v>
      </c>
      <c r="K522" s="5" t="s">
        <v>1451</v>
      </c>
    </row>
    <row r="523" spans="1:11" hidden="1" x14ac:dyDescent="0.65">
      <c r="A523" s="15" t="s">
        <v>546</v>
      </c>
      <c r="B523" s="15" t="s">
        <v>1569</v>
      </c>
      <c r="C523" s="15" t="s">
        <v>734</v>
      </c>
      <c r="D523" s="15" t="s">
        <v>735</v>
      </c>
      <c r="E523" s="15" t="s">
        <v>1441</v>
      </c>
      <c r="F523" s="15" t="s">
        <v>1442</v>
      </c>
      <c r="G523" s="16">
        <v>164</v>
      </c>
      <c r="H523" s="15" t="s">
        <v>1441</v>
      </c>
      <c r="I523" s="5" t="s">
        <v>1452</v>
      </c>
      <c r="K523" s="5" t="s">
        <v>1451</v>
      </c>
    </row>
    <row r="524" spans="1:11" hidden="1" x14ac:dyDescent="0.65">
      <c r="A524" s="15" t="s">
        <v>547</v>
      </c>
      <c r="B524" s="15" t="s">
        <v>1570</v>
      </c>
      <c r="C524" s="15" t="s">
        <v>734</v>
      </c>
      <c r="D524" s="15" t="s">
        <v>735</v>
      </c>
      <c r="E524" s="15" t="s">
        <v>1441</v>
      </c>
      <c r="F524" s="15" t="s">
        <v>1442</v>
      </c>
      <c r="G524" s="16">
        <v>164</v>
      </c>
      <c r="H524" s="15" t="s">
        <v>1441</v>
      </c>
      <c r="I524" s="5" t="s">
        <v>1452</v>
      </c>
      <c r="K524" s="5" t="s">
        <v>1451</v>
      </c>
    </row>
    <row r="525" spans="1:11" hidden="1" x14ac:dyDescent="0.65">
      <c r="A525" s="15" t="s">
        <v>1026</v>
      </c>
      <c r="B525" s="15" t="s">
        <v>1027</v>
      </c>
      <c r="C525" s="15" t="s">
        <v>734</v>
      </c>
      <c r="D525" s="15" t="s">
        <v>735</v>
      </c>
      <c r="E525" s="15" t="s">
        <v>1441</v>
      </c>
      <c r="F525" s="15" t="s">
        <v>1442</v>
      </c>
      <c r="G525" s="16">
        <v>164</v>
      </c>
      <c r="H525" s="15" t="s">
        <v>1441</v>
      </c>
      <c r="I525" s="5" t="s">
        <v>1452</v>
      </c>
      <c r="K525" s="5" t="s">
        <v>1454</v>
      </c>
    </row>
    <row r="526" spans="1:11" hidden="1" x14ac:dyDescent="0.65">
      <c r="A526" s="15" t="s">
        <v>1286</v>
      </c>
      <c r="B526" s="15" t="s">
        <v>1287</v>
      </c>
      <c r="C526" s="15" t="s">
        <v>734</v>
      </c>
      <c r="D526" s="15" t="s">
        <v>735</v>
      </c>
      <c r="E526" s="15" t="s">
        <v>1441</v>
      </c>
      <c r="F526" s="15" t="s">
        <v>1442</v>
      </c>
      <c r="G526" s="16">
        <v>164</v>
      </c>
      <c r="H526" s="15" t="s">
        <v>1441</v>
      </c>
      <c r="I526" s="5" t="s">
        <v>1450</v>
      </c>
      <c r="J526" s="5">
        <v>42643</v>
      </c>
      <c r="K526" s="5" t="s">
        <v>1451</v>
      </c>
    </row>
    <row r="527" spans="1:11" hidden="1" x14ac:dyDescent="0.65">
      <c r="A527" s="15" t="s">
        <v>1288</v>
      </c>
      <c r="B527" s="15" t="s">
        <v>1289</v>
      </c>
      <c r="C527" s="15" t="s">
        <v>734</v>
      </c>
      <c r="D527" s="15" t="s">
        <v>735</v>
      </c>
      <c r="E527" s="15" t="s">
        <v>1441</v>
      </c>
      <c r="F527" s="15" t="s">
        <v>1442</v>
      </c>
      <c r="G527" s="16">
        <v>164</v>
      </c>
      <c r="H527" s="15" t="s">
        <v>1441</v>
      </c>
      <c r="I527" s="5" t="s">
        <v>1450</v>
      </c>
      <c r="J527" s="5">
        <v>42643</v>
      </c>
      <c r="K527" s="5" t="s">
        <v>1451</v>
      </c>
    </row>
    <row r="528" spans="1:11" hidden="1" x14ac:dyDescent="0.65">
      <c r="A528" s="15" t="s">
        <v>1290</v>
      </c>
      <c r="B528" s="15" t="s">
        <v>1291</v>
      </c>
      <c r="C528" s="15" t="s">
        <v>734</v>
      </c>
      <c r="D528" s="15" t="s">
        <v>735</v>
      </c>
      <c r="E528" s="15" t="s">
        <v>1441</v>
      </c>
      <c r="F528" s="15" t="s">
        <v>1442</v>
      </c>
      <c r="G528" s="16">
        <v>164</v>
      </c>
      <c r="H528" s="15" t="s">
        <v>1441</v>
      </c>
      <c r="I528" s="5" t="s">
        <v>1450</v>
      </c>
      <c r="J528" s="5">
        <v>42643</v>
      </c>
      <c r="K528" s="5" t="s">
        <v>1451</v>
      </c>
    </row>
    <row r="529" spans="1:11" hidden="1" x14ac:dyDescent="0.65">
      <c r="A529" s="15" t="s">
        <v>548</v>
      </c>
      <c r="B529" s="15" t="s">
        <v>1571</v>
      </c>
      <c r="C529" s="15" t="s">
        <v>734</v>
      </c>
      <c r="D529" s="15" t="s">
        <v>735</v>
      </c>
      <c r="E529" s="15" t="s">
        <v>1441</v>
      </c>
      <c r="F529" s="15" t="s">
        <v>1442</v>
      </c>
      <c r="G529" s="16">
        <v>164</v>
      </c>
      <c r="H529" s="15" t="s">
        <v>1441</v>
      </c>
      <c r="I529" s="5" t="s">
        <v>1452</v>
      </c>
      <c r="K529" s="5" t="s">
        <v>1451</v>
      </c>
    </row>
    <row r="530" spans="1:11" hidden="1" x14ac:dyDescent="0.65">
      <c r="A530" s="15" t="s">
        <v>549</v>
      </c>
      <c r="B530" s="15" t="s">
        <v>1572</v>
      </c>
      <c r="C530" s="15" t="s">
        <v>734</v>
      </c>
      <c r="D530" s="15" t="s">
        <v>735</v>
      </c>
      <c r="E530" s="15" t="s">
        <v>1441</v>
      </c>
      <c r="F530" s="15" t="s">
        <v>1442</v>
      </c>
      <c r="G530" s="16">
        <v>164</v>
      </c>
      <c r="H530" s="15" t="s">
        <v>1441</v>
      </c>
      <c r="I530" s="5" t="s">
        <v>1452</v>
      </c>
      <c r="K530" s="5" t="s">
        <v>1451</v>
      </c>
    </row>
    <row r="531" spans="1:11" hidden="1" x14ac:dyDescent="0.65">
      <c r="A531" s="15" t="s">
        <v>550</v>
      </c>
      <c r="B531" s="15" t="s">
        <v>1573</v>
      </c>
      <c r="C531" s="15" t="s">
        <v>734</v>
      </c>
      <c r="D531" s="15" t="s">
        <v>735</v>
      </c>
      <c r="E531" s="15" t="s">
        <v>1441</v>
      </c>
      <c r="F531" s="15" t="s">
        <v>1442</v>
      </c>
      <c r="G531" s="16">
        <v>164</v>
      </c>
      <c r="H531" s="15" t="s">
        <v>1441</v>
      </c>
      <c r="I531" s="5" t="s">
        <v>1452</v>
      </c>
      <c r="K531" s="5" t="s">
        <v>1451</v>
      </c>
    </row>
    <row r="532" spans="1:11" hidden="1" x14ac:dyDescent="0.65">
      <c r="A532" s="15" t="s">
        <v>551</v>
      </c>
      <c r="B532" s="15" t="s">
        <v>1574</v>
      </c>
      <c r="C532" s="15" t="s">
        <v>734</v>
      </c>
      <c r="D532" s="15" t="s">
        <v>735</v>
      </c>
      <c r="E532" s="15" t="s">
        <v>1441</v>
      </c>
      <c r="F532" s="15" t="s">
        <v>1442</v>
      </c>
      <c r="G532" s="16">
        <v>164</v>
      </c>
      <c r="H532" s="15" t="s">
        <v>1441</v>
      </c>
      <c r="I532" s="5" t="s">
        <v>1452</v>
      </c>
      <c r="K532" s="5" t="s">
        <v>1451</v>
      </c>
    </row>
    <row r="533" spans="1:11" hidden="1" x14ac:dyDescent="0.65">
      <c r="A533" s="15" t="s">
        <v>552</v>
      </c>
      <c r="B533" s="15" t="s">
        <v>1575</v>
      </c>
      <c r="C533" s="15" t="s">
        <v>734</v>
      </c>
      <c r="D533" s="15" t="s">
        <v>735</v>
      </c>
      <c r="E533" s="15" t="s">
        <v>1441</v>
      </c>
      <c r="F533" s="15" t="s">
        <v>1442</v>
      </c>
      <c r="G533" s="16">
        <v>164</v>
      </c>
      <c r="H533" s="15" t="s">
        <v>1441</v>
      </c>
      <c r="I533" s="5" t="s">
        <v>1452</v>
      </c>
      <c r="K533" s="5" t="s">
        <v>1451</v>
      </c>
    </row>
    <row r="534" spans="1:11" hidden="1" x14ac:dyDescent="0.65">
      <c r="A534" s="15" t="s">
        <v>553</v>
      </c>
      <c r="B534" s="15" t="s">
        <v>1576</v>
      </c>
      <c r="C534" s="15" t="s">
        <v>734</v>
      </c>
      <c r="D534" s="15" t="s">
        <v>735</v>
      </c>
      <c r="E534" s="15" t="s">
        <v>1441</v>
      </c>
      <c r="F534" s="15" t="s">
        <v>1442</v>
      </c>
      <c r="G534" s="16">
        <v>164</v>
      </c>
      <c r="H534" s="15" t="s">
        <v>1441</v>
      </c>
      <c r="I534" s="5" t="s">
        <v>1452</v>
      </c>
      <c r="K534" s="5" t="s">
        <v>1451</v>
      </c>
    </row>
    <row r="535" spans="1:11" hidden="1" x14ac:dyDescent="0.65">
      <c r="A535" s="15" t="s">
        <v>1292</v>
      </c>
      <c r="B535" s="15" t="s">
        <v>1293</v>
      </c>
      <c r="C535" s="15" t="s">
        <v>734</v>
      </c>
      <c r="D535" s="15" t="s">
        <v>735</v>
      </c>
      <c r="E535" s="15" t="s">
        <v>1441</v>
      </c>
      <c r="F535" s="15" t="s">
        <v>1442</v>
      </c>
      <c r="G535" s="16">
        <v>164</v>
      </c>
      <c r="H535" s="15" t="s">
        <v>1441</v>
      </c>
      <c r="I535" s="5" t="s">
        <v>1450</v>
      </c>
      <c r="J535" s="5">
        <v>42643</v>
      </c>
      <c r="K535" s="5" t="s">
        <v>1451</v>
      </c>
    </row>
    <row r="536" spans="1:11" hidden="1" x14ac:dyDescent="0.65">
      <c r="A536" s="15" t="s">
        <v>1294</v>
      </c>
      <c r="B536" s="15" t="s">
        <v>1295</v>
      </c>
      <c r="C536" s="15" t="s">
        <v>734</v>
      </c>
      <c r="D536" s="15" t="s">
        <v>735</v>
      </c>
      <c r="E536" s="15" t="s">
        <v>1441</v>
      </c>
      <c r="F536" s="15" t="s">
        <v>1442</v>
      </c>
      <c r="G536" s="16">
        <v>164</v>
      </c>
      <c r="H536" s="15" t="s">
        <v>1441</v>
      </c>
      <c r="I536" s="5" t="s">
        <v>1450</v>
      </c>
      <c r="J536" s="5">
        <v>42643</v>
      </c>
      <c r="K536" s="5" t="s">
        <v>1451</v>
      </c>
    </row>
    <row r="537" spans="1:11" hidden="1" x14ac:dyDescent="0.65">
      <c r="A537" s="15" t="s">
        <v>1296</v>
      </c>
      <c r="B537" s="15" t="s">
        <v>1297</v>
      </c>
      <c r="C537" s="15" t="s">
        <v>734</v>
      </c>
      <c r="D537" s="15" t="s">
        <v>735</v>
      </c>
      <c r="E537" s="15" t="s">
        <v>1441</v>
      </c>
      <c r="F537" s="15" t="s">
        <v>1442</v>
      </c>
      <c r="G537" s="16">
        <v>164</v>
      </c>
      <c r="H537" s="15" t="s">
        <v>1441</v>
      </c>
      <c r="I537" s="5" t="s">
        <v>1450</v>
      </c>
      <c r="J537" s="5">
        <v>42643</v>
      </c>
      <c r="K537" s="5" t="s">
        <v>1451</v>
      </c>
    </row>
    <row r="538" spans="1:11" hidden="1" x14ac:dyDescent="0.65">
      <c r="A538" s="15" t="s">
        <v>1298</v>
      </c>
      <c r="B538" s="15" t="s">
        <v>1299</v>
      </c>
      <c r="C538" s="15" t="s">
        <v>734</v>
      </c>
      <c r="D538" s="15" t="s">
        <v>735</v>
      </c>
      <c r="E538" s="15" t="s">
        <v>1441</v>
      </c>
      <c r="F538" s="15" t="s">
        <v>1442</v>
      </c>
      <c r="G538" s="16">
        <v>164</v>
      </c>
      <c r="H538" s="15" t="s">
        <v>1441</v>
      </c>
      <c r="I538" s="5" t="s">
        <v>1450</v>
      </c>
      <c r="J538" s="5">
        <v>42643</v>
      </c>
      <c r="K538" s="5" t="s">
        <v>1451</v>
      </c>
    </row>
    <row r="539" spans="1:11" hidden="1" x14ac:dyDescent="0.65">
      <c r="A539" s="15" t="s">
        <v>1300</v>
      </c>
      <c r="B539" s="15" t="s">
        <v>1301</v>
      </c>
      <c r="C539" s="15" t="s">
        <v>734</v>
      </c>
      <c r="D539" s="15" t="s">
        <v>735</v>
      </c>
      <c r="E539" s="15" t="s">
        <v>1441</v>
      </c>
      <c r="F539" s="15" t="s">
        <v>1442</v>
      </c>
      <c r="G539" s="16">
        <v>164</v>
      </c>
      <c r="H539" s="15" t="s">
        <v>1441</v>
      </c>
      <c r="I539" s="5" t="s">
        <v>1450</v>
      </c>
      <c r="J539" s="5">
        <v>42643</v>
      </c>
      <c r="K539" s="5" t="s">
        <v>1451</v>
      </c>
    </row>
    <row r="540" spans="1:11" hidden="1" x14ac:dyDescent="0.65">
      <c r="A540" s="15" t="s">
        <v>1302</v>
      </c>
      <c r="B540" s="15" t="s">
        <v>1303</v>
      </c>
      <c r="C540" s="15" t="s">
        <v>734</v>
      </c>
      <c r="D540" s="15" t="s">
        <v>735</v>
      </c>
      <c r="E540" s="15" t="s">
        <v>1441</v>
      </c>
      <c r="F540" s="15" t="s">
        <v>1442</v>
      </c>
      <c r="G540" s="16">
        <v>164</v>
      </c>
      <c r="H540" s="15" t="s">
        <v>1441</v>
      </c>
      <c r="I540" s="5" t="s">
        <v>1450</v>
      </c>
      <c r="J540" s="5">
        <v>42643</v>
      </c>
      <c r="K540" s="5" t="s">
        <v>1451</v>
      </c>
    </row>
    <row r="541" spans="1:11" hidden="1" x14ac:dyDescent="0.65">
      <c r="A541" s="15" t="s">
        <v>1304</v>
      </c>
      <c r="B541" s="15" t="s">
        <v>1305</v>
      </c>
      <c r="C541" s="15" t="s">
        <v>734</v>
      </c>
      <c r="D541" s="15" t="s">
        <v>735</v>
      </c>
      <c r="E541" s="15" t="s">
        <v>1441</v>
      </c>
      <c r="F541" s="15" t="s">
        <v>1442</v>
      </c>
      <c r="G541" s="16">
        <v>164</v>
      </c>
      <c r="H541" s="15" t="s">
        <v>1441</v>
      </c>
      <c r="I541" s="5" t="s">
        <v>1450</v>
      </c>
      <c r="J541" s="5">
        <v>42643</v>
      </c>
      <c r="K541" s="5" t="s">
        <v>1451</v>
      </c>
    </row>
    <row r="542" spans="1:11" hidden="1" x14ac:dyDescent="0.65">
      <c r="A542" s="15" t="s">
        <v>1306</v>
      </c>
      <c r="B542" s="15" t="s">
        <v>1307</v>
      </c>
      <c r="C542" s="15" t="s">
        <v>734</v>
      </c>
      <c r="D542" s="15" t="s">
        <v>735</v>
      </c>
      <c r="E542" s="15" t="s">
        <v>1441</v>
      </c>
      <c r="F542" s="15" t="s">
        <v>1442</v>
      </c>
      <c r="G542" s="16">
        <v>164</v>
      </c>
      <c r="H542" s="15" t="s">
        <v>1441</v>
      </c>
      <c r="I542" s="5" t="s">
        <v>1450</v>
      </c>
      <c r="J542" s="5">
        <v>42643</v>
      </c>
      <c r="K542" s="5" t="s">
        <v>1451</v>
      </c>
    </row>
    <row r="543" spans="1:11" hidden="1" x14ac:dyDescent="0.65">
      <c r="A543" s="15" t="s">
        <v>1308</v>
      </c>
      <c r="B543" s="15" t="s">
        <v>1309</v>
      </c>
      <c r="C543" s="15" t="s">
        <v>734</v>
      </c>
      <c r="D543" s="15" t="s">
        <v>735</v>
      </c>
      <c r="E543" s="15" t="s">
        <v>1441</v>
      </c>
      <c r="F543" s="15" t="s">
        <v>1442</v>
      </c>
      <c r="G543" s="16">
        <v>164</v>
      </c>
      <c r="H543" s="15" t="s">
        <v>1441</v>
      </c>
      <c r="I543" s="5" t="s">
        <v>1450</v>
      </c>
      <c r="J543" s="5">
        <v>42643</v>
      </c>
      <c r="K543" s="5" t="s">
        <v>1451</v>
      </c>
    </row>
    <row r="544" spans="1:11" hidden="1" x14ac:dyDescent="0.65">
      <c r="A544" s="15" t="s">
        <v>1310</v>
      </c>
      <c r="B544" s="15" t="s">
        <v>1311</v>
      </c>
      <c r="C544" s="15" t="s">
        <v>734</v>
      </c>
      <c r="D544" s="15" t="s">
        <v>735</v>
      </c>
      <c r="E544" s="15" t="s">
        <v>1441</v>
      </c>
      <c r="F544" s="15" t="s">
        <v>1442</v>
      </c>
      <c r="G544" s="16">
        <v>164</v>
      </c>
      <c r="H544" s="15" t="s">
        <v>1441</v>
      </c>
      <c r="I544" s="5" t="s">
        <v>1450</v>
      </c>
      <c r="J544" s="5">
        <v>42643</v>
      </c>
      <c r="K544" s="5" t="s">
        <v>1451</v>
      </c>
    </row>
    <row r="545" spans="1:11" hidden="1" x14ac:dyDescent="0.65">
      <c r="A545" s="15" t="s">
        <v>1312</v>
      </c>
      <c r="B545" s="15" t="s">
        <v>1313</v>
      </c>
      <c r="C545" s="15" t="s">
        <v>734</v>
      </c>
      <c r="D545" s="15" t="s">
        <v>735</v>
      </c>
      <c r="E545" s="15" t="s">
        <v>1441</v>
      </c>
      <c r="F545" s="15" t="s">
        <v>1442</v>
      </c>
      <c r="G545" s="16">
        <v>164</v>
      </c>
      <c r="H545" s="15" t="s">
        <v>1441</v>
      </c>
      <c r="I545" s="5" t="s">
        <v>1450</v>
      </c>
      <c r="J545" s="5">
        <v>42643</v>
      </c>
      <c r="K545" s="5" t="s">
        <v>1451</v>
      </c>
    </row>
    <row r="546" spans="1:11" hidden="1" x14ac:dyDescent="0.65">
      <c r="A546" s="15" t="s">
        <v>554</v>
      </c>
      <c r="B546" s="15" t="s">
        <v>555</v>
      </c>
      <c r="C546" s="15" t="s">
        <v>41</v>
      </c>
      <c r="D546" s="15" t="s">
        <v>42</v>
      </c>
      <c r="E546" s="15" t="s">
        <v>1439</v>
      </c>
      <c r="F546" s="15" t="s">
        <v>1440</v>
      </c>
      <c r="G546" s="16">
        <v>25</v>
      </c>
      <c r="H546" s="15" t="s">
        <v>1439</v>
      </c>
      <c r="I546" s="5" t="s">
        <v>1452</v>
      </c>
      <c r="K546" s="5" t="s">
        <v>1451</v>
      </c>
    </row>
    <row r="547" spans="1:11" hidden="1" x14ac:dyDescent="0.65">
      <c r="A547" s="15" t="s">
        <v>556</v>
      </c>
      <c r="B547" s="15" t="s">
        <v>557</v>
      </c>
      <c r="C547" s="15" t="s">
        <v>41</v>
      </c>
      <c r="D547" s="15" t="s">
        <v>42</v>
      </c>
      <c r="E547" s="15" t="s">
        <v>1439</v>
      </c>
      <c r="F547" s="15" t="s">
        <v>1440</v>
      </c>
      <c r="G547" s="16">
        <v>25</v>
      </c>
      <c r="H547" s="15" t="s">
        <v>1439</v>
      </c>
      <c r="I547" s="5" t="s">
        <v>1452</v>
      </c>
      <c r="K547" s="5" t="s">
        <v>1451</v>
      </c>
    </row>
    <row r="548" spans="1:11" hidden="1" x14ac:dyDescent="0.65">
      <c r="A548" s="15" t="s">
        <v>558</v>
      </c>
      <c r="B548" s="15" t="s">
        <v>559</v>
      </c>
      <c r="C548" s="15" t="s">
        <v>41</v>
      </c>
      <c r="D548" s="15" t="s">
        <v>42</v>
      </c>
      <c r="E548" s="15" t="s">
        <v>1439</v>
      </c>
      <c r="F548" s="15" t="s">
        <v>1440</v>
      </c>
      <c r="G548" s="16">
        <v>25</v>
      </c>
      <c r="H548" s="15" t="s">
        <v>1439</v>
      </c>
      <c r="I548" s="5" t="s">
        <v>1452</v>
      </c>
      <c r="K548" s="5" t="s">
        <v>1451</v>
      </c>
    </row>
    <row r="549" spans="1:11" hidden="1" x14ac:dyDescent="0.65">
      <c r="A549" s="15" t="s">
        <v>560</v>
      </c>
      <c r="B549" s="15" t="s">
        <v>561</v>
      </c>
      <c r="C549" s="15" t="s">
        <v>41</v>
      </c>
      <c r="D549" s="15" t="s">
        <v>42</v>
      </c>
      <c r="E549" s="15" t="s">
        <v>1439</v>
      </c>
      <c r="F549" s="15" t="s">
        <v>1440</v>
      </c>
      <c r="G549" s="16">
        <v>25</v>
      </c>
      <c r="H549" s="15" t="s">
        <v>1439</v>
      </c>
      <c r="I549" s="5" t="s">
        <v>1452</v>
      </c>
      <c r="K549" s="5" t="s">
        <v>1451</v>
      </c>
    </row>
    <row r="550" spans="1:11" hidden="1" x14ac:dyDescent="0.65">
      <c r="A550" s="15" t="s">
        <v>562</v>
      </c>
      <c r="B550" s="15" t="s">
        <v>563</v>
      </c>
      <c r="C550" s="15" t="s">
        <v>41</v>
      </c>
      <c r="D550" s="15" t="s">
        <v>42</v>
      </c>
      <c r="E550" s="15" t="s">
        <v>1439</v>
      </c>
      <c r="F550" s="15" t="s">
        <v>1440</v>
      </c>
      <c r="G550" s="16">
        <v>25</v>
      </c>
      <c r="H550" s="15" t="s">
        <v>1439</v>
      </c>
      <c r="I550" s="5" t="s">
        <v>1452</v>
      </c>
      <c r="K550" s="5" t="s">
        <v>1451</v>
      </c>
    </row>
    <row r="551" spans="1:11" hidden="1" x14ac:dyDescent="0.65">
      <c r="A551" s="15" t="s">
        <v>564</v>
      </c>
      <c r="B551" s="15" t="s">
        <v>565</v>
      </c>
      <c r="C551" s="15" t="s">
        <v>41</v>
      </c>
      <c r="D551" s="15" t="s">
        <v>42</v>
      </c>
      <c r="E551" s="15" t="s">
        <v>1439</v>
      </c>
      <c r="F551" s="15" t="s">
        <v>1440</v>
      </c>
      <c r="G551" s="16">
        <v>25</v>
      </c>
      <c r="H551" s="15" t="s">
        <v>1439</v>
      </c>
      <c r="I551" s="5" t="s">
        <v>1452</v>
      </c>
      <c r="K551" s="5" t="s">
        <v>1451</v>
      </c>
    </row>
    <row r="552" spans="1:11" hidden="1" x14ac:dyDescent="0.65">
      <c r="A552" s="15" t="s">
        <v>566</v>
      </c>
      <c r="B552" s="15" t="s">
        <v>567</v>
      </c>
      <c r="C552" s="15" t="s">
        <v>41</v>
      </c>
      <c r="D552" s="15" t="s">
        <v>42</v>
      </c>
      <c r="E552" s="15" t="s">
        <v>1439</v>
      </c>
      <c r="F552" s="15" t="s">
        <v>1440</v>
      </c>
      <c r="G552" s="16">
        <v>25</v>
      </c>
      <c r="H552" s="15" t="s">
        <v>1439</v>
      </c>
      <c r="I552" s="5" t="s">
        <v>1452</v>
      </c>
      <c r="K552" s="5" t="s">
        <v>1451</v>
      </c>
    </row>
    <row r="553" spans="1:11" hidden="1" x14ac:dyDescent="0.65">
      <c r="A553" s="15" t="s">
        <v>568</v>
      </c>
      <c r="B553" s="15" t="s">
        <v>569</v>
      </c>
      <c r="C553" s="15" t="s">
        <v>41</v>
      </c>
      <c r="D553" s="15" t="s">
        <v>42</v>
      </c>
      <c r="E553" s="15" t="s">
        <v>1439</v>
      </c>
      <c r="F553" s="15" t="s">
        <v>1440</v>
      </c>
      <c r="G553" s="16">
        <v>25</v>
      </c>
      <c r="H553" s="15" t="s">
        <v>1439</v>
      </c>
      <c r="I553" s="5" t="s">
        <v>1452</v>
      </c>
      <c r="K553" s="5" t="s">
        <v>1451</v>
      </c>
    </row>
    <row r="554" spans="1:11" hidden="1" x14ac:dyDescent="0.65">
      <c r="A554" s="15" t="s">
        <v>570</v>
      </c>
      <c r="B554" s="15" t="s">
        <v>571</v>
      </c>
      <c r="C554" s="15" t="s">
        <v>41</v>
      </c>
      <c r="D554" s="15" t="s">
        <v>42</v>
      </c>
      <c r="E554" s="15" t="s">
        <v>1439</v>
      </c>
      <c r="F554" s="15" t="s">
        <v>1440</v>
      </c>
      <c r="G554" s="16">
        <v>25</v>
      </c>
      <c r="H554" s="15" t="s">
        <v>1439</v>
      </c>
      <c r="I554" s="5" t="s">
        <v>1452</v>
      </c>
      <c r="K554" s="5" t="s">
        <v>1451</v>
      </c>
    </row>
    <row r="555" spans="1:11" hidden="1" x14ac:dyDescent="0.65">
      <c r="A555" s="15" t="s">
        <v>572</v>
      </c>
      <c r="B555" s="15" t="s">
        <v>573</v>
      </c>
      <c r="C555" s="15" t="s">
        <v>41</v>
      </c>
      <c r="D555" s="15" t="s">
        <v>42</v>
      </c>
      <c r="E555" s="15" t="s">
        <v>1439</v>
      </c>
      <c r="F555" s="15" t="s">
        <v>1440</v>
      </c>
      <c r="G555" s="16">
        <v>25</v>
      </c>
      <c r="H555" s="15" t="s">
        <v>1439</v>
      </c>
      <c r="I555" s="5" t="s">
        <v>1452</v>
      </c>
      <c r="K555" s="5" t="s">
        <v>1451</v>
      </c>
    </row>
    <row r="556" spans="1:11" hidden="1" x14ac:dyDescent="0.65">
      <c r="A556" s="15" t="s">
        <v>574</v>
      </c>
      <c r="B556" s="15" t="s">
        <v>575</v>
      </c>
      <c r="C556" s="15" t="s">
        <v>41</v>
      </c>
      <c r="D556" s="15" t="s">
        <v>42</v>
      </c>
      <c r="E556" s="15" t="s">
        <v>1439</v>
      </c>
      <c r="F556" s="15" t="s">
        <v>1440</v>
      </c>
      <c r="G556" s="16">
        <v>25</v>
      </c>
      <c r="H556" s="15" t="s">
        <v>1439</v>
      </c>
      <c r="I556" s="5" t="s">
        <v>1452</v>
      </c>
      <c r="K556" s="5" t="s">
        <v>1451</v>
      </c>
    </row>
    <row r="557" spans="1:11" hidden="1" x14ac:dyDescent="0.65">
      <c r="A557" s="15" t="s">
        <v>576</v>
      </c>
      <c r="B557" s="15" t="s">
        <v>577</v>
      </c>
      <c r="C557" s="15" t="s">
        <v>41</v>
      </c>
      <c r="D557" s="15" t="s">
        <v>42</v>
      </c>
      <c r="E557" s="15" t="s">
        <v>1439</v>
      </c>
      <c r="F557" s="15" t="s">
        <v>1440</v>
      </c>
      <c r="G557" s="16">
        <v>25</v>
      </c>
      <c r="H557" s="15" t="s">
        <v>1439</v>
      </c>
      <c r="I557" s="5" t="s">
        <v>1452</v>
      </c>
      <c r="K557" s="5" t="s">
        <v>1451</v>
      </c>
    </row>
    <row r="558" spans="1:11" hidden="1" x14ac:dyDescent="0.65">
      <c r="A558" s="15" t="s">
        <v>578</v>
      </c>
      <c r="B558" s="15" t="s">
        <v>579</v>
      </c>
      <c r="C558" s="15" t="s">
        <v>41</v>
      </c>
      <c r="D558" s="15" t="s">
        <v>42</v>
      </c>
      <c r="E558" s="15" t="s">
        <v>1439</v>
      </c>
      <c r="F558" s="15" t="s">
        <v>1440</v>
      </c>
      <c r="G558" s="16">
        <v>25</v>
      </c>
      <c r="H558" s="15" t="s">
        <v>1439</v>
      </c>
      <c r="I558" s="5" t="s">
        <v>1452</v>
      </c>
      <c r="K558" s="5" t="s">
        <v>1451</v>
      </c>
    </row>
    <row r="559" spans="1:11" hidden="1" x14ac:dyDescent="0.65">
      <c r="A559" s="15" t="s">
        <v>580</v>
      </c>
      <c r="B559" s="15" t="s">
        <v>581</v>
      </c>
      <c r="C559" s="15" t="s">
        <v>41</v>
      </c>
      <c r="D559" s="15" t="s">
        <v>42</v>
      </c>
      <c r="E559" s="15" t="s">
        <v>1439</v>
      </c>
      <c r="F559" s="15" t="s">
        <v>1440</v>
      </c>
      <c r="G559" s="16">
        <v>25</v>
      </c>
      <c r="H559" s="15" t="s">
        <v>1439</v>
      </c>
      <c r="I559" s="5" t="s">
        <v>1452</v>
      </c>
      <c r="K559" s="5" t="s">
        <v>1451</v>
      </c>
    </row>
    <row r="560" spans="1:11" hidden="1" x14ac:dyDescent="0.65">
      <c r="A560" s="15" t="s">
        <v>582</v>
      </c>
      <c r="B560" s="15" t="s">
        <v>583</v>
      </c>
      <c r="C560" s="15" t="s">
        <v>41</v>
      </c>
      <c r="D560" s="15" t="s">
        <v>42</v>
      </c>
      <c r="E560" s="15" t="s">
        <v>1439</v>
      </c>
      <c r="F560" s="15" t="s">
        <v>1440</v>
      </c>
      <c r="G560" s="16">
        <v>25</v>
      </c>
      <c r="H560" s="15" t="s">
        <v>1439</v>
      </c>
      <c r="I560" s="5" t="s">
        <v>1452</v>
      </c>
      <c r="K560" s="5" t="s">
        <v>1451</v>
      </c>
    </row>
    <row r="561" spans="1:11" hidden="1" x14ac:dyDescent="0.65">
      <c r="A561" s="15" t="s">
        <v>1314</v>
      </c>
      <c r="B561" s="15" t="s">
        <v>1315</v>
      </c>
      <c r="C561" s="15" t="s">
        <v>41</v>
      </c>
      <c r="D561" s="15" t="s">
        <v>42</v>
      </c>
      <c r="E561" s="15" t="s">
        <v>1439</v>
      </c>
      <c r="F561" s="15" t="s">
        <v>1440</v>
      </c>
      <c r="G561" s="16">
        <v>25</v>
      </c>
      <c r="H561" s="15" t="s">
        <v>1439</v>
      </c>
      <c r="I561" s="5" t="s">
        <v>1450</v>
      </c>
      <c r="J561" s="5">
        <v>42643</v>
      </c>
      <c r="K561" s="5" t="s">
        <v>1451</v>
      </c>
    </row>
    <row r="562" spans="1:11" hidden="1" x14ac:dyDescent="0.65">
      <c r="A562" s="15" t="s">
        <v>1316</v>
      </c>
      <c r="B562" s="15" t="s">
        <v>1317</v>
      </c>
      <c r="C562" s="15" t="s">
        <v>41</v>
      </c>
      <c r="D562" s="15" t="s">
        <v>42</v>
      </c>
      <c r="E562" s="15" t="s">
        <v>1439</v>
      </c>
      <c r="F562" s="15" t="s">
        <v>1440</v>
      </c>
      <c r="G562" s="16">
        <v>25</v>
      </c>
      <c r="H562" s="15" t="s">
        <v>1439</v>
      </c>
      <c r="I562" s="5" t="s">
        <v>1450</v>
      </c>
      <c r="J562" s="5">
        <v>42643</v>
      </c>
      <c r="K562" s="5" t="s">
        <v>1451</v>
      </c>
    </row>
    <row r="563" spans="1:11" hidden="1" x14ac:dyDescent="0.65">
      <c r="A563" s="15" t="s">
        <v>1318</v>
      </c>
      <c r="B563" s="15" t="s">
        <v>1319</v>
      </c>
      <c r="C563" s="15" t="s">
        <v>41</v>
      </c>
      <c r="D563" s="15" t="s">
        <v>42</v>
      </c>
      <c r="E563" s="15" t="s">
        <v>1439</v>
      </c>
      <c r="F563" s="15" t="s">
        <v>1440</v>
      </c>
      <c r="G563" s="16">
        <v>25</v>
      </c>
      <c r="H563" s="15" t="s">
        <v>1439</v>
      </c>
      <c r="I563" s="5" t="s">
        <v>1450</v>
      </c>
      <c r="J563" s="5">
        <v>42643</v>
      </c>
      <c r="K563" s="5" t="s">
        <v>1451</v>
      </c>
    </row>
    <row r="564" spans="1:11" hidden="1" x14ac:dyDescent="0.65">
      <c r="A564" s="15" t="s">
        <v>584</v>
      </c>
      <c r="B564" s="15" t="s">
        <v>585</v>
      </c>
      <c r="C564" s="15" t="s">
        <v>41</v>
      </c>
      <c r="D564" s="15" t="s">
        <v>42</v>
      </c>
      <c r="E564" s="15" t="s">
        <v>1439</v>
      </c>
      <c r="F564" s="15" t="s">
        <v>1440</v>
      </c>
      <c r="G564" s="16">
        <v>25</v>
      </c>
      <c r="H564" s="15" t="s">
        <v>1439</v>
      </c>
      <c r="I564" s="5" t="s">
        <v>1452</v>
      </c>
      <c r="K564" s="5" t="s">
        <v>1451</v>
      </c>
    </row>
    <row r="565" spans="1:11" hidden="1" x14ac:dyDescent="0.65">
      <c r="A565" s="15" t="s">
        <v>586</v>
      </c>
      <c r="B565" s="15" t="s">
        <v>587</v>
      </c>
      <c r="C565" s="15" t="s">
        <v>41</v>
      </c>
      <c r="D565" s="15" t="s">
        <v>42</v>
      </c>
      <c r="E565" s="15" t="s">
        <v>1439</v>
      </c>
      <c r="F565" s="15" t="s">
        <v>1440</v>
      </c>
      <c r="G565" s="16">
        <v>25</v>
      </c>
      <c r="H565" s="15" t="s">
        <v>1439</v>
      </c>
      <c r="I565" s="5" t="s">
        <v>1452</v>
      </c>
      <c r="K565" s="5" t="s">
        <v>1451</v>
      </c>
    </row>
    <row r="566" spans="1:11" hidden="1" x14ac:dyDescent="0.65">
      <c r="A566" s="15" t="s">
        <v>1320</v>
      </c>
      <c r="B566" s="15" t="s">
        <v>1321</v>
      </c>
      <c r="C566" s="15" t="s">
        <v>41</v>
      </c>
      <c r="D566" s="15" t="s">
        <v>42</v>
      </c>
      <c r="E566" s="15" t="s">
        <v>1439</v>
      </c>
      <c r="F566" s="15" t="s">
        <v>1440</v>
      </c>
      <c r="G566" s="16">
        <v>25</v>
      </c>
      <c r="H566" s="15" t="s">
        <v>1439</v>
      </c>
      <c r="I566" s="5" t="s">
        <v>1450</v>
      </c>
      <c r="J566" s="5">
        <v>42643</v>
      </c>
      <c r="K566" s="5" t="s">
        <v>1451</v>
      </c>
    </row>
    <row r="567" spans="1:11" hidden="1" x14ac:dyDescent="0.65">
      <c r="A567" s="15" t="s">
        <v>588</v>
      </c>
      <c r="B567" s="15" t="s">
        <v>589</v>
      </c>
      <c r="C567" s="15" t="s">
        <v>41</v>
      </c>
      <c r="D567" s="15" t="s">
        <v>42</v>
      </c>
      <c r="E567" s="15" t="s">
        <v>1439</v>
      </c>
      <c r="F567" s="15" t="s">
        <v>1440</v>
      </c>
      <c r="G567" s="16">
        <v>25</v>
      </c>
      <c r="H567" s="15" t="s">
        <v>1439</v>
      </c>
      <c r="I567" s="5" t="s">
        <v>1452</v>
      </c>
      <c r="K567" s="5" t="s">
        <v>1451</v>
      </c>
    </row>
    <row r="568" spans="1:11" hidden="1" x14ac:dyDescent="0.65">
      <c r="A568" s="15" t="s">
        <v>590</v>
      </c>
      <c r="B568" s="15" t="s">
        <v>591</v>
      </c>
      <c r="C568" s="15" t="s">
        <v>41</v>
      </c>
      <c r="D568" s="15" t="s">
        <v>42</v>
      </c>
      <c r="E568" s="15" t="s">
        <v>1439</v>
      </c>
      <c r="F568" s="15" t="s">
        <v>1440</v>
      </c>
      <c r="G568" s="16">
        <v>25</v>
      </c>
      <c r="H568" s="15" t="s">
        <v>1439</v>
      </c>
      <c r="I568" s="5" t="s">
        <v>1452</v>
      </c>
      <c r="K568" s="5" t="s">
        <v>1451</v>
      </c>
    </row>
    <row r="569" spans="1:11" hidden="1" x14ac:dyDescent="0.65">
      <c r="A569" s="15" t="s">
        <v>592</v>
      </c>
      <c r="B569" s="15" t="s">
        <v>593</v>
      </c>
      <c r="C569" s="15" t="s">
        <v>41</v>
      </c>
      <c r="D569" s="15" t="s">
        <v>42</v>
      </c>
      <c r="E569" s="15" t="s">
        <v>1439</v>
      </c>
      <c r="F569" s="15" t="s">
        <v>1440</v>
      </c>
      <c r="G569" s="16">
        <v>25</v>
      </c>
      <c r="H569" s="15" t="s">
        <v>1439</v>
      </c>
      <c r="I569" s="5" t="s">
        <v>1452</v>
      </c>
      <c r="K569" s="5" t="s">
        <v>1451</v>
      </c>
    </row>
    <row r="570" spans="1:11" hidden="1" x14ac:dyDescent="0.65">
      <c r="A570" s="15" t="s">
        <v>1028</v>
      </c>
      <c r="B570" s="15" t="s">
        <v>1029</v>
      </c>
      <c r="C570" s="15" t="s">
        <v>41</v>
      </c>
      <c r="D570" s="15" t="s">
        <v>42</v>
      </c>
      <c r="E570" s="15" t="s">
        <v>1439</v>
      </c>
      <c r="F570" s="15" t="s">
        <v>1440</v>
      </c>
      <c r="G570" s="16">
        <v>25</v>
      </c>
      <c r="H570" s="15" t="s">
        <v>1439</v>
      </c>
      <c r="I570" s="5" t="s">
        <v>1452</v>
      </c>
      <c r="K570" s="5" t="s">
        <v>1454</v>
      </c>
    </row>
    <row r="571" spans="1:11" hidden="1" x14ac:dyDescent="0.65">
      <c r="A571" s="15" t="s">
        <v>1030</v>
      </c>
      <c r="B571" s="15" t="s">
        <v>1031</v>
      </c>
      <c r="C571" s="15" t="s">
        <v>41</v>
      </c>
      <c r="D571" s="15" t="s">
        <v>42</v>
      </c>
      <c r="E571" s="15" t="s">
        <v>1439</v>
      </c>
      <c r="F571" s="15" t="s">
        <v>1440</v>
      </c>
      <c r="G571" s="16">
        <v>25</v>
      </c>
      <c r="H571" s="15" t="s">
        <v>1439</v>
      </c>
      <c r="I571" s="5" t="s">
        <v>1452</v>
      </c>
      <c r="K571" s="5" t="s">
        <v>1454</v>
      </c>
    </row>
    <row r="572" spans="1:11" hidden="1" x14ac:dyDescent="0.65">
      <c r="A572" s="15" t="s">
        <v>1032</v>
      </c>
      <c r="B572" s="15" t="s">
        <v>1033</v>
      </c>
      <c r="C572" s="15" t="s">
        <v>41</v>
      </c>
      <c r="D572" s="15" t="s">
        <v>42</v>
      </c>
      <c r="E572" s="15" t="s">
        <v>1439</v>
      </c>
      <c r="F572" s="15" t="s">
        <v>1440</v>
      </c>
      <c r="G572" s="16">
        <v>25</v>
      </c>
      <c r="H572" s="15" t="s">
        <v>1439</v>
      </c>
      <c r="I572" s="5" t="s">
        <v>1452</v>
      </c>
      <c r="K572" s="5" t="s">
        <v>1454</v>
      </c>
    </row>
    <row r="573" spans="1:11" hidden="1" x14ac:dyDescent="0.65">
      <c r="A573" s="15" t="s">
        <v>594</v>
      </c>
      <c r="B573" s="15" t="s">
        <v>1577</v>
      </c>
      <c r="C573" s="15" t="s">
        <v>41</v>
      </c>
      <c r="D573" s="15" t="s">
        <v>42</v>
      </c>
      <c r="E573" s="15" t="s">
        <v>1439</v>
      </c>
      <c r="F573" s="15" t="s">
        <v>1440</v>
      </c>
      <c r="G573" s="16">
        <v>25</v>
      </c>
      <c r="H573" s="15" t="s">
        <v>1439</v>
      </c>
      <c r="I573" s="5" t="s">
        <v>1452</v>
      </c>
      <c r="K573" s="5" t="s">
        <v>1451</v>
      </c>
    </row>
    <row r="574" spans="1:11" hidden="1" x14ac:dyDescent="0.65">
      <c r="A574" s="15" t="s">
        <v>1034</v>
      </c>
      <c r="B574" s="15" t="s">
        <v>1035</v>
      </c>
      <c r="C574" s="15" t="s">
        <v>41</v>
      </c>
      <c r="D574" s="15" t="s">
        <v>42</v>
      </c>
      <c r="E574" s="15" t="s">
        <v>1439</v>
      </c>
      <c r="F574" s="15" t="s">
        <v>1440</v>
      </c>
      <c r="G574" s="16">
        <v>25</v>
      </c>
      <c r="H574" s="15" t="s">
        <v>1439</v>
      </c>
      <c r="I574" s="5" t="s">
        <v>1452</v>
      </c>
      <c r="K574" s="5" t="s">
        <v>1454</v>
      </c>
    </row>
    <row r="575" spans="1:11" hidden="1" x14ac:dyDescent="0.65">
      <c r="A575" s="15" t="s">
        <v>1036</v>
      </c>
      <c r="B575" s="15" t="s">
        <v>1037</v>
      </c>
      <c r="C575" s="15" t="s">
        <v>41</v>
      </c>
      <c r="D575" s="15" t="s">
        <v>42</v>
      </c>
      <c r="E575" s="15" t="s">
        <v>1439</v>
      </c>
      <c r="F575" s="15" t="s">
        <v>1440</v>
      </c>
      <c r="G575" s="16">
        <v>25</v>
      </c>
      <c r="H575" s="15" t="s">
        <v>1439</v>
      </c>
      <c r="I575" s="5" t="s">
        <v>1452</v>
      </c>
      <c r="K575" s="5" t="s">
        <v>1454</v>
      </c>
    </row>
    <row r="576" spans="1:11" hidden="1" x14ac:dyDescent="0.65">
      <c r="A576" s="15" t="s">
        <v>595</v>
      </c>
      <c r="B576" s="15" t="s">
        <v>1578</v>
      </c>
      <c r="C576" s="15" t="s">
        <v>41</v>
      </c>
      <c r="D576" s="15" t="s">
        <v>42</v>
      </c>
      <c r="E576" s="15" t="s">
        <v>1439</v>
      </c>
      <c r="F576" s="15" t="s">
        <v>1440</v>
      </c>
      <c r="G576" s="16">
        <v>25</v>
      </c>
      <c r="H576" s="15" t="s">
        <v>1439</v>
      </c>
      <c r="I576" s="5" t="s">
        <v>1452</v>
      </c>
      <c r="K576" s="5" t="s">
        <v>1451</v>
      </c>
    </row>
    <row r="577" spans="1:11" hidden="1" x14ac:dyDescent="0.65">
      <c r="A577" s="15" t="s">
        <v>1322</v>
      </c>
      <c r="B577" s="15" t="s">
        <v>1323</v>
      </c>
      <c r="C577" s="15" t="s">
        <v>41</v>
      </c>
      <c r="D577" s="15" t="s">
        <v>42</v>
      </c>
      <c r="E577" s="15" t="s">
        <v>1439</v>
      </c>
      <c r="F577" s="15" t="s">
        <v>1440</v>
      </c>
      <c r="G577" s="16">
        <v>25</v>
      </c>
      <c r="H577" s="15" t="s">
        <v>1439</v>
      </c>
      <c r="I577" s="5" t="s">
        <v>1450</v>
      </c>
      <c r="J577" s="5">
        <v>42643</v>
      </c>
      <c r="K577" s="5" t="s">
        <v>1451</v>
      </c>
    </row>
    <row r="578" spans="1:11" hidden="1" x14ac:dyDescent="0.65">
      <c r="A578" s="15" t="s">
        <v>1324</v>
      </c>
      <c r="B578" s="15" t="s">
        <v>1325</v>
      </c>
      <c r="C578" s="15" t="s">
        <v>41</v>
      </c>
      <c r="D578" s="15" t="s">
        <v>42</v>
      </c>
      <c r="E578" s="15" t="s">
        <v>1439</v>
      </c>
      <c r="F578" s="15" t="s">
        <v>1440</v>
      </c>
      <c r="G578" s="16">
        <v>25</v>
      </c>
      <c r="H578" s="15" t="s">
        <v>1439</v>
      </c>
      <c r="I578" s="5" t="s">
        <v>1450</v>
      </c>
      <c r="J578" s="5">
        <v>42643</v>
      </c>
      <c r="K578" s="5" t="s">
        <v>1451</v>
      </c>
    </row>
    <row r="579" spans="1:11" hidden="1" x14ac:dyDescent="0.65">
      <c r="A579" s="15" t="s">
        <v>1326</v>
      </c>
      <c r="B579" s="15" t="s">
        <v>1327</v>
      </c>
      <c r="C579" s="15" t="s">
        <v>41</v>
      </c>
      <c r="D579" s="15" t="s">
        <v>42</v>
      </c>
      <c r="E579" s="15" t="s">
        <v>1439</v>
      </c>
      <c r="F579" s="15" t="s">
        <v>1440</v>
      </c>
      <c r="G579" s="16">
        <v>25</v>
      </c>
      <c r="H579" s="15" t="s">
        <v>1439</v>
      </c>
      <c r="I579" s="5" t="s">
        <v>1450</v>
      </c>
      <c r="J579" s="5">
        <v>42643</v>
      </c>
      <c r="K579" s="5" t="s">
        <v>1451</v>
      </c>
    </row>
    <row r="580" spans="1:11" hidden="1" x14ac:dyDescent="0.65">
      <c r="A580" s="15" t="s">
        <v>1328</v>
      </c>
      <c r="B580" s="15" t="s">
        <v>1329</v>
      </c>
      <c r="C580" s="15" t="s">
        <v>41</v>
      </c>
      <c r="D580" s="15" t="s">
        <v>42</v>
      </c>
      <c r="E580" s="15" t="s">
        <v>1439</v>
      </c>
      <c r="F580" s="15" t="s">
        <v>1440</v>
      </c>
      <c r="G580" s="16">
        <v>25</v>
      </c>
      <c r="H580" s="15" t="s">
        <v>1439</v>
      </c>
      <c r="I580" s="5" t="s">
        <v>1450</v>
      </c>
      <c r="J580" s="5">
        <v>42643</v>
      </c>
      <c r="K580" s="5" t="s">
        <v>1451</v>
      </c>
    </row>
    <row r="581" spans="1:11" hidden="1" x14ac:dyDescent="0.65">
      <c r="A581" s="15" t="s">
        <v>1330</v>
      </c>
      <c r="B581" s="15" t="s">
        <v>1331</v>
      </c>
      <c r="C581" s="15" t="s">
        <v>41</v>
      </c>
      <c r="D581" s="15" t="s">
        <v>42</v>
      </c>
      <c r="E581" s="15" t="s">
        <v>1439</v>
      </c>
      <c r="F581" s="15" t="s">
        <v>1440</v>
      </c>
      <c r="G581" s="16">
        <v>25</v>
      </c>
      <c r="H581" s="15" t="s">
        <v>1439</v>
      </c>
      <c r="I581" s="5" t="s">
        <v>1450</v>
      </c>
      <c r="J581" s="5">
        <v>42643</v>
      </c>
      <c r="K581" s="5" t="s">
        <v>1451</v>
      </c>
    </row>
    <row r="582" spans="1:11" hidden="1" x14ac:dyDescent="0.65">
      <c r="A582" s="15" t="s">
        <v>1332</v>
      </c>
      <c r="B582" s="15" t="s">
        <v>596</v>
      </c>
      <c r="C582" s="15" t="s">
        <v>41</v>
      </c>
      <c r="D582" s="15" t="s">
        <v>42</v>
      </c>
      <c r="E582" s="15" t="s">
        <v>1439</v>
      </c>
      <c r="F582" s="15" t="s">
        <v>1440</v>
      </c>
      <c r="G582" s="16">
        <v>25</v>
      </c>
      <c r="H582" s="15" t="s">
        <v>1439</v>
      </c>
      <c r="I582" s="5" t="s">
        <v>1450</v>
      </c>
      <c r="J582" s="5">
        <v>42643</v>
      </c>
      <c r="K582" s="5" t="s">
        <v>1451</v>
      </c>
    </row>
    <row r="583" spans="1:11" hidden="1" x14ac:dyDescent="0.65">
      <c r="A583" s="15" t="s">
        <v>1038</v>
      </c>
      <c r="B583" s="15" t="s">
        <v>596</v>
      </c>
      <c r="C583" s="15" t="s">
        <v>41</v>
      </c>
      <c r="D583" s="15" t="s">
        <v>42</v>
      </c>
      <c r="E583" s="15" t="s">
        <v>1439</v>
      </c>
      <c r="F583" s="15" t="s">
        <v>1440</v>
      </c>
      <c r="G583" s="16">
        <v>25</v>
      </c>
      <c r="H583" s="15" t="s">
        <v>1439</v>
      </c>
      <c r="I583" s="5" t="s">
        <v>1452</v>
      </c>
      <c r="K583" s="5" t="s">
        <v>1454</v>
      </c>
    </row>
    <row r="584" spans="1:11" hidden="1" x14ac:dyDescent="0.65">
      <c r="A584" s="15" t="s">
        <v>597</v>
      </c>
      <c r="B584" s="15" t="s">
        <v>598</v>
      </c>
      <c r="C584" s="15" t="s">
        <v>41</v>
      </c>
      <c r="D584" s="15" t="s">
        <v>42</v>
      </c>
      <c r="E584" s="15" t="s">
        <v>1439</v>
      </c>
      <c r="F584" s="15" t="s">
        <v>1440</v>
      </c>
      <c r="G584" s="16">
        <v>25</v>
      </c>
      <c r="H584" s="15" t="s">
        <v>1439</v>
      </c>
      <c r="I584" s="5" t="s">
        <v>1452</v>
      </c>
      <c r="K584" s="5" t="s">
        <v>1451</v>
      </c>
    </row>
    <row r="585" spans="1:11" hidden="1" x14ac:dyDescent="0.65">
      <c r="A585" s="15" t="s">
        <v>599</v>
      </c>
      <c r="B585" s="15" t="s">
        <v>600</v>
      </c>
      <c r="C585" s="15" t="s">
        <v>41</v>
      </c>
      <c r="D585" s="15" t="s">
        <v>42</v>
      </c>
      <c r="E585" s="15" t="s">
        <v>1439</v>
      </c>
      <c r="F585" s="15" t="s">
        <v>1440</v>
      </c>
      <c r="G585" s="16">
        <v>25</v>
      </c>
      <c r="H585" s="15" t="s">
        <v>1439</v>
      </c>
      <c r="I585" s="5" t="s">
        <v>1452</v>
      </c>
      <c r="K585" s="5" t="s">
        <v>1451</v>
      </c>
    </row>
    <row r="586" spans="1:11" hidden="1" x14ac:dyDescent="0.65">
      <c r="A586" s="15" t="s">
        <v>1333</v>
      </c>
      <c r="B586" s="15" t="s">
        <v>1334</v>
      </c>
      <c r="C586" s="15" t="s">
        <v>41</v>
      </c>
      <c r="D586" s="15" t="s">
        <v>42</v>
      </c>
      <c r="E586" s="15" t="s">
        <v>1439</v>
      </c>
      <c r="F586" s="15" t="s">
        <v>1440</v>
      </c>
      <c r="G586" s="16">
        <v>25</v>
      </c>
      <c r="H586" s="15" t="s">
        <v>1439</v>
      </c>
      <c r="I586" s="5" t="s">
        <v>1450</v>
      </c>
      <c r="J586" s="5">
        <v>42643</v>
      </c>
      <c r="K586" s="5" t="s">
        <v>1451</v>
      </c>
    </row>
    <row r="587" spans="1:11" hidden="1" x14ac:dyDescent="0.65">
      <c r="A587" s="15" t="s">
        <v>601</v>
      </c>
      <c r="B587" s="15" t="s">
        <v>602</v>
      </c>
      <c r="C587" s="15" t="s">
        <v>41</v>
      </c>
      <c r="D587" s="15" t="s">
        <v>42</v>
      </c>
      <c r="E587" s="15" t="s">
        <v>1439</v>
      </c>
      <c r="F587" s="15" t="s">
        <v>1440</v>
      </c>
      <c r="G587" s="16">
        <v>25</v>
      </c>
      <c r="H587" s="15" t="s">
        <v>1439</v>
      </c>
      <c r="I587" s="5" t="s">
        <v>1452</v>
      </c>
      <c r="K587" s="5" t="s">
        <v>1451</v>
      </c>
    </row>
    <row r="588" spans="1:11" hidden="1" x14ac:dyDescent="0.65">
      <c r="A588" s="15" t="s">
        <v>603</v>
      </c>
      <c r="B588" s="15" t="s">
        <v>604</v>
      </c>
      <c r="C588" s="15" t="s">
        <v>41</v>
      </c>
      <c r="D588" s="15" t="s">
        <v>42</v>
      </c>
      <c r="E588" s="15" t="s">
        <v>1439</v>
      </c>
      <c r="F588" s="15" t="s">
        <v>1440</v>
      </c>
      <c r="G588" s="16">
        <v>25</v>
      </c>
      <c r="H588" s="15" t="s">
        <v>1439</v>
      </c>
      <c r="I588" s="5" t="s">
        <v>1452</v>
      </c>
      <c r="K588" s="5" t="s">
        <v>1451</v>
      </c>
    </row>
    <row r="589" spans="1:11" hidden="1" x14ac:dyDescent="0.65">
      <c r="A589" s="15" t="s">
        <v>605</v>
      </c>
      <c r="B589" s="15" t="s">
        <v>1579</v>
      </c>
      <c r="C589" s="15" t="s">
        <v>41</v>
      </c>
      <c r="D589" s="15" t="s">
        <v>42</v>
      </c>
      <c r="E589" s="15" t="s">
        <v>1439</v>
      </c>
      <c r="F589" s="15" t="s">
        <v>1440</v>
      </c>
      <c r="G589" s="16">
        <v>25</v>
      </c>
      <c r="H589" s="15" t="s">
        <v>1439</v>
      </c>
      <c r="I589" s="5" t="s">
        <v>1452</v>
      </c>
      <c r="K589" s="5" t="s">
        <v>1451</v>
      </c>
    </row>
    <row r="590" spans="1:11" hidden="1" x14ac:dyDescent="0.65">
      <c r="A590" s="15" t="s">
        <v>606</v>
      </c>
      <c r="B590" s="15" t="s">
        <v>1580</v>
      </c>
      <c r="C590" s="15" t="s">
        <v>41</v>
      </c>
      <c r="D590" s="15" t="s">
        <v>42</v>
      </c>
      <c r="E590" s="15" t="s">
        <v>1439</v>
      </c>
      <c r="F590" s="15" t="s">
        <v>1440</v>
      </c>
      <c r="G590" s="16">
        <v>25</v>
      </c>
      <c r="H590" s="15" t="s">
        <v>1439</v>
      </c>
      <c r="I590" s="5" t="s">
        <v>1452</v>
      </c>
      <c r="K590" s="5" t="s">
        <v>1451</v>
      </c>
    </row>
    <row r="591" spans="1:11" hidden="1" x14ac:dyDescent="0.65">
      <c r="A591" s="15" t="s">
        <v>607</v>
      </c>
      <c r="B591" s="15" t="s">
        <v>608</v>
      </c>
      <c r="C591" s="15" t="s">
        <v>41</v>
      </c>
      <c r="D591" s="15" t="s">
        <v>42</v>
      </c>
      <c r="E591" s="15" t="s">
        <v>1439</v>
      </c>
      <c r="F591" s="15" t="s">
        <v>1440</v>
      </c>
      <c r="G591" s="16">
        <v>25</v>
      </c>
      <c r="H591" s="15" t="s">
        <v>1439</v>
      </c>
      <c r="I591" s="5" t="s">
        <v>1452</v>
      </c>
      <c r="K591" s="5" t="s">
        <v>1451</v>
      </c>
    </row>
    <row r="592" spans="1:11" hidden="1" x14ac:dyDescent="0.65">
      <c r="A592" s="15" t="s">
        <v>609</v>
      </c>
      <c r="B592" s="15" t="s">
        <v>610</v>
      </c>
      <c r="C592" s="15" t="s">
        <v>41</v>
      </c>
      <c r="D592" s="15" t="s">
        <v>42</v>
      </c>
      <c r="E592" s="15" t="s">
        <v>1439</v>
      </c>
      <c r="F592" s="15" t="s">
        <v>1440</v>
      </c>
      <c r="G592" s="16">
        <v>25</v>
      </c>
      <c r="H592" s="15" t="s">
        <v>1439</v>
      </c>
      <c r="I592" s="5" t="s">
        <v>1452</v>
      </c>
      <c r="K592" s="5" t="s">
        <v>1451</v>
      </c>
    </row>
    <row r="593" spans="1:11" hidden="1" x14ac:dyDescent="0.65">
      <c r="A593" s="15" t="s">
        <v>611</v>
      </c>
      <c r="B593" s="15" t="s">
        <v>612</v>
      </c>
      <c r="C593" s="15" t="s">
        <v>41</v>
      </c>
      <c r="D593" s="15" t="s">
        <v>42</v>
      </c>
      <c r="E593" s="15" t="s">
        <v>1439</v>
      </c>
      <c r="F593" s="15" t="s">
        <v>1440</v>
      </c>
      <c r="G593" s="16">
        <v>25</v>
      </c>
      <c r="H593" s="15" t="s">
        <v>1439</v>
      </c>
      <c r="I593" s="5" t="s">
        <v>1452</v>
      </c>
      <c r="K593" s="5" t="s">
        <v>1451</v>
      </c>
    </row>
    <row r="594" spans="1:11" hidden="1" x14ac:dyDescent="0.65">
      <c r="A594" s="15" t="s">
        <v>613</v>
      </c>
      <c r="B594" s="15" t="s">
        <v>614</v>
      </c>
      <c r="C594" s="15" t="s">
        <v>41</v>
      </c>
      <c r="D594" s="15" t="s">
        <v>42</v>
      </c>
      <c r="E594" s="15" t="s">
        <v>1439</v>
      </c>
      <c r="F594" s="15" t="s">
        <v>1440</v>
      </c>
      <c r="G594" s="16">
        <v>25</v>
      </c>
      <c r="H594" s="15" t="s">
        <v>1439</v>
      </c>
      <c r="I594" s="5" t="s">
        <v>1452</v>
      </c>
      <c r="K594" s="5" t="s">
        <v>1451</v>
      </c>
    </row>
    <row r="595" spans="1:11" hidden="1" x14ac:dyDescent="0.65">
      <c r="A595" s="15" t="s">
        <v>615</v>
      </c>
      <c r="B595" s="15" t="s">
        <v>616</v>
      </c>
      <c r="C595" s="15" t="s">
        <v>41</v>
      </c>
      <c r="D595" s="15" t="s">
        <v>42</v>
      </c>
      <c r="E595" s="15" t="s">
        <v>1439</v>
      </c>
      <c r="F595" s="15" t="s">
        <v>1440</v>
      </c>
      <c r="G595" s="16">
        <v>25</v>
      </c>
      <c r="H595" s="15" t="s">
        <v>1439</v>
      </c>
      <c r="I595" s="5" t="s">
        <v>1452</v>
      </c>
      <c r="K595" s="5" t="s">
        <v>1451</v>
      </c>
    </row>
    <row r="596" spans="1:11" hidden="1" x14ac:dyDescent="0.65">
      <c r="A596" s="15" t="s">
        <v>617</v>
      </c>
      <c r="B596" s="15" t="s">
        <v>618</v>
      </c>
      <c r="C596" s="15" t="s">
        <v>41</v>
      </c>
      <c r="D596" s="15" t="s">
        <v>42</v>
      </c>
      <c r="E596" s="15" t="s">
        <v>1439</v>
      </c>
      <c r="F596" s="15" t="s">
        <v>1440</v>
      </c>
      <c r="G596" s="16">
        <v>25</v>
      </c>
      <c r="H596" s="15" t="s">
        <v>1439</v>
      </c>
      <c r="I596" s="5" t="s">
        <v>1452</v>
      </c>
      <c r="K596" s="5" t="s">
        <v>1451</v>
      </c>
    </row>
    <row r="597" spans="1:11" hidden="1" x14ac:dyDescent="0.65">
      <c r="A597" s="15" t="s">
        <v>619</v>
      </c>
      <c r="B597" s="15" t="s">
        <v>620</v>
      </c>
      <c r="C597" s="15" t="s">
        <v>41</v>
      </c>
      <c r="D597" s="15" t="s">
        <v>42</v>
      </c>
      <c r="E597" s="15" t="s">
        <v>1439</v>
      </c>
      <c r="F597" s="15" t="s">
        <v>1440</v>
      </c>
      <c r="G597" s="16">
        <v>25</v>
      </c>
      <c r="H597" s="15" t="s">
        <v>1439</v>
      </c>
      <c r="I597" s="5" t="s">
        <v>1452</v>
      </c>
      <c r="K597" s="5" t="s">
        <v>1451</v>
      </c>
    </row>
    <row r="598" spans="1:11" hidden="1" x14ac:dyDescent="0.65">
      <c r="A598" s="15" t="s">
        <v>621</v>
      </c>
      <c r="B598" s="15" t="s">
        <v>622</v>
      </c>
      <c r="C598" s="15" t="s">
        <v>41</v>
      </c>
      <c r="D598" s="15" t="s">
        <v>42</v>
      </c>
      <c r="E598" s="15" t="s">
        <v>1439</v>
      </c>
      <c r="F598" s="15" t="s">
        <v>1440</v>
      </c>
      <c r="G598" s="16">
        <v>25</v>
      </c>
      <c r="H598" s="15" t="s">
        <v>1439</v>
      </c>
      <c r="I598" s="5" t="s">
        <v>1452</v>
      </c>
      <c r="K598" s="5" t="s">
        <v>1451</v>
      </c>
    </row>
  </sheetData>
  <autoFilter ref="A1:K598">
    <filterColumn colId="2">
      <filters>
        <filter val="P19"/>
      </filters>
    </filterColumn>
  </autoFilter>
  <sortState ref="A2:H598">
    <sortCondition ref="A1"/>
  </sortState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99"/>
  <sheetViews>
    <sheetView workbookViewId="0">
      <selection activeCell="C360" sqref="C360"/>
    </sheetView>
  </sheetViews>
  <sheetFormatPr defaultRowHeight="23.25" x14ac:dyDescent="0.5"/>
  <cols>
    <col min="1" max="1" width="14.375" style="55" bestFit="1" customWidth="1"/>
    <col min="2" max="2" width="59.625" style="55" customWidth="1"/>
    <col min="3" max="3" width="13.75" style="55" bestFit="1" customWidth="1"/>
    <col min="4" max="4" width="10.125" style="55" customWidth="1"/>
    <col min="5" max="5" width="14.375" style="60" customWidth="1"/>
    <col min="6" max="6" width="16.25" style="60" customWidth="1"/>
    <col min="7" max="7" width="4.5" style="55" bestFit="1" customWidth="1"/>
    <col min="8" max="8" width="4.5" style="55" customWidth="1"/>
    <col min="9" max="9" width="3.5" style="55" customWidth="1"/>
    <col min="10" max="16384" width="9" style="55"/>
  </cols>
  <sheetData>
    <row r="1" spans="1:10" ht="18" customHeight="1" x14ac:dyDescent="0.5">
      <c r="A1" s="359"/>
      <c r="B1" s="359" t="s">
        <v>1608</v>
      </c>
      <c r="C1" s="359"/>
      <c r="D1" s="359"/>
      <c r="E1" s="359"/>
      <c r="F1" s="359"/>
    </row>
    <row r="2" spans="1:10" x14ac:dyDescent="0.5">
      <c r="A2" s="306" t="s">
        <v>736</v>
      </c>
      <c r="B2" s="306" t="s">
        <v>737</v>
      </c>
      <c r="C2" s="69" t="s">
        <v>707</v>
      </c>
      <c r="E2" s="162" t="s">
        <v>826</v>
      </c>
      <c r="F2" s="162" t="s">
        <v>827</v>
      </c>
      <c r="G2" s="327" t="s">
        <v>1581</v>
      </c>
      <c r="H2" s="327"/>
    </row>
    <row r="3" spans="1:10" x14ac:dyDescent="0.5">
      <c r="A3" s="309" t="s">
        <v>1042</v>
      </c>
      <c r="B3" s="309" t="s">
        <v>1043</v>
      </c>
      <c r="C3" s="308">
        <f>IFERROR(VLOOKUP(A3,'งบทดลอง รพ.'!$A$2:$C$600,3,0),0)</f>
        <v>0</v>
      </c>
      <c r="E3" s="162" t="s">
        <v>1381</v>
      </c>
      <c r="F3" s="162" t="s">
        <v>16</v>
      </c>
      <c r="G3" s="327" t="s">
        <v>1450</v>
      </c>
      <c r="H3" s="327"/>
      <c r="I3" s="360"/>
      <c r="J3" s="55" t="s">
        <v>1582</v>
      </c>
    </row>
    <row r="4" spans="1:10" x14ac:dyDescent="0.5">
      <c r="A4" s="307" t="s">
        <v>144</v>
      </c>
      <c r="B4" s="307" t="s">
        <v>145</v>
      </c>
      <c r="C4" s="308">
        <f>IFERROR(VLOOKUP(A4,'งบทดลอง รพ.'!$A$2:$C$600,3,0),0)</f>
        <v>0</v>
      </c>
      <c r="E4" s="162" t="s">
        <v>1381</v>
      </c>
      <c r="F4" s="162" t="s">
        <v>16</v>
      </c>
      <c r="G4" s="327" t="s">
        <v>1452</v>
      </c>
      <c r="H4" s="327"/>
      <c r="I4" s="361"/>
      <c r="J4" s="55" t="s">
        <v>1583</v>
      </c>
    </row>
    <row r="5" spans="1:10" x14ac:dyDescent="0.5">
      <c r="A5" s="307" t="s">
        <v>146</v>
      </c>
      <c r="B5" s="307" t="s">
        <v>147</v>
      </c>
      <c r="C5" s="308">
        <f>IFERROR(VLOOKUP(A5,'งบทดลอง รพ.'!$A$2:$C$600,3,0),0)</f>
        <v>0</v>
      </c>
      <c r="E5" s="162" t="s">
        <v>1381</v>
      </c>
      <c r="F5" s="162" t="s">
        <v>16</v>
      </c>
      <c r="G5" s="327" t="s">
        <v>1452</v>
      </c>
      <c r="H5" s="327"/>
    </row>
    <row r="6" spans="1:10" x14ac:dyDescent="0.5">
      <c r="A6" s="307" t="s">
        <v>148</v>
      </c>
      <c r="B6" s="307" t="s">
        <v>149</v>
      </c>
      <c r="C6" s="308">
        <f>IFERROR(VLOOKUP(A6,'งบทดลอง รพ.'!$A$2:$C$600,3,0),0)</f>
        <v>0</v>
      </c>
      <c r="E6" s="162" t="s">
        <v>1381</v>
      </c>
      <c r="F6" s="162" t="s">
        <v>16</v>
      </c>
      <c r="G6" s="327" t="s">
        <v>1452</v>
      </c>
      <c r="H6" s="327"/>
    </row>
    <row r="7" spans="1:10" x14ac:dyDescent="0.5">
      <c r="A7" s="307" t="s">
        <v>150</v>
      </c>
      <c r="B7" s="307" t="s">
        <v>151</v>
      </c>
      <c r="C7" s="308">
        <f>IFERROR(VLOOKUP(A7,'งบทดลอง รพ.'!$A$2:$C$600,3,0),0)</f>
        <v>0</v>
      </c>
      <c r="E7" s="162" t="s">
        <v>1381</v>
      </c>
      <c r="F7" s="162" t="s">
        <v>16</v>
      </c>
      <c r="G7" s="327" t="s">
        <v>1452</v>
      </c>
      <c r="H7" s="327"/>
    </row>
    <row r="8" spans="1:10" x14ac:dyDescent="0.5">
      <c r="A8" s="307" t="s">
        <v>152</v>
      </c>
      <c r="B8" s="307" t="s">
        <v>1453</v>
      </c>
      <c r="C8" s="308">
        <f>IFERROR(VLOOKUP(A8,'งบทดลอง รพ.'!$A$2:$C$600,3,0),0)</f>
        <v>0</v>
      </c>
      <c r="E8" s="162" t="s">
        <v>1381</v>
      </c>
      <c r="F8" s="162" t="s">
        <v>16</v>
      </c>
      <c r="G8" s="327" t="s">
        <v>1452</v>
      </c>
      <c r="H8" s="327"/>
    </row>
    <row r="9" spans="1:10" x14ac:dyDescent="0.5">
      <c r="A9" s="309" t="s">
        <v>1044</v>
      </c>
      <c r="B9" s="309" t="s">
        <v>1045</v>
      </c>
      <c r="C9" s="308">
        <f>IFERROR(VLOOKUP(A9,'งบทดลอง รพ.'!$A$2:$C$600,3,0),0)</f>
        <v>0</v>
      </c>
      <c r="E9" s="162" t="s">
        <v>1381</v>
      </c>
      <c r="F9" s="162" t="s">
        <v>16</v>
      </c>
      <c r="G9" s="327" t="s">
        <v>1450</v>
      </c>
      <c r="H9" s="327"/>
    </row>
    <row r="10" spans="1:10" x14ac:dyDescent="0.5">
      <c r="A10" s="307" t="s">
        <v>153</v>
      </c>
      <c r="B10" s="307" t="s">
        <v>154</v>
      </c>
      <c r="C10" s="308">
        <f>IFERROR(VLOOKUP(A10,'งบทดลอง รพ.'!$A$2:$C$600,3,0),0)</f>
        <v>0</v>
      </c>
      <c r="E10" s="162" t="s">
        <v>1381</v>
      </c>
      <c r="F10" s="162" t="s">
        <v>16</v>
      </c>
      <c r="G10" s="327" t="s">
        <v>1452</v>
      </c>
      <c r="H10" s="327"/>
    </row>
    <row r="11" spans="1:10" x14ac:dyDescent="0.5">
      <c r="A11" s="309" t="s">
        <v>1046</v>
      </c>
      <c r="B11" s="309" t="s">
        <v>1047</v>
      </c>
      <c r="C11" s="308">
        <f>IFERROR(VLOOKUP(A11,'งบทดลอง รพ.'!$A$2:$C$600,3,0),0)</f>
        <v>0</v>
      </c>
      <c r="E11" s="162" t="s">
        <v>1381</v>
      </c>
      <c r="F11" s="162" t="s">
        <v>16</v>
      </c>
      <c r="G11" s="327" t="s">
        <v>1450</v>
      </c>
      <c r="H11" s="327"/>
    </row>
    <row r="12" spans="1:10" x14ac:dyDescent="0.5">
      <c r="A12" s="309" t="s">
        <v>1048</v>
      </c>
      <c r="B12" s="309" t="s">
        <v>1049</v>
      </c>
      <c r="C12" s="308">
        <f>IFERROR(VLOOKUP(A12,'งบทดลอง รพ.'!$A$2:$C$600,3,0),0)</f>
        <v>0</v>
      </c>
      <c r="E12" s="162" t="s">
        <v>1381</v>
      </c>
      <c r="F12" s="162" t="s">
        <v>16</v>
      </c>
      <c r="G12" s="327" t="s">
        <v>1450</v>
      </c>
      <c r="H12" s="327"/>
    </row>
    <row r="13" spans="1:10" x14ac:dyDescent="0.5">
      <c r="A13" s="307" t="s">
        <v>155</v>
      </c>
      <c r="B13" s="307" t="s">
        <v>177</v>
      </c>
      <c r="C13" s="308">
        <f>IFERROR(VLOOKUP(A13,'งบทดลอง รพ.'!$A$2:$C$600,3,0),0)</f>
        <v>0</v>
      </c>
      <c r="E13" s="162" t="s">
        <v>1381</v>
      </c>
      <c r="F13" s="162" t="s">
        <v>16</v>
      </c>
      <c r="G13" s="327" t="s">
        <v>1452</v>
      </c>
      <c r="H13" s="327"/>
    </row>
    <row r="14" spans="1:10" x14ac:dyDescent="0.5">
      <c r="A14" s="307" t="s">
        <v>156</v>
      </c>
      <c r="B14" s="307" t="s">
        <v>179</v>
      </c>
      <c r="C14" s="308">
        <f>IFERROR(VLOOKUP(A14,'งบทดลอง รพ.'!$A$2:$C$600,3,0),0)</f>
        <v>0</v>
      </c>
      <c r="E14" s="162" t="s">
        <v>1381</v>
      </c>
      <c r="F14" s="162" t="s">
        <v>16</v>
      </c>
      <c r="G14" s="327" t="s">
        <v>1452</v>
      </c>
      <c r="H14" s="327"/>
    </row>
    <row r="15" spans="1:10" x14ac:dyDescent="0.5">
      <c r="A15" s="307" t="s">
        <v>157</v>
      </c>
      <c r="B15" s="307" t="s">
        <v>158</v>
      </c>
      <c r="C15" s="308">
        <f>IFERROR(VLOOKUP(A15,'งบทดลอง รพ.'!$A$2:$C$600,3,0),0)</f>
        <v>0</v>
      </c>
      <c r="E15" s="162" t="s">
        <v>1381</v>
      </c>
      <c r="F15" s="162" t="s">
        <v>16</v>
      </c>
      <c r="G15" s="327" t="s">
        <v>1452</v>
      </c>
      <c r="H15" s="327"/>
    </row>
    <row r="16" spans="1:10" x14ac:dyDescent="0.5">
      <c r="A16" s="309" t="s">
        <v>1050</v>
      </c>
      <c r="B16" s="309" t="s">
        <v>1051</v>
      </c>
      <c r="C16" s="308">
        <f>IFERROR(VLOOKUP(A16,'งบทดลอง รพ.'!$A$2:$C$600,3,0),0)</f>
        <v>0</v>
      </c>
      <c r="E16" s="162" t="s">
        <v>1381</v>
      </c>
      <c r="F16" s="162" t="s">
        <v>16</v>
      </c>
      <c r="G16" s="327" t="s">
        <v>1450</v>
      </c>
      <c r="H16" s="327"/>
    </row>
    <row r="17" spans="1:8" x14ac:dyDescent="0.5">
      <c r="A17" s="309" t="s">
        <v>1052</v>
      </c>
      <c r="B17" s="309" t="s">
        <v>1053</v>
      </c>
      <c r="C17" s="308">
        <f>IFERROR(VLOOKUP(A17,'งบทดลอง รพ.'!$A$2:$C$600,3,0),0)</f>
        <v>0</v>
      </c>
      <c r="E17" s="162" t="s">
        <v>1381</v>
      </c>
      <c r="F17" s="162" t="s">
        <v>16</v>
      </c>
      <c r="G17" s="327" t="s">
        <v>1450</v>
      </c>
      <c r="H17" s="327"/>
    </row>
    <row r="18" spans="1:8" x14ac:dyDescent="0.5">
      <c r="A18" s="307" t="s">
        <v>159</v>
      </c>
      <c r="B18" s="307" t="s">
        <v>160</v>
      </c>
      <c r="C18" s="308">
        <f>IFERROR(VLOOKUP(A18,'งบทดลอง รพ.'!$A$2:$C$600,3,0),0)</f>
        <v>0</v>
      </c>
      <c r="E18" s="162" t="s">
        <v>1381</v>
      </c>
      <c r="F18" s="162" t="s">
        <v>16</v>
      </c>
      <c r="G18" s="327" t="s">
        <v>1452</v>
      </c>
      <c r="H18" s="327"/>
    </row>
    <row r="19" spans="1:8" x14ac:dyDescent="0.5">
      <c r="A19" s="307" t="s">
        <v>117</v>
      </c>
      <c r="B19" s="307" t="s">
        <v>118</v>
      </c>
      <c r="C19" s="308">
        <f>IFERROR(VLOOKUP(A19,'งบทดลอง รพ.'!$A$2:$C$600,3,0),0)</f>
        <v>0</v>
      </c>
      <c r="E19" s="162" t="s">
        <v>1374</v>
      </c>
      <c r="F19" s="162" t="s">
        <v>12</v>
      </c>
      <c r="G19" s="327" t="s">
        <v>1452</v>
      </c>
      <c r="H19" s="327"/>
    </row>
    <row r="20" spans="1:8" x14ac:dyDescent="0.5">
      <c r="A20" s="307" t="s">
        <v>119</v>
      </c>
      <c r="B20" s="307" t="s">
        <v>120</v>
      </c>
      <c r="C20" s="308">
        <f>IFERROR(VLOOKUP(A20,'งบทดลอง รพ.'!$A$2:$C$600,3,0),0)</f>
        <v>0</v>
      </c>
      <c r="E20" s="162" t="s">
        <v>1374</v>
      </c>
      <c r="F20" s="162" t="s">
        <v>12</v>
      </c>
      <c r="G20" s="327" t="s">
        <v>1452</v>
      </c>
      <c r="H20" s="327"/>
    </row>
    <row r="21" spans="1:8" x14ac:dyDescent="0.5">
      <c r="A21" s="307" t="s">
        <v>879</v>
      </c>
      <c r="B21" s="307" t="s">
        <v>122</v>
      </c>
      <c r="C21" s="308">
        <f>IFERROR(VLOOKUP(A21,'งบทดลอง รพ.'!$A$2:$C$600,3,0),0)</f>
        <v>0</v>
      </c>
      <c r="E21" s="162" t="s">
        <v>1374</v>
      </c>
      <c r="F21" s="162" t="s">
        <v>12</v>
      </c>
      <c r="G21" s="327" t="s">
        <v>1452</v>
      </c>
      <c r="H21" s="327"/>
    </row>
    <row r="22" spans="1:8" x14ac:dyDescent="0.5">
      <c r="A22" s="307" t="s">
        <v>880</v>
      </c>
      <c r="B22" s="307" t="s">
        <v>123</v>
      </c>
      <c r="C22" s="308">
        <f>IFERROR(VLOOKUP(A22,'งบทดลอง รพ.'!$A$2:$C$600,3,0),0)</f>
        <v>0</v>
      </c>
      <c r="E22" s="162" t="s">
        <v>1374</v>
      </c>
      <c r="F22" s="162" t="s">
        <v>12</v>
      </c>
      <c r="G22" s="327" t="s">
        <v>1452</v>
      </c>
      <c r="H22" s="327"/>
    </row>
    <row r="23" spans="1:8" x14ac:dyDescent="0.5">
      <c r="A23" s="307" t="s">
        <v>881</v>
      </c>
      <c r="B23" s="307" t="s">
        <v>882</v>
      </c>
      <c r="C23" s="308">
        <f>IFERROR(VLOOKUP(A23,'งบทดลอง รพ.'!$A$2:$C$600,3,0),0)</f>
        <v>0</v>
      </c>
      <c r="E23" s="162" t="s">
        <v>1374</v>
      </c>
      <c r="F23" s="162" t="s">
        <v>12</v>
      </c>
      <c r="G23" s="327" t="s">
        <v>1452</v>
      </c>
      <c r="H23" s="327"/>
    </row>
    <row r="24" spans="1:8" x14ac:dyDescent="0.5">
      <c r="A24" s="309" t="s">
        <v>1054</v>
      </c>
      <c r="B24" s="309" t="s">
        <v>121</v>
      </c>
      <c r="C24" s="308">
        <f>IFERROR(VLOOKUP(A24,'งบทดลอง รพ.'!$A$2:$C$600,3,0),0)</f>
        <v>0</v>
      </c>
      <c r="E24" s="162" t="s">
        <v>1374</v>
      </c>
      <c r="F24" s="162" t="s">
        <v>12</v>
      </c>
      <c r="G24" s="327" t="s">
        <v>1450</v>
      </c>
      <c r="H24" s="327"/>
    </row>
    <row r="25" spans="1:8" x14ac:dyDescent="0.5">
      <c r="A25" s="309" t="s">
        <v>1055</v>
      </c>
      <c r="B25" s="309" t="s">
        <v>84</v>
      </c>
      <c r="C25" s="308">
        <f>IFERROR(VLOOKUP(A25,'งบทดลอง รพ.'!$A$2:$C$600,3,0),0)</f>
        <v>0</v>
      </c>
      <c r="E25" s="162" t="s">
        <v>1353</v>
      </c>
      <c r="F25" s="162" t="s">
        <v>6</v>
      </c>
      <c r="G25" s="327" t="s">
        <v>1450</v>
      </c>
      <c r="H25" s="327"/>
    </row>
    <row r="26" spans="1:8" x14ac:dyDescent="0.5">
      <c r="A26" s="309" t="s">
        <v>1056</v>
      </c>
      <c r="B26" s="309" t="s">
        <v>122</v>
      </c>
      <c r="C26" s="308">
        <f>IFERROR(VLOOKUP(A26,'งบทดลอง รพ.'!$A$2:$C$600,3,0),0)</f>
        <v>0</v>
      </c>
      <c r="E26" s="162" t="s">
        <v>1374</v>
      </c>
      <c r="F26" s="162" t="s">
        <v>12</v>
      </c>
      <c r="G26" s="327" t="s">
        <v>1450</v>
      </c>
      <c r="H26" s="327"/>
    </row>
    <row r="27" spans="1:8" x14ac:dyDescent="0.5">
      <c r="A27" s="309" t="s">
        <v>1057</v>
      </c>
      <c r="B27" s="309" t="s">
        <v>123</v>
      </c>
      <c r="C27" s="308">
        <f>IFERROR(VLOOKUP(A27,'งบทดลอง รพ.'!$A$2:$C$600,3,0),0)</f>
        <v>0</v>
      </c>
      <c r="E27" s="162" t="s">
        <v>1374</v>
      </c>
      <c r="F27" s="162" t="s">
        <v>12</v>
      </c>
      <c r="G27" s="327" t="s">
        <v>1450</v>
      </c>
      <c r="H27" s="327"/>
    </row>
    <row r="28" spans="1:8" x14ac:dyDescent="0.5">
      <c r="A28" s="307" t="s">
        <v>124</v>
      </c>
      <c r="B28" s="307" t="s">
        <v>125</v>
      </c>
      <c r="C28" s="308">
        <f>IFERROR(VLOOKUP(A28,'งบทดลอง รพ.'!$A$2:$C$600,3,0),0)</f>
        <v>0</v>
      </c>
      <c r="E28" s="162" t="s">
        <v>1374</v>
      </c>
      <c r="F28" s="162" t="s">
        <v>12</v>
      </c>
      <c r="G28" s="327" t="s">
        <v>1452</v>
      </c>
      <c r="H28" s="327"/>
    </row>
    <row r="29" spans="1:8" x14ac:dyDescent="0.5">
      <c r="A29" s="307" t="s">
        <v>126</v>
      </c>
      <c r="B29" s="307" t="s">
        <v>127</v>
      </c>
      <c r="C29" s="308">
        <f>IFERROR(VLOOKUP(A29,'งบทดลอง รพ.'!$A$2:$C$600,3,0),0)</f>
        <v>0</v>
      </c>
      <c r="E29" s="162" t="s">
        <v>1374</v>
      </c>
      <c r="F29" s="162" t="s">
        <v>12</v>
      </c>
      <c r="G29" s="327" t="s">
        <v>1452</v>
      </c>
      <c r="H29" s="327"/>
    </row>
    <row r="30" spans="1:8" x14ac:dyDescent="0.5">
      <c r="A30" s="307" t="s">
        <v>883</v>
      </c>
      <c r="B30" s="307" t="s">
        <v>121</v>
      </c>
      <c r="C30" s="308">
        <f>IFERROR(VLOOKUP(A30,'งบทดลอง รพ.'!$A$2:$C$600,3,0),0)</f>
        <v>0</v>
      </c>
      <c r="E30" s="162" t="s">
        <v>1374</v>
      </c>
      <c r="F30" s="162" t="s">
        <v>12</v>
      </c>
      <c r="G30" s="327" t="s">
        <v>1452</v>
      </c>
      <c r="H30" s="327"/>
    </row>
    <row r="31" spans="1:8" x14ac:dyDescent="0.5">
      <c r="A31" s="307" t="s">
        <v>884</v>
      </c>
      <c r="B31" s="307" t="s">
        <v>84</v>
      </c>
      <c r="C31" s="308">
        <f>IFERROR(VLOOKUP(A31,'งบทดลอง รพ.'!$A$2:$C$600,3,0),0)</f>
        <v>0</v>
      </c>
      <c r="E31" s="162" t="s">
        <v>1353</v>
      </c>
      <c r="F31" s="162" t="s">
        <v>6</v>
      </c>
      <c r="G31" s="327" t="s">
        <v>1452</v>
      </c>
      <c r="H31" s="327"/>
    </row>
    <row r="32" spans="1:8" x14ac:dyDescent="0.5">
      <c r="A32" s="307" t="s">
        <v>885</v>
      </c>
      <c r="B32" s="307" t="s">
        <v>886</v>
      </c>
      <c r="C32" s="308">
        <f>IFERROR(VLOOKUP(A32,'งบทดลอง รพ.'!$A$2:$C$600,3,0),0)</f>
        <v>170000</v>
      </c>
      <c r="E32" s="162" t="s">
        <v>1342</v>
      </c>
      <c r="F32" s="162" t="s">
        <v>2</v>
      </c>
      <c r="G32" s="327" t="s">
        <v>1452</v>
      </c>
      <c r="H32" s="327"/>
    </row>
    <row r="33" spans="1:8" x14ac:dyDescent="0.5">
      <c r="A33" s="307" t="s">
        <v>887</v>
      </c>
      <c r="B33" s="307" t="s">
        <v>888</v>
      </c>
      <c r="C33" s="308">
        <f>IFERROR(VLOOKUP(A33,'งบทดลอง รพ.'!$A$2:$C$600,3,0),0)</f>
        <v>0</v>
      </c>
      <c r="E33" s="162" t="s">
        <v>1374</v>
      </c>
      <c r="F33" s="162" t="s">
        <v>12</v>
      </c>
      <c r="G33" s="327" t="s">
        <v>1452</v>
      </c>
      <c r="H33" s="327"/>
    </row>
    <row r="34" spans="1:8" x14ac:dyDescent="0.5">
      <c r="A34" s="309" t="s">
        <v>1058</v>
      </c>
      <c r="B34" s="309" t="s">
        <v>1059</v>
      </c>
      <c r="C34" s="308">
        <f>IFERROR(VLOOKUP(A34,'งบทดลอง รพ.'!$A$2:$C$600,3,0),0)</f>
        <v>0</v>
      </c>
      <c r="E34" s="162" t="s">
        <v>1374</v>
      </c>
      <c r="F34" s="162" t="s">
        <v>12</v>
      </c>
      <c r="G34" s="327" t="s">
        <v>1450</v>
      </c>
      <c r="H34" s="327"/>
    </row>
    <row r="35" spans="1:8" x14ac:dyDescent="0.5">
      <c r="A35" s="307" t="s">
        <v>76</v>
      </c>
      <c r="B35" s="307" t="s">
        <v>1455</v>
      </c>
      <c r="C35" s="308">
        <f>IFERROR(VLOOKUP(A35,'งบทดลอง รพ.'!$A$2:$C$600,3,0),0)</f>
        <v>0</v>
      </c>
      <c r="E35" s="162" t="s">
        <v>1343</v>
      </c>
      <c r="F35" s="162" t="s">
        <v>4</v>
      </c>
      <c r="G35" s="327" t="s">
        <v>1452</v>
      </c>
      <c r="H35" s="327"/>
    </row>
    <row r="36" spans="1:8" x14ac:dyDescent="0.5">
      <c r="A36" s="307" t="s">
        <v>77</v>
      </c>
      <c r="B36" s="307" t="s">
        <v>1456</v>
      </c>
      <c r="C36" s="308">
        <f>IFERROR(VLOOKUP(A36,'งบทดลอง รพ.'!$A$2:$C$600,3,0),0)</f>
        <v>40000</v>
      </c>
      <c r="E36" s="162" t="s">
        <v>1345</v>
      </c>
      <c r="F36" s="162" t="s">
        <v>4</v>
      </c>
      <c r="G36" s="327" t="s">
        <v>1452</v>
      </c>
      <c r="H36" s="327"/>
    </row>
    <row r="37" spans="1:8" x14ac:dyDescent="0.5">
      <c r="A37" s="307" t="s">
        <v>128</v>
      </c>
      <c r="B37" s="307" t="s">
        <v>1457</v>
      </c>
      <c r="C37" s="308">
        <f>IFERROR(VLOOKUP(A37,'งบทดลอง รพ.'!$A$2:$C$600,3,0),0)</f>
        <v>2830000</v>
      </c>
      <c r="E37" s="162" t="s">
        <v>1376</v>
      </c>
      <c r="F37" s="162" t="s">
        <v>12</v>
      </c>
      <c r="G37" s="327" t="s">
        <v>1452</v>
      </c>
      <c r="H37" s="327"/>
    </row>
    <row r="38" spans="1:8" x14ac:dyDescent="0.5">
      <c r="A38" s="307" t="s">
        <v>129</v>
      </c>
      <c r="B38" s="307" t="s">
        <v>1458</v>
      </c>
      <c r="C38" s="308">
        <f>IFERROR(VLOOKUP(A38,'งบทดลอง รพ.'!$A$2:$C$600,3,0),0)</f>
        <v>730000</v>
      </c>
      <c r="E38" s="162" t="s">
        <v>1378</v>
      </c>
      <c r="F38" s="162" t="s">
        <v>12</v>
      </c>
      <c r="G38" s="327" t="s">
        <v>1452</v>
      </c>
      <c r="H38" s="327"/>
    </row>
    <row r="39" spans="1:8" x14ac:dyDescent="0.5">
      <c r="A39" s="307" t="s">
        <v>85</v>
      </c>
      <c r="B39" s="307" t="s">
        <v>1459</v>
      </c>
      <c r="C39" s="308">
        <f>IFERROR(VLOOKUP(A39,'งบทดลอง รพ.'!$A$2:$C$600,3,0),0)</f>
        <v>2100000</v>
      </c>
      <c r="E39" s="162" t="s">
        <v>1355</v>
      </c>
      <c r="F39" s="162" t="s">
        <v>6</v>
      </c>
      <c r="G39" s="327" t="s">
        <v>1452</v>
      </c>
      <c r="H39" s="327"/>
    </row>
    <row r="40" spans="1:8" x14ac:dyDescent="0.5">
      <c r="A40" s="307" t="s">
        <v>86</v>
      </c>
      <c r="B40" s="307" t="s">
        <v>1460</v>
      </c>
      <c r="C40" s="308">
        <f>IFERROR(VLOOKUP(A40,'งบทดลอง รพ.'!$A$2:$C$600,3,0),0)</f>
        <v>550000</v>
      </c>
      <c r="E40" s="162" t="s">
        <v>1357</v>
      </c>
      <c r="F40" s="162" t="s">
        <v>6</v>
      </c>
      <c r="G40" s="327" t="s">
        <v>1452</v>
      </c>
      <c r="H40" s="327"/>
    </row>
    <row r="41" spans="1:8" x14ac:dyDescent="0.5">
      <c r="A41" s="307" t="s">
        <v>87</v>
      </c>
      <c r="B41" s="307" t="s">
        <v>88</v>
      </c>
      <c r="C41" s="308">
        <f>IFERROR(VLOOKUP(A41,'งบทดลอง รพ.'!$A$2:$C$600,3,0),0)</f>
        <v>-47000</v>
      </c>
      <c r="E41" s="162" t="s">
        <v>1359</v>
      </c>
      <c r="F41" s="162" t="s">
        <v>6</v>
      </c>
      <c r="G41" s="327" t="s">
        <v>1452</v>
      </c>
      <c r="H41" s="327"/>
    </row>
    <row r="42" spans="1:8" x14ac:dyDescent="0.5">
      <c r="A42" s="307" t="s">
        <v>89</v>
      </c>
      <c r="B42" s="307" t="s">
        <v>90</v>
      </c>
      <c r="C42" s="308">
        <f>IFERROR(VLOOKUP(A42,'งบทดลอง รพ.'!$A$2:$C$600,3,0),0)</f>
        <v>30000</v>
      </c>
      <c r="E42" s="162" t="s">
        <v>1359</v>
      </c>
      <c r="F42" s="162" t="s">
        <v>6</v>
      </c>
      <c r="G42" s="327" t="s">
        <v>1452</v>
      </c>
      <c r="H42" s="327"/>
    </row>
    <row r="43" spans="1:8" x14ac:dyDescent="0.5">
      <c r="A43" s="307" t="s">
        <v>130</v>
      </c>
      <c r="B43" s="307" t="s">
        <v>1461</v>
      </c>
      <c r="C43" s="308">
        <f>IFERROR(VLOOKUP(A43,'งบทดลอง รพ.'!$A$2:$C$600,3,0),0)</f>
        <v>90000</v>
      </c>
      <c r="E43" s="162" t="s">
        <v>1376</v>
      </c>
      <c r="F43" s="162" t="s">
        <v>12</v>
      </c>
      <c r="G43" s="327" t="s">
        <v>1452</v>
      </c>
      <c r="H43" s="327"/>
    </row>
    <row r="44" spans="1:8" x14ac:dyDescent="0.5">
      <c r="A44" s="307" t="s">
        <v>131</v>
      </c>
      <c r="B44" s="307" t="s">
        <v>1462</v>
      </c>
      <c r="C44" s="308">
        <f>IFERROR(VLOOKUP(A44,'งบทดลอง รพ.'!$A$2:$C$600,3,0),0)</f>
        <v>250000</v>
      </c>
      <c r="E44" s="162" t="s">
        <v>1378</v>
      </c>
      <c r="F44" s="162" t="s">
        <v>12</v>
      </c>
      <c r="G44" s="327" t="s">
        <v>1452</v>
      </c>
      <c r="H44" s="327"/>
    </row>
    <row r="45" spans="1:8" x14ac:dyDescent="0.5">
      <c r="A45" s="357" t="s">
        <v>78</v>
      </c>
      <c r="B45" s="357" t="s">
        <v>1463</v>
      </c>
      <c r="C45" s="308">
        <f>IFERROR(VLOOKUP(A45,'งบทดลอง รพ.'!$A$2:$C$600,3,0),0)</f>
        <v>433000</v>
      </c>
      <c r="E45" s="162" t="s">
        <v>1348</v>
      </c>
      <c r="F45" s="162" t="s">
        <v>1347</v>
      </c>
      <c r="G45" s="327" t="s">
        <v>1452</v>
      </c>
      <c r="H45" s="327"/>
    </row>
    <row r="46" spans="1:8" x14ac:dyDescent="0.5">
      <c r="A46" s="357" t="s">
        <v>79</v>
      </c>
      <c r="B46" s="357" t="s">
        <v>1464</v>
      </c>
      <c r="C46" s="308">
        <f>IFERROR(VLOOKUP(A46,'งบทดลอง รพ.'!$A$2:$C$600,3,0),0)</f>
        <v>50000</v>
      </c>
      <c r="E46" s="162" t="s">
        <v>1350</v>
      </c>
      <c r="F46" s="162" t="s">
        <v>1347</v>
      </c>
      <c r="G46" s="327" t="s">
        <v>1452</v>
      </c>
      <c r="H46" s="327"/>
    </row>
    <row r="47" spans="1:8" x14ac:dyDescent="0.5">
      <c r="A47" s="357" t="s">
        <v>80</v>
      </c>
      <c r="B47" s="357" t="s">
        <v>81</v>
      </c>
      <c r="C47" s="308">
        <f>IFERROR(VLOOKUP(A47,'งบทดลอง รพ.'!$A$2:$C$600,3,0),0)</f>
        <v>-30000</v>
      </c>
      <c r="E47" s="162" t="s">
        <v>1352</v>
      </c>
      <c r="F47" s="162" t="s">
        <v>1347</v>
      </c>
      <c r="G47" s="327" t="s">
        <v>1452</v>
      </c>
      <c r="H47" s="327"/>
    </row>
    <row r="48" spans="1:8" x14ac:dyDescent="0.5">
      <c r="A48" s="357" t="s">
        <v>82</v>
      </c>
      <c r="B48" s="357" t="s">
        <v>83</v>
      </c>
      <c r="C48" s="308">
        <f>IFERROR(VLOOKUP(A48,'งบทดลอง รพ.'!$A$2:$C$600,3,0),0)</f>
        <v>70000</v>
      </c>
      <c r="E48" s="162" t="s">
        <v>1352</v>
      </c>
      <c r="F48" s="162" t="s">
        <v>1347</v>
      </c>
      <c r="G48" s="327" t="s">
        <v>1452</v>
      </c>
      <c r="H48" s="327"/>
    </row>
    <row r="49" spans="1:8" x14ac:dyDescent="0.5">
      <c r="A49" s="357" t="s">
        <v>889</v>
      </c>
      <c r="B49" s="357" t="s">
        <v>890</v>
      </c>
      <c r="C49" s="308">
        <f>IFERROR(VLOOKUP(A49,'งบทดลอง รพ.'!$A$2:$C$600,3,0),0)</f>
        <v>0</v>
      </c>
      <c r="E49" s="162" t="s">
        <v>1352</v>
      </c>
      <c r="F49" s="162" t="s">
        <v>1347</v>
      </c>
      <c r="G49" s="327" t="s">
        <v>1452</v>
      </c>
      <c r="H49" s="327"/>
    </row>
    <row r="50" spans="1:8" x14ac:dyDescent="0.5">
      <c r="A50" s="357" t="s">
        <v>891</v>
      </c>
      <c r="B50" s="357" t="s">
        <v>892</v>
      </c>
      <c r="C50" s="308">
        <f>IFERROR(VLOOKUP(A50,'งบทดลอง รพ.'!$A$2:$C$600,3,0),0)</f>
        <v>0</v>
      </c>
      <c r="E50" s="162" t="s">
        <v>1350</v>
      </c>
      <c r="F50" s="162" t="s">
        <v>1347</v>
      </c>
      <c r="G50" s="327" t="s">
        <v>1452</v>
      </c>
      <c r="H50" s="327"/>
    </row>
    <row r="51" spans="1:8" x14ac:dyDescent="0.5">
      <c r="A51" s="357" t="s">
        <v>893</v>
      </c>
      <c r="B51" s="357" t="s">
        <v>894</v>
      </c>
      <c r="C51" s="308">
        <f>IFERROR(VLOOKUP(A51,'งบทดลอง รพ.'!$A$2:$C$600,3,0),0)</f>
        <v>0</v>
      </c>
      <c r="E51" s="162" t="s">
        <v>1352</v>
      </c>
      <c r="F51" s="162" t="s">
        <v>1347</v>
      </c>
      <c r="G51" s="327" t="s">
        <v>1452</v>
      </c>
      <c r="H51" s="327"/>
    </row>
    <row r="52" spans="1:8" x14ac:dyDescent="0.5">
      <c r="A52" s="357" t="s">
        <v>895</v>
      </c>
      <c r="B52" s="357" t="s">
        <v>896</v>
      </c>
      <c r="C52" s="308">
        <f>IFERROR(VLOOKUP(A52,'งบทดลอง รพ.'!$A$2:$C$600,3,0),0)</f>
        <v>0</v>
      </c>
      <c r="E52" s="162" t="s">
        <v>1352</v>
      </c>
      <c r="F52" s="162" t="s">
        <v>1347</v>
      </c>
      <c r="G52" s="327" t="s">
        <v>1452</v>
      </c>
      <c r="H52" s="327"/>
    </row>
    <row r="53" spans="1:8" x14ac:dyDescent="0.5">
      <c r="A53" s="357" t="s">
        <v>897</v>
      </c>
      <c r="B53" s="357" t="s">
        <v>898</v>
      </c>
      <c r="C53" s="308">
        <f>IFERROR(VLOOKUP(A53,'งบทดลอง รพ.'!$A$2:$C$600,3,0),0)</f>
        <v>0</v>
      </c>
      <c r="E53" s="162" t="s">
        <v>1352</v>
      </c>
      <c r="F53" s="162" t="s">
        <v>1347</v>
      </c>
      <c r="G53" s="327" t="s">
        <v>1452</v>
      </c>
      <c r="H53" s="327"/>
    </row>
    <row r="54" spans="1:8" x14ac:dyDescent="0.5">
      <c r="A54" s="357" t="s">
        <v>899</v>
      </c>
      <c r="B54" s="357" t="s">
        <v>900</v>
      </c>
      <c r="C54" s="308">
        <f>IFERROR(VLOOKUP(A54,'งบทดลอง รพ.'!$A$2:$C$600,3,0),0)</f>
        <v>0</v>
      </c>
      <c r="E54" s="162" t="s">
        <v>1350</v>
      </c>
      <c r="F54" s="162" t="s">
        <v>1347</v>
      </c>
      <c r="G54" s="327" t="s">
        <v>1452</v>
      </c>
      <c r="H54" s="327"/>
    </row>
    <row r="55" spans="1:8" x14ac:dyDescent="0.5">
      <c r="A55" s="357" t="s">
        <v>901</v>
      </c>
      <c r="B55" s="357" t="s">
        <v>902</v>
      </c>
      <c r="C55" s="308">
        <f>IFERROR(VLOOKUP(A55,'งบทดลอง รพ.'!$A$2:$C$600,3,0),0)</f>
        <v>0</v>
      </c>
      <c r="E55" s="162" t="s">
        <v>1352</v>
      </c>
      <c r="F55" s="162" t="s">
        <v>1347</v>
      </c>
      <c r="G55" s="327" t="s">
        <v>1452</v>
      </c>
      <c r="H55" s="327"/>
    </row>
    <row r="56" spans="1:8" x14ac:dyDescent="0.5">
      <c r="A56" s="357" t="s">
        <v>903</v>
      </c>
      <c r="B56" s="357" t="s">
        <v>904</v>
      </c>
      <c r="C56" s="308">
        <f>IFERROR(VLOOKUP(A56,'งบทดลอง รพ.'!$A$2:$C$600,3,0),0)</f>
        <v>0</v>
      </c>
      <c r="E56" s="162" t="s">
        <v>1352</v>
      </c>
      <c r="F56" s="162" t="s">
        <v>1347</v>
      </c>
      <c r="G56" s="327" t="s">
        <v>1452</v>
      </c>
      <c r="H56" s="327"/>
    </row>
    <row r="57" spans="1:8" x14ac:dyDescent="0.5">
      <c r="A57" s="307" t="s">
        <v>45</v>
      </c>
      <c r="B57" s="307" t="s">
        <v>1465</v>
      </c>
      <c r="C57" s="308">
        <f>IFERROR(VLOOKUP(A57,'งบทดลอง รพ.'!$A$2:$C$600,3,0),0)</f>
        <v>35000000</v>
      </c>
      <c r="E57" s="162" t="s">
        <v>1335</v>
      </c>
      <c r="F57" s="162" t="s">
        <v>0</v>
      </c>
      <c r="G57" s="327" t="s">
        <v>1452</v>
      </c>
      <c r="H57" s="327"/>
    </row>
    <row r="58" spans="1:8" x14ac:dyDescent="0.5">
      <c r="A58" s="307" t="s">
        <v>46</v>
      </c>
      <c r="B58" s="307" t="s">
        <v>1466</v>
      </c>
      <c r="C58" s="308">
        <f>IFERROR(VLOOKUP(A58,'งบทดลอง รพ.'!$A$2:$C$600,3,0),0)</f>
        <v>13000000</v>
      </c>
      <c r="E58" s="162" t="s">
        <v>1337</v>
      </c>
      <c r="F58" s="162" t="s">
        <v>0</v>
      </c>
      <c r="G58" s="327" t="s">
        <v>1452</v>
      </c>
      <c r="H58" s="327"/>
    </row>
    <row r="59" spans="1:8" x14ac:dyDescent="0.5">
      <c r="A59" s="307" t="s">
        <v>47</v>
      </c>
      <c r="B59" s="307" t="s">
        <v>1467</v>
      </c>
      <c r="C59" s="308">
        <f>IFERROR(VLOOKUP(A59,'งบทดลอง รพ.'!$A$2:$C$600,3,0),0)</f>
        <v>2200000</v>
      </c>
      <c r="E59" s="162" t="s">
        <v>1335</v>
      </c>
      <c r="F59" s="162" t="s">
        <v>0</v>
      </c>
      <c r="G59" s="327" t="s">
        <v>1452</v>
      </c>
      <c r="H59" s="327"/>
    </row>
    <row r="60" spans="1:8" x14ac:dyDescent="0.5">
      <c r="A60" s="309" t="s">
        <v>1060</v>
      </c>
      <c r="B60" s="309" t="s">
        <v>1061</v>
      </c>
      <c r="C60" s="308">
        <f>IFERROR(VLOOKUP(A60,'งบทดลอง รพ.'!$A$2:$C$600,3,0),0)</f>
        <v>0</v>
      </c>
      <c r="E60" s="162" t="s">
        <v>1337</v>
      </c>
      <c r="F60" s="162" t="s">
        <v>0</v>
      </c>
      <c r="G60" s="327" t="s">
        <v>1450</v>
      </c>
      <c r="H60" s="327"/>
    </row>
    <row r="61" spans="1:8" x14ac:dyDescent="0.5">
      <c r="A61" s="307" t="s">
        <v>48</v>
      </c>
      <c r="B61" s="307" t="s">
        <v>1468</v>
      </c>
      <c r="C61" s="308">
        <f>IFERROR(VLOOKUP(A61,'งบทดลอง รพ.'!$A$2:$C$600,3,0),0)</f>
        <v>0</v>
      </c>
      <c r="E61" s="162" t="s">
        <v>1335</v>
      </c>
      <c r="F61" s="162" t="s">
        <v>0</v>
      </c>
      <c r="G61" s="327" t="s">
        <v>1452</v>
      </c>
      <c r="H61" s="327"/>
    </row>
    <row r="62" spans="1:8" x14ac:dyDescent="0.5">
      <c r="A62" s="309" t="s">
        <v>1062</v>
      </c>
      <c r="B62" s="309" t="s">
        <v>1063</v>
      </c>
      <c r="C62" s="308">
        <f>IFERROR(VLOOKUP(A62,'งบทดลอง รพ.'!$A$2:$C$600,3,0),0)</f>
        <v>0</v>
      </c>
      <c r="E62" s="162" t="s">
        <v>1337</v>
      </c>
      <c r="F62" s="162" t="s">
        <v>0</v>
      </c>
      <c r="G62" s="327" t="s">
        <v>1450</v>
      </c>
      <c r="H62" s="327"/>
    </row>
    <row r="63" spans="1:8" x14ac:dyDescent="0.5">
      <c r="A63" s="307" t="s">
        <v>49</v>
      </c>
      <c r="B63" s="307" t="s">
        <v>1469</v>
      </c>
      <c r="C63" s="308">
        <f>IFERROR(VLOOKUP(A63,'งบทดลอง รพ.'!$A$2:$C$600,3,0),0)</f>
        <v>20000</v>
      </c>
      <c r="E63" s="162" t="s">
        <v>1335</v>
      </c>
      <c r="F63" s="162" t="s">
        <v>0</v>
      </c>
      <c r="G63" s="327" t="s">
        <v>1452</v>
      </c>
      <c r="H63" s="327"/>
    </row>
    <row r="64" spans="1:8" x14ac:dyDescent="0.5">
      <c r="A64" s="309" t="s">
        <v>1064</v>
      </c>
      <c r="B64" s="309" t="s">
        <v>1065</v>
      </c>
      <c r="C64" s="308">
        <f>IFERROR(VLOOKUP(A64,'งบทดลอง รพ.'!$A$2:$C$600,3,0),0)</f>
        <v>0</v>
      </c>
      <c r="E64" s="162" t="s">
        <v>1337</v>
      </c>
      <c r="F64" s="162" t="s">
        <v>0</v>
      </c>
      <c r="G64" s="327" t="s">
        <v>1450</v>
      </c>
      <c r="H64" s="327"/>
    </row>
    <row r="65" spans="1:8" x14ac:dyDescent="0.5">
      <c r="A65" s="357" t="s">
        <v>215</v>
      </c>
      <c r="B65" s="357" t="s">
        <v>216</v>
      </c>
      <c r="C65" s="308">
        <f>IFERROR(VLOOKUP(A65,'งบทดลอง รพ.'!$A$2:$C$600,3,0),0)</f>
        <v>4257745.3</v>
      </c>
      <c r="E65" s="162" t="s">
        <v>1384</v>
      </c>
      <c r="F65" s="162" t="s">
        <v>18</v>
      </c>
      <c r="G65" s="327" t="s">
        <v>1452</v>
      </c>
      <c r="H65" s="327"/>
    </row>
    <row r="66" spans="1:8" x14ac:dyDescent="0.5">
      <c r="A66" s="307" t="s">
        <v>50</v>
      </c>
      <c r="B66" s="307" t="s">
        <v>1470</v>
      </c>
      <c r="C66" s="308">
        <f>IFERROR(VLOOKUP(A66,'งบทดลอง รพ.'!$A$2:$C$600,3,0),0)</f>
        <v>10000000</v>
      </c>
      <c r="E66" s="162" t="s">
        <v>1339</v>
      </c>
      <c r="F66" s="162" t="s">
        <v>0</v>
      </c>
      <c r="G66" s="327" t="s">
        <v>1452</v>
      </c>
      <c r="H66" s="327"/>
    </row>
    <row r="67" spans="1:8" x14ac:dyDescent="0.5">
      <c r="A67" s="307" t="s">
        <v>51</v>
      </c>
      <c r="B67" s="307" t="s">
        <v>1471</v>
      </c>
      <c r="C67" s="308">
        <f>IFERROR(VLOOKUP(A67,'งบทดลอง รพ.'!$A$2:$C$600,3,0),0)</f>
        <v>1500000</v>
      </c>
      <c r="E67" s="162" t="s">
        <v>1340</v>
      </c>
      <c r="F67" s="162" t="s">
        <v>0</v>
      </c>
      <c r="G67" s="327" t="s">
        <v>1452</v>
      </c>
      <c r="H67" s="327"/>
    </row>
    <row r="68" spans="1:8" x14ac:dyDescent="0.5">
      <c r="A68" s="309" t="s">
        <v>1066</v>
      </c>
      <c r="B68" s="309" t="s">
        <v>1067</v>
      </c>
      <c r="C68" s="308">
        <f>IFERROR(VLOOKUP(A68,'งบทดลอง รพ.'!$A$2:$C$600,3,0),0)</f>
        <v>0</v>
      </c>
      <c r="E68" s="162" t="s">
        <v>1339</v>
      </c>
      <c r="F68" s="162" t="s">
        <v>0</v>
      </c>
      <c r="G68" s="327" t="s">
        <v>1450</v>
      </c>
      <c r="H68" s="327"/>
    </row>
    <row r="69" spans="1:8" x14ac:dyDescent="0.5">
      <c r="A69" s="307" t="s">
        <v>52</v>
      </c>
      <c r="B69" s="307" t="s">
        <v>1472</v>
      </c>
      <c r="C69" s="308">
        <f>IFERROR(VLOOKUP(A69,'งบทดลอง รพ.'!$A$2:$C$600,3,0),0)</f>
        <v>11294447.869999999</v>
      </c>
      <c r="E69" s="162" t="s">
        <v>1335</v>
      </c>
      <c r="F69" s="162" t="s">
        <v>0</v>
      </c>
      <c r="G69" s="327" t="s">
        <v>1452</v>
      </c>
      <c r="H69" s="327"/>
    </row>
    <row r="70" spans="1:8" x14ac:dyDescent="0.5">
      <c r="A70" s="309" t="s">
        <v>1068</v>
      </c>
      <c r="B70" s="309" t="s">
        <v>1069</v>
      </c>
      <c r="C70" s="308">
        <f>IFERROR(VLOOKUP(A70,'งบทดลอง รพ.'!$A$2:$C$600,3,0),0)</f>
        <v>0</v>
      </c>
      <c r="E70" s="162" t="s">
        <v>1340</v>
      </c>
      <c r="F70" s="162" t="s">
        <v>0</v>
      </c>
      <c r="G70" s="327" t="s">
        <v>1450</v>
      </c>
      <c r="H70" s="327"/>
    </row>
    <row r="71" spans="1:8" x14ac:dyDescent="0.5">
      <c r="A71" s="309" t="s">
        <v>1070</v>
      </c>
      <c r="B71" s="309" t="s">
        <v>1071</v>
      </c>
      <c r="C71" s="308">
        <f>IFERROR(VLOOKUP(A71,'งบทดลอง รพ.'!$A$2:$C$600,3,0),0)</f>
        <v>0</v>
      </c>
      <c r="E71" s="162" t="s">
        <v>1342</v>
      </c>
      <c r="F71" s="162" t="s">
        <v>2</v>
      </c>
      <c r="G71" s="327" t="s">
        <v>1450</v>
      </c>
      <c r="H71" s="327"/>
    </row>
    <row r="72" spans="1:8" x14ac:dyDescent="0.5">
      <c r="A72" s="307" t="s">
        <v>53</v>
      </c>
      <c r="B72" s="307" t="s">
        <v>54</v>
      </c>
      <c r="C72" s="308">
        <f>IFERROR(VLOOKUP(A72,'งบทดลอง รพ.'!$A$2:$C$600,3,0),0)</f>
        <v>100000</v>
      </c>
      <c r="E72" s="162" t="s">
        <v>1340</v>
      </c>
      <c r="F72" s="162" t="s">
        <v>0</v>
      </c>
      <c r="G72" s="327" t="s">
        <v>1452</v>
      </c>
      <c r="H72" s="327"/>
    </row>
    <row r="73" spans="1:8" x14ac:dyDescent="0.5">
      <c r="A73" s="307" t="s">
        <v>55</v>
      </c>
      <c r="B73" s="307" t="s">
        <v>1473</v>
      </c>
      <c r="C73" s="308">
        <f>IFERROR(VLOOKUP(A73,'งบทดลอง รพ.'!$A$2:$C$600,3,0),0)</f>
        <v>100000</v>
      </c>
      <c r="E73" s="162" t="s">
        <v>1340</v>
      </c>
      <c r="F73" s="162" t="s">
        <v>0</v>
      </c>
      <c r="G73" s="327" t="s">
        <v>1452</v>
      </c>
      <c r="H73" s="327"/>
    </row>
    <row r="74" spans="1:8" x14ac:dyDescent="0.5">
      <c r="A74" s="307" t="s">
        <v>56</v>
      </c>
      <c r="B74" s="307" t="s">
        <v>57</v>
      </c>
      <c r="C74" s="308">
        <f>IFERROR(VLOOKUP(A74,'งบทดลอง รพ.'!$A$2:$C$600,3,0),0)</f>
        <v>3000000</v>
      </c>
      <c r="E74" s="162" t="s">
        <v>1340</v>
      </c>
      <c r="F74" s="162" t="s">
        <v>0</v>
      </c>
      <c r="G74" s="327" t="s">
        <v>1452</v>
      </c>
      <c r="H74" s="327"/>
    </row>
    <row r="75" spans="1:8" x14ac:dyDescent="0.5">
      <c r="A75" s="307" t="s">
        <v>58</v>
      </c>
      <c r="B75" s="307" t="s">
        <v>1474</v>
      </c>
      <c r="C75" s="308">
        <f>IFERROR(VLOOKUP(A75,'งบทดลอง รพ.'!$A$2:$C$600,3,0),0)</f>
        <v>-50000</v>
      </c>
      <c r="E75" s="162" t="s">
        <v>1339</v>
      </c>
      <c r="F75" s="162" t="s">
        <v>0</v>
      </c>
      <c r="G75" s="327" t="s">
        <v>1452</v>
      </c>
      <c r="H75" s="327"/>
    </row>
    <row r="76" spans="1:8" x14ac:dyDescent="0.5">
      <c r="A76" s="307" t="s">
        <v>59</v>
      </c>
      <c r="B76" s="307" t="s">
        <v>1475</v>
      </c>
      <c r="C76" s="308">
        <f>IFERROR(VLOOKUP(A76,'งบทดลอง รพ.'!$A$2:$C$600,3,0),0)</f>
        <v>-2300000</v>
      </c>
      <c r="E76" s="162" t="s">
        <v>1339</v>
      </c>
      <c r="F76" s="162" t="s">
        <v>0</v>
      </c>
      <c r="G76" s="327" t="s">
        <v>1452</v>
      </c>
      <c r="H76" s="327"/>
    </row>
    <row r="77" spans="1:8" x14ac:dyDescent="0.5">
      <c r="A77" s="307" t="s">
        <v>60</v>
      </c>
      <c r="B77" s="307" t="s">
        <v>1476</v>
      </c>
      <c r="C77" s="308">
        <f>IFERROR(VLOOKUP(A77,'งบทดลอง รพ.'!$A$2:$C$600,3,0),0)</f>
        <v>60000</v>
      </c>
      <c r="E77" s="162" t="s">
        <v>1339</v>
      </c>
      <c r="F77" s="162" t="s">
        <v>0</v>
      </c>
      <c r="G77" s="327" t="s">
        <v>1452</v>
      </c>
      <c r="H77" s="327"/>
    </row>
    <row r="78" spans="1:8" x14ac:dyDescent="0.5">
      <c r="A78" s="309" t="s">
        <v>1072</v>
      </c>
      <c r="B78" s="309" t="s">
        <v>1073</v>
      </c>
      <c r="C78" s="308">
        <f>IFERROR(VLOOKUP(A78,'งบทดลอง รพ.'!$A$2:$C$600,3,0),0)</f>
        <v>0</v>
      </c>
      <c r="E78" s="162" t="s">
        <v>1339</v>
      </c>
      <c r="F78" s="162" t="s">
        <v>0</v>
      </c>
      <c r="G78" s="327" t="s">
        <v>1450</v>
      </c>
      <c r="H78" s="327"/>
    </row>
    <row r="79" spans="1:8" x14ac:dyDescent="0.5">
      <c r="A79" s="309" t="s">
        <v>1074</v>
      </c>
      <c r="B79" s="309" t="s">
        <v>1075</v>
      </c>
      <c r="C79" s="308">
        <f>IFERROR(VLOOKUP(A79,'งบทดลอง รพ.'!$A$2:$C$600,3,0),0)</f>
        <v>0</v>
      </c>
      <c r="E79" s="162" t="s">
        <v>1339</v>
      </c>
      <c r="F79" s="162" t="s">
        <v>0</v>
      </c>
      <c r="G79" s="327" t="s">
        <v>1450</v>
      </c>
      <c r="H79" s="327"/>
    </row>
    <row r="80" spans="1:8" x14ac:dyDescent="0.5">
      <c r="A80" s="309" t="s">
        <v>1076</v>
      </c>
      <c r="B80" s="309" t="s">
        <v>1077</v>
      </c>
      <c r="C80" s="308">
        <f>IFERROR(VLOOKUP(A80,'งบทดลอง รพ.'!$A$2:$C$600,3,0),0)</f>
        <v>0</v>
      </c>
      <c r="E80" s="162" t="s">
        <v>1339</v>
      </c>
      <c r="F80" s="162" t="s">
        <v>0</v>
      </c>
      <c r="G80" s="327" t="s">
        <v>1450</v>
      </c>
      <c r="H80" s="327"/>
    </row>
    <row r="81" spans="1:8" x14ac:dyDescent="0.5">
      <c r="A81" s="309" t="s">
        <v>1078</v>
      </c>
      <c r="B81" s="309" t="s">
        <v>1079</v>
      </c>
      <c r="C81" s="308">
        <f>IFERROR(VLOOKUP(A81,'งบทดลอง รพ.'!$A$2:$C$600,3,0),0)</f>
        <v>0</v>
      </c>
      <c r="E81" s="162" t="s">
        <v>1339</v>
      </c>
      <c r="F81" s="162" t="s">
        <v>0</v>
      </c>
      <c r="G81" s="327" t="s">
        <v>1450</v>
      </c>
      <c r="H81" s="327"/>
    </row>
    <row r="82" spans="1:8" x14ac:dyDescent="0.5">
      <c r="A82" s="309" t="s">
        <v>1080</v>
      </c>
      <c r="B82" s="309" t="s">
        <v>1081</v>
      </c>
      <c r="C82" s="308">
        <f>IFERROR(VLOOKUP(A82,'งบทดลอง รพ.'!$A$2:$C$600,3,0),0)</f>
        <v>0</v>
      </c>
      <c r="E82" s="162" t="s">
        <v>1339</v>
      </c>
      <c r="F82" s="162" t="s">
        <v>0</v>
      </c>
      <c r="G82" s="327" t="s">
        <v>1450</v>
      </c>
      <c r="H82" s="327"/>
    </row>
    <row r="83" spans="1:8" x14ac:dyDescent="0.5">
      <c r="A83" s="309" t="s">
        <v>1082</v>
      </c>
      <c r="B83" s="309" t="s">
        <v>1083</v>
      </c>
      <c r="C83" s="308">
        <f>IFERROR(VLOOKUP(A83,'งบทดลอง รพ.'!$A$2:$C$600,3,0),0)</f>
        <v>0</v>
      </c>
      <c r="E83" s="162" t="s">
        <v>1339</v>
      </c>
      <c r="F83" s="162" t="s">
        <v>0</v>
      </c>
      <c r="G83" s="327" t="s">
        <v>1450</v>
      </c>
      <c r="H83" s="327"/>
    </row>
    <row r="84" spans="1:8" x14ac:dyDescent="0.5">
      <c r="A84" s="307" t="s">
        <v>61</v>
      </c>
      <c r="B84" s="307" t="s">
        <v>1477</v>
      </c>
      <c r="C84" s="308">
        <f>IFERROR(VLOOKUP(A84,'งบทดลอง รพ.'!$A$2:$C$600,3,0),0)</f>
        <v>-560000</v>
      </c>
      <c r="E84" s="162" t="s">
        <v>1339</v>
      </c>
      <c r="F84" s="162" t="s">
        <v>0</v>
      </c>
      <c r="G84" s="327" t="s">
        <v>1452</v>
      </c>
      <c r="H84" s="327"/>
    </row>
    <row r="85" spans="1:8" x14ac:dyDescent="0.5">
      <c r="A85" s="307" t="s">
        <v>62</v>
      </c>
      <c r="B85" s="307" t="s">
        <v>1478</v>
      </c>
      <c r="C85" s="308">
        <f>IFERROR(VLOOKUP(A85,'งบทดลอง รพ.'!$A$2:$C$600,3,0),0)</f>
        <v>910000</v>
      </c>
      <c r="E85" s="162" t="s">
        <v>1339</v>
      </c>
      <c r="F85" s="162" t="s">
        <v>0</v>
      </c>
      <c r="G85" s="327" t="s">
        <v>1452</v>
      </c>
      <c r="H85" s="327"/>
    </row>
    <row r="86" spans="1:8" x14ac:dyDescent="0.5">
      <c r="A86" s="307" t="s">
        <v>63</v>
      </c>
      <c r="B86" s="307" t="s">
        <v>1479</v>
      </c>
      <c r="C86" s="308">
        <f>IFERROR(VLOOKUP(A86,'งบทดลอง รพ.'!$A$2:$C$600,3,0),0)</f>
        <v>120000</v>
      </c>
      <c r="E86" s="162" t="s">
        <v>1335</v>
      </c>
      <c r="F86" s="162" t="s">
        <v>0</v>
      </c>
      <c r="G86" s="327" t="s">
        <v>1452</v>
      </c>
      <c r="H86" s="327"/>
    </row>
    <row r="87" spans="1:8" x14ac:dyDescent="0.5">
      <c r="A87" s="307" t="s">
        <v>64</v>
      </c>
      <c r="B87" s="307" t="s">
        <v>65</v>
      </c>
      <c r="C87" s="308">
        <f>IFERROR(VLOOKUP(A87,'งบทดลอง รพ.'!$A$2:$C$600,3,0),0)</f>
        <v>0</v>
      </c>
      <c r="E87" s="162" t="s">
        <v>1340</v>
      </c>
      <c r="F87" s="162" t="s">
        <v>0</v>
      </c>
      <c r="G87" s="327" t="s">
        <v>1452</v>
      </c>
      <c r="H87" s="327"/>
    </row>
    <row r="88" spans="1:8" x14ac:dyDescent="0.5">
      <c r="A88" s="307" t="s">
        <v>66</v>
      </c>
      <c r="B88" s="307" t="s">
        <v>67</v>
      </c>
      <c r="C88" s="308">
        <f>IFERROR(VLOOKUP(A88,'งบทดลอง รพ.'!$A$2:$C$600,3,0),0)</f>
        <v>3068104.78</v>
      </c>
      <c r="E88" s="162" t="s">
        <v>1340</v>
      </c>
      <c r="F88" s="162" t="s">
        <v>0</v>
      </c>
      <c r="G88" s="327" t="s">
        <v>1452</v>
      </c>
      <c r="H88" s="327"/>
    </row>
    <row r="89" spans="1:8" x14ac:dyDescent="0.5">
      <c r="A89" s="307" t="s">
        <v>68</v>
      </c>
      <c r="B89" s="307" t="s">
        <v>1480</v>
      </c>
      <c r="C89" s="308">
        <f>IFERROR(VLOOKUP(A89,'งบทดลอง รพ.'!$A$2:$C$600,3,0),0)</f>
        <v>530000</v>
      </c>
      <c r="E89" s="162" t="s">
        <v>1335</v>
      </c>
      <c r="F89" s="162" t="s">
        <v>0</v>
      </c>
      <c r="G89" s="327" t="s">
        <v>1452</v>
      </c>
      <c r="H89" s="327"/>
    </row>
    <row r="90" spans="1:8" x14ac:dyDescent="0.5">
      <c r="A90" s="307" t="s">
        <v>69</v>
      </c>
      <c r="B90" s="307" t="s">
        <v>1481</v>
      </c>
      <c r="C90" s="308">
        <f>IFERROR(VLOOKUP(A90,'งบทดลอง รพ.'!$A$2:$C$600,3,0),0)</f>
        <v>404000</v>
      </c>
      <c r="E90" s="162" t="s">
        <v>1337</v>
      </c>
      <c r="F90" s="162" t="s">
        <v>0</v>
      </c>
      <c r="G90" s="327" t="s">
        <v>1452</v>
      </c>
      <c r="H90" s="327"/>
    </row>
    <row r="91" spans="1:8" x14ac:dyDescent="0.5">
      <c r="A91" s="307" t="s">
        <v>70</v>
      </c>
      <c r="B91" s="307" t="s">
        <v>1482</v>
      </c>
      <c r="C91" s="308">
        <f>IFERROR(VLOOKUP(A91,'งบทดลอง รพ.'!$A$2:$C$600,3,0),0)</f>
        <v>24000</v>
      </c>
      <c r="E91" s="162" t="s">
        <v>1335</v>
      </c>
      <c r="F91" s="162" t="s">
        <v>0</v>
      </c>
      <c r="G91" s="327" t="s">
        <v>1452</v>
      </c>
      <c r="H91" s="327"/>
    </row>
    <row r="92" spans="1:8" x14ac:dyDescent="0.5">
      <c r="A92" s="307" t="s">
        <v>71</v>
      </c>
      <c r="B92" s="307" t="s">
        <v>1483</v>
      </c>
      <c r="C92" s="308">
        <f>IFERROR(VLOOKUP(A92,'งบทดลอง รพ.'!$A$2:$C$600,3,0),0)</f>
        <v>7300</v>
      </c>
      <c r="E92" s="162" t="s">
        <v>1337</v>
      </c>
      <c r="F92" s="162" t="s">
        <v>0</v>
      </c>
      <c r="G92" s="327" t="s">
        <v>1452</v>
      </c>
      <c r="H92" s="327"/>
    </row>
    <row r="93" spans="1:8" x14ac:dyDescent="0.5">
      <c r="A93" s="307" t="s">
        <v>72</v>
      </c>
      <c r="B93" s="307" t="s">
        <v>1484</v>
      </c>
      <c r="C93" s="308">
        <f>IFERROR(VLOOKUP(A93,'งบทดลอง รพ.'!$A$2:$C$600,3,0),0)</f>
        <v>78000</v>
      </c>
      <c r="E93" s="162" t="s">
        <v>1335</v>
      </c>
      <c r="F93" s="162" t="s">
        <v>0</v>
      </c>
      <c r="G93" s="327" t="s">
        <v>1452</v>
      </c>
      <c r="H93" s="327"/>
    </row>
    <row r="94" spans="1:8" x14ac:dyDescent="0.5">
      <c r="A94" s="307" t="s">
        <v>73</v>
      </c>
      <c r="B94" s="307" t="s">
        <v>1485</v>
      </c>
      <c r="C94" s="308">
        <f>IFERROR(VLOOKUP(A94,'งบทดลอง รพ.'!$A$2:$C$600,3,0),0)</f>
        <v>53000</v>
      </c>
      <c r="E94" s="162" t="s">
        <v>1337</v>
      </c>
      <c r="F94" s="162" t="s">
        <v>0</v>
      </c>
      <c r="G94" s="327" t="s">
        <v>1452</v>
      </c>
      <c r="H94" s="327"/>
    </row>
    <row r="95" spans="1:8" x14ac:dyDescent="0.5">
      <c r="A95" s="309" t="s">
        <v>1084</v>
      </c>
      <c r="B95" s="309" t="s">
        <v>1085</v>
      </c>
      <c r="C95" s="308">
        <f>IFERROR(VLOOKUP(A95,'งบทดลอง รพ.'!$A$2:$C$600,3,0),0)</f>
        <v>0</v>
      </c>
      <c r="E95" s="162" t="s">
        <v>1340</v>
      </c>
      <c r="F95" s="162" t="s">
        <v>0</v>
      </c>
      <c r="G95" s="327" t="s">
        <v>1450</v>
      </c>
      <c r="H95" s="327"/>
    </row>
    <row r="96" spans="1:8" x14ac:dyDescent="0.5">
      <c r="A96" s="307" t="s">
        <v>74</v>
      </c>
      <c r="B96" s="307" t="s">
        <v>1486</v>
      </c>
      <c r="C96" s="308">
        <f>IFERROR(VLOOKUP(A96,'งบทดลอง รพ.'!$A$2:$C$600,3,0),0)</f>
        <v>0</v>
      </c>
      <c r="E96" s="162" t="s">
        <v>1340</v>
      </c>
      <c r="F96" s="162" t="s">
        <v>0</v>
      </c>
      <c r="G96" s="327" t="s">
        <v>1452</v>
      </c>
      <c r="H96" s="327"/>
    </row>
    <row r="97" spans="1:8" x14ac:dyDescent="0.5">
      <c r="A97" s="307" t="s">
        <v>75</v>
      </c>
      <c r="B97" s="307" t="s">
        <v>1487</v>
      </c>
      <c r="C97" s="308">
        <f>IFERROR(VLOOKUP(A97,'งบทดลอง รพ.'!$A$2:$C$600,3,0),0)</f>
        <v>0</v>
      </c>
      <c r="E97" s="162" t="s">
        <v>1340</v>
      </c>
      <c r="F97" s="162" t="s">
        <v>0</v>
      </c>
      <c r="G97" s="327" t="s">
        <v>1452</v>
      </c>
      <c r="H97" s="327"/>
    </row>
    <row r="98" spans="1:8" x14ac:dyDescent="0.5">
      <c r="A98" s="307" t="s">
        <v>905</v>
      </c>
      <c r="B98" s="307" t="s">
        <v>906</v>
      </c>
      <c r="C98" s="308">
        <f>IFERROR(VLOOKUP(A98,'งบทดลอง รพ.'!$A$2:$C$600,3,0),0)</f>
        <v>0</v>
      </c>
      <c r="E98" s="162" t="s">
        <v>1339</v>
      </c>
      <c r="F98" s="162" t="s">
        <v>0</v>
      </c>
      <c r="G98" s="327" t="s">
        <v>1452</v>
      </c>
      <c r="H98" s="327"/>
    </row>
    <row r="99" spans="1:8" x14ac:dyDescent="0.5">
      <c r="A99" s="307" t="s">
        <v>907</v>
      </c>
      <c r="B99" s="307" t="s">
        <v>908</v>
      </c>
      <c r="C99" s="308">
        <f>IFERROR(VLOOKUP(A99,'งบทดลอง รพ.'!$A$2:$C$600,3,0),0)</f>
        <v>0</v>
      </c>
      <c r="E99" s="162" t="s">
        <v>1339</v>
      </c>
      <c r="F99" s="162" t="s">
        <v>0</v>
      </c>
      <c r="G99" s="327" t="s">
        <v>1452</v>
      </c>
      <c r="H99" s="327"/>
    </row>
    <row r="100" spans="1:8" x14ac:dyDescent="0.5">
      <c r="A100" s="307" t="s">
        <v>909</v>
      </c>
      <c r="B100" s="307" t="s">
        <v>910</v>
      </c>
      <c r="C100" s="308">
        <f>IFERROR(VLOOKUP(A100,'งบทดลอง รพ.'!$A$2:$C$600,3,0),0)</f>
        <v>0</v>
      </c>
      <c r="E100" s="162" t="s">
        <v>1340</v>
      </c>
      <c r="F100" s="162" t="s">
        <v>0</v>
      </c>
      <c r="G100" s="327" t="s">
        <v>1452</v>
      </c>
      <c r="H100" s="327"/>
    </row>
    <row r="101" spans="1:8" x14ac:dyDescent="0.5">
      <c r="A101" s="307" t="s">
        <v>911</v>
      </c>
      <c r="B101" s="307" t="s">
        <v>912</v>
      </c>
      <c r="C101" s="308">
        <f>IFERROR(VLOOKUP(A101,'งบทดลอง รพ.'!$A$2:$C$600,3,0),0)</f>
        <v>0</v>
      </c>
      <c r="E101" s="162" t="s">
        <v>1340</v>
      </c>
      <c r="F101" s="162" t="s">
        <v>0</v>
      </c>
      <c r="G101" s="327" t="s">
        <v>1452</v>
      </c>
      <c r="H101" s="327"/>
    </row>
    <row r="102" spans="1:8" x14ac:dyDescent="0.5">
      <c r="A102" s="307" t="s">
        <v>913</v>
      </c>
      <c r="B102" s="307" t="s">
        <v>914</v>
      </c>
      <c r="C102" s="308">
        <f>IFERROR(VLOOKUP(A102,'งบทดลอง รพ.'!$A$2:$C$600,3,0),0)</f>
        <v>0</v>
      </c>
      <c r="E102" s="162" t="s">
        <v>1339</v>
      </c>
      <c r="F102" s="162" t="s">
        <v>0</v>
      </c>
      <c r="G102" s="327" t="s">
        <v>1452</v>
      </c>
      <c r="H102" s="327"/>
    </row>
    <row r="103" spans="1:8" x14ac:dyDescent="0.5">
      <c r="A103" s="307" t="s">
        <v>915</v>
      </c>
      <c r="B103" s="307" t="s">
        <v>916</v>
      </c>
      <c r="C103" s="308">
        <f>IFERROR(VLOOKUP(A103,'งบทดลอง รพ.'!$A$2:$C$600,3,0),0)</f>
        <v>0</v>
      </c>
      <c r="E103" s="162" t="s">
        <v>1339</v>
      </c>
      <c r="F103" s="162" t="s">
        <v>0</v>
      </c>
      <c r="G103" s="327" t="s">
        <v>1452</v>
      </c>
      <c r="H103" s="327"/>
    </row>
    <row r="104" spans="1:8" x14ac:dyDescent="0.5">
      <c r="A104" s="307" t="s">
        <v>917</v>
      </c>
      <c r="B104" s="307" t="s">
        <v>918</v>
      </c>
      <c r="C104" s="308">
        <f>IFERROR(VLOOKUP(A104,'งบทดลอง รพ.'!$A$2:$C$600,3,0),0)</f>
        <v>0</v>
      </c>
      <c r="E104" s="162" t="s">
        <v>1339</v>
      </c>
      <c r="F104" s="162" t="s">
        <v>0</v>
      </c>
      <c r="G104" s="327" t="s">
        <v>1452</v>
      </c>
      <c r="H104" s="327"/>
    </row>
    <row r="105" spans="1:8" x14ac:dyDescent="0.5">
      <c r="A105" s="307" t="s">
        <v>866</v>
      </c>
      <c r="B105" s="307" t="s">
        <v>1488</v>
      </c>
      <c r="C105" s="308">
        <f>IFERROR(VLOOKUP(A105,'งบทดลอง รพ.'!$A$2:$C$600,3,0),0)</f>
        <v>0</v>
      </c>
      <c r="E105" s="162" t="s">
        <v>1339</v>
      </c>
      <c r="F105" s="162" t="s">
        <v>0</v>
      </c>
      <c r="G105" s="327" t="s">
        <v>1452</v>
      </c>
      <c r="H105" s="327"/>
    </row>
    <row r="106" spans="1:8" x14ac:dyDescent="0.5">
      <c r="A106" s="307" t="s">
        <v>867</v>
      </c>
      <c r="B106" s="307" t="s">
        <v>868</v>
      </c>
      <c r="C106" s="308">
        <f>IFERROR(VLOOKUP(A106,'งบทดลอง รพ.'!$A$2:$C$600,3,0),0)</f>
        <v>0</v>
      </c>
      <c r="E106" s="162" t="s">
        <v>1339</v>
      </c>
      <c r="F106" s="162" t="s">
        <v>0</v>
      </c>
      <c r="G106" s="327" t="s">
        <v>1452</v>
      </c>
      <c r="H106" s="327"/>
    </row>
    <row r="107" spans="1:8" x14ac:dyDescent="0.5">
      <c r="A107" s="307" t="s">
        <v>869</v>
      </c>
      <c r="B107" s="307" t="s">
        <v>870</v>
      </c>
      <c r="C107" s="308">
        <f>IFERROR(VLOOKUP(A107,'งบทดลอง รพ.'!$A$2:$C$600,3,0),0)</f>
        <v>0</v>
      </c>
      <c r="E107" s="162" t="s">
        <v>1339</v>
      </c>
      <c r="F107" s="162" t="s">
        <v>0</v>
      </c>
      <c r="G107" s="327" t="s">
        <v>1452</v>
      </c>
      <c r="H107" s="327"/>
    </row>
    <row r="108" spans="1:8" x14ac:dyDescent="0.5">
      <c r="A108" s="307" t="s">
        <v>871</v>
      </c>
      <c r="B108" s="307" t="s">
        <v>872</v>
      </c>
      <c r="C108" s="308">
        <f>IFERROR(VLOOKUP(A108,'งบทดลอง รพ.'!$A$2:$C$600,3,0),0)</f>
        <v>0</v>
      </c>
      <c r="E108" s="162" t="s">
        <v>1339</v>
      </c>
      <c r="F108" s="162" t="s">
        <v>0</v>
      </c>
      <c r="G108" s="327" t="s">
        <v>1452</v>
      </c>
      <c r="H108" s="327"/>
    </row>
    <row r="109" spans="1:8" x14ac:dyDescent="0.5">
      <c r="A109" s="307" t="s">
        <v>873</v>
      </c>
      <c r="B109" s="307" t="s">
        <v>874</v>
      </c>
      <c r="C109" s="308">
        <f>IFERROR(VLOOKUP(A109,'งบทดลอง รพ.'!$A$2:$C$600,3,0),0)</f>
        <v>-13882556.15</v>
      </c>
      <c r="E109" s="162" t="s">
        <v>1339</v>
      </c>
      <c r="F109" s="162" t="s">
        <v>0</v>
      </c>
      <c r="G109" s="327" t="s">
        <v>1452</v>
      </c>
      <c r="H109" s="327"/>
    </row>
    <row r="110" spans="1:8" x14ac:dyDescent="0.5">
      <c r="A110" s="307" t="s">
        <v>875</v>
      </c>
      <c r="B110" s="307" t="s">
        <v>876</v>
      </c>
      <c r="C110" s="308">
        <f>IFERROR(VLOOKUP(A110,'งบทดลอง รพ.'!$A$2:$C$600,3,0),0)</f>
        <v>-2842965.05</v>
      </c>
      <c r="E110" s="162" t="s">
        <v>1339</v>
      </c>
      <c r="F110" s="162" t="s">
        <v>0</v>
      </c>
      <c r="G110" s="327" t="s">
        <v>1452</v>
      </c>
      <c r="H110" s="327"/>
    </row>
    <row r="111" spans="1:8" x14ac:dyDescent="0.5">
      <c r="A111" s="307" t="s">
        <v>877</v>
      </c>
      <c r="B111" s="307" t="s">
        <v>878</v>
      </c>
      <c r="C111" s="308">
        <f>IFERROR(VLOOKUP(A111,'งบทดลอง รพ.'!$A$2:$C$600,3,0),0)</f>
        <v>-2935371.24</v>
      </c>
      <c r="E111" s="162" t="s">
        <v>1339</v>
      </c>
      <c r="F111" s="162" t="s">
        <v>0</v>
      </c>
      <c r="G111" s="327" t="s">
        <v>1452</v>
      </c>
      <c r="H111" s="327"/>
    </row>
    <row r="112" spans="1:8" x14ac:dyDescent="0.5">
      <c r="A112" s="307" t="s">
        <v>91</v>
      </c>
      <c r="B112" s="307" t="s">
        <v>92</v>
      </c>
      <c r="C112" s="308">
        <f>IFERROR(VLOOKUP(A112,'งบทดลอง รพ.'!$A$2:$C$600,3,0),0)</f>
        <v>0</v>
      </c>
      <c r="E112" s="162" t="s">
        <v>1360</v>
      </c>
      <c r="F112" s="162" t="s">
        <v>8</v>
      </c>
      <c r="G112" s="327" t="s">
        <v>1452</v>
      </c>
      <c r="H112" s="327"/>
    </row>
    <row r="113" spans="1:8" x14ac:dyDescent="0.5">
      <c r="A113" s="307" t="s">
        <v>93</v>
      </c>
      <c r="B113" s="307" t="s">
        <v>1489</v>
      </c>
      <c r="C113" s="308">
        <f>IFERROR(VLOOKUP(A113,'งบทดลอง รพ.'!$A$2:$C$600,3,0),0)</f>
        <v>1322000</v>
      </c>
      <c r="E113" s="162" t="s">
        <v>1361</v>
      </c>
      <c r="F113" s="162" t="s">
        <v>8</v>
      </c>
      <c r="G113" s="327" t="s">
        <v>1452</v>
      </c>
      <c r="H113" s="327"/>
    </row>
    <row r="114" spans="1:8" x14ac:dyDescent="0.5">
      <c r="A114" s="307" t="s">
        <v>94</v>
      </c>
      <c r="B114" s="307" t="s">
        <v>1490</v>
      </c>
      <c r="C114" s="308">
        <f>IFERROR(VLOOKUP(A114,'งบทดลอง รพ.'!$A$2:$C$600,3,0),0)</f>
        <v>180000</v>
      </c>
      <c r="E114" s="162" t="s">
        <v>1363</v>
      </c>
      <c r="F114" s="162" t="s">
        <v>8</v>
      </c>
      <c r="G114" s="327" t="s">
        <v>1452</v>
      </c>
      <c r="H114" s="327"/>
    </row>
    <row r="115" spans="1:8" x14ac:dyDescent="0.5">
      <c r="A115" s="307" t="s">
        <v>95</v>
      </c>
      <c r="B115" s="307" t="s">
        <v>1491</v>
      </c>
      <c r="C115" s="308">
        <f>IFERROR(VLOOKUP(A115,'งบทดลอง รพ.'!$A$2:$C$600,3,0),0)</f>
        <v>0</v>
      </c>
      <c r="E115" s="162" t="s">
        <v>1361</v>
      </c>
      <c r="F115" s="162" t="s">
        <v>8</v>
      </c>
      <c r="G115" s="327" t="s">
        <v>1452</v>
      </c>
      <c r="H115" s="327"/>
    </row>
    <row r="116" spans="1:8" x14ac:dyDescent="0.5">
      <c r="A116" s="307" t="s">
        <v>96</v>
      </c>
      <c r="B116" s="307" t="s">
        <v>1492</v>
      </c>
      <c r="C116" s="308">
        <f>IFERROR(VLOOKUP(A116,'งบทดลอง รพ.'!$A$2:$C$600,3,0),0)</f>
        <v>6500</v>
      </c>
      <c r="E116" s="162" t="s">
        <v>1363</v>
      </c>
      <c r="F116" s="162" t="s">
        <v>8</v>
      </c>
      <c r="G116" s="327" t="s">
        <v>1452</v>
      </c>
      <c r="H116" s="327"/>
    </row>
    <row r="117" spans="1:8" x14ac:dyDescent="0.5">
      <c r="A117" s="309" t="s">
        <v>1086</v>
      </c>
      <c r="B117" s="309" t="s">
        <v>1087</v>
      </c>
      <c r="C117" s="308">
        <f>IFERROR(VLOOKUP(A117,'งบทดลอง รพ.'!$A$2:$C$600,3,0),0)</f>
        <v>0</v>
      </c>
      <c r="E117" s="162" t="s">
        <v>1361</v>
      </c>
      <c r="F117" s="162" t="s">
        <v>8</v>
      </c>
      <c r="G117" s="327" t="s">
        <v>1450</v>
      </c>
      <c r="H117" s="327"/>
    </row>
    <row r="118" spans="1:8" x14ac:dyDescent="0.5">
      <c r="A118" s="309" t="s">
        <v>1088</v>
      </c>
      <c r="B118" s="309" t="s">
        <v>1089</v>
      </c>
      <c r="C118" s="308">
        <f>IFERROR(VLOOKUP(A118,'งบทดลอง รพ.'!$A$2:$C$600,3,0),0)</f>
        <v>0</v>
      </c>
      <c r="E118" s="162" t="s">
        <v>1363</v>
      </c>
      <c r="F118" s="162" t="s">
        <v>8</v>
      </c>
      <c r="G118" s="327" t="s">
        <v>1450</v>
      </c>
      <c r="H118" s="327"/>
    </row>
    <row r="119" spans="1:8" x14ac:dyDescent="0.5">
      <c r="A119" s="307" t="s">
        <v>97</v>
      </c>
      <c r="B119" s="307" t="s">
        <v>98</v>
      </c>
      <c r="C119" s="308">
        <f>IFERROR(VLOOKUP(A119,'งบทดลอง รพ.'!$A$2:$C$600,3,0),0)</f>
        <v>130000</v>
      </c>
      <c r="E119" s="162" t="s">
        <v>1365</v>
      </c>
      <c r="F119" s="162" t="s">
        <v>8</v>
      </c>
      <c r="G119" s="327" t="s">
        <v>1452</v>
      </c>
      <c r="H119" s="327"/>
    </row>
    <row r="120" spans="1:8" x14ac:dyDescent="0.5">
      <c r="A120" s="307" t="s">
        <v>99</v>
      </c>
      <c r="B120" s="307" t="s">
        <v>100</v>
      </c>
      <c r="C120" s="308">
        <f>IFERROR(VLOOKUP(A120,'งบทดลอง รพ.'!$A$2:$C$600,3,0),0)</f>
        <v>160000</v>
      </c>
      <c r="E120" s="162" t="s">
        <v>1363</v>
      </c>
      <c r="F120" s="162" t="s">
        <v>8</v>
      </c>
      <c r="G120" s="327" t="s">
        <v>1452</v>
      </c>
      <c r="H120" s="327"/>
    </row>
    <row r="121" spans="1:8" x14ac:dyDescent="0.5">
      <c r="A121" s="307" t="s">
        <v>101</v>
      </c>
      <c r="B121" s="307" t="s">
        <v>1493</v>
      </c>
      <c r="C121" s="308">
        <f>IFERROR(VLOOKUP(A121,'งบทดลอง รพ.'!$A$2:$C$600,3,0),0)</f>
        <v>0</v>
      </c>
      <c r="E121" s="162" t="s">
        <v>1361</v>
      </c>
      <c r="F121" s="162" t="s">
        <v>8</v>
      </c>
      <c r="G121" s="327" t="s">
        <v>1452</v>
      </c>
      <c r="H121" s="327"/>
    </row>
    <row r="122" spans="1:8" x14ac:dyDescent="0.5">
      <c r="A122" s="307" t="s">
        <v>102</v>
      </c>
      <c r="B122" s="307" t="s">
        <v>1494</v>
      </c>
      <c r="C122" s="308">
        <f>IFERROR(VLOOKUP(A122,'งบทดลอง รพ.'!$A$2:$C$600,3,0),0)</f>
        <v>0</v>
      </c>
      <c r="E122" s="162" t="s">
        <v>1363</v>
      </c>
      <c r="F122" s="162" t="s">
        <v>8</v>
      </c>
      <c r="G122" s="327" t="s">
        <v>1452</v>
      </c>
      <c r="H122" s="327"/>
    </row>
    <row r="123" spans="1:8" x14ac:dyDescent="0.5">
      <c r="A123" s="307" t="s">
        <v>103</v>
      </c>
      <c r="B123" s="307" t="s">
        <v>1495</v>
      </c>
      <c r="C123" s="308">
        <f>IFERROR(VLOOKUP(A123,'งบทดลอง รพ.'!$A$2:$C$600,3,0),0)</f>
        <v>-290000</v>
      </c>
      <c r="E123" s="162" t="s">
        <v>1360</v>
      </c>
      <c r="F123" s="162" t="s">
        <v>8</v>
      </c>
      <c r="G123" s="327" t="s">
        <v>1452</v>
      </c>
      <c r="H123" s="327"/>
    </row>
    <row r="124" spans="1:8" x14ac:dyDescent="0.5">
      <c r="A124" s="307" t="s">
        <v>104</v>
      </c>
      <c r="B124" s="307" t="s">
        <v>1496</v>
      </c>
      <c r="C124" s="308">
        <f>IFERROR(VLOOKUP(A124,'งบทดลอง รพ.'!$A$2:$C$600,3,0),0)</f>
        <v>-308500</v>
      </c>
      <c r="E124" s="162" t="s">
        <v>1360</v>
      </c>
      <c r="F124" s="162" t="s">
        <v>8</v>
      </c>
      <c r="G124" s="327" t="s">
        <v>1452</v>
      </c>
      <c r="H124" s="327"/>
    </row>
    <row r="125" spans="1:8" x14ac:dyDescent="0.5">
      <c r="A125" s="307" t="s">
        <v>105</v>
      </c>
      <c r="B125" s="307" t="s">
        <v>1497</v>
      </c>
      <c r="C125" s="308">
        <f>IFERROR(VLOOKUP(A125,'งบทดลอง รพ.'!$A$2:$C$600,3,0),0)</f>
        <v>0</v>
      </c>
      <c r="E125" s="162" t="s">
        <v>1360</v>
      </c>
      <c r="F125" s="162" t="s">
        <v>8</v>
      </c>
      <c r="G125" s="327" t="s">
        <v>1452</v>
      </c>
      <c r="H125" s="327"/>
    </row>
    <row r="126" spans="1:8" x14ac:dyDescent="0.5">
      <c r="A126" s="307" t="s">
        <v>106</v>
      </c>
      <c r="B126" s="307" t="s">
        <v>1498</v>
      </c>
      <c r="C126" s="308">
        <f>IFERROR(VLOOKUP(A126,'งบทดลอง รพ.'!$A$2:$C$600,3,0),0)</f>
        <v>0</v>
      </c>
      <c r="E126" s="162" t="s">
        <v>1360</v>
      </c>
      <c r="F126" s="162" t="s">
        <v>8</v>
      </c>
      <c r="G126" s="327" t="s">
        <v>1452</v>
      </c>
      <c r="H126" s="327"/>
    </row>
    <row r="127" spans="1:8" x14ac:dyDescent="0.5">
      <c r="A127" s="307" t="s">
        <v>919</v>
      </c>
      <c r="B127" s="307" t="s">
        <v>107</v>
      </c>
      <c r="C127" s="308">
        <f>IFERROR(VLOOKUP(A127,'งบทดลอง รพ.'!$A$2:$C$600,3,0),0)</f>
        <v>0</v>
      </c>
      <c r="E127" s="162" t="s">
        <v>1365</v>
      </c>
      <c r="F127" s="162" t="s">
        <v>8</v>
      </c>
      <c r="G127" s="327" t="s">
        <v>1452</v>
      </c>
      <c r="H127" s="327"/>
    </row>
    <row r="128" spans="1:8" x14ac:dyDescent="0.5">
      <c r="A128" s="307" t="s">
        <v>920</v>
      </c>
      <c r="B128" s="307" t="s">
        <v>108</v>
      </c>
      <c r="C128" s="308">
        <f>IFERROR(VLOOKUP(A128,'งบทดลอง รพ.'!$A$2:$C$600,3,0),0)</f>
        <v>0</v>
      </c>
      <c r="E128" s="162" t="s">
        <v>1365</v>
      </c>
      <c r="F128" s="162" t="s">
        <v>8</v>
      </c>
      <c r="G128" s="327" t="s">
        <v>1452</v>
      </c>
      <c r="H128" s="327"/>
    </row>
    <row r="129" spans="1:8" x14ac:dyDescent="0.5">
      <c r="A129" s="309" t="s">
        <v>1090</v>
      </c>
      <c r="B129" s="309" t="s">
        <v>1091</v>
      </c>
      <c r="C129" s="308">
        <f>IFERROR(VLOOKUP(A129,'งบทดลอง รพ.'!$A$2:$C$600,3,0),0)</f>
        <v>0</v>
      </c>
      <c r="E129" s="162" t="s">
        <v>1367</v>
      </c>
      <c r="F129" s="162" t="s">
        <v>10</v>
      </c>
      <c r="G129" s="327" t="s">
        <v>1450</v>
      </c>
      <c r="H129" s="327"/>
    </row>
    <row r="130" spans="1:8" x14ac:dyDescent="0.5">
      <c r="A130" s="307" t="s">
        <v>109</v>
      </c>
      <c r="B130" s="307" t="s">
        <v>1499</v>
      </c>
      <c r="C130" s="308">
        <f>IFERROR(VLOOKUP(A130,'งบทดลอง รพ.'!$A$2:$C$600,3,0),0)</f>
        <v>220000</v>
      </c>
      <c r="E130" s="162" t="s">
        <v>1368</v>
      </c>
      <c r="F130" s="162" t="s">
        <v>10</v>
      </c>
      <c r="G130" s="327" t="s">
        <v>1452</v>
      </c>
      <c r="H130" s="327"/>
    </row>
    <row r="131" spans="1:8" x14ac:dyDescent="0.5">
      <c r="A131" s="307" t="s">
        <v>110</v>
      </c>
      <c r="B131" s="307" t="s">
        <v>1500</v>
      </c>
      <c r="C131" s="308">
        <f>IFERROR(VLOOKUP(A131,'งบทดลอง รพ.'!$A$2:$C$600,3,0),0)</f>
        <v>220000</v>
      </c>
      <c r="E131" s="162" t="s">
        <v>1370</v>
      </c>
      <c r="F131" s="162" t="s">
        <v>10</v>
      </c>
      <c r="G131" s="327" t="s">
        <v>1452</v>
      </c>
      <c r="H131" s="327"/>
    </row>
    <row r="132" spans="1:8" x14ac:dyDescent="0.5">
      <c r="A132" s="307" t="s">
        <v>111</v>
      </c>
      <c r="B132" s="307" t="s">
        <v>1501</v>
      </c>
      <c r="C132" s="308">
        <f>IFERROR(VLOOKUP(A132,'งบทดลอง รพ.'!$A$2:$C$600,3,0),0)</f>
        <v>0</v>
      </c>
      <c r="E132" s="162" t="s">
        <v>1367</v>
      </c>
      <c r="F132" s="162" t="s">
        <v>10</v>
      </c>
      <c r="G132" s="327" t="s">
        <v>1452</v>
      </c>
      <c r="H132" s="327"/>
    </row>
    <row r="133" spans="1:8" x14ac:dyDescent="0.5">
      <c r="A133" s="307" t="s">
        <v>112</v>
      </c>
      <c r="B133" s="307" t="s">
        <v>1502</v>
      </c>
      <c r="C133" s="308">
        <f>IFERROR(VLOOKUP(A133,'งบทดลอง รพ.'!$A$2:$C$600,3,0),0)</f>
        <v>0</v>
      </c>
      <c r="E133" s="162" t="s">
        <v>1367</v>
      </c>
      <c r="F133" s="162" t="s">
        <v>10</v>
      </c>
      <c r="G133" s="327" t="s">
        <v>1452</v>
      </c>
      <c r="H133" s="327"/>
    </row>
    <row r="134" spans="1:8" x14ac:dyDescent="0.5">
      <c r="A134" s="307" t="s">
        <v>113</v>
      </c>
      <c r="B134" s="307" t="s">
        <v>1503</v>
      </c>
      <c r="C134" s="308">
        <f>IFERROR(VLOOKUP(A134,'งบทดลอง รพ.'!$A$2:$C$600,3,0),0)</f>
        <v>0</v>
      </c>
      <c r="E134" s="162" t="s">
        <v>1372</v>
      </c>
      <c r="F134" s="162" t="s">
        <v>10</v>
      </c>
      <c r="G134" s="327" t="s">
        <v>1452</v>
      </c>
      <c r="H134" s="327"/>
    </row>
    <row r="135" spans="1:8" x14ac:dyDescent="0.5">
      <c r="A135" s="307" t="s">
        <v>114</v>
      </c>
      <c r="B135" s="307" t="s">
        <v>1504</v>
      </c>
      <c r="C135" s="308">
        <f>IFERROR(VLOOKUP(A135,'งบทดลอง รพ.'!$A$2:$C$600,3,0),0)</f>
        <v>0</v>
      </c>
      <c r="E135" s="162" t="s">
        <v>1367</v>
      </c>
      <c r="F135" s="162" t="s">
        <v>10</v>
      </c>
      <c r="G135" s="327" t="s">
        <v>1452</v>
      </c>
      <c r="H135" s="327"/>
    </row>
    <row r="136" spans="1:8" x14ac:dyDescent="0.5">
      <c r="A136" s="307" t="s">
        <v>115</v>
      </c>
      <c r="B136" s="307" t="s">
        <v>1505</v>
      </c>
      <c r="C136" s="308">
        <f>IFERROR(VLOOKUP(A136,'งบทดลอง รพ.'!$A$2:$C$600,3,0),0)</f>
        <v>0</v>
      </c>
      <c r="E136" s="162" t="s">
        <v>1367</v>
      </c>
      <c r="F136" s="162" t="s">
        <v>10</v>
      </c>
      <c r="G136" s="327" t="s">
        <v>1452</v>
      </c>
      <c r="H136" s="327"/>
    </row>
    <row r="137" spans="1:8" x14ac:dyDescent="0.5">
      <c r="A137" s="307" t="s">
        <v>921</v>
      </c>
      <c r="B137" s="307" t="s">
        <v>922</v>
      </c>
      <c r="C137" s="308">
        <f>IFERROR(VLOOKUP(A137,'งบทดลอง รพ.'!$A$2:$C$600,3,0),0)</f>
        <v>0</v>
      </c>
      <c r="E137" s="162" t="s">
        <v>1368</v>
      </c>
      <c r="F137" s="162" t="s">
        <v>10</v>
      </c>
      <c r="G137" s="327" t="s">
        <v>1452</v>
      </c>
      <c r="H137" s="327"/>
    </row>
    <row r="138" spans="1:8" x14ac:dyDescent="0.5">
      <c r="A138" s="307" t="s">
        <v>923</v>
      </c>
      <c r="B138" s="307" t="s">
        <v>924</v>
      </c>
      <c r="C138" s="308">
        <f>IFERROR(VLOOKUP(A138,'งบทดลอง รพ.'!$A$2:$C$600,3,0),0)</f>
        <v>0</v>
      </c>
      <c r="E138" s="162" t="s">
        <v>1370</v>
      </c>
      <c r="F138" s="162" t="s">
        <v>10</v>
      </c>
      <c r="G138" s="327" t="s">
        <v>1452</v>
      </c>
      <c r="H138" s="327"/>
    </row>
    <row r="139" spans="1:8" x14ac:dyDescent="0.5">
      <c r="A139" s="307" t="s">
        <v>925</v>
      </c>
      <c r="B139" s="307" t="s">
        <v>926</v>
      </c>
      <c r="C139" s="308">
        <f>IFERROR(VLOOKUP(A139,'งบทดลอง รพ.'!$A$2:$C$600,3,0),0)</f>
        <v>300000</v>
      </c>
      <c r="E139" s="162" t="s">
        <v>1370</v>
      </c>
      <c r="F139" s="162" t="s">
        <v>10</v>
      </c>
      <c r="G139" s="327" t="s">
        <v>1452</v>
      </c>
      <c r="H139" s="327"/>
    </row>
    <row r="140" spans="1:8" x14ac:dyDescent="0.5">
      <c r="A140" s="307" t="s">
        <v>927</v>
      </c>
      <c r="B140" s="307" t="s">
        <v>928</v>
      </c>
      <c r="C140" s="308">
        <f>IFERROR(VLOOKUP(A140,'งบทดลอง รพ.'!$A$2:$C$600,3,0),0)</f>
        <v>0</v>
      </c>
      <c r="E140" s="162" t="s">
        <v>1367</v>
      </c>
      <c r="F140" s="162" t="s">
        <v>10</v>
      </c>
      <c r="G140" s="327" t="s">
        <v>1452</v>
      </c>
      <c r="H140" s="327"/>
    </row>
    <row r="141" spans="1:8" x14ac:dyDescent="0.5">
      <c r="A141" s="307" t="s">
        <v>929</v>
      </c>
      <c r="B141" s="307" t="s">
        <v>930</v>
      </c>
      <c r="C141" s="308">
        <f>IFERROR(VLOOKUP(A141,'งบทดลอง รพ.'!$A$2:$C$600,3,0),0)</f>
        <v>550000</v>
      </c>
      <c r="E141" s="162" t="s">
        <v>1372</v>
      </c>
      <c r="F141" s="162" t="s">
        <v>10</v>
      </c>
      <c r="G141" s="327" t="s">
        <v>1452</v>
      </c>
      <c r="H141" s="327"/>
    </row>
    <row r="142" spans="1:8" x14ac:dyDescent="0.5">
      <c r="A142" s="307" t="s">
        <v>931</v>
      </c>
      <c r="B142" s="307" t="s">
        <v>116</v>
      </c>
      <c r="C142" s="308">
        <f>IFERROR(VLOOKUP(A142,'งบทดลอง รพ.'!$A$2:$C$600,3,0),0)</f>
        <v>0</v>
      </c>
      <c r="E142" s="162" t="s">
        <v>1372</v>
      </c>
      <c r="F142" s="162" t="s">
        <v>10</v>
      </c>
      <c r="G142" s="327" t="s">
        <v>1452</v>
      </c>
      <c r="H142" s="327"/>
    </row>
    <row r="143" spans="1:8" x14ac:dyDescent="0.5">
      <c r="A143" s="307" t="s">
        <v>932</v>
      </c>
      <c r="B143" s="307" t="s">
        <v>933</v>
      </c>
      <c r="C143" s="308">
        <f>IFERROR(VLOOKUP(A143,'งบทดลอง รพ.'!$A$2:$C$600,3,0),0)</f>
        <v>0</v>
      </c>
      <c r="E143" s="162" t="s">
        <v>1372</v>
      </c>
      <c r="F143" s="162" t="s">
        <v>10</v>
      </c>
      <c r="G143" s="327" t="s">
        <v>1452</v>
      </c>
      <c r="H143" s="327"/>
    </row>
    <row r="144" spans="1:8" x14ac:dyDescent="0.5">
      <c r="A144" s="307" t="s">
        <v>132</v>
      </c>
      <c r="B144" s="307" t="s">
        <v>1506</v>
      </c>
      <c r="C144" s="308">
        <f>IFERROR(VLOOKUP(A144,'งบทดลอง รพ.'!$A$2:$C$600,3,0),0)</f>
        <v>20000</v>
      </c>
      <c r="E144" s="162" t="s">
        <v>1376</v>
      </c>
      <c r="F144" s="162" t="s">
        <v>12</v>
      </c>
      <c r="G144" s="327" t="s">
        <v>1452</v>
      </c>
      <c r="H144" s="327"/>
    </row>
    <row r="145" spans="1:8" x14ac:dyDescent="0.5">
      <c r="A145" s="309" t="s">
        <v>1092</v>
      </c>
      <c r="B145" s="309" t="s">
        <v>1093</v>
      </c>
      <c r="C145" s="308">
        <f>IFERROR(VLOOKUP(A145,'งบทดลอง รพ.'!$A$2:$C$600,3,0),0)</f>
        <v>0</v>
      </c>
      <c r="E145" s="162" t="s">
        <v>1376</v>
      </c>
      <c r="F145" s="162" t="s">
        <v>12</v>
      </c>
      <c r="G145" s="327" t="s">
        <v>1450</v>
      </c>
      <c r="H145" s="327"/>
    </row>
    <row r="146" spans="1:8" x14ac:dyDescent="0.5">
      <c r="A146" s="307" t="s">
        <v>133</v>
      </c>
      <c r="B146" s="307" t="s">
        <v>1507</v>
      </c>
      <c r="C146" s="308">
        <f>IFERROR(VLOOKUP(A146,'งบทดลอง รพ.'!$A$2:$C$600,3,0),0)</f>
        <v>0</v>
      </c>
      <c r="E146" s="162" t="s">
        <v>1374</v>
      </c>
      <c r="F146" s="162" t="s">
        <v>12</v>
      </c>
      <c r="G146" s="327" t="s">
        <v>1452</v>
      </c>
      <c r="H146" s="327"/>
    </row>
    <row r="147" spans="1:8" x14ac:dyDescent="0.5">
      <c r="A147" s="307" t="s">
        <v>134</v>
      </c>
      <c r="B147" s="307" t="s">
        <v>1508</v>
      </c>
      <c r="C147" s="308">
        <f>IFERROR(VLOOKUP(A147,'งบทดลอง รพ.'!$A$2:$C$600,3,0),0)</f>
        <v>0</v>
      </c>
      <c r="E147" s="162" t="s">
        <v>1374</v>
      </c>
      <c r="F147" s="162" t="s">
        <v>12</v>
      </c>
      <c r="G147" s="327" t="s">
        <v>1452</v>
      </c>
      <c r="H147" s="327"/>
    </row>
    <row r="148" spans="1:8" x14ac:dyDescent="0.5">
      <c r="A148" s="307" t="s">
        <v>135</v>
      </c>
      <c r="B148" s="307" t="s">
        <v>136</v>
      </c>
      <c r="C148" s="308">
        <f>IFERROR(VLOOKUP(A148,'งบทดลอง รพ.'!$A$2:$C$600,3,0),0)</f>
        <v>0</v>
      </c>
      <c r="E148" s="162" t="s">
        <v>1374</v>
      </c>
      <c r="F148" s="162" t="s">
        <v>12</v>
      </c>
      <c r="G148" s="327" t="s">
        <v>1452</v>
      </c>
      <c r="H148" s="327"/>
    </row>
    <row r="149" spans="1:8" x14ac:dyDescent="0.5">
      <c r="A149" s="307" t="s">
        <v>137</v>
      </c>
      <c r="B149" s="307" t="s">
        <v>138</v>
      </c>
      <c r="C149" s="308">
        <f>IFERROR(VLOOKUP(A149,'งบทดลอง รพ.'!$A$2:$C$600,3,0),0)</f>
        <v>0</v>
      </c>
      <c r="E149" s="162" t="s">
        <v>1374</v>
      </c>
      <c r="F149" s="162" t="s">
        <v>12</v>
      </c>
      <c r="G149" s="327" t="s">
        <v>1452</v>
      </c>
      <c r="H149" s="327"/>
    </row>
    <row r="150" spans="1:8" x14ac:dyDescent="0.5">
      <c r="A150" s="309" t="s">
        <v>1094</v>
      </c>
      <c r="B150" s="309" t="s">
        <v>1095</v>
      </c>
      <c r="C150" s="308">
        <f>IFERROR(VLOOKUP(A150,'งบทดลอง รพ.'!$A$2:$C$600,3,0),0)</f>
        <v>0</v>
      </c>
      <c r="E150" s="162" t="s">
        <v>1374</v>
      </c>
      <c r="F150" s="162" t="s">
        <v>12</v>
      </c>
      <c r="G150" s="327" t="s">
        <v>1509</v>
      </c>
      <c r="H150" s="327"/>
    </row>
    <row r="151" spans="1:8" x14ac:dyDescent="0.5">
      <c r="A151" s="309" t="s">
        <v>1096</v>
      </c>
      <c r="B151" s="309" t="s">
        <v>1097</v>
      </c>
      <c r="C151" s="308">
        <f>IFERROR(VLOOKUP(A151,'งบทดลอง รพ.'!$A$2:$C$600,3,0),0)</f>
        <v>0</v>
      </c>
      <c r="E151" s="162" t="s">
        <v>1374</v>
      </c>
      <c r="F151" s="162" t="s">
        <v>12</v>
      </c>
      <c r="G151" s="327" t="s">
        <v>1509</v>
      </c>
      <c r="H151" s="327"/>
    </row>
    <row r="152" spans="1:8" x14ac:dyDescent="0.5">
      <c r="A152" s="307" t="s">
        <v>934</v>
      </c>
      <c r="B152" s="307" t="s">
        <v>935</v>
      </c>
      <c r="C152" s="308">
        <f>IFERROR(VLOOKUP(A152,'งบทดลอง รพ.'!$A$2:$C$600,3,0),0)</f>
        <v>0</v>
      </c>
      <c r="E152" s="162" t="s">
        <v>1376</v>
      </c>
      <c r="F152" s="162" t="s">
        <v>12</v>
      </c>
      <c r="G152" s="327" t="s">
        <v>1452</v>
      </c>
      <c r="H152" s="327"/>
    </row>
    <row r="153" spans="1:8" x14ac:dyDescent="0.5">
      <c r="A153" s="307" t="s">
        <v>936</v>
      </c>
      <c r="B153" s="307" t="s">
        <v>937</v>
      </c>
      <c r="C153" s="308">
        <f>IFERROR(VLOOKUP(A153,'งบทดลอง รพ.'!$A$2:$C$600,3,0),0)</f>
        <v>0</v>
      </c>
      <c r="E153" s="162" t="s">
        <v>1378</v>
      </c>
      <c r="F153" s="162" t="s">
        <v>12</v>
      </c>
      <c r="G153" s="327" t="s">
        <v>1452</v>
      </c>
      <c r="H153" s="327"/>
    </row>
    <row r="154" spans="1:8" x14ac:dyDescent="0.5">
      <c r="A154" s="307" t="s">
        <v>938</v>
      </c>
      <c r="B154" s="307" t="s">
        <v>939</v>
      </c>
      <c r="C154" s="308">
        <f>IFERROR(VLOOKUP(A154,'งบทดลอง รพ.'!$A$2:$C$600,3,0),0)</f>
        <v>0</v>
      </c>
      <c r="E154" s="162" t="s">
        <v>1378</v>
      </c>
      <c r="F154" s="162" t="s">
        <v>12</v>
      </c>
      <c r="G154" s="327" t="s">
        <v>1452</v>
      </c>
      <c r="H154" s="327"/>
    </row>
    <row r="155" spans="1:8" x14ac:dyDescent="0.5">
      <c r="A155" s="307" t="s">
        <v>940</v>
      </c>
      <c r="B155" s="307" t="s">
        <v>941</v>
      </c>
      <c r="C155" s="308">
        <f>IFERROR(VLOOKUP(A155,'งบทดลอง รพ.'!$A$2:$C$600,3,0),0)</f>
        <v>50000</v>
      </c>
      <c r="E155" s="162" t="s">
        <v>1374</v>
      </c>
      <c r="F155" s="162" t="s">
        <v>12</v>
      </c>
      <c r="G155" s="327" t="s">
        <v>1452</v>
      </c>
      <c r="H155" s="327"/>
    </row>
    <row r="156" spans="1:8" x14ac:dyDescent="0.5">
      <c r="A156" s="307" t="s">
        <v>161</v>
      </c>
      <c r="B156" s="307" t="s">
        <v>162</v>
      </c>
      <c r="C156" s="308">
        <f>IFERROR(VLOOKUP(A156,'งบทดลอง รพ.'!$A$2:$C$600,3,0),0)</f>
        <v>0</v>
      </c>
      <c r="E156" s="162" t="s">
        <v>1381</v>
      </c>
      <c r="F156" s="162" t="s">
        <v>16</v>
      </c>
      <c r="G156" s="327" t="s">
        <v>1452</v>
      </c>
      <c r="H156" s="327"/>
    </row>
    <row r="157" spans="1:8" x14ac:dyDescent="0.5">
      <c r="A157" s="309" t="s">
        <v>1098</v>
      </c>
      <c r="B157" s="309" t="s">
        <v>1099</v>
      </c>
      <c r="C157" s="308">
        <f>IFERROR(VLOOKUP(A157,'งบทดลอง รพ.'!$A$2:$C$600,3,0),0)</f>
        <v>0</v>
      </c>
      <c r="E157" s="162" t="s">
        <v>1381</v>
      </c>
      <c r="F157" s="162" t="s">
        <v>16</v>
      </c>
      <c r="G157" s="327" t="s">
        <v>1450</v>
      </c>
      <c r="H157" s="327"/>
    </row>
    <row r="158" spans="1:8" x14ac:dyDescent="0.5">
      <c r="A158" s="307" t="s">
        <v>163</v>
      </c>
      <c r="B158" s="307" t="s">
        <v>1510</v>
      </c>
      <c r="C158" s="308">
        <f>IFERROR(VLOOKUP(A158,'งบทดลอง รพ.'!$A$2:$C$600,3,0),0)</f>
        <v>0</v>
      </c>
      <c r="E158" s="162" t="s">
        <v>1381</v>
      </c>
      <c r="F158" s="162" t="s">
        <v>16</v>
      </c>
      <c r="G158" s="327" t="s">
        <v>1452</v>
      </c>
      <c r="H158" s="327"/>
    </row>
    <row r="159" spans="1:8" x14ac:dyDescent="0.5">
      <c r="A159" s="309" t="s">
        <v>1100</v>
      </c>
      <c r="B159" s="309" t="s">
        <v>1101</v>
      </c>
      <c r="C159" s="308">
        <f>IFERROR(VLOOKUP(A159,'งบทดลอง รพ.'!$A$2:$C$600,3,0),0)</f>
        <v>0</v>
      </c>
      <c r="E159" s="162" t="s">
        <v>1381</v>
      </c>
      <c r="F159" s="162" t="s">
        <v>16</v>
      </c>
      <c r="G159" s="327" t="s">
        <v>1450</v>
      </c>
      <c r="H159" s="327"/>
    </row>
    <row r="160" spans="1:8" x14ac:dyDescent="0.5">
      <c r="A160" s="307" t="s">
        <v>164</v>
      </c>
      <c r="B160" s="307" t="s">
        <v>1511</v>
      </c>
      <c r="C160" s="308">
        <f>IFERROR(VLOOKUP(A160,'งบทดลอง รพ.'!$A$2:$C$600,3,0),0)</f>
        <v>0</v>
      </c>
      <c r="E160" s="162" t="s">
        <v>1381</v>
      </c>
      <c r="F160" s="162" t="s">
        <v>16</v>
      </c>
      <c r="G160" s="327" t="s">
        <v>1452</v>
      </c>
      <c r="H160" s="327"/>
    </row>
    <row r="161" spans="1:8" x14ac:dyDescent="0.5">
      <c r="A161" s="309" t="s">
        <v>1102</v>
      </c>
      <c r="B161" s="309" t="s">
        <v>165</v>
      </c>
      <c r="C161" s="308">
        <f>IFERROR(VLOOKUP(A161,'งบทดลอง รพ.'!$A$2:$C$600,3,0),0)</f>
        <v>0</v>
      </c>
      <c r="E161" s="162" t="s">
        <v>1381</v>
      </c>
      <c r="F161" s="162" t="s">
        <v>16</v>
      </c>
      <c r="G161" s="327" t="s">
        <v>1450</v>
      </c>
      <c r="H161" s="327"/>
    </row>
    <row r="162" spans="1:8" x14ac:dyDescent="0.5">
      <c r="A162" s="358" t="s">
        <v>1103</v>
      </c>
      <c r="B162" s="358" t="s">
        <v>1104</v>
      </c>
      <c r="C162" s="308">
        <f>IFERROR(VLOOKUP(A162,'งบทดลอง รพ.'!$A$2:$C$600,3,0),0)</f>
        <v>0</v>
      </c>
      <c r="E162" s="162" t="s">
        <v>1382</v>
      </c>
      <c r="F162" s="162" t="s">
        <v>18</v>
      </c>
      <c r="G162" s="327" t="s">
        <v>1450</v>
      </c>
      <c r="H162" s="327"/>
    </row>
    <row r="163" spans="1:8" x14ac:dyDescent="0.5">
      <c r="A163" s="309" t="s">
        <v>1105</v>
      </c>
      <c r="B163" s="309" t="s">
        <v>1106</v>
      </c>
      <c r="C163" s="308">
        <f>IFERROR(VLOOKUP(A163,'งบทดลอง รพ.'!$A$2:$C$600,3,0),0)</f>
        <v>0</v>
      </c>
      <c r="E163" s="162" t="s">
        <v>1381</v>
      </c>
      <c r="F163" s="162" t="s">
        <v>16</v>
      </c>
      <c r="G163" s="327" t="s">
        <v>1450</v>
      </c>
      <c r="H163" s="327"/>
    </row>
    <row r="164" spans="1:8" x14ac:dyDescent="0.5">
      <c r="A164" s="307" t="s">
        <v>166</v>
      </c>
      <c r="B164" s="307" t="s">
        <v>167</v>
      </c>
      <c r="C164" s="308">
        <f>IFERROR(VLOOKUP(A164,'งบทดลอง รพ.'!$A$2:$C$600,3,0),0)</f>
        <v>81000</v>
      </c>
      <c r="E164" s="162" t="s">
        <v>1381</v>
      </c>
      <c r="F164" s="162" t="s">
        <v>16</v>
      </c>
      <c r="G164" s="327" t="s">
        <v>1452</v>
      </c>
      <c r="H164" s="327"/>
    </row>
    <row r="165" spans="1:8" x14ac:dyDescent="0.5">
      <c r="A165" s="307" t="s">
        <v>168</v>
      </c>
      <c r="B165" s="307" t="s">
        <v>169</v>
      </c>
      <c r="C165" s="308">
        <f>IFERROR(VLOOKUP(A165,'งบทดลอง รพ.'!$A$2:$C$600,3,0),0)</f>
        <v>0</v>
      </c>
      <c r="E165" s="162" t="s">
        <v>1381</v>
      </c>
      <c r="F165" s="162" t="s">
        <v>16</v>
      </c>
      <c r="G165" s="327" t="s">
        <v>1452</v>
      </c>
      <c r="H165" s="327"/>
    </row>
    <row r="166" spans="1:8" x14ac:dyDescent="0.5">
      <c r="A166" s="358" t="s">
        <v>1107</v>
      </c>
      <c r="B166" s="358" t="s">
        <v>1108</v>
      </c>
      <c r="C166" s="308">
        <f>IFERROR(VLOOKUP(A166,'งบทดลอง รพ.'!$A$2:$C$600,3,0),0)</f>
        <v>0</v>
      </c>
      <c r="E166" s="162" t="s">
        <v>1382</v>
      </c>
      <c r="F166" s="162" t="s">
        <v>18</v>
      </c>
      <c r="G166" s="327" t="s">
        <v>1450</v>
      </c>
      <c r="H166" s="327"/>
    </row>
    <row r="167" spans="1:8" x14ac:dyDescent="0.5">
      <c r="A167" s="358" t="s">
        <v>1109</v>
      </c>
      <c r="B167" s="358" t="s">
        <v>1110</v>
      </c>
      <c r="C167" s="308">
        <f>IFERROR(VLOOKUP(A167,'งบทดลอง รพ.'!$A$2:$C$600,3,0),0)</f>
        <v>0</v>
      </c>
      <c r="E167" s="162" t="s">
        <v>1382</v>
      </c>
      <c r="F167" s="162" t="s">
        <v>18</v>
      </c>
      <c r="G167" s="327" t="s">
        <v>1450</v>
      </c>
      <c r="H167" s="327"/>
    </row>
    <row r="168" spans="1:8" x14ac:dyDescent="0.5">
      <c r="A168" s="357" t="s">
        <v>170</v>
      </c>
      <c r="B168" s="357" t="s">
        <v>171</v>
      </c>
      <c r="C168" s="308">
        <f>IFERROR(VLOOKUP(A168,'งบทดลอง รพ.'!$A$2:$C$600,3,0),0)</f>
        <v>0</v>
      </c>
      <c r="E168" s="162" t="s">
        <v>1382</v>
      </c>
      <c r="F168" s="162" t="s">
        <v>18</v>
      </c>
      <c r="G168" s="327" t="s">
        <v>1452</v>
      </c>
      <c r="H168" s="327"/>
    </row>
    <row r="169" spans="1:8" x14ac:dyDescent="0.5">
      <c r="A169" s="357" t="s">
        <v>172</v>
      </c>
      <c r="B169" s="357" t="s">
        <v>173</v>
      </c>
      <c r="C169" s="308">
        <f>IFERROR(VLOOKUP(A169,'งบทดลอง รพ.'!$A$2:$C$600,3,0),0)</f>
        <v>0</v>
      </c>
      <c r="E169" s="162" t="s">
        <v>1382</v>
      </c>
      <c r="F169" s="162" t="s">
        <v>18</v>
      </c>
      <c r="G169" s="327" t="s">
        <v>1452</v>
      </c>
      <c r="H169" s="327"/>
    </row>
    <row r="170" spans="1:8" x14ac:dyDescent="0.5">
      <c r="A170" s="307" t="s">
        <v>942</v>
      </c>
      <c r="B170" s="307" t="s">
        <v>165</v>
      </c>
      <c r="C170" s="308">
        <f>IFERROR(VLOOKUP(A170,'งบทดลอง รพ.'!$A$2:$C$600,3,0),0)</f>
        <v>0</v>
      </c>
      <c r="E170" s="162" t="s">
        <v>1381</v>
      </c>
      <c r="F170" s="162" t="s">
        <v>16</v>
      </c>
      <c r="G170" s="327" t="s">
        <v>1452</v>
      </c>
      <c r="H170" s="327"/>
    </row>
    <row r="171" spans="1:8" x14ac:dyDescent="0.5">
      <c r="A171" s="307" t="s">
        <v>174</v>
      </c>
      <c r="B171" s="307" t="s">
        <v>1512</v>
      </c>
      <c r="C171" s="308">
        <f>IFERROR(VLOOKUP(A171,'งบทดลอง รพ.'!$A$2:$C$600,3,0),0)</f>
        <v>70000</v>
      </c>
      <c r="E171" s="162" t="s">
        <v>1381</v>
      </c>
      <c r="F171" s="162" t="s">
        <v>16</v>
      </c>
      <c r="G171" s="327" t="s">
        <v>1452</v>
      </c>
      <c r="H171" s="327"/>
    </row>
    <row r="172" spans="1:8" x14ac:dyDescent="0.5">
      <c r="A172" s="307" t="s">
        <v>943</v>
      </c>
      <c r="B172" s="307" t="s">
        <v>944</v>
      </c>
      <c r="C172" s="308">
        <f>IFERROR(VLOOKUP(A172,'งบทดลอง รพ.'!$A$2:$C$600,3,0),0)</f>
        <v>2080000</v>
      </c>
      <c r="E172" s="162" t="s">
        <v>1381</v>
      </c>
      <c r="F172" s="162" t="s">
        <v>16</v>
      </c>
      <c r="G172" s="327" t="s">
        <v>1452</v>
      </c>
      <c r="H172" s="327"/>
    </row>
    <row r="173" spans="1:8" x14ac:dyDescent="0.5">
      <c r="A173" s="307" t="s">
        <v>945</v>
      </c>
      <c r="B173" s="307" t="s">
        <v>946</v>
      </c>
      <c r="C173" s="308">
        <f>IFERROR(VLOOKUP(A173,'งบทดลอง รพ.'!$A$2:$C$600,3,0),0)</f>
        <v>0</v>
      </c>
      <c r="E173" s="162" t="s">
        <v>1381</v>
      </c>
      <c r="F173" s="162" t="s">
        <v>16</v>
      </c>
      <c r="G173" s="327" t="s">
        <v>1452</v>
      </c>
      <c r="H173" s="327"/>
    </row>
    <row r="174" spans="1:8" x14ac:dyDescent="0.5">
      <c r="A174" s="307" t="s">
        <v>175</v>
      </c>
      <c r="B174" s="307" t="s">
        <v>1513</v>
      </c>
      <c r="C174" s="308">
        <f>IFERROR(VLOOKUP(A174,'งบทดลอง รพ.'!$A$2:$C$600,3,0),0)</f>
        <v>130000</v>
      </c>
      <c r="E174" s="162" t="s">
        <v>1381</v>
      </c>
      <c r="F174" s="162" t="s">
        <v>16</v>
      </c>
      <c r="G174" s="327" t="s">
        <v>1452</v>
      </c>
      <c r="H174" s="327"/>
    </row>
    <row r="175" spans="1:8" x14ac:dyDescent="0.5">
      <c r="A175" s="309" t="s">
        <v>1111</v>
      </c>
      <c r="B175" s="309" t="s">
        <v>1112</v>
      </c>
      <c r="C175" s="308">
        <f>IFERROR(VLOOKUP(A175,'งบทดลอง รพ.'!$A$2:$C$600,3,0),0)</f>
        <v>0</v>
      </c>
      <c r="E175" s="162" t="s">
        <v>1381</v>
      </c>
      <c r="F175" s="162" t="s">
        <v>16</v>
      </c>
      <c r="G175" s="327" t="s">
        <v>1450</v>
      </c>
      <c r="H175" s="327"/>
    </row>
    <row r="176" spans="1:8" x14ac:dyDescent="0.5">
      <c r="A176" s="307" t="s">
        <v>176</v>
      </c>
      <c r="B176" s="307" t="s">
        <v>177</v>
      </c>
      <c r="C176" s="308">
        <f>IFERROR(VLOOKUP(A176,'งบทดลอง รพ.'!$A$2:$C$600,3,0),0)</f>
        <v>0</v>
      </c>
      <c r="E176" s="162" t="s">
        <v>1381</v>
      </c>
      <c r="F176" s="162" t="s">
        <v>16</v>
      </c>
      <c r="G176" s="327" t="s">
        <v>1452</v>
      </c>
      <c r="H176" s="327"/>
    </row>
    <row r="177" spans="1:8" x14ac:dyDescent="0.5">
      <c r="A177" s="307" t="s">
        <v>178</v>
      </c>
      <c r="B177" s="307" t="s">
        <v>179</v>
      </c>
      <c r="C177" s="308">
        <f>IFERROR(VLOOKUP(A177,'งบทดลอง รพ.'!$A$2:$C$600,3,0),0)</f>
        <v>0</v>
      </c>
      <c r="E177" s="162" t="s">
        <v>1381</v>
      </c>
      <c r="F177" s="162" t="s">
        <v>16</v>
      </c>
      <c r="G177" s="327" t="s">
        <v>1452</v>
      </c>
      <c r="H177" s="327"/>
    </row>
    <row r="178" spans="1:8" x14ac:dyDescent="0.5">
      <c r="A178" s="307" t="s">
        <v>947</v>
      </c>
      <c r="B178" s="307" t="s">
        <v>948</v>
      </c>
      <c r="C178" s="308">
        <f>IFERROR(VLOOKUP(A178,'งบทดลอง รพ.'!$A$2:$C$600,3,0),0)</f>
        <v>0</v>
      </c>
      <c r="E178" s="162" t="s">
        <v>1381</v>
      </c>
      <c r="F178" s="162" t="s">
        <v>16</v>
      </c>
      <c r="G178" s="327" t="s">
        <v>1452</v>
      </c>
      <c r="H178" s="327"/>
    </row>
    <row r="179" spans="1:8" x14ac:dyDescent="0.5">
      <c r="A179" s="309" t="s">
        <v>1113</v>
      </c>
      <c r="B179" s="309" t="s">
        <v>1114</v>
      </c>
      <c r="C179" s="308">
        <f>IFERROR(VLOOKUP(A179,'งบทดลอง รพ.'!$A$2:$C$600,3,0),0)</f>
        <v>0</v>
      </c>
      <c r="E179" s="162" t="s">
        <v>1380</v>
      </c>
      <c r="F179" s="162" t="s">
        <v>14</v>
      </c>
      <c r="G179" s="327" t="s">
        <v>1450</v>
      </c>
      <c r="H179" s="327"/>
    </row>
    <row r="180" spans="1:8" x14ac:dyDescent="0.5">
      <c r="A180" s="307" t="s">
        <v>143</v>
      </c>
      <c r="B180" s="307" t="s">
        <v>1514</v>
      </c>
      <c r="C180" s="308">
        <f>IFERROR(VLOOKUP(A180,'งบทดลอง รพ.'!$A$2:$C$600,3,0),0)</f>
        <v>24324200</v>
      </c>
      <c r="E180" s="162" t="s">
        <v>1380</v>
      </c>
      <c r="F180" s="162" t="s">
        <v>14</v>
      </c>
      <c r="G180" s="327" t="s">
        <v>1452</v>
      </c>
      <c r="H180" s="327"/>
    </row>
    <row r="181" spans="1:8" x14ac:dyDescent="0.5">
      <c r="A181" s="357" t="s">
        <v>217</v>
      </c>
      <c r="B181" s="357" t="s">
        <v>1515</v>
      </c>
      <c r="C181" s="308">
        <f>IFERROR(VLOOKUP(A181,'งบทดลอง รพ.'!$A$2:$C$600,3,0),0)</f>
        <v>0</v>
      </c>
      <c r="E181" s="162" t="s">
        <v>1383</v>
      </c>
      <c r="F181" s="162" t="s">
        <v>18</v>
      </c>
      <c r="G181" s="327" t="s">
        <v>1452</v>
      </c>
      <c r="H181" s="327"/>
    </row>
    <row r="182" spans="1:8" x14ac:dyDescent="0.5">
      <c r="A182" s="307" t="s">
        <v>180</v>
      </c>
      <c r="B182" s="307" t="s">
        <v>1516</v>
      </c>
      <c r="C182" s="308">
        <f>IFERROR(VLOOKUP(A182,'งบทดลอง รพ.'!$A$2:$C$600,3,0),0)</f>
        <v>0</v>
      </c>
      <c r="E182" s="162" t="s">
        <v>1381</v>
      </c>
      <c r="F182" s="162" t="s">
        <v>16</v>
      </c>
      <c r="G182" s="327" t="s">
        <v>1452</v>
      </c>
      <c r="H182" s="327"/>
    </row>
    <row r="183" spans="1:8" x14ac:dyDescent="0.5">
      <c r="A183" s="307" t="s">
        <v>181</v>
      </c>
      <c r="B183" s="307" t="s">
        <v>1517</v>
      </c>
      <c r="C183" s="308">
        <f>IFERROR(VLOOKUP(A183,'งบทดลอง รพ.'!$A$2:$C$600,3,0),0)</f>
        <v>0</v>
      </c>
      <c r="E183" s="162" t="s">
        <v>1381</v>
      </c>
      <c r="F183" s="162" t="s">
        <v>16</v>
      </c>
      <c r="G183" s="327" t="s">
        <v>1452</v>
      </c>
      <c r="H183" s="327"/>
    </row>
    <row r="184" spans="1:8" x14ac:dyDescent="0.5">
      <c r="A184" s="307" t="s">
        <v>182</v>
      </c>
      <c r="B184" s="307" t="s">
        <v>1518</v>
      </c>
      <c r="C184" s="308">
        <f>IFERROR(VLOOKUP(A184,'งบทดลอง รพ.'!$A$2:$C$600,3,0),0)</f>
        <v>0</v>
      </c>
      <c r="E184" s="162" t="s">
        <v>1381</v>
      </c>
      <c r="F184" s="162" t="s">
        <v>16</v>
      </c>
      <c r="G184" s="327" t="s">
        <v>1452</v>
      </c>
      <c r="H184" s="327"/>
    </row>
    <row r="185" spans="1:8" x14ac:dyDescent="0.5">
      <c r="A185" s="307" t="s">
        <v>183</v>
      </c>
      <c r="B185" s="307" t="s">
        <v>1519</v>
      </c>
      <c r="C185" s="308">
        <f>IFERROR(VLOOKUP(A185,'งบทดลอง รพ.'!$A$2:$C$600,3,0),0)</f>
        <v>997000</v>
      </c>
      <c r="E185" s="162" t="s">
        <v>1381</v>
      </c>
      <c r="F185" s="162" t="s">
        <v>16</v>
      </c>
      <c r="G185" s="327" t="s">
        <v>1452</v>
      </c>
      <c r="H185" s="327"/>
    </row>
    <row r="186" spans="1:8" x14ac:dyDescent="0.5">
      <c r="A186" s="307" t="s">
        <v>184</v>
      </c>
      <c r="B186" s="307" t="s">
        <v>1520</v>
      </c>
      <c r="C186" s="308">
        <f>IFERROR(VLOOKUP(A186,'งบทดลอง รพ.'!$A$2:$C$600,3,0),0)</f>
        <v>0</v>
      </c>
      <c r="E186" s="162" t="s">
        <v>1381</v>
      </c>
      <c r="F186" s="162" t="s">
        <v>16</v>
      </c>
      <c r="G186" s="327" t="s">
        <v>1452</v>
      </c>
      <c r="H186" s="327"/>
    </row>
    <row r="187" spans="1:8" x14ac:dyDescent="0.5">
      <c r="A187" s="307" t="s">
        <v>949</v>
      </c>
      <c r="B187" s="307" t="s">
        <v>950</v>
      </c>
      <c r="C187" s="308">
        <f>IFERROR(VLOOKUP(A187,'งบทดลอง รพ.'!$A$2:$C$600,3,0),0)</f>
        <v>0</v>
      </c>
      <c r="E187" s="162" t="s">
        <v>1381</v>
      </c>
      <c r="F187" s="162" t="s">
        <v>16</v>
      </c>
      <c r="G187" s="327" t="s">
        <v>1452</v>
      </c>
      <c r="H187" s="327"/>
    </row>
    <row r="188" spans="1:8" x14ac:dyDescent="0.5">
      <c r="A188" s="307" t="s">
        <v>951</v>
      </c>
      <c r="B188" s="307" t="s">
        <v>952</v>
      </c>
      <c r="C188" s="308">
        <f>IFERROR(VLOOKUP(A188,'งบทดลอง รพ.'!$A$2:$C$600,3,0),0)</f>
        <v>0</v>
      </c>
      <c r="E188" s="162" t="s">
        <v>1381</v>
      </c>
      <c r="F188" s="162" t="s">
        <v>16</v>
      </c>
      <c r="G188" s="327" t="s">
        <v>1452</v>
      </c>
      <c r="H188" s="327"/>
    </row>
    <row r="189" spans="1:8" x14ac:dyDescent="0.5">
      <c r="A189" s="307" t="s">
        <v>953</v>
      </c>
      <c r="B189" s="307" t="s">
        <v>954</v>
      </c>
      <c r="C189" s="308">
        <f>IFERROR(VLOOKUP(A189,'งบทดลอง รพ.'!$A$2:$C$600,3,0),0)</f>
        <v>0</v>
      </c>
      <c r="E189" s="162" t="s">
        <v>1381</v>
      </c>
      <c r="F189" s="162" t="s">
        <v>16</v>
      </c>
      <c r="G189" s="327" t="s">
        <v>1452</v>
      </c>
      <c r="H189" s="327"/>
    </row>
    <row r="190" spans="1:8" x14ac:dyDescent="0.5">
      <c r="A190" s="307" t="s">
        <v>185</v>
      </c>
      <c r="B190" s="307" t="s">
        <v>1521</v>
      </c>
      <c r="C190" s="308">
        <f>IFERROR(VLOOKUP(A190,'งบทดลอง รพ.'!$A$2:$C$600,3,0),0)</f>
        <v>0</v>
      </c>
      <c r="E190" s="162" t="s">
        <v>1381</v>
      </c>
      <c r="F190" s="162" t="s">
        <v>16</v>
      </c>
      <c r="G190" s="327" t="s">
        <v>1452</v>
      </c>
      <c r="H190" s="327"/>
    </row>
    <row r="191" spans="1:8" x14ac:dyDescent="0.5">
      <c r="A191" s="307" t="s">
        <v>955</v>
      </c>
      <c r="B191" s="307" t="s">
        <v>956</v>
      </c>
      <c r="C191" s="308">
        <f>IFERROR(VLOOKUP(A191,'งบทดลอง รพ.'!$A$2:$C$600,3,0),0)</f>
        <v>0</v>
      </c>
      <c r="E191" s="162" t="s">
        <v>1381</v>
      </c>
      <c r="F191" s="162" t="s">
        <v>16</v>
      </c>
      <c r="G191" s="327" t="s">
        <v>1452</v>
      </c>
      <c r="H191" s="327"/>
    </row>
    <row r="192" spans="1:8" x14ac:dyDescent="0.5">
      <c r="A192" s="307" t="s">
        <v>186</v>
      </c>
      <c r="B192" s="307" t="s">
        <v>1522</v>
      </c>
      <c r="C192" s="308">
        <f>IFERROR(VLOOKUP(A192,'งบทดลอง รพ.'!$A$2:$C$600,3,0),0)</f>
        <v>0</v>
      </c>
      <c r="E192" s="162" t="s">
        <v>1381</v>
      </c>
      <c r="F192" s="162" t="s">
        <v>16</v>
      </c>
      <c r="G192" s="327" t="s">
        <v>1452</v>
      </c>
      <c r="H192" s="327"/>
    </row>
    <row r="193" spans="1:8" x14ac:dyDescent="0.5">
      <c r="A193" s="309" t="s">
        <v>1115</v>
      </c>
      <c r="B193" s="309" t="s">
        <v>1116</v>
      </c>
      <c r="C193" s="308">
        <f>IFERROR(VLOOKUP(A193,'งบทดลอง รพ.'!$A$2:$C$600,3,0),0)</f>
        <v>0</v>
      </c>
      <c r="E193" s="162" t="s">
        <v>1381</v>
      </c>
      <c r="F193" s="162" t="s">
        <v>16</v>
      </c>
      <c r="G193" s="327" t="s">
        <v>1450</v>
      </c>
      <c r="H193" s="327"/>
    </row>
    <row r="194" spans="1:8" x14ac:dyDescent="0.5">
      <c r="A194" s="309" t="s">
        <v>1117</v>
      </c>
      <c r="B194" s="309" t="s">
        <v>1118</v>
      </c>
      <c r="C194" s="308">
        <f>IFERROR(VLOOKUP(A194,'งบทดลอง รพ.'!$A$2:$C$600,3,0),0)</f>
        <v>0</v>
      </c>
      <c r="E194" s="162" t="s">
        <v>1381</v>
      </c>
      <c r="F194" s="162" t="s">
        <v>16</v>
      </c>
      <c r="G194" s="327" t="s">
        <v>1450</v>
      </c>
      <c r="H194" s="327"/>
    </row>
    <row r="195" spans="1:8" x14ac:dyDescent="0.5">
      <c r="A195" s="309" t="s">
        <v>1119</v>
      </c>
      <c r="B195" s="309" t="s">
        <v>1120</v>
      </c>
      <c r="C195" s="308">
        <f>IFERROR(VLOOKUP(A195,'งบทดลอง รพ.'!$A$2:$C$600,3,0),0)</f>
        <v>0</v>
      </c>
      <c r="E195" s="162" t="s">
        <v>1381</v>
      </c>
      <c r="F195" s="162" t="s">
        <v>16</v>
      </c>
      <c r="G195" s="327" t="s">
        <v>1450</v>
      </c>
      <c r="H195" s="327"/>
    </row>
    <row r="196" spans="1:8" x14ac:dyDescent="0.5">
      <c r="A196" s="309" t="s">
        <v>1121</v>
      </c>
      <c r="B196" s="309" t="s">
        <v>1122</v>
      </c>
      <c r="C196" s="308">
        <f>IFERROR(VLOOKUP(A196,'งบทดลอง รพ.'!$A$2:$C$600,3,0),0)</f>
        <v>0</v>
      </c>
      <c r="E196" s="162" t="s">
        <v>1381</v>
      </c>
      <c r="F196" s="162" t="s">
        <v>16</v>
      </c>
      <c r="G196" s="327" t="s">
        <v>1450</v>
      </c>
      <c r="H196" s="327"/>
    </row>
    <row r="197" spans="1:8" x14ac:dyDescent="0.5">
      <c r="A197" s="309" t="s">
        <v>1123</v>
      </c>
      <c r="B197" s="309" t="s">
        <v>1124</v>
      </c>
      <c r="C197" s="308">
        <f>IFERROR(VLOOKUP(A197,'งบทดลอง รพ.'!$A$2:$C$600,3,0),0)</f>
        <v>0</v>
      </c>
      <c r="E197" s="162" t="s">
        <v>1381</v>
      </c>
      <c r="F197" s="162" t="s">
        <v>16</v>
      </c>
      <c r="G197" s="327" t="s">
        <v>1450</v>
      </c>
      <c r="H197" s="327"/>
    </row>
    <row r="198" spans="1:8" x14ac:dyDescent="0.5">
      <c r="A198" s="307" t="s">
        <v>187</v>
      </c>
      <c r="B198" s="307" t="s">
        <v>188</v>
      </c>
      <c r="C198" s="308">
        <f>IFERROR(VLOOKUP(A198,'งบทดลอง รพ.'!$A$2:$C$600,3,0),0)</f>
        <v>0</v>
      </c>
      <c r="E198" s="162" t="s">
        <v>1381</v>
      </c>
      <c r="F198" s="162" t="s">
        <v>16</v>
      </c>
      <c r="G198" s="327" t="s">
        <v>1452</v>
      </c>
      <c r="H198" s="327"/>
    </row>
    <row r="199" spans="1:8" x14ac:dyDescent="0.5">
      <c r="A199" s="307" t="s">
        <v>189</v>
      </c>
      <c r="B199" s="307" t="s">
        <v>190</v>
      </c>
      <c r="C199" s="308">
        <f>IFERROR(VLOOKUP(A199,'งบทดลอง รพ.'!$A$2:$C$600,3,0),0)</f>
        <v>0</v>
      </c>
      <c r="E199" s="162" t="s">
        <v>1381</v>
      </c>
      <c r="F199" s="162" t="s">
        <v>16</v>
      </c>
      <c r="G199" s="327" t="s">
        <v>1452</v>
      </c>
      <c r="H199" s="327"/>
    </row>
    <row r="200" spans="1:8" x14ac:dyDescent="0.5">
      <c r="A200" s="307" t="s">
        <v>139</v>
      </c>
      <c r="B200" s="307" t="s">
        <v>140</v>
      </c>
      <c r="C200" s="308">
        <f>IFERROR(VLOOKUP(A200,'งบทดลอง รพ.'!$A$2:$C$600,3,0),0)</f>
        <v>0</v>
      </c>
      <c r="E200" s="162" t="s">
        <v>1374</v>
      </c>
      <c r="F200" s="162" t="s">
        <v>12</v>
      </c>
      <c r="G200" s="327" t="s">
        <v>1452</v>
      </c>
      <c r="H200" s="327"/>
    </row>
    <row r="201" spans="1:8" x14ac:dyDescent="0.5">
      <c r="A201" s="307" t="s">
        <v>141</v>
      </c>
      <c r="B201" s="307" t="s">
        <v>142</v>
      </c>
      <c r="C201" s="308">
        <f>IFERROR(VLOOKUP(A201,'งบทดลอง รพ.'!$A$2:$C$600,3,0),0)</f>
        <v>0</v>
      </c>
      <c r="E201" s="162" t="s">
        <v>1374</v>
      </c>
      <c r="F201" s="162" t="s">
        <v>12</v>
      </c>
      <c r="G201" s="327" t="s">
        <v>1452</v>
      </c>
      <c r="H201" s="327"/>
    </row>
    <row r="202" spans="1:8" x14ac:dyDescent="0.5">
      <c r="A202" s="309" t="s">
        <v>1125</v>
      </c>
      <c r="B202" s="309" t="s">
        <v>1126</v>
      </c>
      <c r="C202" s="308">
        <f>IFERROR(VLOOKUP(A202,'งบทดลอง รพ.'!$A$2:$C$600,3,0),0)</f>
        <v>0</v>
      </c>
      <c r="E202" s="162" t="s">
        <v>1381</v>
      </c>
      <c r="F202" s="162" t="s">
        <v>16</v>
      </c>
      <c r="G202" s="327" t="s">
        <v>1450</v>
      </c>
      <c r="H202" s="327"/>
    </row>
    <row r="203" spans="1:8" x14ac:dyDescent="0.5">
      <c r="A203" s="307" t="s">
        <v>191</v>
      </c>
      <c r="B203" s="307" t="s">
        <v>192</v>
      </c>
      <c r="C203" s="308">
        <f>IFERROR(VLOOKUP(A203,'งบทดลอง รพ.'!$A$2:$C$600,3,0),0)</f>
        <v>0</v>
      </c>
      <c r="E203" s="162" t="s">
        <v>1381</v>
      </c>
      <c r="F203" s="162" t="s">
        <v>16</v>
      </c>
      <c r="G203" s="327" t="s">
        <v>1452</v>
      </c>
      <c r="H203" s="327"/>
    </row>
    <row r="204" spans="1:8" x14ac:dyDescent="0.5">
      <c r="A204" s="309" t="s">
        <v>1127</v>
      </c>
      <c r="B204" s="309" t="s">
        <v>1128</v>
      </c>
      <c r="C204" s="308">
        <f>IFERROR(VLOOKUP(A204,'งบทดลอง รพ.'!$A$2:$C$600,3,0),0)</f>
        <v>0</v>
      </c>
      <c r="E204" s="162" t="s">
        <v>1381</v>
      </c>
      <c r="F204" s="162" t="s">
        <v>16</v>
      </c>
      <c r="G204" s="327" t="s">
        <v>1450</v>
      </c>
      <c r="H204" s="327"/>
    </row>
    <row r="205" spans="1:8" x14ac:dyDescent="0.5">
      <c r="A205" s="307" t="s">
        <v>193</v>
      </c>
      <c r="B205" s="307" t="s">
        <v>194</v>
      </c>
      <c r="C205" s="308">
        <f>IFERROR(VLOOKUP(A205,'งบทดลอง รพ.'!$A$2:$C$600,3,0),0)</f>
        <v>0</v>
      </c>
      <c r="E205" s="162" t="s">
        <v>1381</v>
      </c>
      <c r="F205" s="162" t="s">
        <v>16</v>
      </c>
      <c r="G205" s="327" t="s">
        <v>1452</v>
      </c>
      <c r="H205" s="327"/>
    </row>
    <row r="206" spans="1:8" x14ac:dyDescent="0.5">
      <c r="A206" s="307" t="s">
        <v>195</v>
      </c>
      <c r="B206" s="307" t="s">
        <v>196</v>
      </c>
      <c r="C206" s="308">
        <f>IFERROR(VLOOKUP(A206,'งบทดลอง รพ.'!$A$2:$C$600,3,0),0)</f>
        <v>0</v>
      </c>
      <c r="E206" s="162" t="s">
        <v>1381</v>
      </c>
      <c r="F206" s="162" t="s">
        <v>16</v>
      </c>
      <c r="G206" s="327" t="s">
        <v>1452</v>
      </c>
      <c r="H206" s="327"/>
    </row>
    <row r="207" spans="1:8" x14ac:dyDescent="0.5">
      <c r="A207" s="307" t="s">
        <v>197</v>
      </c>
      <c r="B207" s="307" t="s">
        <v>198</v>
      </c>
      <c r="C207" s="308">
        <f>IFERROR(VLOOKUP(A207,'งบทดลอง รพ.'!$A$2:$C$600,3,0),0)</f>
        <v>48000</v>
      </c>
      <c r="E207" s="162" t="s">
        <v>1381</v>
      </c>
      <c r="F207" s="162" t="s">
        <v>16</v>
      </c>
      <c r="G207" s="327" t="s">
        <v>1452</v>
      </c>
      <c r="H207" s="327"/>
    </row>
    <row r="208" spans="1:8" x14ac:dyDescent="0.5">
      <c r="A208" s="309" t="s">
        <v>1129</v>
      </c>
      <c r="B208" s="309" t="s">
        <v>1130</v>
      </c>
      <c r="C208" s="308">
        <f>IFERROR(VLOOKUP(A208,'งบทดลอง รพ.'!$A$2:$C$600,3,0),0)</f>
        <v>0</v>
      </c>
      <c r="E208" s="162" t="s">
        <v>1381</v>
      </c>
      <c r="F208" s="162" t="s">
        <v>16</v>
      </c>
      <c r="G208" s="327" t="s">
        <v>1450</v>
      </c>
      <c r="H208" s="327"/>
    </row>
    <row r="209" spans="1:8" x14ac:dyDescent="0.5">
      <c r="A209" s="309" t="s">
        <v>1131</v>
      </c>
      <c r="B209" s="309" t="s">
        <v>1132</v>
      </c>
      <c r="C209" s="308">
        <f>IFERROR(VLOOKUP(A209,'งบทดลอง รพ.'!$A$2:$C$600,3,0),0)</f>
        <v>0</v>
      </c>
      <c r="E209" s="162" t="s">
        <v>1381</v>
      </c>
      <c r="F209" s="162" t="s">
        <v>16</v>
      </c>
      <c r="G209" s="327" t="s">
        <v>1450</v>
      </c>
      <c r="H209" s="327"/>
    </row>
    <row r="210" spans="1:8" x14ac:dyDescent="0.5">
      <c r="A210" s="307" t="s">
        <v>199</v>
      </c>
      <c r="B210" s="307" t="s">
        <v>200</v>
      </c>
      <c r="C210" s="308">
        <f>IFERROR(VLOOKUP(A210,'งบทดลอง รพ.'!$A$2:$C$600,3,0),0)</f>
        <v>33000</v>
      </c>
      <c r="E210" s="162" t="s">
        <v>1381</v>
      </c>
      <c r="F210" s="162" t="s">
        <v>16</v>
      </c>
      <c r="G210" s="327" t="s">
        <v>1452</v>
      </c>
      <c r="H210" s="327"/>
    </row>
    <row r="211" spans="1:8" x14ac:dyDescent="0.5">
      <c r="A211" s="307" t="s">
        <v>201</v>
      </c>
      <c r="B211" s="307" t="s">
        <v>1523</v>
      </c>
      <c r="C211" s="308">
        <f>IFERROR(VLOOKUP(A211,'งบทดลอง รพ.'!$A$2:$C$600,3,0),0)</f>
        <v>0</v>
      </c>
      <c r="E211" s="162" t="s">
        <v>1381</v>
      </c>
      <c r="F211" s="162" t="s">
        <v>16</v>
      </c>
      <c r="G211" s="327" t="s">
        <v>1452</v>
      </c>
      <c r="H211" s="327"/>
    </row>
    <row r="212" spans="1:8" x14ac:dyDescent="0.5">
      <c r="A212" s="307" t="s">
        <v>202</v>
      </c>
      <c r="B212" s="307" t="s">
        <v>1524</v>
      </c>
      <c r="C212" s="308">
        <f>IFERROR(VLOOKUP(A212,'งบทดลอง รพ.'!$A$2:$C$600,3,0),0)</f>
        <v>0</v>
      </c>
      <c r="E212" s="162" t="s">
        <v>1381</v>
      </c>
      <c r="F212" s="162" t="s">
        <v>16</v>
      </c>
      <c r="G212" s="327" t="s">
        <v>1452</v>
      </c>
      <c r="H212" s="327"/>
    </row>
    <row r="213" spans="1:8" x14ac:dyDescent="0.5">
      <c r="A213" s="307" t="s">
        <v>203</v>
      </c>
      <c r="B213" s="307" t="s">
        <v>204</v>
      </c>
      <c r="C213" s="308">
        <f>IFERROR(VLOOKUP(A213,'งบทดลอง รพ.'!$A$2:$C$600,3,0),0)</f>
        <v>0</v>
      </c>
      <c r="E213" s="162" t="s">
        <v>1381</v>
      </c>
      <c r="F213" s="162" t="s">
        <v>16</v>
      </c>
      <c r="G213" s="327" t="s">
        <v>1452</v>
      </c>
      <c r="H213" s="327"/>
    </row>
    <row r="214" spans="1:8" x14ac:dyDescent="0.5">
      <c r="A214" s="307" t="s">
        <v>205</v>
      </c>
      <c r="B214" s="307" t="s">
        <v>206</v>
      </c>
      <c r="C214" s="308">
        <f>IFERROR(VLOOKUP(A214,'งบทดลอง รพ.'!$A$2:$C$600,3,0),0)</f>
        <v>0</v>
      </c>
      <c r="E214" s="162" t="s">
        <v>1381</v>
      </c>
      <c r="F214" s="162" t="s">
        <v>16</v>
      </c>
      <c r="G214" s="327" t="s">
        <v>1452</v>
      </c>
      <c r="H214" s="327"/>
    </row>
    <row r="215" spans="1:8" x14ac:dyDescent="0.5">
      <c r="A215" s="357" t="s">
        <v>218</v>
      </c>
      <c r="B215" s="357" t="s">
        <v>219</v>
      </c>
      <c r="C215" s="308">
        <f>IFERROR(VLOOKUP(A215,'งบทดลอง รพ.'!$A$2:$C$600,3,0),0)</f>
        <v>0</v>
      </c>
      <c r="E215" s="162" t="s">
        <v>1383</v>
      </c>
      <c r="F215" s="162" t="s">
        <v>18</v>
      </c>
      <c r="G215" s="327" t="s">
        <v>1452</v>
      </c>
      <c r="H215" s="327"/>
    </row>
    <row r="216" spans="1:8" x14ac:dyDescent="0.5">
      <c r="A216" s="307" t="s">
        <v>207</v>
      </c>
      <c r="B216" s="307" t="s">
        <v>1525</v>
      </c>
      <c r="C216" s="308">
        <f>IFERROR(VLOOKUP(A216,'งบทดลอง รพ.'!$A$2:$C$600,3,0),0)</f>
        <v>2000000</v>
      </c>
      <c r="E216" s="162" t="s">
        <v>1381</v>
      </c>
      <c r="F216" s="162" t="s">
        <v>16</v>
      </c>
      <c r="G216" s="327" t="s">
        <v>1452</v>
      </c>
      <c r="H216" s="327"/>
    </row>
    <row r="217" spans="1:8" x14ac:dyDescent="0.5">
      <c r="A217" s="307" t="s">
        <v>208</v>
      </c>
      <c r="B217" s="307" t="s">
        <v>209</v>
      </c>
      <c r="C217" s="308">
        <f>IFERROR(VLOOKUP(A217,'งบทดลอง รพ.'!$A$2:$C$600,3,0),0)</f>
        <v>0</v>
      </c>
      <c r="E217" s="162" t="s">
        <v>1381</v>
      </c>
      <c r="F217" s="162" t="s">
        <v>16</v>
      </c>
      <c r="G217" s="327" t="s">
        <v>1452</v>
      </c>
      <c r="H217" s="327"/>
    </row>
    <row r="218" spans="1:8" x14ac:dyDescent="0.5">
      <c r="A218" s="307" t="s">
        <v>210</v>
      </c>
      <c r="B218" s="307" t="s">
        <v>1526</v>
      </c>
      <c r="C218" s="308">
        <f>IFERROR(VLOOKUP(A218,'งบทดลอง รพ.'!$A$2:$C$600,3,0),0)</f>
        <v>0</v>
      </c>
      <c r="E218" s="162" t="s">
        <v>1381</v>
      </c>
      <c r="F218" s="162" t="s">
        <v>16</v>
      </c>
      <c r="G218" s="327" t="s">
        <v>1452</v>
      </c>
      <c r="H218" s="327"/>
    </row>
    <row r="219" spans="1:8" x14ac:dyDescent="0.5">
      <c r="A219" s="307" t="s">
        <v>211</v>
      </c>
      <c r="B219" s="307" t="s">
        <v>212</v>
      </c>
      <c r="C219" s="308">
        <f>IFERROR(VLOOKUP(A219,'งบทดลอง รพ.'!$A$2:$C$600,3,0),0)</f>
        <v>130000</v>
      </c>
      <c r="E219" s="162" t="s">
        <v>1381</v>
      </c>
      <c r="F219" s="162" t="s">
        <v>16</v>
      </c>
      <c r="G219" s="327" t="s">
        <v>1452</v>
      </c>
      <c r="H219" s="327"/>
    </row>
    <row r="220" spans="1:8" x14ac:dyDescent="0.5">
      <c r="A220" s="309" t="s">
        <v>1133</v>
      </c>
      <c r="B220" s="309" t="s">
        <v>1134</v>
      </c>
      <c r="C220" s="308">
        <f>IFERROR(VLOOKUP(A220,'งบทดลอง รพ.'!$A$2:$C$600,3,0),0)</f>
        <v>0</v>
      </c>
      <c r="E220" s="162" t="s">
        <v>1340</v>
      </c>
      <c r="F220" s="162" t="s">
        <v>0</v>
      </c>
      <c r="G220" s="327" t="s">
        <v>1450</v>
      </c>
      <c r="H220" s="327"/>
    </row>
    <row r="221" spans="1:8" x14ac:dyDescent="0.5">
      <c r="A221" s="307" t="s">
        <v>213</v>
      </c>
      <c r="B221" s="307" t="s">
        <v>214</v>
      </c>
      <c r="C221" s="308">
        <f>IFERROR(VLOOKUP(A221,'งบทดลอง รพ.'!$A$2:$C$600,3,0),0)</f>
        <v>600000</v>
      </c>
      <c r="E221" s="162" t="s">
        <v>1381</v>
      </c>
      <c r="F221" s="162" t="s">
        <v>16</v>
      </c>
      <c r="G221" s="327" t="s">
        <v>1452</v>
      </c>
      <c r="H221" s="327"/>
    </row>
    <row r="222" spans="1:8" x14ac:dyDescent="0.5">
      <c r="A222" s="309" t="s">
        <v>1135</v>
      </c>
      <c r="B222" s="309" t="s">
        <v>107</v>
      </c>
      <c r="C222" s="308">
        <f>IFERROR(VLOOKUP(A222,'งบทดลอง รพ.'!$A$2:$C$600,3,0),0)</f>
        <v>0</v>
      </c>
      <c r="E222" s="162" t="s">
        <v>1365</v>
      </c>
      <c r="F222" s="162" t="s">
        <v>8</v>
      </c>
      <c r="G222" s="327" t="s">
        <v>1450</v>
      </c>
      <c r="H222" s="327"/>
    </row>
    <row r="223" spans="1:8" x14ac:dyDescent="0.5">
      <c r="A223" s="309" t="s">
        <v>1136</v>
      </c>
      <c r="B223" s="309" t="s">
        <v>108</v>
      </c>
      <c r="C223" s="308">
        <f>IFERROR(VLOOKUP(A223,'งบทดลอง รพ.'!$A$2:$C$600,3,0),0)</f>
        <v>0</v>
      </c>
      <c r="E223" s="162" t="s">
        <v>1365</v>
      </c>
      <c r="F223" s="162" t="s">
        <v>8</v>
      </c>
      <c r="G223" s="327" t="s">
        <v>1450</v>
      </c>
      <c r="H223" s="327"/>
    </row>
    <row r="224" spans="1:8" x14ac:dyDescent="0.5">
      <c r="A224" s="309" t="s">
        <v>1137</v>
      </c>
      <c r="B224" s="309" t="s">
        <v>116</v>
      </c>
      <c r="C224" s="308">
        <f>IFERROR(VLOOKUP(A224,'งบทดลอง รพ.'!$A$2:$C$600,3,0),0)</f>
        <v>0</v>
      </c>
      <c r="E224" s="162" t="s">
        <v>1372</v>
      </c>
      <c r="F224" s="162" t="s">
        <v>10</v>
      </c>
      <c r="G224" s="327" t="s">
        <v>1450</v>
      </c>
      <c r="H224" s="327"/>
    </row>
    <row r="225" spans="1:8" x14ac:dyDescent="0.5">
      <c r="A225" s="307" t="s">
        <v>229</v>
      </c>
      <c r="B225" s="307" t="s">
        <v>230</v>
      </c>
      <c r="C225" s="308">
        <f>IFERROR(VLOOKUP(A225,'งบทดลอง รพ.'!$A$2:$C$600,3,0),0)</f>
        <v>19750000</v>
      </c>
      <c r="E225" s="162" t="s">
        <v>1395</v>
      </c>
      <c r="F225" s="162" t="s">
        <v>25</v>
      </c>
      <c r="G225" s="327" t="s">
        <v>1452</v>
      </c>
      <c r="H225" s="327"/>
    </row>
    <row r="226" spans="1:8" x14ac:dyDescent="0.5">
      <c r="A226" s="307" t="s">
        <v>231</v>
      </c>
      <c r="B226" s="307" t="s">
        <v>232</v>
      </c>
      <c r="C226" s="308">
        <f>IFERROR(VLOOKUP(A226,'งบทดลอง รพ.'!$A$2:$C$600,3,0),0)</f>
        <v>1180000</v>
      </c>
      <c r="E226" s="162" t="s">
        <v>1395</v>
      </c>
      <c r="F226" s="162" t="s">
        <v>25</v>
      </c>
      <c r="G226" s="327" t="s">
        <v>1452</v>
      </c>
      <c r="H226" s="327"/>
    </row>
    <row r="227" spans="1:8" x14ac:dyDescent="0.5">
      <c r="A227" s="309" t="s">
        <v>1138</v>
      </c>
      <c r="B227" s="309" t="s">
        <v>1139</v>
      </c>
      <c r="C227" s="308">
        <f>IFERROR(VLOOKUP(A227,'งบทดลอง รพ.'!$A$2:$C$600,3,0),0)</f>
        <v>0</v>
      </c>
      <c r="E227" s="162" t="s">
        <v>1395</v>
      </c>
      <c r="F227" s="162" t="s">
        <v>25</v>
      </c>
      <c r="G227" s="327" t="s">
        <v>1450</v>
      </c>
      <c r="H227" s="327"/>
    </row>
    <row r="228" spans="1:8" x14ac:dyDescent="0.5">
      <c r="A228" s="309" t="s">
        <v>1140</v>
      </c>
      <c r="B228" s="309" t="s">
        <v>1141</v>
      </c>
      <c r="C228" s="308">
        <f>IFERROR(VLOOKUP(A228,'งบทดลอง รพ.'!$A$2:$C$600,3,0),0)</f>
        <v>0</v>
      </c>
      <c r="E228" s="162" t="s">
        <v>1395</v>
      </c>
      <c r="F228" s="162" t="s">
        <v>25</v>
      </c>
      <c r="G228" s="327" t="s">
        <v>1450</v>
      </c>
      <c r="H228" s="327"/>
    </row>
    <row r="229" spans="1:8" x14ac:dyDescent="0.5">
      <c r="A229" s="307" t="s">
        <v>233</v>
      </c>
      <c r="B229" s="307" t="s">
        <v>234</v>
      </c>
      <c r="C229" s="308">
        <f>IFERROR(VLOOKUP(A229,'งบทดลอง รพ.'!$A$2:$C$600,3,0),0)</f>
        <v>0</v>
      </c>
      <c r="E229" s="162" t="s">
        <v>1395</v>
      </c>
      <c r="F229" s="162" t="s">
        <v>25</v>
      </c>
      <c r="G229" s="327" t="s">
        <v>1452</v>
      </c>
      <c r="H229" s="327"/>
    </row>
    <row r="230" spans="1:8" x14ac:dyDescent="0.5">
      <c r="A230" s="307" t="s">
        <v>235</v>
      </c>
      <c r="B230" s="307" t="s">
        <v>236</v>
      </c>
      <c r="C230" s="308">
        <f>IFERROR(VLOOKUP(A230,'งบทดลอง รพ.'!$A$2:$C$600,3,0),0)</f>
        <v>940000</v>
      </c>
      <c r="E230" s="162" t="s">
        <v>1395</v>
      </c>
      <c r="F230" s="162" t="s">
        <v>25</v>
      </c>
      <c r="G230" s="327" t="s">
        <v>1452</v>
      </c>
      <c r="H230" s="327"/>
    </row>
    <row r="231" spans="1:8" x14ac:dyDescent="0.5">
      <c r="A231" s="307" t="s">
        <v>237</v>
      </c>
      <c r="B231" s="307" t="s">
        <v>238</v>
      </c>
      <c r="C231" s="308">
        <f>IFERROR(VLOOKUP(A231,'งบทดลอง รพ.'!$A$2:$C$600,3,0),0)</f>
        <v>0</v>
      </c>
      <c r="E231" s="162" t="s">
        <v>1395</v>
      </c>
      <c r="F231" s="162" t="s">
        <v>25</v>
      </c>
      <c r="G231" s="327" t="s">
        <v>1452</v>
      </c>
      <c r="H231" s="327"/>
    </row>
    <row r="232" spans="1:8" x14ac:dyDescent="0.5">
      <c r="A232" s="309" t="s">
        <v>1142</v>
      </c>
      <c r="B232" s="309" t="s">
        <v>1143</v>
      </c>
      <c r="C232" s="308">
        <f>IFERROR(VLOOKUP(A232,'งบทดลอง รพ.'!$A$2:$C$600,3,0),0)</f>
        <v>0</v>
      </c>
      <c r="E232" s="162" t="s">
        <v>1395</v>
      </c>
      <c r="F232" s="162" t="s">
        <v>25</v>
      </c>
      <c r="G232" s="327" t="s">
        <v>1450</v>
      </c>
      <c r="H232" s="327"/>
    </row>
    <row r="233" spans="1:8" x14ac:dyDescent="0.5">
      <c r="A233" s="309" t="s">
        <v>1144</v>
      </c>
      <c r="B233" s="309" t="s">
        <v>1145</v>
      </c>
      <c r="C233" s="308">
        <f>IFERROR(VLOOKUP(A233,'งบทดลอง รพ.'!$A$2:$C$600,3,0),0)</f>
        <v>0</v>
      </c>
      <c r="E233" s="162" t="s">
        <v>1395</v>
      </c>
      <c r="F233" s="162" t="s">
        <v>25</v>
      </c>
      <c r="G233" s="327" t="s">
        <v>1450</v>
      </c>
      <c r="H233" s="327"/>
    </row>
    <row r="234" spans="1:8" x14ac:dyDescent="0.5">
      <c r="A234" s="309" t="s">
        <v>1146</v>
      </c>
      <c r="B234" s="309" t="s">
        <v>1147</v>
      </c>
      <c r="C234" s="308">
        <f>IFERROR(VLOOKUP(A234,'งบทดลอง รพ.'!$A$2:$C$600,3,0),0)</f>
        <v>0</v>
      </c>
      <c r="E234" s="162" t="s">
        <v>1395</v>
      </c>
      <c r="F234" s="162" t="s">
        <v>25</v>
      </c>
      <c r="G234" s="327" t="s">
        <v>1450</v>
      </c>
      <c r="H234" s="327"/>
    </row>
    <row r="235" spans="1:8" x14ac:dyDescent="0.5">
      <c r="A235" s="307" t="s">
        <v>239</v>
      </c>
      <c r="B235" s="307" t="s">
        <v>240</v>
      </c>
      <c r="C235" s="308">
        <f>IFERROR(VLOOKUP(A235,'งบทดลอง รพ.'!$A$2:$C$600,3,0),0)</f>
        <v>0</v>
      </c>
      <c r="E235" s="162" t="s">
        <v>1397</v>
      </c>
      <c r="F235" s="162" t="s">
        <v>29</v>
      </c>
      <c r="G235" s="327" t="s">
        <v>1452</v>
      </c>
      <c r="H235" s="327"/>
    </row>
    <row r="236" spans="1:8" x14ac:dyDescent="0.5">
      <c r="A236" s="307" t="s">
        <v>241</v>
      </c>
      <c r="B236" s="307" t="s">
        <v>242</v>
      </c>
      <c r="C236" s="308">
        <f>IFERROR(VLOOKUP(A236,'งบทดลอง รพ.'!$A$2:$C$600,3,0),0)</f>
        <v>17000</v>
      </c>
      <c r="E236" s="162" t="s">
        <v>1395</v>
      </c>
      <c r="F236" s="162" t="s">
        <v>25</v>
      </c>
      <c r="G236" s="327" t="s">
        <v>1452</v>
      </c>
      <c r="H236" s="327"/>
    </row>
    <row r="237" spans="1:8" x14ac:dyDescent="0.5">
      <c r="A237" s="307" t="s">
        <v>243</v>
      </c>
      <c r="B237" s="307" t="s">
        <v>244</v>
      </c>
      <c r="C237" s="308">
        <f>IFERROR(VLOOKUP(A237,'งบทดลอง รพ.'!$A$2:$C$600,3,0),0)</f>
        <v>12000</v>
      </c>
      <c r="E237" s="162" t="s">
        <v>1395</v>
      </c>
      <c r="F237" s="162" t="s">
        <v>25</v>
      </c>
      <c r="G237" s="327" t="s">
        <v>1452</v>
      </c>
      <c r="H237" s="327"/>
    </row>
    <row r="238" spans="1:8" x14ac:dyDescent="0.5">
      <c r="A238" s="307" t="s">
        <v>245</v>
      </c>
      <c r="B238" s="307" t="s">
        <v>246</v>
      </c>
      <c r="C238" s="308">
        <f>IFERROR(VLOOKUP(A238,'งบทดลอง รพ.'!$A$2:$C$600,3,0),0)</f>
        <v>0</v>
      </c>
      <c r="E238" s="162" t="s">
        <v>1395</v>
      </c>
      <c r="F238" s="162" t="s">
        <v>25</v>
      </c>
      <c r="G238" s="327" t="s">
        <v>1452</v>
      </c>
      <c r="H238" s="327"/>
    </row>
    <row r="239" spans="1:8" x14ac:dyDescent="0.5">
      <c r="A239" s="307" t="s">
        <v>247</v>
      </c>
      <c r="B239" s="307" t="s">
        <v>248</v>
      </c>
      <c r="C239" s="308">
        <f>IFERROR(VLOOKUP(A239,'งบทดลอง รพ.'!$A$2:$C$600,3,0),0)</f>
        <v>0</v>
      </c>
      <c r="E239" s="162" t="s">
        <v>1395</v>
      </c>
      <c r="F239" s="162" t="s">
        <v>25</v>
      </c>
      <c r="G239" s="327" t="s">
        <v>1452</v>
      </c>
      <c r="H239" s="327"/>
    </row>
    <row r="240" spans="1:8" x14ac:dyDescent="0.5">
      <c r="A240" s="307" t="s">
        <v>249</v>
      </c>
      <c r="B240" s="307" t="s">
        <v>250</v>
      </c>
      <c r="C240" s="308">
        <f>IFERROR(VLOOKUP(A240,'งบทดลอง รพ.'!$A$2:$C$600,3,0),0)</f>
        <v>750000</v>
      </c>
      <c r="E240" s="162" t="s">
        <v>1395</v>
      </c>
      <c r="F240" s="162" t="s">
        <v>25</v>
      </c>
      <c r="G240" s="327" t="s">
        <v>1452</v>
      </c>
      <c r="H240" s="327"/>
    </row>
    <row r="241" spans="1:8" x14ac:dyDescent="0.5">
      <c r="A241" s="307" t="s">
        <v>251</v>
      </c>
      <c r="B241" s="307" t="s">
        <v>252</v>
      </c>
      <c r="C241" s="308">
        <f>IFERROR(VLOOKUP(A241,'งบทดลอง รพ.'!$A$2:$C$600,3,0),0)</f>
        <v>600000</v>
      </c>
      <c r="E241" s="162" t="s">
        <v>1395</v>
      </c>
      <c r="F241" s="162" t="s">
        <v>25</v>
      </c>
      <c r="G241" s="327" t="s">
        <v>1452</v>
      </c>
      <c r="H241" s="327"/>
    </row>
    <row r="242" spans="1:8" x14ac:dyDescent="0.5">
      <c r="A242" s="307" t="s">
        <v>261</v>
      </c>
      <c r="B242" s="307" t="s">
        <v>262</v>
      </c>
      <c r="C242" s="308">
        <f>IFERROR(VLOOKUP(A242,'งบทดลอง รพ.'!$A$2:$C$600,3,0),0)</f>
        <v>3000000</v>
      </c>
      <c r="E242" s="162" t="s">
        <v>1399</v>
      </c>
      <c r="F242" s="162" t="s">
        <v>27</v>
      </c>
      <c r="G242" s="327" t="s">
        <v>1452</v>
      </c>
      <c r="H242" s="327"/>
    </row>
    <row r="243" spans="1:8" x14ac:dyDescent="0.5">
      <c r="A243" s="307" t="s">
        <v>263</v>
      </c>
      <c r="B243" s="307" t="s">
        <v>264</v>
      </c>
      <c r="C243" s="308">
        <f>IFERROR(VLOOKUP(A243,'งบทดลอง รพ.'!$A$2:$C$600,3,0),0)</f>
        <v>1400000</v>
      </c>
      <c r="E243" s="162" t="s">
        <v>1399</v>
      </c>
      <c r="F243" s="162" t="s">
        <v>27</v>
      </c>
      <c r="G243" s="327" t="s">
        <v>1452</v>
      </c>
      <c r="H243" s="327"/>
    </row>
    <row r="244" spans="1:8" x14ac:dyDescent="0.5">
      <c r="A244" s="307" t="s">
        <v>265</v>
      </c>
      <c r="B244" s="307" t="s">
        <v>1527</v>
      </c>
      <c r="C244" s="308">
        <f>IFERROR(VLOOKUP(A244,'งบทดลอง รพ.'!$A$2:$C$600,3,0),0)</f>
        <v>3600000</v>
      </c>
      <c r="E244" s="162" t="s">
        <v>1401</v>
      </c>
      <c r="F244" s="162" t="s">
        <v>27</v>
      </c>
      <c r="G244" s="327" t="s">
        <v>1452</v>
      </c>
      <c r="H244" s="327"/>
    </row>
    <row r="245" spans="1:8" x14ac:dyDescent="0.5">
      <c r="A245" s="307" t="s">
        <v>266</v>
      </c>
      <c r="B245" s="307" t="s">
        <v>267</v>
      </c>
      <c r="C245" s="308">
        <f>IFERROR(VLOOKUP(A245,'งบทดลอง รพ.'!$A$2:$C$600,3,0),0)</f>
        <v>2040000</v>
      </c>
      <c r="E245" s="162" t="s">
        <v>1401</v>
      </c>
      <c r="F245" s="162" t="s">
        <v>27</v>
      </c>
      <c r="G245" s="327" t="s">
        <v>1452</v>
      </c>
      <c r="H245" s="327"/>
    </row>
    <row r="246" spans="1:8" x14ac:dyDescent="0.5">
      <c r="A246" s="307" t="s">
        <v>268</v>
      </c>
      <c r="B246" s="307" t="s">
        <v>269</v>
      </c>
      <c r="C246" s="308">
        <f>IFERROR(VLOOKUP(A246,'งบทดลอง รพ.'!$A$2:$C$600,3,0),0)</f>
        <v>10000</v>
      </c>
      <c r="E246" s="162" t="s">
        <v>1403</v>
      </c>
      <c r="F246" s="162" t="s">
        <v>27</v>
      </c>
      <c r="G246" s="327" t="s">
        <v>1452</v>
      </c>
      <c r="H246" s="327"/>
    </row>
    <row r="247" spans="1:8" x14ac:dyDescent="0.5">
      <c r="A247" s="307" t="s">
        <v>270</v>
      </c>
      <c r="B247" s="307" t="s">
        <v>636</v>
      </c>
      <c r="C247" s="308">
        <f>IFERROR(VLOOKUP(A247,'งบทดลอง รพ.'!$A$2:$C$600,3,0),0)</f>
        <v>40000</v>
      </c>
      <c r="E247" s="162" t="s">
        <v>1403</v>
      </c>
      <c r="F247" s="162" t="s">
        <v>27</v>
      </c>
      <c r="G247" s="327" t="s">
        <v>1452</v>
      </c>
      <c r="H247" s="327"/>
    </row>
    <row r="248" spans="1:8" x14ac:dyDescent="0.5">
      <c r="A248" s="307" t="s">
        <v>253</v>
      </c>
      <c r="B248" s="307" t="s">
        <v>1528</v>
      </c>
      <c r="C248" s="308">
        <f>IFERROR(VLOOKUP(A248,'งบทดลอง รพ.'!$A$2:$C$600,3,0),0)</f>
        <v>0</v>
      </c>
      <c r="E248" s="162" t="s">
        <v>1395</v>
      </c>
      <c r="F248" s="162" t="s">
        <v>25</v>
      </c>
      <c r="G248" s="327" t="s">
        <v>1452</v>
      </c>
      <c r="H248" s="327"/>
    </row>
    <row r="249" spans="1:8" x14ac:dyDescent="0.5">
      <c r="A249" s="307" t="s">
        <v>254</v>
      </c>
      <c r="B249" s="307" t="s">
        <v>1529</v>
      </c>
      <c r="C249" s="308">
        <f>IFERROR(VLOOKUP(A249,'งบทดลอง รพ.'!$A$2:$C$600,3,0),0)</f>
        <v>1008000</v>
      </c>
      <c r="E249" s="162" t="s">
        <v>1395</v>
      </c>
      <c r="F249" s="162" t="s">
        <v>25</v>
      </c>
      <c r="G249" s="327" t="s">
        <v>1452</v>
      </c>
      <c r="H249" s="327"/>
    </row>
    <row r="250" spans="1:8" x14ac:dyDescent="0.5">
      <c r="A250" s="309" t="s">
        <v>1148</v>
      </c>
      <c r="B250" s="309" t="s">
        <v>1149</v>
      </c>
      <c r="C250" s="308">
        <f>IFERROR(VLOOKUP(A250,'งบทดลอง รพ.'!$A$2:$C$600,3,0),0)</f>
        <v>0</v>
      </c>
      <c r="E250" s="162" t="s">
        <v>1395</v>
      </c>
      <c r="F250" s="162" t="s">
        <v>25</v>
      </c>
      <c r="G250" s="327" t="s">
        <v>1450</v>
      </c>
      <c r="H250" s="327"/>
    </row>
    <row r="251" spans="1:8" x14ac:dyDescent="0.5">
      <c r="A251" s="309" t="s">
        <v>1150</v>
      </c>
      <c r="B251" s="309" t="s">
        <v>1151</v>
      </c>
      <c r="C251" s="308">
        <f>IFERROR(VLOOKUP(A251,'งบทดลอง รพ.'!$A$2:$C$600,3,0),0)</f>
        <v>0</v>
      </c>
      <c r="E251" s="162" t="s">
        <v>1395</v>
      </c>
      <c r="F251" s="162" t="s">
        <v>25</v>
      </c>
      <c r="G251" s="327" t="s">
        <v>1450</v>
      </c>
      <c r="H251" s="327"/>
    </row>
    <row r="252" spans="1:8" x14ac:dyDescent="0.5">
      <c r="A252" s="307" t="s">
        <v>255</v>
      </c>
      <c r="B252" s="307" t="s">
        <v>1530</v>
      </c>
      <c r="C252" s="308">
        <f>IFERROR(VLOOKUP(A252,'งบทดลอง รพ.'!$A$2:$C$600,3,0),0)</f>
        <v>0</v>
      </c>
      <c r="E252" s="162" t="s">
        <v>1395</v>
      </c>
      <c r="F252" s="162" t="s">
        <v>25</v>
      </c>
      <c r="G252" s="327" t="s">
        <v>1452</v>
      </c>
      <c r="H252" s="327"/>
    </row>
    <row r="253" spans="1:8" x14ac:dyDescent="0.5">
      <c r="A253" s="307" t="s">
        <v>256</v>
      </c>
      <c r="B253" s="307" t="s">
        <v>1531</v>
      </c>
      <c r="C253" s="308">
        <f>IFERROR(VLOOKUP(A253,'งบทดลอง รพ.'!$A$2:$C$600,3,0),0)</f>
        <v>0</v>
      </c>
      <c r="E253" s="162" t="s">
        <v>1395</v>
      </c>
      <c r="F253" s="162" t="s">
        <v>25</v>
      </c>
      <c r="G253" s="327" t="s">
        <v>1452</v>
      </c>
      <c r="H253" s="327"/>
    </row>
    <row r="254" spans="1:8" x14ac:dyDescent="0.5">
      <c r="A254" s="307" t="s">
        <v>257</v>
      </c>
      <c r="B254" s="307" t="s">
        <v>1532</v>
      </c>
      <c r="C254" s="308">
        <f>IFERROR(VLOOKUP(A254,'งบทดลอง รพ.'!$A$2:$C$600,3,0),0)</f>
        <v>0</v>
      </c>
      <c r="E254" s="162" t="s">
        <v>1395</v>
      </c>
      <c r="F254" s="162" t="s">
        <v>25</v>
      </c>
      <c r="G254" s="327" t="s">
        <v>1452</v>
      </c>
      <c r="H254" s="327"/>
    </row>
    <row r="255" spans="1:8" x14ac:dyDescent="0.5">
      <c r="A255" s="307" t="s">
        <v>258</v>
      </c>
      <c r="B255" s="307" t="s">
        <v>1533</v>
      </c>
      <c r="C255" s="308">
        <f>IFERROR(VLOOKUP(A255,'งบทดลอง รพ.'!$A$2:$C$600,3,0),0)</f>
        <v>0</v>
      </c>
      <c r="E255" s="162" t="s">
        <v>1395</v>
      </c>
      <c r="F255" s="162" t="s">
        <v>25</v>
      </c>
      <c r="G255" s="327" t="s">
        <v>1452</v>
      </c>
      <c r="H255" s="327"/>
    </row>
    <row r="256" spans="1:8" x14ac:dyDescent="0.5">
      <c r="A256" s="307" t="s">
        <v>259</v>
      </c>
      <c r="B256" s="307" t="s">
        <v>1534</v>
      </c>
      <c r="C256" s="308">
        <f>IFERROR(VLOOKUP(A256,'งบทดลอง รพ.'!$A$2:$C$600,3,0),0)</f>
        <v>0</v>
      </c>
      <c r="E256" s="162" t="s">
        <v>1395</v>
      </c>
      <c r="F256" s="162" t="s">
        <v>25</v>
      </c>
      <c r="G256" s="327" t="s">
        <v>1452</v>
      </c>
      <c r="H256" s="327"/>
    </row>
    <row r="257" spans="1:8" x14ac:dyDescent="0.5">
      <c r="A257" s="307" t="s">
        <v>260</v>
      </c>
      <c r="B257" s="307" t="s">
        <v>1535</v>
      </c>
      <c r="C257" s="308">
        <f>IFERROR(VLOOKUP(A257,'งบทดลอง รพ.'!$A$2:$C$600,3,0),0)</f>
        <v>0</v>
      </c>
      <c r="E257" s="162" t="s">
        <v>1395</v>
      </c>
      <c r="F257" s="162" t="s">
        <v>25</v>
      </c>
      <c r="G257" s="327" t="s">
        <v>1452</v>
      </c>
      <c r="H257" s="327"/>
    </row>
    <row r="258" spans="1:8" x14ac:dyDescent="0.5">
      <c r="A258" s="309" t="s">
        <v>1152</v>
      </c>
      <c r="B258" s="309" t="s">
        <v>1153</v>
      </c>
      <c r="C258" s="308">
        <f>IFERROR(VLOOKUP(A258,'งบทดลอง รพ.'!$A$2:$C$600,3,0),0)</f>
        <v>0</v>
      </c>
      <c r="E258" s="162" t="s">
        <v>1405</v>
      </c>
      <c r="F258" s="162" t="s">
        <v>31</v>
      </c>
      <c r="G258" s="327" t="s">
        <v>1450</v>
      </c>
      <c r="H258" s="327"/>
    </row>
    <row r="259" spans="1:8" x14ac:dyDescent="0.5">
      <c r="A259" s="309" t="s">
        <v>1154</v>
      </c>
      <c r="B259" s="309" t="s">
        <v>1155</v>
      </c>
      <c r="C259" s="308">
        <f>IFERROR(VLOOKUP(A259,'งบทดลอง รพ.'!$A$2:$C$600,3,0),0)</f>
        <v>0</v>
      </c>
      <c r="E259" s="162" t="s">
        <v>1405</v>
      </c>
      <c r="F259" s="162" t="s">
        <v>31</v>
      </c>
      <c r="G259" s="327" t="s">
        <v>1450</v>
      </c>
      <c r="H259" s="327"/>
    </row>
    <row r="260" spans="1:8" x14ac:dyDescent="0.5">
      <c r="A260" s="307" t="s">
        <v>957</v>
      </c>
      <c r="B260" s="307" t="s">
        <v>958</v>
      </c>
      <c r="C260" s="308">
        <f>IFERROR(VLOOKUP(A260,'งบทดลอง รพ.'!$A$2:$C$600,3,0),0)</f>
        <v>67200</v>
      </c>
      <c r="E260" s="162" t="s">
        <v>1395</v>
      </c>
      <c r="F260" s="162" t="s">
        <v>25</v>
      </c>
      <c r="G260" s="327" t="s">
        <v>1452</v>
      </c>
      <c r="H260" s="327"/>
    </row>
    <row r="261" spans="1:8" x14ac:dyDescent="0.5">
      <c r="A261" s="307" t="s">
        <v>959</v>
      </c>
      <c r="B261" s="307" t="s">
        <v>960</v>
      </c>
      <c r="C261" s="308">
        <f>IFERROR(VLOOKUP(A261,'งบทดลอง รพ.'!$A$2:$C$600,3,0),0)</f>
        <v>0</v>
      </c>
      <c r="E261" s="162" t="s">
        <v>1395</v>
      </c>
      <c r="F261" s="162" t="s">
        <v>25</v>
      </c>
      <c r="G261" s="327" t="s">
        <v>1452</v>
      </c>
      <c r="H261" s="327"/>
    </row>
    <row r="262" spans="1:8" x14ac:dyDescent="0.5">
      <c r="A262" s="307" t="s">
        <v>961</v>
      </c>
      <c r="B262" s="307" t="s">
        <v>962</v>
      </c>
      <c r="C262" s="308">
        <f>IFERROR(VLOOKUP(A262,'งบทดลอง รพ.'!$A$2:$C$600,3,0),0)</f>
        <v>320000</v>
      </c>
      <c r="E262" s="162" t="s">
        <v>1397</v>
      </c>
      <c r="F262" s="162" t="s">
        <v>29</v>
      </c>
      <c r="G262" s="327" t="s">
        <v>1452</v>
      </c>
      <c r="H262" s="327"/>
    </row>
    <row r="263" spans="1:8" x14ac:dyDescent="0.5">
      <c r="A263" s="307" t="s">
        <v>285</v>
      </c>
      <c r="B263" s="307" t="s">
        <v>286</v>
      </c>
      <c r="C263" s="308">
        <f>IFERROR(VLOOKUP(A263,'งบทดลอง รพ.'!$A$2:$C$600,3,0),0)</f>
        <v>0</v>
      </c>
      <c r="E263" s="162" t="s">
        <v>1405</v>
      </c>
      <c r="F263" s="162" t="s">
        <v>31</v>
      </c>
      <c r="G263" s="327" t="s">
        <v>1452</v>
      </c>
      <c r="H263" s="327"/>
    </row>
    <row r="264" spans="1:8" x14ac:dyDescent="0.5">
      <c r="A264" s="307" t="s">
        <v>287</v>
      </c>
      <c r="B264" s="307" t="s">
        <v>288</v>
      </c>
      <c r="C264" s="308">
        <f>IFERROR(VLOOKUP(A264,'งบทดลอง รพ.'!$A$2:$C$600,3,0),0)</f>
        <v>0</v>
      </c>
      <c r="E264" s="162" t="s">
        <v>1405</v>
      </c>
      <c r="F264" s="162" t="s">
        <v>31</v>
      </c>
      <c r="G264" s="327" t="s">
        <v>1452</v>
      </c>
      <c r="H264" s="327"/>
    </row>
    <row r="265" spans="1:8" x14ac:dyDescent="0.5">
      <c r="A265" s="307" t="s">
        <v>289</v>
      </c>
      <c r="B265" s="307" t="s">
        <v>290</v>
      </c>
      <c r="C265" s="308">
        <f>IFERROR(VLOOKUP(A265,'งบทดลอง รพ.'!$A$2:$C$600,3,0),0)</f>
        <v>390000</v>
      </c>
      <c r="E265" s="162" t="s">
        <v>1405</v>
      </c>
      <c r="F265" s="162" t="s">
        <v>31</v>
      </c>
      <c r="G265" s="327" t="s">
        <v>1452</v>
      </c>
      <c r="H265" s="327"/>
    </row>
    <row r="266" spans="1:8" x14ac:dyDescent="0.5">
      <c r="A266" s="307" t="s">
        <v>291</v>
      </c>
      <c r="B266" s="307" t="s">
        <v>292</v>
      </c>
      <c r="C266" s="308">
        <f>IFERROR(VLOOKUP(A266,'งบทดลอง รพ.'!$A$2:$C$600,3,0),0)</f>
        <v>575000</v>
      </c>
      <c r="E266" s="162" t="s">
        <v>1405</v>
      </c>
      <c r="F266" s="162" t="s">
        <v>31</v>
      </c>
      <c r="G266" s="327" t="s">
        <v>1452</v>
      </c>
      <c r="H266" s="327"/>
    </row>
    <row r="267" spans="1:8" x14ac:dyDescent="0.5">
      <c r="A267" s="307" t="s">
        <v>293</v>
      </c>
      <c r="B267" s="307" t="s">
        <v>294</v>
      </c>
      <c r="C267" s="308">
        <f>IFERROR(VLOOKUP(A267,'งบทดลอง รพ.'!$A$2:$C$600,3,0),0)</f>
        <v>40000</v>
      </c>
      <c r="E267" s="162" t="s">
        <v>1405</v>
      </c>
      <c r="F267" s="162" t="s">
        <v>31</v>
      </c>
      <c r="G267" s="327" t="s">
        <v>1452</v>
      </c>
      <c r="H267" s="327"/>
    </row>
    <row r="268" spans="1:8" x14ac:dyDescent="0.5">
      <c r="A268" s="307" t="s">
        <v>295</v>
      </c>
      <c r="B268" s="307" t="s">
        <v>1536</v>
      </c>
      <c r="C268" s="308">
        <f>IFERROR(VLOOKUP(A268,'งบทดลอง รพ.'!$A$2:$C$600,3,0),0)</f>
        <v>485000</v>
      </c>
      <c r="E268" s="162" t="s">
        <v>1405</v>
      </c>
      <c r="F268" s="162" t="s">
        <v>31</v>
      </c>
      <c r="G268" s="327" t="s">
        <v>1452</v>
      </c>
      <c r="H268" s="327"/>
    </row>
    <row r="269" spans="1:8" x14ac:dyDescent="0.5">
      <c r="A269" s="307" t="s">
        <v>296</v>
      </c>
      <c r="B269" s="307" t="s">
        <v>297</v>
      </c>
      <c r="C269" s="308">
        <f>IFERROR(VLOOKUP(A269,'งบทดลอง รพ.'!$A$2:$C$600,3,0),0)</f>
        <v>0</v>
      </c>
      <c r="E269" s="162" t="s">
        <v>1405</v>
      </c>
      <c r="F269" s="162" t="s">
        <v>31</v>
      </c>
      <c r="G269" s="327" t="s">
        <v>1452</v>
      </c>
      <c r="H269" s="327"/>
    </row>
    <row r="270" spans="1:8" x14ac:dyDescent="0.5">
      <c r="A270" s="307" t="s">
        <v>298</v>
      </c>
      <c r="B270" s="307" t="s">
        <v>299</v>
      </c>
      <c r="C270" s="308">
        <f>IFERROR(VLOOKUP(A270,'งบทดลอง รพ.'!$A$2:$C$600,3,0),0)</f>
        <v>38000</v>
      </c>
      <c r="E270" s="162" t="s">
        <v>1405</v>
      </c>
      <c r="F270" s="162" t="s">
        <v>31</v>
      </c>
      <c r="G270" s="327" t="s">
        <v>1452</v>
      </c>
      <c r="H270" s="327"/>
    </row>
    <row r="271" spans="1:8" x14ac:dyDescent="0.5">
      <c r="A271" s="309" t="s">
        <v>1156</v>
      </c>
      <c r="B271" s="309" t="s">
        <v>271</v>
      </c>
      <c r="C271" s="308">
        <f>IFERROR(VLOOKUP(A271,'งบทดลอง รพ.'!$A$2:$C$600,3,0),0)</f>
        <v>0</v>
      </c>
      <c r="E271" s="162" t="s">
        <v>1407</v>
      </c>
      <c r="F271" s="162" t="s">
        <v>29</v>
      </c>
      <c r="G271" s="327" t="s">
        <v>1450</v>
      </c>
      <c r="H271" s="327"/>
    </row>
    <row r="272" spans="1:8" x14ac:dyDescent="0.5">
      <c r="A272" s="309" t="s">
        <v>1157</v>
      </c>
      <c r="B272" s="309" t="s">
        <v>272</v>
      </c>
      <c r="C272" s="308">
        <f>IFERROR(VLOOKUP(A272,'งบทดลอง รพ.'!$A$2:$C$600,3,0),0)</f>
        <v>0</v>
      </c>
      <c r="E272" s="162" t="s">
        <v>1407</v>
      </c>
      <c r="F272" s="162" t="s">
        <v>29</v>
      </c>
      <c r="G272" s="327" t="s">
        <v>1450</v>
      </c>
      <c r="H272" s="327"/>
    </row>
    <row r="273" spans="1:8" x14ac:dyDescent="0.5">
      <c r="A273" s="309" t="s">
        <v>1158</v>
      </c>
      <c r="B273" s="309" t="s">
        <v>273</v>
      </c>
      <c r="C273" s="308">
        <f>IFERROR(VLOOKUP(A273,'งบทดลอง รพ.'!$A$2:$C$600,3,0),0)</f>
        <v>0</v>
      </c>
      <c r="E273" s="162" t="s">
        <v>1407</v>
      </c>
      <c r="F273" s="162" t="s">
        <v>29</v>
      </c>
      <c r="G273" s="327" t="s">
        <v>1450</v>
      </c>
      <c r="H273" s="327"/>
    </row>
    <row r="274" spans="1:8" x14ac:dyDescent="0.5">
      <c r="A274" s="309" t="s">
        <v>1159</v>
      </c>
      <c r="B274" s="309" t="s">
        <v>1160</v>
      </c>
      <c r="C274" s="308">
        <f>IFERROR(VLOOKUP(A274,'งบทดลอง รพ.'!$A$2:$C$600,3,0),0)</f>
        <v>0</v>
      </c>
      <c r="E274" s="162" t="s">
        <v>1407</v>
      </c>
      <c r="F274" s="162" t="s">
        <v>29</v>
      </c>
      <c r="G274" s="327" t="s">
        <v>1450</v>
      </c>
      <c r="H274" s="327"/>
    </row>
    <row r="275" spans="1:8" x14ac:dyDescent="0.5">
      <c r="A275" s="309" t="s">
        <v>1161</v>
      </c>
      <c r="B275" s="309" t="s">
        <v>1162</v>
      </c>
      <c r="C275" s="308">
        <f>IFERROR(VLOOKUP(A275,'งบทดลอง รพ.'!$A$2:$C$600,3,0),0)</f>
        <v>0</v>
      </c>
      <c r="E275" s="162" t="s">
        <v>1407</v>
      </c>
      <c r="F275" s="162" t="s">
        <v>29</v>
      </c>
      <c r="G275" s="327" t="s">
        <v>1450</v>
      </c>
      <c r="H275" s="327"/>
    </row>
    <row r="276" spans="1:8" x14ac:dyDescent="0.5">
      <c r="A276" s="309" t="s">
        <v>1163</v>
      </c>
      <c r="B276" s="309" t="s">
        <v>1537</v>
      </c>
      <c r="C276" s="308">
        <f>IFERROR(VLOOKUP(A276,'งบทดลอง รพ.'!$A$2:$C$600,3,0),0)</f>
        <v>0</v>
      </c>
      <c r="E276" s="162" t="s">
        <v>1407</v>
      </c>
      <c r="F276" s="162" t="s">
        <v>29</v>
      </c>
      <c r="G276" s="327" t="s">
        <v>1450</v>
      </c>
      <c r="H276" s="327"/>
    </row>
    <row r="277" spans="1:8" x14ac:dyDescent="0.5">
      <c r="A277" s="307" t="s">
        <v>274</v>
      </c>
      <c r="B277" s="307" t="s">
        <v>275</v>
      </c>
      <c r="C277" s="308">
        <f>IFERROR(VLOOKUP(A277,'งบทดลอง รพ.'!$A$2:$C$600,3,0),0)</f>
        <v>1482000</v>
      </c>
      <c r="E277" s="162" t="s">
        <v>1409</v>
      </c>
      <c r="F277" s="162" t="s">
        <v>29</v>
      </c>
      <c r="G277" s="327" t="s">
        <v>1452</v>
      </c>
      <c r="H277" s="327"/>
    </row>
    <row r="278" spans="1:8" x14ac:dyDescent="0.5">
      <c r="A278" s="309" t="s">
        <v>1164</v>
      </c>
      <c r="B278" s="309" t="s">
        <v>276</v>
      </c>
      <c r="C278" s="308">
        <f>IFERROR(VLOOKUP(A278,'งบทดลอง รพ.'!$A$2:$C$600,3,0),0)</f>
        <v>0</v>
      </c>
      <c r="E278" s="162" t="s">
        <v>1407</v>
      </c>
      <c r="F278" s="162" t="s">
        <v>29</v>
      </c>
      <c r="G278" s="327" t="s">
        <v>1450</v>
      </c>
      <c r="H278" s="327"/>
    </row>
    <row r="279" spans="1:8" x14ac:dyDescent="0.5">
      <c r="A279" s="309" t="s">
        <v>1165</v>
      </c>
      <c r="B279" s="309" t="s">
        <v>1166</v>
      </c>
      <c r="C279" s="308">
        <f>IFERROR(VLOOKUP(A279,'งบทดลอง รพ.'!$A$2:$C$600,3,0),0)</f>
        <v>0</v>
      </c>
      <c r="E279" s="162" t="s">
        <v>1397</v>
      </c>
      <c r="F279" s="162" t="s">
        <v>29</v>
      </c>
      <c r="G279" s="327" t="s">
        <v>1450</v>
      </c>
      <c r="H279" s="327"/>
    </row>
    <row r="280" spans="1:8" x14ac:dyDescent="0.5">
      <c r="A280" s="309" t="s">
        <v>1167</v>
      </c>
      <c r="B280" s="309" t="s">
        <v>1538</v>
      </c>
      <c r="C280" s="308">
        <f>IFERROR(VLOOKUP(A280,'งบทดลอง รพ.'!$A$2:$C$600,3,0),0)</f>
        <v>0</v>
      </c>
      <c r="E280" s="162" t="s">
        <v>1397</v>
      </c>
      <c r="F280" s="162" t="s">
        <v>29</v>
      </c>
      <c r="G280" s="327" t="s">
        <v>1450</v>
      </c>
      <c r="H280" s="327"/>
    </row>
    <row r="281" spans="1:8" x14ac:dyDescent="0.5">
      <c r="A281" s="309" t="s">
        <v>1168</v>
      </c>
      <c r="B281" s="309" t="s">
        <v>1169</v>
      </c>
      <c r="C281" s="308">
        <f>IFERROR(VLOOKUP(A281,'งบทดลอง รพ.'!$A$2:$C$600,3,0),0)</f>
        <v>0</v>
      </c>
      <c r="E281" s="162" t="s">
        <v>1397</v>
      </c>
      <c r="F281" s="162" t="s">
        <v>29</v>
      </c>
      <c r="G281" s="327" t="s">
        <v>1450</v>
      </c>
      <c r="H281" s="327"/>
    </row>
    <row r="282" spans="1:8" x14ac:dyDescent="0.5">
      <c r="A282" s="309" t="s">
        <v>1170</v>
      </c>
      <c r="B282" s="309" t="s">
        <v>1539</v>
      </c>
      <c r="C282" s="308">
        <f>IFERROR(VLOOKUP(A282,'งบทดลอง รพ.'!$A$2:$C$600,3,0),0)</f>
        <v>0</v>
      </c>
      <c r="E282" s="162" t="s">
        <v>1407</v>
      </c>
      <c r="F282" s="162" t="s">
        <v>29</v>
      </c>
      <c r="G282" s="327" t="s">
        <v>1450</v>
      </c>
      <c r="H282" s="327"/>
    </row>
    <row r="283" spans="1:8" x14ac:dyDescent="0.5">
      <c r="A283" s="309" t="s">
        <v>1171</v>
      </c>
      <c r="B283" s="309" t="s">
        <v>1540</v>
      </c>
      <c r="C283" s="308">
        <f>IFERROR(VLOOKUP(A283,'งบทดลอง รพ.'!$A$2:$C$600,3,0),0)</f>
        <v>0</v>
      </c>
      <c r="E283" s="162" t="s">
        <v>1407</v>
      </c>
      <c r="F283" s="162" t="s">
        <v>29</v>
      </c>
      <c r="G283" s="327" t="s">
        <v>1450</v>
      </c>
      <c r="H283" s="327"/>
    </row>
    <row r="284" spans="1:8" x14ac:dyDescent="0.5">
      <c r="A284" s="307" t="s">
        <v>277</v>
      </c>
      <c r="B284" s="307" t="s">
        <v>278</v>
      </c>
      <c r="C284" s="308">
        <f>IFERROR(VLOOKUP(A284,'งบทดลอง รพ.'!$A$2:$C$600,3,0),0)</f>
        <v>160000</v>
      </c>
      <c r="E284" s="162" t="s">
        <v>1409</v>
      </c>
      <c r="F284" s="162" t="s">
        <v>29</v>
      </c>
      <c r="G284" s="327" t="s">
        <v>1452</v>
      </c>
      <c r="H284" s="327"/>
    </row>
    <row r="285" spans="1:8" x14ac:dyDescent="0.5">
      <c r="A285" s="309" t="s">
        <v>1172</v>
      </c>
      <c r="B285" s="309" t="s">
        <v>1173</v>
      </c>
      <c r="C285" s="308">
        <f>IFERROR(VLOOKUP(A285,'งบทดลอง รพ.'!$A$2:$C$600,3,0),0)</f>
        <v>0</v>
      </c>
      <c r="E285" s="162" t="s">
        <v>1407</v>
      </c>
      <c r="F285" s="162" t="s">
        <v>29</v>
      </c>
      <c r="G285" s="327" t="s">
        <v>1450</v>
      </c>
      <c r="H285" s="327"/>
    </row>
    <row r="286" spans="1:8" x14ac:dyDescent="0.5">
      <c r="A286" s="307" t="s">
        <v>279</v>
      </c>
      <c r="B286" s="307" t="s">
        <v>1541</v>
      </c>
      <c r="C286" s="308">
        <f>IFERROR(VLOOKUP(A286,'งบทดลอง รพ.'!$A$2:$C$600,3,0),0)</f>
        <v>0</v>
      </c>
      <c r="E286" s="162" t="s">
        <v>1411</v>
      </c>
      <c r="F286" s="162" t="s">
        <v>29</v>
      </c>
      <c r="G286" s="327" t="s">
        <v>1452</v>
      </c>
      <c r="H286" s="327"/>
    </row>
    <row r="287" spans="1:8" x14ac:dyDescent="0.5">
      <c r="A287" s="307" t="s">
        <v>280</v>
      </c>
      <c r="B287" s="307" t="s">
        <v>1542</v>
      </c>
      <c r="C287" s="308">
        <f>IFERROR(VLOOKUP(A287,'งบทดลอง รพ.'!$A$2:$C$600,3,0),0)</f>
        <v>0</v>
      </c>
      <c r="E287" s="162" t="s">
        <v>1411</v>
      </c>
      <c r="F287" s="162" t="s">
        <v>29</v>
      </c>
      <c r="G287" s="327" t="s">
        <v>1452</v>
      </c>
      <c r="H287" s="327"/>
    </row>
    <row r="288" spans="1:8" x14ac:dyDescent="0.5">
      <c r="A288" s="307" t="s">
        <v>281</v>
      </c>
      <c r="B288" s="307" t="s">
        <v>282</v>
      </c>
      <c r="C288" s="308">
        <f>IFERROR(VLOOKUP(A288,'งบทดลอง รพ.'!$A$2:$C$600,3,0),0)</f>
        <v>0</v>
      </c>
      <c r="E288" s="162" t="s">
        <v>1411</v>
      </c>
      <c r="F288" s="162" t="s">
        <v>29</v>
      </c>
      <c r="G288" s="327" t="s">
        <v>1452</v>
      </c>
      <c r="H288" s="327"/>
    </row>
    <row r="289" spans="1:8" x14ac:dyDescent="0.5">
      <c r="A289" s="307" t="s">
        <v>283</v>
      </c>
      <c r="B289" s="307" t="s">
        <v>284</v>
      </c>
      <c r="C289" s="308">
        <f>IFERROR(VLOOKUP(A289,'งบทดลอง รพ.'!$A$2:$C$600,3,0),0)</f>
        <v>0</v>
      </c>
      <c r="E289" s="162" t="s">
        <v>1411</v>
      </c>
      <c r="F289" s="162" t="s">
        <v>29</v>
      </c>
      <c r="G289" s="327" t="s">
        <v>1452</v>
      </c>
      <c r="H289" s="327"/>
    </row>
    <row r="290" spans="1:8" x14ac:dyDescent="0.5">
      <c r="A290" s="307" t="s">
        <v>963</v>
      </c>
      <c r="B290" s="307" t="s">
        <v>964</v>
      </c>
      <c r="C290" s="308">
        <f>IFERROR(VLOOKUP(A290,'งบทดลอง รพ.'!$A$2:$C$600,3,0),0)</f>
        <v>4594800</v>
      </c>
      <c r="E290" s="162" t="s">
        <v>1407</v>
      </c>
      <c r="F290" s="162" t="s">
        <v>29</v>
      </c>
      <c r="G290" s="327" t="s">
        <v>1452</v>
      </c>
      <c r="H290" s="327"/>
    </row>
    <row r="291" spans="1:8" x14ac:dyDescent="0.5">
      <c r="A291" s="307" t="s">
        <v>965</v>
      </c>
      <c r="B291" s="307" t="s">
        <v>966</v>
      </c>
      <c r="C291" s="308">
        <f>IFERROR(VLOOKUP(A291,'งบทดลอง รพ.'!$A$2:$C$600,3,0),0)</f>
        <v>0</v>
      </c>
      <c r="E291" s="162" t="s">
        <v>1407</v>
      </c>
      <c r="F291" s="162" t="s">
        <v>29</v>
      </c>
      <c r="G291" s="327" t="s">
        <v>1452</v>
      </c>
      <c r="H291" s="327"/>
    </row>
    <row r="292" spans="1:8" x14ac:dyDescent="0.5">
      <c r="A292" s="307" t="s">
        <v>967</v>
      </c>
      <c r="B292" s="307" t="s">
        <v>968</v>
      </c>
      <c r="C292" s="308">
        <f>IFERROR(VLOOKUP(A292,'งบทดลอง รพ.'!$A$2:$C$600,3,0),0)</f>
        <v>0</v>
      </c>
      <c r="E292" s="162" t="s">
        <v>1411</v>
      </c>
      <c r="F292" s="162" t="s">
        <v>29</v>
      </c>
      <c r="G292" s="327" t="s">
        <v>1452</v>
      </c>
      <c r="H292" s="327"/>
    </row>
    <row r="293" spans="1:8" x14ac:dyDescent="0.5">
      <c r="A293" s="309" t="s">
        <v>1174</v>
      </c>
      <c r="B293" s="309" t="s">
        <v>1175</v>
      </c>
      <c r="C293" s="308">
        <f>IFERROR(VLOOKUP(A293,'งบทดลอง รพ.'!$A$2:$C$600,3,0),0)</f>
        <v>0</v>
      </c>
      <c r="E293" s="162" t="s">
        <v>1405</v>
      </c>
      <c r="F293" s="162" t="s">
        <v>31</v>
      </c>
      <c r="G293" s="327" t="s">
        <v>1450</v>
      </c>
      <c r="H293" s="327"/>
    </row>
    <row r="294" spans="1:8" x14ac:dyDescent="0.5">
      <c r="A294" s="307" t="s">
        <v>969</v>
      </c>
      <c r="B294" s="307" t="s">
        <v>970</v>
      </c>
      <c r="C294" s="308">
        <f>IFERROR(VLOOKUP(A294,'งบทดลอง รพ.'!$A$2:$C$600,3,0),0)</f>
        <v>0</v>
      </c>
      <c r="E294" s="162" t="s">
        <v>1411</v>
      </c>
      <c r="F294" s="162" t="s">
        <v>29</v>
      </c>
      <c r="G294" s="327" t="s">
        <v>1452</v>
      </c>
      <c r="H294" s="327"/>
    </row>
    <row r="295" spans="1:8" x14ac:dyDescent="0.5">
      <c r="A295" s="307" t="s">
        <v>971</v>
      </c>
      <c r="B295" s="307" t="s">
        <v>972</v>
      </c>
      <c r="C295" s="308">
        <f>IFERROR(VLOOKUP(A295,'งบทดลอง รพ.'!$A$2:$C$600,3,0),0)</f>
        <v>0</v>
      </c>
      <c r="E295" s="162" t="s">
        <v>1411</v>
      </c>
      <c r="F295" s="162" t="s">
        <v>29</v>
      </c>
      <c r="G295" s="327" t="s">
        <v>1452</v>
      </c>
      <c r="H295" s="327"/>
    </row>
    <row r="296" spans="1:8" x14ac:dyDescent="0.5">
      <c r="A296" s="307" t="s">
        <v>300</v>
      </c>
      <c r="B296" s="307" t="s">
        <v>301</v>
      </c>
      <c r="C296" s="308">
        <f>IFERROR(VLOOKUP(A296,'งบทดลอง รพ.'!$A$2:$C$600,3,0),0)</f>
        <v>130000</v>
      </c>
      <c r="E296" s="162" t="s">
        <v>1405</v>
      </c>
      <c r="F296" s="162" t="s">
        <v>31</v>
      </c>
      <c r="G296" s="327" t="s">
        <v>1452</v>
      </c>
      <c r="H296" s="327"/>
    </row>
    <row r="297" spans="1:8" x14ac:dyDescent="0.5">
      <c r="A297" s="309" t="s">
        <v>1176</v>
      </c>
      <c r="B297" s="309" t="s">
        <v>1177</v>
      </c>
      <c r="C297" s="308">
        <f>IFERROR(VLOOKUP(A297,'งบทดลอง รพ.'!$A$2:$C$600,3,0),0)</f>
        <v>0</v>
      </c>
      <c r="E297" s="162" t="s">
        <v>1405</v>
      </c>
      <c r="F297" s="162" t="s">
        <v>31</v>
      </c>
      <c r="G297" s="327" t="s">
        <v>1450</v>
      </c>
      <c r="H297" s="327"/>
    </row>
    <row r="298" spans="1:8" x14ac:dyDescent="0.5">
      <c r="A298" s="307" t="s">
        <v>302</v>
      </c>
      <c r="B298" s="307" t="s">
        <v>303</v>
      </c>
      <c r="C298" s="308">
        <f>IFERROR(VLOOKUP(A298,'งบทดลอง รพ.'!$A$2:$C$600,3,0),0)</f>
        <v>43000</v>
      </c>
      <c r="E298" s="162" t="s">
        <v>1405</v>
      </c>
      <c r="F298" s="162" t="s">
        <v>31</v>
      </c>
      <c r="G298" s="327" t="s">
        <v>1452</v>
      </c>
      <c r="H298" s="327"/>
    </row>
    <row r="299" spans="1:8" x14ac:dyDescent="0.5">
      <c r="A299" s="307" t="s">
        <v>973</v>
      </c>
      <c r="B299" s="307" t="s">
        <v>974</v>
      </c>
      <c r="C299" s="308">
        <f>IFERROR(VLOOKUP(A299,'งบทดลอง รพ.'!$A$2:$C$600,3,0),0)</f>
        <v>0</v>
      </c>
      <c r="E299" s="162" t="s">
        <v>1405</v>
      </c>
      <c r="F299" s="162" t="s">
        <v>31</v>
      </c>
      <c r="G299" s="327" t="s">
        <v>1452</v>
      </c>
      <c r="H299" s="327"/>
    </row>
    <row r="300" spans="1:8" x14ac:dyDescent="0.5">
      <c r="A300" s="307" t="s">
        <v>304</v>
      </c>
      <c r="B300" s="307" t="s">
        <v>305</v>
      </c>
      <c r="C300" s="308">
        <f>IFERROR(VLOOKUP(A300,'งบทดลอง รพ.'!$A$2:$C$600,3,0),0)</f>
        <v>0</v>
      </c>
      <c r="E300" s="162" t="s">
        <v>1405</v>
      </c>
      <c r="F300" s="162" t="s">
        <v>31</v>
      </c>
      <c r="G300" s="327" t="s">
        <v>1452</v>
      </c>
      <c r="H300" s="327"/>
    </row>
    <row r="301" spans="1:8" x14ac:dyDescent="0.5">
      <c r="A301" s="307" t="s">
        <v>306</v>
      </c>
      <c r="B301" s="307" t="s">
        <v>307</v>
      </c>
      <c r="C301" s="308">
        <f>IFERROR(VLOOKUP(A301,'งบทดลอง รพ.'!$A$2:$C$600,3,0),0)</f>
        <v>0</v>
      </c>
      <c r="E301" s="162" t="s">
        <v>1405</v>
      </c>
      <c r="F301" s="162" t="s">
        <v>31</v>
      </c>
      <c r="G301" s="327" t="s">
        <v>1452</v>
      </c>
      <c r="H301" s="327"/>
    </row>
    <row r="302" spans="1:8" x14ac:dyDescent="0.5">
      <c r="A302" s="307" t="s">
        <v>308</v>
      </c>
      <c r="B302" s="307" t="s">
        <v>1543</v>
      </c>
      <c r="C302" s="308">
        <f>IFERROR(VLOOKUP(A302,'งบทดลอง รพ.'!$A$2:$C$600,3,0),0)</f>
        <v>0</v>
      </c>
      <c r="E302" s="162" t="s">
        <v>1405</v>
      </c>
      <c r="F302" s="162" t="s">
        <v>31</v>
      </c>
      <c r="G302" s="327" t="s">
        <v>1452</v>
      </c>
      <c r="H302" s="327"/>
    </row>
    <row r="303" spans="1:8" x14ac:dyDescent="0.5">
      <c r="A303" s="309" t="s">
        <v>1178</v>
      </c>
      <c r="B303" s="309" t="s">
        <v>1179</v>
      </c>
      <c r="C303" s="308">
        <f>IFERROR(VLOOKUP(A303,'งบทดลอง รพ.'!$A$2:$C$600,3,0),0)</f>
        <v>0</v>
      </c>
      <c r="E303" s="162" t="s">
        <v>1405</v>
      </c>
      <c r="F303" s="162" t="s">
        <v>31</v>
      </c>
      <c r="G303" s="327" t="s">
        <v>1450</v>
      </c>
      <c r="H303" s="327"/>
    </row>
    <row r="304" spans="1:8" x14ac:dyDescent="0.5">
      <c r="A304" s="309" t="s">
        <v>1180</v>
      </c>
      <c r="B304" s="309" t="s">
        <v>1181</v>
      </c>
      <c r="C304" s="308">
        <f>IFERROR(VLOOKUP(A304,'งบทดลอง รพ.'!$A$2:$C$600,3,0),0)</f>
        <v>0</v>
      </c>
      <c r="E304" s="162" t="s">
        <v>1405</v>
      </c>
      <c r="F304" s="162" t="s">
        <v>31</v>
      </c>
      <c r="G304" s="327" t="s">
        <v>1450</v>
      </c>
      <c r="H304" s="327"/>
    </row>
    <row r="305" spans="1:8" x14ac:dyDescent="0.5">
      <c r="A305" s="309" t="s">
        <v>1182</v>
      </c>
      <c r="B305" s="309" t="s">
        <v>1183</v>
      </c>
      <c r="C305" s="308">
        <f>IFERROR(VLOOKUP(A305,'งบทดลอง รพ.'!$A$2:$C$600,3,0),0)</f>
        <v>0</v>
      </c>
      <c r="E305" s="162" t="s">
        <v>1405</v>
      </c>
      <c r="F305" s="162" t="s">
        <v>31</v>
      </c>
      <c r="G305" s="327" t="s">
        <v>1450</v>
      </c>
      <c r="H305" s="327"/>
    </row>
    <row r="306" spans="1:8" x14ac:dyDescent="0.5">
      <c r="A306" s="309" t="s">
        <v>1184</v>
      </c>
      <c r="B306" s="309" t="s">
        <v>1185</v>
      </c>
      <c r="C306" s="308">
        <f>IFERROR(VLOOKUP(A306,'งบทดลอง รพ.'!$A$2:$C$600,3,0),0)</f>
        <v>0</v>
      </c>
      <c r="E306" s="162" t="s">
        <v>1405</v>
      </c>
      <c r="F306" s="162" t="s">
        <v>31</v>
      </c>
      <c r="G306" s="327" t="s">
        <v>1450</v>
      </c>
      <c r="H306" s="327"/>
    </row>
    <row r="307" spans="1:8" x14ac:dyDescent="0.5">
      <c r="A307" s="309" t="s">
        <v>1186</v>
      </c>
      <c r="B307" s="309" t="s">
        <v>1187</v>
      </c>
      <c r="C307" s="308">
        <f>IFERROR(VLOOKUP(A307,'งบทดลอง รพ.'!$A$2:$C$600,3,0),0)</f>
        <v>0</v>
      </c>
      <c r="E307" s="162" t="s">
        <v>1405</v>
      </c>
      <c r="F307" s="162" t="s">
        <v>31</v>
      </c>
      <c r="G307" s="327" t="s">
        <v>1450</v>
      </c>
      <c r="H307" s="327"/>
    </row>
    <row r="308" spans="1:8" x14ac:dyDescent="0.5">
      <c r="A308" s="307" t="s">
        <v>309</v>
      </c>
      <c r="B308" s="307" t="s">
        <v>310</v>
      </c>
      <c r="C308" s="308">
        <f>IFERROR(VLOOKUP(A308,'งบทดลอง รพ.'!$A$2:$C$600,3,0),0)</f>
        <v>0</v>
      </c>
      <c r="E308" s="162" t="s">
        <v>1405</v>
      </c>
      <c r="F308" s="162" t="s">
        <v>31</v>
      </c>
      <c r="G308" s="327" t="s">
        <v>1452</v>
      </c>
      <c r="H308" s="327"/>
    </row>
    <row r="309" spans="1:8" x14ac:dyDescent="0.5">
      <c r="A309" s="309" t="s">
        <v>1188</v>
      </c>
      <c r="B309" s="309" t="s">
        <v>1189</v>
      </c>
      <c r="C309" s="308">
        <f>IFERROR(VLOOKUP(A309,'งบทดลอง รพ.'!$A$2:$C$600,3,0),0)</f>
        <v>0</v>
      </c>
      <c r="E309" s="162" t="s">
        <v>1405</v>
      </c>
      <c r="F309" s="162" t="s">
        <v>31</v>
      </c>
      <c r="G309" s="327" t="s">
        <v>1450</v>
      </c>
      <c r="H309" s="327"/>
    </row>
    <row r="310" spans="1:8" x14ac:dyDescent="0.5">
      <c r="A310" s="307" t="s">
        <v>311</v>
      </c>
      <c r="B310" s="307" t="s">
        <v>312</v>
      </c>
      <c r="C310" s="308">
        <f>IFERROR(VLOOKUP(A310,'งบทดลอง รพ.'!$A$2:$C$600,3,0),0)</f>
        <v>0</v>
      </c>
      <c r="E310" s="162" t="s">
        <v>1405</v>
      </c>
      <c r="F310" s="162" t="s">
        <v>31</v>
      </c>
      <c r="G310" s="327" t="s">
        <v>1452</v>
      </c>
      <c r="H310" s="327"/>
    </row>
    <row r="311" spans="1:8" x14ac:dyDescent="0.5">
      <c r="A311" s="307" t="s">
        <v>313</v>
      </c>
      <c r="B311" s="307" t="s">
        <v>314</v>
      </c>
      <c r="C311" s="308">
        <f>IFERROR(VLOOKUP(A311,'งบทดลอง รพ.'!$A$2:$C$600,3,0),0)</f>
        <v>0</v>
      </c>
      <c r="E311" s="162" t="s">
        <v>1405</v>
      </c>
      <c r="F311" s="162" t="s">
        <v>31</v>
      </c>
      <c r="G311" s="327" t="s">
        <v>1452</v>
      </c>
      <c r="H311" s="327"/>
    </row>
    <row r="312" spans="1:8" x14ac:dyDescent="0.5">
      <c r="A312" s="309" t="s">
        <v>1190</v>
      </c>
      <c r="B312" s="309" t="s">
        <v>1191</v>
      </c>
      <c r="C312" s="308">
        <f>IFERROR(VLOOKUP(A312,'งบทดลอง รพ.'!$A$2:$C$600,3,0),0)</f>
        <v>0</v>
      </c>
      <c r="E312" s="162" t="s">
        <v>1405</v>
      </c>
      <c r="F312" s="162" t="s">
        <v>31</v>
      </c>
      <c r="G312" s="327" t="s">
        <v>1450</v>
      </c>
      <c r="H312" s="327"/>
    </row>
    <row r="313" spans="1:8" x14ac:dyDescent="0.5">
      <c r="A313" s="307" t="s">
        <v>315</v>
      </c>
      <c r="B313" s="307" t="s">
        <v>301</v>
      </c>
      <c r="C313" s="308">
        <f>IFERROR(VLOOKUP(A313,'งบทดลอง รพ.'!$A$2:$C$600,3,0),0)</f>
        <v>0</v>
      </c>
      <c r="E313" s="162" t="s">
        <v>1405</v>
      </c>
      <c r="F313" s="162" t="s">
        <v>31</v>
      </c>
      <c r="G313" s="327" t="s">
        <v>1452</v>
      </c>
      <c r="H313" s="327"/>
    </row>
    <row r="314" spans="1:8" x14ac:dyDescent="0.5">
      <c r="A314" s="309" t="s">
        <v>1192</v>
      </c>
      <c r="B314" s="309" t="s">
        <v>1177</v>
      </c>
      <c r="C314" s="308">
        <f>IFERROR(VLOOKUP(A314,'งบทดลอง รพ.'!$A$2:$C$600,3,0),0)</f>
        <v>0</v>
      </c>
      <c r="E314" s="162" t="s">
        <v>1405</v>
      </c>
      <c r="F314" s="162" t="s">
        <v>31</v>
      </c>
      <c r="G314" s="327" t="s">
        <v>1450</v>
      </c>
      <c r="H314" s="327"/>
    </row>
    <row r="315" spans="1:8" x14ac:dyDescent="0.5">
      <c r="A315" s="307" t="s">
        <v>316</v>
      </c>
      <c r="B315" s="307" t="s">
        <v>317</v>
      </c>
      <c r="C315" s="308">
        <f>IFERROR(VLOOKUP(A315,'งบทดลอง รพ.'!$A$2:$C$600,3,0),0)</f>
        <v>0</v>
      </c>
      <c r="E315" s="162" t="s">
        <v>1405</v>
      </c>
      <c r="F315" s="162" t="s">
        <v>31</v>
      </c>
      <c r="G315" s="327" t="s">
        <v>1452</v>
      </c>
      <c r="H315" s="327"/>
    </row>
    <row r="316" spans="1:8" x14ac:dyDescent="0.5">
      <c r="A316" s="307" t="s">
        <v>975</v>
      </c>
      <c r="B316" s="307" t="s">
        <v>976</v>
      </c>
      <c r="C316" s="308">
        <f>IFERROR(VLOOKUP(A316,'งบทดลอง รพ.'!$A$2:$C$600,3,0),0)</f>
        <v>0</v>
      </c>
      <c r="E316" s="162" t="s">
        <v>1405</v>
      </c>
      <c r="F316" s="162" t="s">
        <v>31</v>
      </c>
      <c r="G316" s="327" t="s">
        <v>1452</v>
      </c>
      <c r="H316" s="327"/>
    </row>
    <row r="317" spans="1:8" x14ac:dyDescent="0.5">
      <c r="A317" s="307" t="s">
        <v>318</v>
      </c>
      <c r="B317" s="307" t="s">
        <v>319</v>
      </c>
      <c r="C317" s="308">
        <f>IFERROR(VLOOKUP(A317,'งบทดลอง รพ.'!$A$2:$C$600,3,0),0)</f>
        <v>0</v>
      </c>
      <c r="E317" s="162" t="s">
        <v>1405</v>
      </c>
      <c r="F317" s="162" t="s">
        <v>31</v>
      </c>
      <c r="G317" s="327" t="s">
        <v>1452</v>
      </c>
      <c r="H317" s="327"/>
    </row>
    <row r="318" spans="1:8" x14ac:dyDescent="0.5">
      <c r="A318" s="307" t="s">
        <v>320</v>
      </c>
      <c r="B318" s="307" t="s">
        <v>321</v>
      </c>
      <c r="C318" s="308">
        <f>IFERROR(VLOOKUP(A318,'งบทดลอง รพ.'!$A$2:$C$600,3,0),0)</f>
        <v>0</v>
      </c>
      <c r="E318" s="162" t="s">
        <v>1405</v>
      </c>
      <c r="F318" s="162" t="s">
        <v>31</v>
      </c>
      <c r="G318" s="327" t="s">
        <v>1452</v>
      </c>
      <c r="H318" s="327"/>
    </row>
    <row r="319" spans="1:8" x14ac:dyDescent="0.5">
      <c r="A319" s="307" t="s">
        <v>322</v>
      </c>
      <c r="B319" s="307" t="s">
        <v>323</v>
      </c>
      <c r="C319" s="308">
        <f>IFERROR(VLOOKUP(A319,'งบทดลอง รพ.'!$A$2:$C$600,3,0),0)</f>
        <v>0</v>
      </c>
      <c r="E319" s="162" t="s">
        <v>1405</v>
      </c>
      <c r="F319" s="162" t="s">
        <v>31</v>
      </c>
      <c r="G319" s="327" t="s">
        <v>1452</v>
      </c>
      <c r="H319" s="327"/>
    </row>
    <row r="320" spans="1:8" x14ac:dyDescent="0.5">
      <c r="A320" s="307" t="s">
        <v>324</v>
      </c>
      <c r="B320" s="307" t="s">
        <v>325</v>
      </c>
      <c r="C320" s="308">
        <f>IFERROR(VLOOKUP(A320,'งบทดลอง รพ.'!$A$2:$C$600,3,0),0)</f>
        <v>905000</v>
      </c>
      <c r="E320" s="162" t="s">
        <v>1405</v>
      </c>
      <c r="F320" s="162" t="s">
        <v>31</v>
      </c>
      <c r="G320" s="327" t="s">
        <v>1452</v>
      </c>
      <c r="H320" s="327"/>
    </row>
    <row r="321" spans="1:8" x14ac:dyDescent="0.5">
      <c r="A321" s="309" t="s">
        <v>1193</v>
      </c>
      <c r="B321" s="309" t="s">
        <v>1194</v>
      </c>
      <c r="C321" s="308">
        <f>IFERROR(VLOOKUP(A321,'งบทดลอง รพ.'!$A$2:$C$600,3,0),0)</f>
        <v>0</v>
      </c>
      <c r="E321" s="162" t="s">
        <v>1405</v>
      </c>
      <c r="F321" s="162" t="s">
        <v>31</v>
      </c>
      <c r="G321" s="327" t="s">
        <v>1450</v>
      </c>
      <c r="H321" s="327"/>
    </row>
    <row r="322" spans="1:8" x14ac:dyDescent="0.5">
      <c r="A322" s="309" t="s">
        <v>1195</v>
      </c>
      <c r="B322" s="309" t="s">
        <v>1196</v>
      </c>
      <c r="C322" s="308">
        <f>IFERROR(VLOOKUP(A322,'งบทดลอง รพ.'!$A$2:$C$600,3,0),0)</f>
        <v>0</v>
      </c>
      <c r="E322" s="162" t="s">
        <v>1405</v>
      </c>
      <c r="F322" s="162" t="s">
        <v>31</v>
      </c>
      <c r="G322" s="327" t="s">
        <v>1450</v>
      </c>
      <c r="H322" s="327"/>
    </row>
    <row r="323" spans="1:8" x14ac:dyDescent="0.5">
      <c r="A323" s="307" t="s">
        <v>326</v>
      </c>
      <c r="B323" s="307" t="s">
        <v>327</v>
      </c>
      <c r="C323" s="308">
        <f>IFERROR(VLOOKUP(A323,'งบทดลอง รพ.'!$A$2:$C$600,3,0),0)</f>
        <v>0</v>
      </c>
      <c r="E323" s="162" t="s">
        <v>1405</v>
      </c>
      <c r="F323" s="162" t="s">
        <v>31</v>
      </c>
      <c r="G323" s="327" t="s">
        <v>1452</v>
      </c>
      <c r="H323" s="327"/>
    </row>
    <row r="324" spans="1:8" x14ac:dyDescent="0.5">
      <c r="A324" s="307" t="s">
        <v>328</v>
      </c>
      <c r="B324" s="307" t="s">
        <v>329</v>
      </c>
      <c r="C324" s="308">
        <f>IFERROR(VLOOKUP(A324,'งบทดลอง รพ.'!$A$2:$C$600,3,0),0)</f>
        <v>53000</v>
      </c>
      <c r="E324" s="162" t="s">
        <v>1413</v>
      </c>
      <c r="F324" s="162" t="s">
        <v>33</v>
      </c>
      <c r="G324" s="327" t="s">
        <v>1452</v>
      </c>
      <c r="H324" s="327"/>
    </row>
    <row r="325" spans="1:8" x14ac:dyDescent="0.5">
      <c r="A325" s="307" t="s">
        <v>330</v>
      </c>
      <c r="B325" s="307" t="s">
        <v>331</v>
      </c>
      <c r="C325" s="308">
        <f>IFERROR(VLOOKUP(A325,'งบทดลอง รพ.'!$A$2:$C$600,3,0),0)</f>
        <v>100000</v>
      </c>
      <c r="E325" s="162" t="s">
        <v>1413</v>
      </c>
      <c r="F325" s="162" t="s">
        <v>33</v>
      </c>
      <c r="G325" s="327" t="s">
        <v>1452</v>
      </c>
      <c r="H325" s="327"/>
    </row>
    <row r="326" spans="1:8" x14ac:dyDescent="0.5">
      <c r="A326" s="307" t="s">
        <v>332</v>
      </c>
      <c r="B326" s="307" t="s">
        <v>333</v>
      </c>
      <c r="C326" s="308">
        <f>IFERROR(VLOOKUP(A326,'งบทดลอง รพ.'!$A$2:$C$600,3,0),0)</f>
        <v>50000</v>
      </c>
      <c r="E326" s="162" t="s">
        <v>1413</v>
      </c>
      <c r="F326" s="162" t="s">
        <v>33</v>
      </c>
      <c r="G326" s="327" t="s">
        <v>1452</v>
      </c>
      <c r="H326" s="327"/>
    </row>
    <row r="327" spans="1:8" x14ac:dyDescent="0.5">
      <c r="A327" s="309" t="s">
        <v>1197</v>
      </c>
      <c r="B327" s="309" t="s">
        <v>1198</v>
      </c>
      <c r="C327" s="308">
        <f>IFERROR(VLOOKUP(A327,'งบทดลอง รพ.'!$A$2:$C$600,3,0),0)</f>
        <v>0</v>
      </c>
      <c r="E327" s="162" t="s">
        <v>1413</v>
      </c>
      <c r="F327" s="162" t="s">
        <v>33</v>
      </c>
      <c r="G327" s="327" t="s">
        <v>1450</v>
      </c>
      <c r="H327" s="327"/>
    </row>
    <row r="328" spans="1:8" x14ac:dyDescent="0.5">
      <c r="A328" s="309" t="s">
        <v>1199</v>
      </c>
      <c r="B328" s="309" t="s">
        <v>1200</v>
      </c>
      <c r="C328" s="308">
        <f>IFERROR(VLOOKUP(A328,'งบทดลอง รพ.'!$A$2:$C$600,3,0),0)</f>
        <v>0</v>
      </c>
      <c r="E328" s="162" t="s">
        <v>1413</v>
      </c>
      <c r="F328" s="162" t="s">
        <v>33</v>
      </c>
      <c r="G328" s="327" t="s">
        <v>1450</v>
      </c>
      <c r="H328" s="327"/>
    </row>
    <row r="329" spans="1:8" x14ac:dyDescent="0.5">
      <c r="A329" s="309" t="s">
        <v>1201</v>
      </c>
      <c r="B329" s="309" t="s">
        <v>1202</v>
      </c>
      <c r="C329" s="308">
        <f>IFERROR(VLOOKUP(A329,'งบทดลอง รพ.'!$A$2:$C$600,3,0),0)</f>
        <v>0</v>
      </c>
      <c r="E329" s="162" t="s">
        <v>1413</v>
      </c>
      <c r="F329" s="162" t="s">
        <v>33</v>
      </c>
      <c r="G329" s="327" t="s">
        <v>1450</v>
      </c>
      <c r="H329" s="327"/>
    </row>
    <row r="330" spans="1:8" x14ac:dyDescent="0.5">
      <c r="A330" s="307" t="s">
        <v>977</v>
      </c>
      <c r="B330" s="307" t="s">
        <v>399</v>
      </c>
      <c r="C330" s="308">
        <f>IFERROR(VLOOKUP(A330,'งบทดลอง รพ.'!$A$2:$C$600,3,0),0)</f>
        <v>380000</v>
      </c>
      <c r="E330" s="162" t="s">
        <v>1425</v>
      </c>
      <c r="F330" s="162" t="s">
        <v>37</v>
      </c>
      <c r="G330" s="327" t="s">
        <v>1452</v>
      </c>
      <c r="H330" s="327"/>
    </row>
    <row r="331" spans="1:8" x14ac:dyDescent="0.5">
      <c r="A331" s="307" t="s">
        <v>978</v>
      </c>
      <c r="B331" s="307" t="s">
        <v>400</v>
      </c>
      <c r="C331" s="308">
        <f>IFERROR(VLOOKUP(A331,'งบทดลอง รพ.'!$A$2:$C$600,3,0),0)</f>
        <v>10000</v>
      </c>
      <c r="E331" s="162" t="s">
        <v>1425</v>
      </c>
      <c r="F331" s="162" t="s">
        <v>37</v>
      </c>
      <c r="G331" s="327" t="s">
        <v>1452</v>
      </c>
      <c r="H331" s="327"/>
    </row>
    <row r="332" spans="1:8" x14ac:dyDescent="0.5">
      <c r="A332" s="307" t="s">
        <v>979</v>
      </c>
      <c r="B332" s="307" t="s">
        <v>401</v>
      </c>
      <c r="C332" s="308">
        <f>IFERROR(VLOOKUP(A332,'งบทดลอง รพ.'!$A$2:$C$600,3,0),0)</f>
        <v>47000</v>
      </c>
      <c r="E332" s="162" t="s">
        <v>1425</v>
      </c>
      <c r="F332" s="162" t="s">
        <v>37</v>
      </c>
      <c r="G332" s="327" t="s">
        <v>1452</v>
      </c>
      <c r="H332" s="327"/>
    </row>
    <row r="333" spans="1:8" x14ac:dyDescent="0.5">
      <c r="A333" s="307" t="s">
        <v>980</v>
      </c>
      <c r="B333" s="307" t="s">
        <v>402</v>
      </c>
      <c r="C333" s="308">
        <f>IFERROR(VLOOKUP(A333,'งบทดลอง รพ.'!$A$2:$C$600,3,0),0)</f>
        <v>21500</v>
      </c>
      <c r="E333" s="162" t="s">
        <v>1425</v>
      </c>
      <c r="F333" s="162" t="s">
        <v>37</v>
      </c>
      <c r="G333" s="327" t="s">
        <v>1452</v>
      </c>
      <c r="H333" s="327"/>
    </row>
    <row r="334" spans="1:8" x14ac:dyDescent="0.5">
      <c r="A334" s="307" t="s">
        <v>981</v>
      </c>
      <c r="B334" s="307" t="s">
        <v>403</v>
      </c>
      <c r="C334" s="308">
        <f>IFERROR(VLOOKUP(A334,'งบทดลอง รพ.'!$A$2:$C$600,3,0),0)</f>
        <v>682000</v>
      </c>
      <c r="E334" s="162" t="s">
        <v>1425</v>
      </c>
      <c r="F334" s="162" t="s">
        <v>37</v>
      </c>
      <c r="G334" s="327" t="s">
        <v>1452</v>
      </c>
      <c r="H334" s="327"/>
    </row>
    <row r="335" spans="1:8" x14ac:dyDescent="0.5">
      <c r="A335" s="307" t="s">
        <v>982</v>
      </c>
      <c r="B335" s="307" t="s">
        <v>404</v>
      </c>
      <c r="C335" s="308">
        <f>IFERROR(VLOOKUP(A335,'งบทดลอง รพ.'!$A$2:$C$600,3,0),0)</f>
        <v>662000</v>
      </c>
      <c r="E335" s="162" t="s">
        <v>1425</v>
      </c>
      <c r="F335" s="162" t="s">
        <v>37</v>
      </c>
      <c r="G335" s="327" t="s">
        <v>1452</v>
      </c>
      <c r="H335" s="327"/>
    </row>
    <row r="336" spans="1:8" x14ac:dyDescent="0.5">
      <c r="A336" s="307" t="s">
        <v>983</v>
      </c>
      <c r="B336" s="307" t="s">
        <v>409</v>
      </c>
      <c r="C336" s="308">
        <f>IFERROR(VLOOKUP(A336,'งบทดลอง รพ.'!$A$2:$C$600,3,0),0)</f>
        <v>52000</v>
      </c>
      <c r="E336" s="162" t="s">
        <v>1425</v>
      </c>
      <c r="F336" s="162" t="s">
        <v>37</v>
      </c>
      <c r="G336" s="327" t="s">
        <v>1452</v>
      </c>
      <c r="H336" s="327"/>
    </row>
    <row r="337" spans="1:8" x14ac:dyDescent="0.5">
      <c r="A337" s="307" t="s">
        <v>984</v>
      </c>
      <c r="B337" s="307" t="s">
        <v>410</v>
      </c>
      <c r="C337" s="308">
        <f>IFERROR(VLOOKUP(A337,'งบทดลอง รพ.'!$A$2:$C$600,3,0),0)</f>
        <v>32000</v>
      </c>
      <c r="E337" s="162" t="s">
        <v>1425</v>
      </c>
      <c r="F337" s="162" t="s">
        <v>37</v>
      </c>
      <c r="G337" s="327" t="s">
        <v>1452</v>
      </c>
      <c r="H337" s="327"/>
    </row>
    <row r="338" spans="1:8" x14ac:dyDescent="0.5">
      <c r="A338" s="307" t="s">
        <v>985</v>
      </c>
      <c r="B338" s="307" t="s">
        <v>411</v>
      </c>
      <c r="C338" s="308">
        <f>IFERROR(VLOOKUP(A338,'งบทดลอง รพ.'!$A$2:$C$600,3,0),0)</f>
        <v>0</v>
      </c>
      <c r="E338" s="162" t="s">
        <v>1425</v>
      </c>
      <c r="F338" s="162" t="s">
        <v>37</v>
      </c>
      <c r="G338" s="327" t="s">
        <v>1452</v>
      </c>
      <c r="H338" s="327"/>
    </row>
    <row r="339" spans="1:8" x14ac:dyDescent="0.5">
      <c r="A339" s="307" t="s">
        <v>334</v>
      </c>
      <c r="B339" s="307" t="s">
        <v>335</v>
      </c>
      <c r="C339" s="308">
        <f>IFERROR(VLOOKUP(A339,'งบทดลอง รพ.'!$A$2:$C$600,3,0),0)</f>
        <v>5000</v>
      </c>
      <c r="E339" s="162" t="s">
        <v>1415</v>
      </c>
      <c r="F339" s="162" t="s">
        <v>33</v>
      </c>
      <c r="G339" s="327" t="s">
        <v>1452</v>
      </c>
      <c r="H339" s="327"/>
    </row>
    <row r="340" spans="1:8" x14ac:dyDescent="0.5">
      <c r="A340" s="307" t="s">
        <v>336</v>
      </c>
      <c r="B340" s="307" t="s">
        <v>337</v>
      </c>
      <c r="C340" s="308">
        <f>IFERROR(VLOOKUP(A340,'งบทดลอง รพ.'!$A$2:$C$600,3,0),0)</f>
        <v>69000</v>
      </c>
      <c r="E340" s="162" t="s">
        <v>1415</v>
      </c>
      <c r="F340" s="162" t="s">
        <v>33</v>
      </c>
      <c r="G340" s="327" t="s">
        <v>1452</v>
      </c>
      <c r="H340" s="327"/>
    </row>
    <row r="341" spans="1:8" x14ac:dyDescent="0.5">
      <c r="A341" s="307" t="s">
        <v>338</v>
      </c>
      <c r="B341" s="307" t="s">
        <v>339</v>
      </c>
      <c r="C341" s="308">
        <f>IFERROR(VLOOKUP(A341,'งบทดลอง รพ.'!$A$2:$C$600,3,0),0)</f>
        <v>200000</v>
      </c>
      <c r="E341" s="162" t="s">
        <v>1415</v>
      </c>
      <c r="F341" s="162" t="s">
        <v>33</v>
      </c>
      <c r="G341" s="327" t="s">
        <v>1452</v>
      </c>
      <c r="H341" s="327"/>
    </row>
    <row r="342" spans="1:8" x14ac:dyDescent="0.5">
      <c r="A342" s="307" t="s">
        <v>340</v>
      </c>
      <c r="B342" s="307" t="s">
        <v>341</v>
      </c>
      <c r="C342" s="308">
        <f>IFERROR(VLOOKUP(A342,'งบทดลอง รพ.'!$A$2:$C$600,3,0),0)</f>
        <v>180000</v>
      </c>
      <c r="E342" s="162" t="s">
        <v>1415</v>
      </c>
      <c r="F342" s="162" t="s">
        <v>33</v>
      </c>
      <c r="G342" s="327" t="s">
        <v>1452</v>
      </c>
      <c r="H342" s="327"/>
    </row>
    <row r="343" spans="1:8" x14ac:dyDescent="0.5">
      <c r="A343" s="307" t="s">
        <v>342</v>
      </c>
      <c r="B343" s="307" t="s">
        <v>343</v>
      </c>
      <c r="C343" s="308">
        <f>IFERROR(VLOOKUP(A343,'งบทดลอง รพ.'!$A$2:$C$600,3,0),0)</f>
        <v>0</v>
      </c>
      <c r="E343" s="162" t="s">
        <v>1415</v>
      </c>
      <c r="F343" s="162" t="s">
        <v>33</v>
      </c>
      <c r="G343" s="327" t="s">
        <v>1452</v>
      </c>
      <c r="H343" s="327"/>
    </row>
    <row r="344" spans="1:8" x14ac:dyDescent="0.5">
      <c r="A344" s="307" t="s">
        <v>344</v>
      </c>
      <c r="B344" s="307" t="s">
        <v>345</v>
      </c>
      <c r="C344" s="308">
        <f>IFERROR(VLOOKUP(A344,'งบทดลอง รพ.'!$A$2:$C$600,3,0),0)</f>
        <v>102300</v>
      </c>
      <c r="E344" s="162" t="s">
        <v>1415</v>
      </c>
      <c r="F344" s="162" t="s">
        <v>33</v>
      </c>
      <c r="G344" s="327" t="s">
        <v>1452</v>
      </c>
      <c r="H344" s="327"/>
    </row>
    <row r="345" spans="1:8" x14ac:dyDescent="0.5">
      <c r="A345" s="307" t="s">
        <v>346</v>
      </c>
      <c r="B345" s="307" t="s">
        <v>347</v>
      </c>
      <c r="C345" s="308">
        <f>IFERROR(VLOOKUP(A345,'งบทดลอง รพ.'!$A$2:$C$600,3,0),0)</f>
        <v>5000</v>
      </c>
      <c r="E345" s="162" t="s">
        <v>1415</v>
      </c>
      <c r="F345" s="162" t="s">
        <v>33</v>
      </c>
      <c r="G345" s="327" t="s">
        <v>1452</v>
      </c>
      <c r="H345" s="327"/>
    </row>
    <row r="346" spans="1:8" x14ac:dyDescent="0.5">
      <c r="A346" s="307" t="s">
        <v>348</v>
      </c>
      <c r="B346" s="307" t="s">
        <v>349</v>
      </c>
      <c r="C346" s="308">
        <f>IFERROR(VLOOKUP(A346,'งบทดลอง รพ.'!$A$2:$C$600,3,0),0)</f>
        <v>65000</v>
      </c>
      <c r="E346" s="162" t="s">
        <v>1415</v>
      </c>
      <c r="F346" s="162" t="s">
        <v>33</v>
      </c>
      <c r="G346" s="327" t="s">
        <v>1452</v>
      </c>
      <c r="H346" s="327"/>
    </row>
    <row r="347" spans="1:8" x14ac:dyDescent="0.5">
      <c r="A347" s="307" t="s">
        <v>350</v>
      </c>
      <c r="B347" s="307" t="s">
        <v>351</v>
      </c>
      <c r="C347" s="308">
        <f>IFERROR(VLOOKUP(A347,'งบทดลอง รพ.'!$A$2:$C$600,3,0),0)</f>
        <v>0</v>
      </c>
      <c r="E347" s="162" t="s">
        <v>1417</v>
      </c>
      <c r="F347" s="162" t="s">
        <v>33</v>
      </c>
      <c r="G347" s="327" t="s">
        <v>1452</v>
      </c>
      <c r="H347" s="327"/>
    </row>
    <row r="348" spans="1:8" x14ac:dyDescent="0.5">
      <c r="A348" s="307" t="s">
        <v>352</v>
      </c>
      <c r="B348" s="307" t="s">
        <v>353</v>
      </c>
      <c r="C348" s="308">
        <f>IFERROR(VLOOKUP(A348,'งบทดลอง รพ.'!$A$2:$C$600,3,0),0)</f>
        <v>0</v>
      </c>
      <c r="E348" s="162" t="s">
        <v>1417</v>
      </c>
      <c r="F348" s="162" t="s">
        <v>33</v>
      </c>
      <c r="G348" s="327" t="s">
        <v>1452</v>
      </c>
      <c r="H348" s="327"/>
    </row>
    <row r="349" spans="1:8" x14ac:dyDescent="0.5">
      <c r="A349" s="307" t="s">
        <v>354</v>
      </c>
      <c r="B349" s="307" t="s">
        <v>1544</v>
      </c>
      <c r="C349" s="308">
        <f>IFERROR(VLOOKUP(A349,'งบทดลอง รพ.'!$A$2:$C$600,3,0),0)</f>
        <v>0</v>
      </c>
      <c r="E349" s="162" t="s">
        <v>1417</v>
      </c>
      <c r="F349" s="162" t="s">
        <v>33</v>
      </c>
      <c r="G349" s="327" t="s">
        <v>1452</v>
      </c>
      <c r="H349" s="327"/>
    </row>
    <row r="350" spans="1:8" x14ac:dyDescent="0.5">
      <c r="A350" s="307" t="s">
        <v>355</v>
      </c>
      <c r="B350" s="307" t="s">
        <v>356</v>
      </c>
      <c r="C350" s="308">
        <f>IFERROR(VLOOKUP(A350,'งบทดลอง รพ.'!$A$2:$C$600,3,0),0)</f>
        <v>160000</v>
      </c>
      <c r="E350" s="162" t="s">
        <v>1417</v>
      </c>
      <c r="F350" s="162" t="s">
        <v>33</v>
      </c>
      <c r="G350" s="327" t="s">
        <v>1452</v>
      </c>
      <c r="H350" s="327"/>
    </row>
    <row r="351" spans="1:8" x14ac:dyDescent="0.5">
      <c r="A351" s="307" t="s">
        <v>357</v>
      </c>
      <c r="B351" s="307" t="s">
        <v>358</v>
      </c>
      <c r="C351" s="308">
        <f>IFERROR(VLOOKUP(A351,'งบทดลอง รพ.'!$A$2:$C$600,3,0),0)</f>
        <v>0</v>
      </c>
      <c r="E351" s="162" t="s">
        <v>1417</v>
      </c>
      <c r="F351" s="162" t="s">
        <v>33</v>
      </c>
      <c r="G351" s="327" t="s">
        <v>1452</v>
      </c>
      <c r="H351" s="327"/>
    </row>
    <row r="352" spans="1:8" x14ac:dyDescent="0.5">
      <c r="A352" s="307" t="s">
        <v>986</v>
      </c>
      <c r="B352" s="307" t="s">
        <v>987</v>
      </c>
      <c r="C352" s="308">
        <f>IFERROR(VLOOKUP(A352,'งบทดลอง รพ.'!$A$2:$C$600,3,0),0)</f>
        <v>350000</v>
      </c>
      <c r="E352" s="162" t="s">
        <v>1425</v>
      </c>
      <c r="F352" s="162" t="s">
        <v>37</v>
      </c>
      <c r="G352" s="327" t="s">
        <v>1452</v>
      </c>
      <c r="H352" s="327"/>
    </row>
    <row r="353" spans="1:8" x14ac:dyDescent="0.5">
      <c r="A353" s="307" t="s">
        <v>359</v>
      </c>
      <c r="B353" s="307" t="s">
        <v>360</v>
      </c>
      <c r="C353" s="308">
        <f>IFERROR(VLOOKUP(A353,'งบทดลอง รพ.'!$A$2:$C$600,3,0),0)</f>
        <v>1100000</v>
      </c>
      <c r="E353" s="162" t="s">
        <v>1419</v>
      </c>
      <c r="F353" s="162" t="s">
        <v>33</v>
      </c>
      <c r="G353" s="327" t="s">
        <v>1452</v>
      </c>
      <c r="H353" s="327"/>
    </row>
    <row r="354" spans="1:8" x14ac:dyDescent="0.5">
      <c r="A354" s="307" t="s">
        <v>361</v>
      </c>
      <c r="B354" s="307" t="s">
        <v>362</v>
      </c>
      <c r="C354" s="308">
        <f>IFERROR(VLOOKUP(A354,'งบทดลอง รพ.'!$A$2:$C$600,3,0),0)</f>
        <v>720000</v>
      </c>
      <c r="E354" s="162" t="s">
        <v>1419</v>
      </c>
      <c r="F354" s="162" t="s">
        <v>33</v>
      </c>
      <c r="G354" s="327" t="s">
        <v>1452</v>
      </c>
      <c r="H354" s="327"/>
    </row>
    <row r="355" spans="1:8" x14ac:dyDescent="0.5">
      <c r="A355" s="307" t="s">
        <v>363</v>
      </c>
      <c r="B355" s="307" t="s">
        <v>364</v>
      </c>
      <c r="C355" s="308">
        <f>IFERROR(VLOOKUP(A355,'งบทดลอง รพ.'!$A$2:$C$600,3,0),0)</f>
        <v>0</v>
      </c>
      <c r="E355" s="162" t="s">
        <v>1419</v>
      </c>
      <c r="F355" s="162" t="s">
        <v>33</v>
      </c>
      <c r="G355" s="327" t="s">
        <v>1452</v>
      </c>
      <c r="H355" s="327"/>
    </row>
    <row r="356" spans="1:8" x14ac:dyDescent="0.5">
      <c r="A356" s="307" t="s">
        <v>365</v>
      </c>
      <c r="B356" s="307" t="s">
        <v>366</v>
      </c>
      <c r="C356" s="308">
        <f>IFERROR(VLOOKUP(A356,'งบทดลอง รพ.'!$A$2:$C$600,3,0),0)</f>
        <v>0</v>
      </c>
      <c r="E356" s="162" t="s">
        <v>1419</v>
      </c>
      <c r="F356" s="162" t="s">
        <v>33</v>
      </c>
      <c r="G356" s="327" t="s">
        <v>1452</v>
      </c>
      <c r="H356" s="327"/>
    </row>
    <row r="357" spans="1:8" x14ac:dyDescent="0.5">
      <c r="A357" s="307" t="s">
        <v>367</v>
      </c>
      <c r="B357" s="307" t="s">
        <v>368</v>
      </c>
      <c r="C357" s="308">
        <f>IFERROR(VLOOKUP(A357,'งบทดลอง รพ.'!$A$2:$C$600,3,0),0)</f>
        <v>0</v>
      </c>
      <c r="E357" s="162" t="s">
        <v>1419</v>
      </c>
      <c r="F357" s="162" t="s">
        <v>33</v>
      </c>
      <c r="G357" s="327" t="s">
        <v>1452</v>
      </c>
      <c r="H357" s="327"/>
    </row>
    <row r="358" spans="1:8" x14ac:dyDescent="0.5">
      <c r="A358" s="307" t="s">
        <v>369</v>
      </c>
      <c r="B358" s="307" t="s">
        <v>370</v>
      </c>
      <c r="C358" s="308">
        <f>IFERROR(VLOOKUP(A358,'งบทดลอง รพ.'!$A$2:$C$600,3,0),0)</f>
        <v>120000</v>
      </c>
      <c r="E358" s="162" t="s">
        <v>1419</v>
      </c>
      <c r="F358" s="162" t="s">
        <v>33</v>
      </c>
      <c r="G358" s="327" t="s">
        <v>1452</v>
      </c>
      <c r="H358" s="327"/>
    </row>
    <row r="359" spans="1:8" x14ac:dyDescent="0.5">
      <c r="A359" s="307" t="s">
        <v>371</v>
      </c>
      <c r="B359" s="307" t="s">
        <v>1545</v>
      </c>
      <c r="C359" s="308">
        <f>IFERROR(VLOOKUP(A359,'งบทดลอง รพ.'!$A$2:$C$600,3,0),0)</f>
        <v>0</v>
      </c>
      <c r="E359" s="162" t="s">
        <v>1421</v>
      </c>
      <c r="F359" s="162" t="s">
        <v>33</v>
      </c>
      <c r="G359" s="327" t="s">
        <v>1452</v>
      </c>
      <c r="H359" s="327"/>
    </row>
    <row r="360" spans="1:8" x14ac:dyDescent="0.5">
      <c r="A360" s="307" t="s">
        <v>373</v>
      </c>
      <c r="B360" s="307" t="s">
        <v>1546</v>
      </c>
      <c r="C360" s="308">
        <f>IFERROR(VLOOKUP(A360,'งบทดลอง รพ.'!$A$2:$C$600,3,0),0)</f>
        <v>1600000</v>
      </c>
      <c r="E360" s="162" t="s">
        <v>1419</v>
      </c>
      <c r="F360" s="162" t="s">
        <v>33</v>
      </c>
      <c r="G360" s="327" t="s">
        <v>1452</v>
      </c>
      <c r="H360" s="327"/>
    </row>
    <row r="361" spans="1:8" x14ac:dyDescent="0.5">
      <c r="A361" s="307" t="s">
        <v>374</v>
      </c>
      <c r="B361" s="307" t="s">
        <v>375</v>
      </c>
      <c r="C361" s="308">
        <f>IFERROR(VLOOKUP(A361,'งบทดลอง รพ.'!$A$2:$C$600,3,0),0)</f>
        <v>1230000</v>
      </c>
      <c r="E361" s="162" t="s">
        <v>1421</v>
      </c>
      <c r="F361" s="162" t="s">
        <v>33</v>
      </c>
      <c r="G361" s="327" t="s">
        <v>1452</v>
      </c>
      <c r="H361" s="327"/>
    </row>
    <row r="362" spans="1:8" x14ac:dyDescent="0.5">
      <c r="A362" s="307" t="s">
        <v>376</v>
      </c>
      <c r="B362" s="307" t="s">
        <v>377</v>
      </c>
      <c r="C362" s="308">
        <f>IFERROR(VLOOKUP(A362,'งบทดลอง รพ.'!$A$2:$C$600,3,0),0)</f>
        <v>380000</v>
      </c>
      <c r="E362" s="162" t="s">
        <v>1421</v>
      </c>
      <c r="F362" s="162" t="s">
        <v>33</v>
      </c>
      <c r="G362" s="327" t="s">
        <v>1452</v>
      </c>
      <c r="H362" s="327"/>
    </row>
    <row r="363" spans="1:8" x14ac:dyDescent="0.5">
      <c r="A363" s="307" t="s">
        <v>378</v>
      </c>
      <c r="B363" s="307" t="s">
        <v>379</v>
      </c>
      <c r="C363" s="308">
        <f>IFERROR(VLOOKUP(A363,'งบทดลอง รพ.'!$A$2:$C$600,3,0),0)</f>
        <v>0</v>
      </c>
      <c r="E363" s="162" t="s">
        <v>1413</v>
      </c>
      <c r="F363" s="162" t="s">
        <v>33</v>
      </c>
      <c r="G363" s="327" t="s">
        <v>1452</v>
      </c>
      <c r="H363" s="327"/>
    </row>
    <row r="364" spans="1:8" x14ac:dyDescent="0.5">
      <c r="A364" s="307" t="s">
        <v>380</v>
      </c>
      <c r="B364" s="307" t="s">
        <v>381</v>
      </c>
      <c r="C364" s="308">
        <f>IFERROR(VLOOKUP(A364,'งบทดลอง รพ.'!$A$2:$C$600,3,0),0)</f>
        <v>0</v>
      </c>
      <c r="E364" s="162" t="s">
        <v>1413</v>
      </c>
      <c r="F364" s="162" t="s">
        <v>33</v>
      </c>
      <c r="G364" s="327" t="s">
        <v>1452</v>
      </c>
      <c r="H364" s="327"/>
    </row>
    <row r="365" spans="1:8" x14ac:dyDescent="0.5">
      <c r="A365" s="307" t="s">
        <v>390</v>
      </c>
      <c r="B365" s="307" t="s">
        <v>391</v>
      </c>
      <c r="C365" s="308">
        <f>IFERROR(VLOOKUP(A365,'งบทดลอง รพ.'!$A$2:$C$600,3,0),0)</f>
        <v>2500000</v>
      </c>
      <c r="E365" s="162" t="s">
        <v>1423</v>
      </c>
      <c r="F365" s="162" t="s">
        <v>35</v>
      </c>
      <c r="G365" s="327" t="s">
        <v>1452</v>
      </c>
      <c r="H365" s="327"/>
    </row>
    <row r="366" spans="1:8" x14ac:dyDescent="0.5">
      <c r="A366" s="307" t="s">
        <v>392</v>
      </c>
      <c r="B366" s="307" t="s">
        <v>1547</v>
      </c>
      <c r="C366" s="308">
        <f>IFERROR(VLOOKUP(A366,'งบทดลอง รพ.'!$A$2:$C$600,3,0),0)</f>
        <v>320000</v>
      </c>
      <c r="E366" s="162" t="s">
        <v>1423</v>
      </c>
      <c r="F366" s="162" t="s">
        <v>35</v>
      </c>
      <c r="G366" s="327" t="s">
        <v>1452</v>
      </c>
      <c r="H366" s="327"/>
    </row>
    <row r="367" spans="1:8" x14ac:dyDescent="0.5">
      <c r="A367" s="307" t="s">
        <v>393</v>
      </c>
      <c r="B367" s="307" t="s">
        <v>394</v>
      </c>
      <c r="C367" s="308">
        <f>IFERROR(VLOOKUP(A367,'งบทดลอง รพ.'!$A$2:$C$600,3,0),0)</f>
        <v>50000</v>
      </c>
      <c r="E367" s="162" t="s">
        <v>1423</v>
      </c>
      <c r="F367" s="162" t="s">
        <v>35</v>
      </c>
      <c r="G367" s="327" t="s">
        <v>1452</v>
      </c>
      <c r="H367" s="327"/>
    </row>
    <row r="368" spans="1:8" x14ac:dyDescent="0.5">
      <c r="A368" s="307" t="s">
        <v>395</v>
      </c>
      <c r="B368" s="307" t="s">
        <v>396</v>
      </c>
      <c r="C368" s="308">
        <f>IFERROR(VLOOKUP(A368,'งบทดลอง รพ.'!$A$2:$C$600,3,0),0)</f>
        <v>130000</v>
      </c>
      <c r="E368" s="162" t="s">
        <v>1423</v>
      </c>
      <c r="F368" s="162" t="s">
        <v>35</v>
      </c>
      <c r="G368" s="327" t="s">
        <v>1452</v>
      </c>
      <c r="H368" s="327"/>
    </row>
    <row r="369" spans="1:8" x14ac:dyDescent="0.5">
      <c r="A369" s="307" t="s">
        <v>397</v>
      </c>
      <c r="B369" s="307" t="s">
        <v>398</v>
      </c>
      <c r="C369" s="308">
        <f>IFERROR(VLOOKUP(A369,'งบทดลอง รพ.'!$A$2:$C$600,3,0),0)</f>
        <v>7000</v>
      </c>
      <c r="E369" s="162" t="s">
        <v>1423</v>
      </c>
      <c r="F369" s="162" t="s">
        <v>35</v>
      </c>
      <c r="G369" s="327" t="s">
        <v>1452</v>
      </c>
      <c r="H369" s="327"/>
    </row>
    <row r="370" spans="1:8" x14ac:dyDescent="0.5">
      <c r="A370" s="307" t="s">
        <v>382</v>
      </c>
      <c r="B370" s="307" t="s">
        <v>383</v>
      </c>
      <c r="C370" s="308">
        <f>IFERROR(VLOOKUP(A370,'งบทดลอง รพ.'!$A$2:$C$600,3,0),0)</f>
        <v>0</v>
      </c>
      <c r="E370" s="162" t="s">
        <v>1413</v>
      </c>
      <c r="F370" s="162" t="s">
        <v>33</v>
      </c>
      <c r="G370" s="327" t="s">
        <v>1452</v>
      </c>
      <c r="H370" s="327"/>
    </row>
    <row r="371" spans="1:8" x14ac:dyDescent="0.5">
      <c r="A371" s="307" t="s">
        <v>384</v>
      </c>
      <c r="B371" s="307" t="s">
        <v>385</v>
      </c>
      <c r="C371" s="308">
        <f>IFERROR(VLOOKUP(A371,'งบทดลอง รพ.'!$A$2:$C$600,3,0),0)</f>
        <v>121000</v>
      </c>
      <c r="E371" s="162" t="s">
        <v>1413</v>
      </c>
      <c r="F371" s="162" t="s">
        <v>33</v>
      </c>
      <c r="G371" s="327" t="s">
        <v>1452</v>
      </c>
      <c r="H371" s="327"/>
    </row>
    <row r="372" spans="1:8" x14ac:dyDescent="0.5">
      <c r="A372" s="307" t="s">
        <v>220</v>
      </c>
      <c r="B372" s="307" t="s">
        <v>221</v>
      </c>
      <c r="C372" s="308">
        <f>IFERROR(VLOOKUP(A372,'งบทดลอง รพ.'!$A$2:$C$600,3,0),0)</f>
        <v>9700000</v>
      </c>
      <c r="E372" s="162" t="s">
        <v>1385</v>
      </c>
      <c r="F372" s="162" t="s">
        <v>19</v>
      </c>
      <c r="G372" s="327" t="s">
        <v>1452</v>
      </c>
      <c r="H372" s="327"/>
    </row>
    <row r="373" spans="1:8" x14ac:dyDescent="0.5">
      <c r="A373" s="307" t="s">
        <v>222</v>
      </c>
      <c r="B373" s="307" t="s">
        <v>1548</v>
      </c>
      <c r="C373" s="308">
        <f>IFERROR(VLOOKUP(A373,'งบทดลอง รพ.'!$A$2:$C$600,3,0),0)</f>
        <v>125000</v>
      </c>
      <c r="E373" s="162" t="s">
        <v>1387</v>
      </c>
      <c r="F373" s="162" t="s">
        <v>21</v>
      </c>
      <c r="G373" s="327" t="s">
        <v>1452</v>
      </c>
      <c r="H373" s="327"/>
    </row>
    <row r="374" spans="1:8" x14ac:dyDescent="0.5">
      <c r="A374" s="307" t="s">
        <v>224</v>
      </c>
      <c r="B374" s="307" t="s">
        <v>1549</v>
      </c>
      <c r="C374" s="308">
        <f>IFERROR(VLOOKUP(A374,'งบทดลอง รพ.'!$A$2:$C$600,3,0),0)</f>
        <v>2050000</v>
      </c>
      <c r="E374" s="162" t="s">
        <v>1389</v>
      </c>
      <c r="F374" s="162" t="s">
        <v>21</v>
      </c>
      <c r="G374" s="327" t="s">
        <v>1452</v>
      </c>
      <c r="H374" s="327"/>
    </row>
    <row r="375" spans="1:8" x14ac:dyDescent="0.5">
      <c r="A375" s="307" t="s">
        <v>227</v>
      </c>
      <c r="B375" s="307" t="s">
        <v>228</v>
      </c>
      <c r="C375" s="308">
        <f>IFERROR(VLOOKUP(A375,'งบทดลอง รพ.'!$A$2:$C$600,3,0),0)</f>
        <v>2263000</v>
      </c>
      <c r="E375" s="162" t="s">
        <v>1393</v>
      </c>
      <c r="F375" s="162" t="s">
        <v>23</v>
      </c>
      <c r="G375" s="327" t="s">
        <v>1452</v>
      </c>
      <c r="H375" s="327"/>
    </row>
    <row r="376" spans="1:8" x14ac:dyDescent="0.5">
      <c r="A376" s="309" t="s">
        <v>1203</v>
      </c>
      <c r="B376" s="309" t="s">
        <v>399</v>
      </c>
      <c r="C376" s="308">
        <f>IFERROR(VLOOKUP(A376,'งบทดลอง รพ.'!$A$2:$C$600,3,0),0)</f>
        <v>0</v>
      </c>
      <c r="E376" s="162" t="s">
        <v>1425</v>
      </c>
      <c r="F376" s="162" t="s">
        <v>37</v>
      </c>
      <c r="G376" s="327" t="s">
        <v>1450</v>
      </c>
      <c r="H376" s="327"/>
    </row>
    <row r="377" spans="1:8" x14ac:dyDescent="0.5">
      <c r="A377" s="309" t="s">
        <v>1204</v>
      </c>
      <c r="B377" s="309" t="s">
        <v>400</v>
      </c>
      <c r="C377" s="308">
        <f>IFERROR(VLOOKUP(A377,'งบทดลอง รพ.'!$A$2:$C$600,3,0),0)</f>
        <v>0</v>
      </c>
      <c r="E377" s="162" t="s">
        <v>1425</v>
      </c>
      <c r="F377" s="162" t="s">
        <v>37</v>
      </c>
      <c r="G377" s="327" t="s">
        <v>1450</v>
      </c>
      <c r="H377" s="327"/>
    </row>
    <row r="378" spans="1:8" x14ac:dyDescent="0.5">
      <c r="A378" s="309" t="s">
        <v>1205</v>
      </c>
      <c r="B378" s="309" t="s">
        <v>1206</v>
      </c>
      <c r="C378" s="308">
        <f>IFERROR(VLOOKUP(A378,'งบทดลอง รพ.'!$A$2:$C$600,3,0),0)</f>
        <v>0</v>
      </c>
      <c r="E378" s="162" t="s">
        <v>1425</v>
      </c>
      <c r="F378" s="162" t="s">
        <v>37</v>
      </c>
      <c r="G378" s="327" t="s">
        <v>1450</v>
      </c>
      <c r="H378" s="327"/>
    </row>
    <row r="379" spans="1:8" x14ac:dyDescent="0.5">
      <c r="A379" s="309" t="s">
        <v>1207</v>
      </c>
      <c r="B379" s="309" t="s">
        <v>401</v>
      </c>
      <c r="C379" s="308">
        <f>IFERROR(VLOOKUP(A379,'งบทดลอง รพ.'!$A$2:$C$600,3,0),0)</f>
        <v>0</v>
      </c>
      <c r="E379" s="162" t="s">
        <v>1425</v>
      </c>
      <c r="F379" s="162" t="s">
        <v>37</v>
      </c>
      <c r="G379" s="327" t="s">
        <v>1450</v>
      </c>
      <c r="H379" s="327"/>
    </row>
    <row r="380" spans="1:8" x14ac:dyDescent="0.5">
      <c r="A380" s="309" t="s">
        <v>1208</v>
      </c>
      <c r="B380" s="309" t="s">
        <v>402</v>
      </c>
      <c r="C380" s="308">
        <f>IFERROR(VLOOKUP(A380,'งบทดลอง รพ.'!$A$2:$C$600,3,0),0)</f>
        <v>0</v>
      </c>
      <c r="E380" s="162" t="s">
        <v>1425</v>
      </c>
      <c r="F380" s="162" t="s">
        <v>37</v>
      </c>
      <c r="G380" s="327" t="s">
        <v>1450</v>
      </c>
      <c r="H380" s="327"/>
    </row>
    <row r="381" spans="1:8" x14ac:dyDescent="0.5">
      <c r="A381" s="309" t="s">
        <v>1209</v>
      </c>
      <c r="B381" s="309" t="s">
        <v>1550</v>
      </c>
      <c r="C381" s="308">
        <f>IFERROR(VLOOKUP(A381,'งบทดลอง รพ.'!$A$2:$C$600,3,0),0)</f>
        <v>0</v>
      </c>
      <c r="E381" s="162" t="s">
        <v>1425</v>
      </c>
      <c r="F381" s="162" t="s">
        <v>37</v>
      </c>
      <c r="G381" s="327" t="s">
        <v>1450</v>
      </c>
      <c r="H381" s="327"/>
    </row>
    <row r="382" spans="1:8" x14ac:dyDescent="0.5">
      <c r="A382" s="309" t="s">
        <v>1210</v>
      </c>
      <c r="B382" s="309" t="s">
        <v>404</v>
      </c>
      <c r="C382" s="308">
        <f>IFERROR(VLOOKUP(A382,'งบทดลอง รพ.'!$A$2:$C$600,3,0),0)</f>
        <v>0</v>
      </c>
      <c r="E382" s="162" t="s">
        <v>1425</v>
      </c>
      <c r="F382" s="162" t="s">
        <v>37</v>
      </c>
      <c r="G382" s="327" t="s">
        <v>1450</v>
      </c>
      <c r="H382" s="327"/>
    </row>
    <row r="383" spans="1:8" x14ac:dyDescent="0.5">
      <c r="A383" s="307" t="s">
        <v>405</v>
      </c>
      <c r="B383" s="307" t="s">
        <v>406</v>
      </c>
      <c r="C383" s="308">
        <f>IFERROR(VLOOKUP(A383,'งบทดลอง รพ.'!$A$2:$C$600,3,0),0)</f>
        <v>58000</v>
      </c>
      <c r="E383" s="162" t="s">
        <v>1425</v>
      </c>
      <c r="F383" s="162" t="s">
        <v>37</v>
      </c>
      <c r="G383" s="327" t="s">
        <v>1452</v>
      </c>
      <c r="H383" s="327"/>
    </row>
    <row r="384" spans="1:8" x14ac:dyDescent="0.5">
      <c r="A384" s="307" t="s">
        <v>407</v>
      </c>
      <c r="B384" s="307" t="s">
        <v>408</v>
      </c>
      <c r="C384" s="308">
        <f>IFERROR(VLOOKUP(A384,'งบทดลอง รพ.'!$A$2:$C$600,3,0),0)</f>
        <v>10000</v>
      </c>
      <c r="E384" s="162" t="s">
        <v>1425</v>
      </c>
      <c r="F384" s="162" t="s">
        <v>37</v>
      </c>
      <c r="G384" s="327" t="s">
        <v>1452</v>
      </c>
      <c r="H384" s="327"/>
    </row>
    <row r="385" spans="1:8" x14ac:dyDescent="0.5">
      <c r="A385" s="309" t="s">
        <v>1211</v>
      </c>
      <c r="B385" s="309" t="s">
        <v>409</v>
      </c>
      <c r="C385" s="308">
        <f>IFERROR(VLOOKUP(A385,'งบทดลอง รพ.'!$A$2:$C$600,3,0),0)</f>
        <v>0</v>
      </c>
      <c r="E385" s="162" t="s">
        <v>1425</v>
      </c>
      <c r="F385" s="162" t="s">
        <v>37</v>
      </c>
      <c r="G385" s="327" t="s">
        <v>1450</v>
      </c>
      <c r="H385" s="327"/>
    </row>
    <row r="386" spans="1:8" x14ac:dyDescent="0.5">
      <c r="A386" s="309" t="s">
        <v>1212</v>
      </c>
      <c r="B386" s="309" t="s">
        <v>410</v>
      </c>
      <c r="C386" s="308">
        <f>IFERROR(VLOOKUP(A386,'งบทดลอง รพ.'!$A$2:$C$600,3,0),0)</f>
        <v>0</v>
      </c>
      <c r="E386" s="162" t="s">
        <v>1425</v>
      </c>
      <c r="F386" s="162" t="s">
        <v>37</v>
      </c>
      <c r="G386" s="327" t="s">
        <v>1450</v>
      </c>
      <c r="H386" s="327"/>
    </row>
    <row r="387" spans="1:8" x14ac:dyDescent="0.5">
      <c r="A387" s="309" t="s">
        <v>1213</v>
      </c>
      <c r="B387" s="309" t="s">
        <v>411</v>
      </c>
      <c r="C387" s="308">
        <f>IFERROR(VLOOKUP(A387,'งบทดลอง รพ.'!$A$2:$C$600,3,0),0)</f>
        <v>0</v>
      </c>
      <c r="E387" s="162" t="s">
        <v>1425</v>
      </c>
      <c r="F387" s="162" t="s">
        <v>37</v>
      </c>
      <c r="G387" s="327" t="s">
        <v>1450</v>
      </c>
      <c r="H387" s="327"/>
    </row>
    <row r="388" spans="1:8" x14ac:dyDescent="0.5">
      <c r="A388" s="357" t="s">
        <v>225</v>
      </c>
      <c r="B388" s="357" t="s">
        <v>226</v>
      </c>
      <c r="C388" s="308">
        <f>IFERROR(VLOOKUP(A388,'งบทดลอง รพ.'!$A$2:$C$600,3,0),0)</f>
        <v>600000</v>
      </c>
      <c r="E388" s="162" t="s">
        <v>1391</v>
      </c>
      <c r="F388" s="162" t="s">
        <v>732</v>
      </c>
      <c r="G388" s="327" t="s">
        <v>1452</v>
      </c>
      <c r="H388" s="327"/>
    </row>
    <row r="389" spans="1:8" x14ac:dyDescent="0.5">
      <c r="A389" s="307" t="s">
        <v>988</v>
      </c>
      <c r="B389" s="307" t="s">
        <v>989</v>
      </c>
      <c r="C389" s="308">
        <f>IFERROR(VLOOKUP(A389,'งบทดลอง รพ.'!$A$2:$C$600,3,0),0)</f>
        <v>25000</v>
      </c>
      <c r="E389" s="162" t="s">
        <v>1387</v>
      </c>
      <c r="F389" s="162" t="s">
        <v>21</v>
      </c>
      <c r="G389" s="327" t="s">
        <v>1452</v>
      </c>
      <c r="H389" s="327"/>
    </row>
    <row r="390" spans="1:8" x14ac:dyDescent="0.5">
      <c r="A390" s="307" t="s">
        <v>412</v>
      </c>
      <c r="B390" s="307" t="s">
        <v>1551</v>
      </c>
      <c r="C390" s="308">
        <f>IFERROR(VLOOKUP(A390,'งบทดลอง รพ.'!$A$2:$C$600,3,0),0)</f>
        <v>200000</v>
      </c>
      <c r="E390" s="162" t="s">
        <v>1425</v>
      </c>
      <c r="F390" s="162" t="s">
        <v>37</v>
      </c>
      <c r="G390" s="327" t="s">
        <v>1452</v>
      </c>
      <c r="H390" s="327"/>
    </row>
    <row r="391" spans="1:8" x14ac:dyDescent="0.5">
      <c r="A391" s="307" t="s">
        <v>386</v>
      </c>
      <c r="B391" s="307" t="s">
        <v>387</v>
      </c>
      <c r="C391" s="308">
        <f>IFERROR(VLOOKUP(A391,'งบทดลอง รพ.'!$A$2:$C$600,3,0),0)</f>
        <v>0</v>
      </c>
      <c r="E391" s="162" t="s">
        <v>1413</v>
      </c>
      <c r="F391" s="162" t="s">
        <v>33</v>
      </c>
      <c r="G391" s="327" t="s">
        <v>1452</v>
      </c>
      <c r="H391" s="327"/>
    </row>
    <row r="392" spans="1:8" x14ac:dyDescent="0.5">
      <c r="A392" s="307" t="s">
        <v>388</v>
      </c>
      <c r="B392" s="307" t="s">
        <v>389</v>
      </c>
      <c r="C392" s="308">
        <f>IFERROR(VLOOKUP(A392,'งบทดลอง รพ.'!$A$2:$C$600,3,0),0)</f>
        <v>0</v>
      </c>
      <c r="E392" s="162" t="s">
        <v>1413</v>
      </c>
      <c r="F392" s="162" t="s">
        <v>33</v>
      </c>
      <c r="G392" s="327" t="s">
        <v>1452</v>
      </c>
      <c r="H392" s="327"/>
    </row>
    <row r="393" spans="1:8" x14ac:dyDescent="0.5">
      <c r="A393" s="309" t="s">
        <v>1214</v>
      </c>
      <c r="B393" s="309" t="s">
        <v>1215</v>
      </c>
      <c r="C393" s="308">
        <f>IFERROR(VLOOKUP(A393,'งบทดลอง รพ.'!$A$2:$C$600,3,0),0)</f>
        <v>0</v>
      </c>
      <c r="E393" s="162" t="s">
        <v>1413</v>
      </c>
      <c r="F393" s="162" t="s">
        <v>33</v>
      </c>
      <c r="G393" s="327" t="s">
        <v>1450</v>
      </c>
      <c r="H393" s="327"/>
    </row>
    <row r="394" spans="1:8" x14ac:dyDescent="0.5">
      <c r="A394" s="307" t="s">
        <v>503</v>
      </c>
      <c r="B394" s="307" t="s">
        <v>1552</v>
      </c>
      <c r="C394" s="308">
        <f>IFERROR(VLOOKUP(A394,'งบทดลอง รพ.'!$A$2:$C$600,3,0),0)</f>
        <v>0</v>
      </c>
      <c r="E394" s="162" t="s">
        <v>1413</v>
      </c>
      <c r="F394" s="162" t="s">
        <v>33</v>
      </c>
      <c r="G394" s="327" t="s">
        <v>1452</v>
      </c>
      <c r="H394" s="327"/>
    </row>
    <row r="395" spans="1:8" x14ac:dyDescent="0.5">
      <c r="A395" s="307" t="s">
        <v>990</v>
      </c>
      <c r="B395" s="307" t="s">
        <v>991</v>
      </c>
      <c r="C395" s="308">
        <f>IFERROR(VLOOKUP(A395,'งบทดลอง รพ.'!$A$2:$C$600,3,0),0)</f>
        <v>0</v>
      </c>
      <c r="E395" s="162" t="s">
        <v>1413</v>
      </c>
      <c r="F395" s="162" t="s">
        <v>33</v>
      </c>
      <c r="G395" s="327" t="s">
        <v>1452</v>
      </c>
      <c r="H395" s="327"/>
    </row>
    <row r="396" spans="1:8" x14ac:dyDescent="0.5">
      <c r="A396" s="307" t="s">
        <v>504</v>
      </c>
      <c r="B396" s="307" t="s">
        <v>505</v>
      </c>
      <c r="C396" s="308">
        <f>IFERROR(VLOOKUP(A396,'งบทดลอง รพ.'!$A$2:$C$600,3,0),0)</f>
        <v>0</v>
      </c>
      <c r="E396" s="162" t="s">
        <v>1413</v>
      </c>
      <c r="F396" s="162" t="s">
        <v>33</v>
      </c>
      <c r="G396" s="327" t="s">
        <v>1452</v>
      </c>
      <c r="H396" s="327"/>
    </row>
    <row r="397" spans="1:8" x14ac:dyDescent="0.5">
      <c r="A397" s="357" t="s">
        <v>992</v>
      </c>
      <c r="B397" s="357" t="s">
        <v>993</v>
      </c>
      <c r="C397" s="308">
        <f>IFERROR(VLOOKUP(A397,'งบทดลอง รพ.'!$A$2:$C$600,3,0),0)</f>
        <v>0</v>
      </c>
      <c r="E397" s="162" t="s">
        <v>1439</v>
      </c>
      <c r="F397" s="162" t="s">
        <v>41</v>
      </c>
      <c r="G397" s="327" t="s">
        <v>1452</v>
      </c>
      <c r="H397" s="327"/>
    </row>
    <row r="398" spans="1:8" x14ac:dyDescent="0.5">
      <c r="A398" s="307" t="s">
        <v>506</v>
      </c>
      <c r="B398" s="307" t="s">
        <v>507</v>
      </c>
      <c r="C398" s="308">
        <f>IFERROR(VLOOKUP(A398,'งบทดลอง รพ.'!$A$2:$C$600,3,0),0)</f>
        <v>0</v>
      </c>
      <c r="E398" s="162" t="s">
        <v>1413</v>
      </c>
      <c r="F398" s="162" t="s">
        <v>33</v>
      </c>
      <c r="G398" s="327" t="s">
        <v>1452</v>
      </c>
      <c r="H398" s="327"/>
    </row>
    <row r="399" spans="1:8" x14ac:dyDescent="0.5">
      <c r="A399" s="307" t="s">
        <v>508</v>
      </c>
      <c r="B399" s="307" t="s">
        <v>509</v>
      </c>
      <c r="C399" s="308">
        <f>IFERROR(VLOOKUP(A399,'งบทดลอง รพ.'!$A$2:$C$600,3,0),0)</f>
        <v>0</v>
      </c>
      <c r="E399" s="162" t="s">
        <v>1413</v>
      </c>
      <c r="F399" s="162" t="s">
        <v>33</v>
      </c>
      <c r="G399" s="327" t="s">
        <v>1452</v>
      </c>
      <c r="H399" s="327"/>
    </row>
    <row r="400" spans="1:8" x14ac:dyDescent="0.5">
      <c r="A400" s="307" t="s">
        <v>510</v>
      </c>
      <c r="B400" s="307" t="s">
        <v>511</v>
      </c>
      <c r="C400" s="308">
        <f>IFERROR(VLOOKUP(A400,'งบทดลอง รพ.'!$A$2:$C$600,3,0),0)</f>
        <v>0</v>
      </c>
      <c r="E400" s="162" t="s">
        <v>1413</v>
      </c>
      <c r="F400" s="162" t="s">
        <v>33</v>
      </c>
      <c r="G400" s="327" t="s">
        <v>1452</v>
      </c>
      <c r="H400" s="327"/>
    </row>
    <row r="401" spans="1:8" x14ac:dyDescent="0.5">
      <c r="A401" s="357" t="s">
        <v>512</v>
      </c>
      <c r="B401" s="357" t="s">
        <v>1553</v>
      </c>
      <c r="C401" s="308">
        <f>IFERROR(VLOOKUP(A401,'งบทดลอง รพ.'!$A$2:$C$600,3,0),0)</f>
        <v>1100000</v>
      </c>
      <c r="E401" s="162" t="s">
        <v>1433</v>
      </c>
      <c r="F401" s="162" t="s">
        <v>41</v>
      </c>
      <c r="G401" s="327" t="s">
        <v>1452</v>
      </c>
      <c r="H401" s="327"/>
    </row>
    <row r="402" spans="1:8" x14ac:dyDescent="0.5">
      <c r="A402" s="357" t="s">
        <v>513</v>
      </c>
      <c r="B402" s="357" t="s">
        <v>514</v>
      </c>
      <c r="C402" s="308">
        <f>IFERROR(VLOOKUP(A402,'งบทดลอง รพ.'!$A$2:$C$600,3,0),0)</f>
        <v>50000</v>
      </c>
      <c r="E402" s="162" t="s">
        <v>1435</v>
      </c>
      <c r="F402" s="162" t="s">
        <v>41</v>
      </c>
      <c r="G402" s="327" t="s">
        <v>1452</v>
      </c>
      <c r="H402" s="327"/>
    </row>
    <row r="403" spans="1:8" x14ac:dyDescent="0.5">
      <c r="A403" s="307" t="s">
        <v>994</v>
      </c>
      <c r="B403" s="307" t="s">
        <v>995</v>
      </c>
      <c r="C403" s="308">
        <f>IFERROR(VLOOKUP(A403,'งบทดลอง รพ.'!$A$2:$C$600,3,0),0)</f>
        <v>0</v>
      </c>
      <c r="E403" s="162" t="s">
        <v>1413</v>
      </c>
      <c r="F403" s="162" t="s">
        <v>33</v>
      </c>
      <c r="G403" s="327" t="s">
        <v>1452</v>
      </c>
      <c r="H403" s="327"/>
    </row>
    <row r="404" spans="1:8" x14ac:dyDescent="0.5">
      <c r="A404" s="357" t="s">
        <v>515</v>
      </c>
      <c r="B404" s="357" t="s">
        <v>1554</v>
      </c>
      <c r="C404" s="308">
        <f>IFERROR(VLOOKUP(A404,'งบทดลอง รพ.'!$A$2:$C$600,3,0),0)</f>
        <v>4600000</v>
      </c>
      <c r="E404" s="162" t="s">
        <v>1437</v>
      </c>
      <c r="F404" s="162" t="s">
        <v>41</v>
      </c>
      <c r="G404" s="327" t="s">
        <v>1452</v>
      </c>
      <c r="H404" s="327"/>
    </row>
    <row r="405" spans="1:8" x14ac:dyDescent="0.5">
      <c r="A405" s="357" t="s">
        <v>516</v>
      </c>
      <c r="B405" s="357" t="s">
        <v>1555</v>
      </c>
      <c r="C405" s="308">
        <f>IFERROR(VLOOKUP(A405,'งบทดลอง รพ.'!$A$2:$C$600,3,0),0)</f>
        <v>550000</v>
      </c>
      <c r="E405" s="162" t="s">
        <v>1437</v>
      </c>
      <c r="F405" s="162" t="s">
        <v>41</v>
      </c>
      <c r="G405" s="327" t="s">
        <v>1452</v>
      </c>
      <c r="H405" s="327"/>
    </row>
    <row r="406" spans="1:8" x14ac:dyDescent="0.5">
      <c r="A406" s="358" t="s">
        <v>1216</v>
      </c>
      <c r="B406" s="358" t="s">
        <v>1217</v>
      </c>
      <c r="C406" s="308">
        <f>IFERROR(VLOOKUP(A406,'งบทดลอง รพ.'!$A$2:$C$600,3,0),0)</f>
        <v>0</v>
      </c>
      <c r="E406" s="162" t="s">
        <v>1437</v>
      </c>
      <c r="F406" s="162" t="s">
        <v>41</v>
      </c>
      <c r="G406" s="327" t="s">
        <v>1450</v>
      </c>
      <c r="H406" s="327"/>
    </row>
    <row r="407" spans="1:8" x14ac:dyDescent="0.5">
      <c r="A407" s="357" t="s">
        <v>996</v>
      </c>
      <c r="B407" s="357" t="s">
        <v>997</v>
      </c>
      <c r="C407" s="308">
        <f>IFERROR(VLOOKUP(A407,'งบทดลอง รพ.'!$A$2:$C$600,3,0),0)</f>
        <v>0</v>
      </c>
      <c r="E407" s="162" t="s">
        <v>1437</v>
      </c>
      <c r="F407" s="162" t="s">
        <v>41</v>
      </c>
      <c r="G407" s="327" t="s">
        <v>1452</v>
      </c>
      <c r="H407" s="327"/>
    </row>
    <row r="408" spans="1:8" x14ac:dyDescent="0.5">
      <c r="A408" s="357" t="s">
        <v>517</v>
      </c>
      <c r="B408" s="357" t="s">
        <v>518</v>
      </c>
      <c r="C408" s="308">
        <f>IFERROR(VLOOKUP(A408,'งบทดลอง รพ.'!$A$2:$C$600,3,0),0)</f>
        <v>0</v>
      </c>
      <c r="E408" s="162" t="s">
        <v>1433</v>
      </c>
      <c r="F408" s="162" t="s">
        <v>41</v>
      </c>
      <c r="G408" s="327" t="s">
        <v>1452</v>
      </c>
      <c r="H408" s="327"/>
    </row>
    <row r="409" spans="1:8" x14ac:dyDescent="0.5">
      <c r="A409" s="357" t="s">
        <v>519</v>
      </c>
      <c r="B409" s="357" t="s">
        <v>520</v>
      </c>
      <c r="C409" s="308">
        <f>IFERROR(VLOOKUP(A409,'งบทดลอง รพ.'!$A$2:$C$600,3,0),0)</f>
        <v>0</v>
      </c>
      <c r="E409" s="162" t="s">
        <v>1437</v>
      </c>
      <c r="F409" s="162" t="s">
        <v>41</v>
      </c>
      <c r="G409" s="327" t="s">
        <v>1452</v>
      </c>
      <c r="H409" s="327"/>
    </row>
    <row r="410" spans="1:8" x14ac:dyDescent="0.5">
      <c r="A410" s="307" t="s">
        <v>998</v>
      </c>
      <c r="B410" s="307" t="s">
        <v>999</v>
      </c>
      <c r="C410" s="308">
        <f>IFERROR(VLOOKUP(A410,'งบทดลอง รพ.'!$A$2:$C$600,3,0),0)</f>
        <v>6700400</v>
      </c>
      <c r="E410" s="162" t="s">
        <v>1397</v>
      </c>
      <c r="F410" s="162" t="s">
        <v>29</v>
      </c>
      <c r="G410" s="327" t="s">
        <v>1452</v>
      </c>
      <c r="H410" s="327"/>
    </row>
    <row r="411" spans="1:8" x14ac:dyDescent="0.5">
      <c r="A411" s="307" t="s">
        <v>1000</v>
      </c>
      <c r="B411" s="307" t="s">
        <v>1001</v>
      </c>
      <c r="C411" s="308">
        <f>IFERROR(VLOOKUP(A411,'งบทดลอง รพ.'!$A$2:$C$600,3,0),0)</f>
        <v>1600000</v>
      </c>
      <c r="E411" s="162" t="s">
        <v>1397</v>
      </c>
      <c r="F411" s="162" t="s">
        <v>29</v>
      </c>
      <c r="G411" s="327" t="s">
        <v>1452</v>
      </c>
      <c r="H411" s="327"/>
    </row>
    <row r="412" spans="1:8" x14ac:dyDescent="0.5">
      <c r="A412" s="307" t="s">
        <v>1002</v>
      </c>
      <c r="B412" s="307" t="s">
        <v>1003</v>
      </c>
      <c r="C412" s="308">
        <f>IFERROR(VLOOKUP(A412,'งบทดลอง รพ.'!$A$2:$C$600,3,0),0)</f>
        <v>0</v>
      </c>
      <c r="E412" s="162" t="s">
        <v>1397</v>
      </c>
      <c r="F412" s="162" t="s">
        <v>29</v>
      </c>
      <c r="G412" s="327" t="s">
        <v>1452</v>
      </c>
      <c r="H412" s="327"/>
    </row>
    <row r="413" spans="1:8" x14ac:dyDescent="0.5">
      <c r="A413" s="307" t="s">
        <v>1004</v>
      </c>
      <c r="B413" s="307" t="s">
        <v>1005</v>
      </c>
      <c r="C413" s="308">
        <f>IFERROR(VLOOKUP(A413,'งบทดลอง รพ.'!$A$2:$C$600,3,0),0)</f>
        <v>0</v>
      </c>
      <c r="E413" s="162" t="s">
        <v>1397</v>
      </c>
      <c r="F413" s="162" t="s">
        <v>29</v>
      </c>
      <c r="G413" s="327" t="s">
        <v>1452</v>
      </c>
      <c r="H413" s="327"/>
    </row>
    <row r="414" spans="1:8" x14ac:dyDescent="0.5">
      <c r="A414" s="307" t="s">
        <v>1006</v>
      </c>
      <c r="B414" s="307" t="s">
        <v>1007</v>
      </c>
      <c r="C414" s="308">
        <f>IFERROR(VLOOKUP(A414,'งบทดลอง รพ.'!$A$2:$C$600,3,0),0)</f>
        <v>0</v>
      </c>
      <c r="E414" s="162" t="s">
        <v>1397</v>
      </c>
      <c r="F414" s="162" t="s">
        <v>29</v>
      </c>
      <c r="G414" s="327" t="s">
        <v>1452</v>
      </c>
      <c r="H414" s="327"/>
    </row>
    <row r="415" spans="1:8" x14ac:dyDescent="0.5">
      <c r="A415" s="307" t="s">
        <v>1008</v>
      </c>
      <c r="B415" s="307" t="s">
        <v>271</v>
      </c>
      <c r="C415" s="308">
        <f>IFERROR(VLOOKUP(A415,'งบทดลอง รพ.'!$A$2:$C$600,3,0),0)</f>
        <v>840000</v>
      </c>
      <c r="E415" s="162" t="s">
        <v>1397</v>
      </c>
      <c r="F415" s="162" t="s">
        <v>29</v>
      </c>
      <c r="G415" s="327" t="s">
        <v>1452</v>
      </c>
      <c r="H415" s="327"/>
    </row>
    <row r="416" spans="1:8" x14ac:dyDescent="0.5">
      <c r="A416" s="307" t="s">
        <v>1009</v>
      </c>
      <c r="B416" s="307" t="s">
        <v>272</v>
      </c>
      <c r="C416" s="308">
        <f>IFERROR(VLOOKUP(A416,'งบทดลอง รพ.'!$A$2:$C$600,3,0),0)</f>
        <v>120000</v>
      </c>
      <c r="E416" s="162" t="s">
        <v>1397</v>
      </c>
      <c r="F416" s="162" t="s">
        <v>29</v>
      </c>
      <c r="G416" s="327" t="s">
        <v>1452</v>
      </c>
      <c r="H416" s="327"/>
    </row>
    <row r="417" spans="1:8" x14ac:dyDescent="0.5">
      <c r="A417" s="307" t="s">
        <v>1010</v>
      </c>
      <c r="B417" s="307" t="s">
        <v>273</v>
      </c>
      <c r="C417" s="308">
        <f>IFERROR(VLOOKUP(A417,'งบทดลอง รพ.'!$A$2:$C$600,3,0),0)</f>
        <v>60000</v>
      </c>
      <c r="E417" s="162" t="s">
        <v>1397</v>
      </c>
      <c r="F417" s="162" t="s">
        <v>29</v>
      </c>
      <c r="G417" s="327" t="s">
        <v>1452</v>
      </c>
      <c r="H417" s="327"/>
    </row>
    <row r="418" spans="1:8" x14ac:dyDescent="0.5">
      <c r="A418" s="307" t="s">
        <v>1011</v>
      </c>
      <c r="B418" s="307" t="s">
        <v>1012</v>
      </c>
      <c r="C418" s="308">
        <f>IFERROR(VLOOKUP(A418,'งบทดลอง รพ.'!$A$2:$C$600,3,0),0)</f>
        <v>0</v>
      </c>
      <c r="E418" s="162" t="s">
        <v>1397</v>
      </c>
      <c r="F418" s="162" t="s">
        <v>29</v>
      </c>
      <c r="G418" s="327" t="s">
        <v>1452</v>
      </c>
      <c r="H418" s="327"/>
    </row>
    <row r="419" spans="1:8" x14ac:dyDescent="0.5">
      <c r="A419" s="307" t="s">
        <v>1013</v>
      </c>
      <c r="B419" s="307" t="s">
        <v>276</v>
      </c>
      <c r="C419" s="308">
        <f>IFERROR(VLOOKUP(A419,'งบทดลอง รพ.'!$A$2:$C$600,3,0),0)</f>
        <v>0</v>
      </c>
      <c r="E419" s="162" t="s">
        <v>1397</v>
      </c>
      <c r="F419" s="162" t="s">
        <v>29</v>
      </c>
      <c r="G419" s="327" t="s">
        <v>1452</v>
      </c>
      <c r="H419" s="327"/>
    </row>
    <row r="420" spans="1:8" x14ac:dyDescent="0.5">
      <c r="A420" s="307" t="s">
        <v>413</v>
      </c>
      <c r="B420" s="307" t="s">
        <v>414</v>
      </c>
      <c r="C420" s="308">
        <f>IFERROR(VLOOKUP(A420,'งบทดลอง รพ.'!$A$2:$C$600,3,0),0)</f>
        <v>314259.43200000003</v>
      </c>
      <c r="E420" s="162" t="s">
        <v>1427</v>
      </c>
      <c r="F420" s="162" t="s">
        <v>39</v>
      </c>
      <c r="G420" s="327" t="s">
        <v>1452</v>
      </c>
      <c r="H420" s="327"/>
    </row>
    <row r="421" spans="1:8" x14ac:dyDescent="0.5">
      <c r="A421" s="307" t="s">
        <v>415</v>
      </c>
      <c r="B421" s="307" t="s">
        <v>416</v>
      </c>
      <c r="C421" s="308">
        <f>IFERROR(VLOOKUP(A421,'งบทดลอง รพ.'!$A$2:$C$600,3,0),0)</f>
        <v>346410.03600000008</v>
      </c>
      <c r="E421" s="162" t="s">
        <v>1427</v>
      </c>
      <c r="F421" s="162" t="s">
        <v>39</v>
      </c>
      <c r="G421" s="327" t="s">
        <v>1452</v>
      </c>
      <c r="H421" s="327"/>
    </row>
    <row r="422" spans="1:8" x14ac:dyDescent="0.5">
      <c r="A422" s="307" t="s">
        <v>417</v>
      </c>
      <c r="B422" s="307" t="s">
        <v>418</v>
      </c>
      <c r="C422" s="308">
        <f>IFERROR(VLOOKUP(A422,'งบทดลอง รพ.'!$A$2:$C$600,3,0),0)</f>
        <v>140109.72000000003</v>
      </c>
      <c r="E422" s="162" t="s">
        <v>1427</v>
      </c>
      <c r="F422" s="162" t="s">
        <v>39</v>
      </c>
      <c r="G422" s="327" t="s">
        <v>1452</v>
      </c>
      <c r="H422" s="327"/>
    </row>
    <row r="423" spans="1:8" x14ac:dyDescent="0.5">
      <c r="A423" s="307" t="s">
        <v>419</v>
      </c>
      <c r="B423" s="307" t="s">
        <v>420</v>
      </c>
      <c r="C423" s="308">
        <f>IFERROR(VLOOKUP(A423,'งบทดลอง รพ.'!$A$2:$C$600,3,0),0)</f>
        <v>0</v>
      </c>
      <c r="E423" s="162" t="s">
        <v>1427</v>
      </c>
      <c r="F423" s="162" t="s">
        <v>39</v>
      </c>
      <c r="G423" s="327" t="s">
        <v>1452</v>
      </c>
      <c r="H423" s="327"/>
    </row>
    <row r="424" spans="1:8" x14ac:dyDescent="0.5">
      <c r="A424" s="307" t="s">
        <v>421</v>
      </c>
      <c r="B424" s="307" t="s">
        <v>422</v>
      </c>
      <c r="C424" s="308">
        <f>IFERROR(VLOOKUP(A424,'งบทดลอง รพ.'!$A$2:$C$600,3,0),0)</f>
        <v>0</v>
      </c>
      <c r="E424" s="162" t="s">
        <v>1427</v>
      </c>
      <c r="F424" s="162" t="s">
        <v>39</v>
      </c>
      <c r="G424" s="327" t="s">
        <v>1452</v>
      </c>
      <c r="H424" s="327"/>
    </row>
    <row r="425" spans="1:8" x14ac:dyDescent="0.5">
      <c r="A425" s="307" t="s">
        <v>423</v>
      </c>
      <c r="B425" s="307" t="s">
        <v>424</v>
      </c>
      <c r="C425" s="308">
        <f>IFERROR(VLOOKUP(A425,'งบทดลอง รพ.'!$A$2:$C$600,3,0),0)</f>
        <v>0</v>
      </c>
      <c r="E425" s="162" t="s">
        <v>1427</v>
      </c>
      <c r="F425" s="162" t="s">
        <v>39</v>
      </c>
      <c r="G425" s="327" t="s">
        <v>1452</v>
      </c>
      <c r="H425" s="327"/>
    </row>
    <row r="426" spans="1:8" x14ac:dyDescent="0.5">
      <c r="A426" s="307" t="s">
        <v>425</v>
      </c>
      <c r="B426" s="307" t="s">
        <v>426</v>
      </c>
      <c r="C426" s="308">
        <f>IFERROR(VLOOKUP(A426,'งบทดลอง รพ.'!$A$2:$C$600,3,0),0)</f>
        <v>0</v>
      </c>
      <c r="E426" s="162" t="s">
        <v>1427</v>
      </c>
      <c r="F426" s="162" t="s">
        <v>39</v>
      </c>
      <c r="G426" s="327" t="s">
        <v>1452</v>
      </c>
      <c r="H426" s="327"/>
    </row>
    <row r="427" spans="1:8" x14ac:dyDescent="0.5">
      <c r="A427" s="307" t="s">
        <v>427</v>
      </c>
      <c r="B427" s="307" t="s">
        <v>428</v>
      </c>
      <c r="C427" s="308">
        <f>IFERROR(VLOOKUP(A427,'งบทดลอง รพ.'!$A$2:$C$600,3,0),0)</f>
        <v>0</v>
      </c>
      <c r="E427" s="162" t="s">
        <v>1427</v>
      </c>
      <c r="F427" s="162" t="s">
        <v>39</v>
      </c>
      <c r="G427" s="327" t="s">
        <v>1452</v>
      </c>
      <c r="H427" s="327"/>
    </row>
    <row r="428" spans="1:8" x14ac:dyDescent="0.5">
      <c r="A428" s="307" t="s">
        <v>429</v>
      </c>
      <c r="B428" s="307" t="s">
        <v>430</v>
      </c>
      <c r="C428" s="308">
        <f>IFERROR(VLOOKUP(A428,'งบทดลอง รพ.'!$A$2:$C$600,3,0),0)</f>
        <v>0</v>
      </c>
      <c r="E428" s="162" t="s">
        <v>1427</v>
      </c>
      <c r="F428" s="162" t="s">
        <v>39</v>
      </c>
      <c r="G428" s="327" t="s">
        <v>1452</v>
      </c>
      <c r="H428" s="327"/>
    </row>
    <row r="429" spans="1:8" x14ac:dyDescent="0.5">
      <c r="A429" s="307" t="s">
        <v>431</v>
      </c>
      <c r="B429" s="307" t="s">
        <v>432</v>
      </c>
      <c r="C429" s="308">
        <f>IFERROR(VLOOKUP(A429,'งบทดลอง รพ.'!$A$2:$C$600,3,0),0)</f>
        <v>0</v>
      </c>
      <c r="E429" s="162" t="s">
        <v>1429</v>
      </c>
      <c r="F429" s="162" t="s">
        <v>39</v>
      </c>
      <c r="G429" s="327" t="s">
        <v>1452</v>
      </c>
      <c r="H429" s="327"/>
    </row>
    <row r="430" spans="1:8" x14ac:dyDescent="0.5">
      <c r="A430" s="307" t="s">
        <v>433</v>
      </c>
      <c r="B430" s="307" t="s">
        <v>434</v>
      </c>
      <c r="C430" s="308">
        <f>IFERROR(VLOOKUP(A430,'งบทดลอง รพ.'!$A$2:$C$600,3,0),0)</f>
        <v>0</v>
      </c>
      <c r="E430" s="162" t="s">
        <v>1429</v>
      </c>
      <c r="F430" s="162" t="s">
        <v>39</v>
      </c>
      <c r="G430" s="327" t="s">
        <v>1452</v>
      </c>
      <c r="H430" s="327"/>
    </row>
    <row r="431" spans="1:8" x14ac:dyDescent="0.5">
      <c r="A431" s="307" t="s">
        <v>435</v>
      </c>
      <c r="B431" s="307" t="s">
        <v>436</v>
      </c>
      <c r="C431" s="308">
        <f>IFERROR(VLOOKUP(A431,'งบทดลอง รพ.'!$A$2:$C$600,3,0),0)</f>
        <v>0</v>
      </c>
      <c r="E431" s="162" t="s">
        <v>1429</v>
      </c>
      <c r="F431" s="162" t="s">
        <v>39</v>
      </c>
      <c r="G431" s="327" t="s">
        <v>1452</v>
      </c>
      <c r="H431" s="327"/>
    </row>
    <row r="432" spans="1:8" x14ac:dyDescent="0.5">
      <c r="A432" s="307" t="s">
        <v>437</v>
      </c>
      <c r="B432" s="307" t="s">
        <v>438</v>
      </c>
      <c r="C432" s="308">
        <f>IFERROR(VLOOKUP(A432,'งบทดลอง รพ.'!$A$2:$C$600,3,0),0)</f>
        <v>0</v>
      </c>
      <c r="E432" s="162" t="s">
        <v>1429</v>
      </c>
      <c r="F432" s="162" t="s">
        <v>39</v>
      </c>
      <c r="G432" s="327" t="s">
        <v>1452</v>
      </c>
      <c r="H432" s="327"/>
    </row>
    <row r="433" spans="1:8" x14ac:dyDescent="0.5">
      <c r="A433" s="307" t="s">
        <v>439</v>
      </c>
      <c r="B433" s="307" t="s">
        <v>440</v>
      </c>
      <c r="C433" s="308">
        <f>IFERROR(VLOOKUP(A433,'งบทดลอง รพ.'!$A$2:$C$600,3,0),0)</f>
        <v>0</v>
      </c>
      <c r="E433" s="162" t="s">
        <v>1429</v>
      </c>
      <c r="F433" s="162" t="s">
        <v>39</v>
      </c>
      <c r="G433" s="327" t="s">
        <v>1452</v>
      </c>
      <c r="H433" s="327"/>
    </row>
    <row r="434" spans="1:8" x14ac:dyDescent="0.5">
      <c r="A434" s="307" t="s">
        <v>441</v>
      </c>
      <c r="B434" s="307" t="s">
        <v>442</v>
      </c>
      <c r="C434" s="308">
        <f>IFERROR(VLOOKUP(A434,'งบทดลอง รพ.'!$A$2:$C$600,3,0),0)</f>
        <v>0</v>
      </c>
      <c r="E434" s="162" t="s">
        <v>1429</v>
      </c>
      <c r="F434" s="162" t="s">
        <v>39</v>
      </c>
      <c r="G434" s="327" t="s">
        <v>1452</v>
      </c>
      <c r="H434" s="327"/>
    </row>
    <row r="435" spans="1:8" x14ac:dyDescent="0.5">
      <c r="A435" s="307" t="s">
        <v>443</v>
      </c>
      <c r="B435" s="307" t="s">
        <v>444</v>
      </c>
      <c r="C435" s="308">
        <f>IFERROR(VLOOKUP(A435,'งบทดลอง รพ.'!$A$2:$C$600,3,0),0)</f>
        <v>0</v>
      </c>
      <c r="E435" s="162" t="s">
        <v>1429</v>
      </c>
      <c r="F435" s="162" t="s">
        <v>39</v>
      </c>
      <c r="G435" s="327" t="s">
        <v>1452</v>
      </c>
      <c r="H435" s="327"/>
    </row>
    <row r="436" spans="1:8" x14ac:dyDescent="0.5">
      <c r="A436" s="307" t="s">
        <v>445</v>
      </c>
      <c r="B436" s="307" t="s">
        <v>446</v>
      </c>
      <c r="C436" s="308">
        <f>IFERROR(VLOOKUP(A436,'งบทดลอง รพ.'!$A$2:$C$600,3,0),0)</f>
        <v>0</v>
      </c>
      <c r="E436" s="162" t="s">
        <v>1429</v>
      </c>
      <c r="F436" s="162" t="s">
        <v>39</v>
      </c>
      <c r="G436" s="327" t="s">
        <v>1452</v>
      </c>
      <c r="H436" s="327"/>
    </row>
    <row r="437" spans="1:8" x14ac:dyDescent="0.5">
      <c r="A437" s="307" t="s">
        <v>1014</v>
      </c>
      <c r="B437" s="307" t="s">
        <v>1015</v>
      </c>
      <c r="C437" s="308">
        <f>IFERROR(VLOOKUP(A437,'งบทดลอง รพ.'!$A$2:$C$600,3,0),0)</f>
        <v>0</v>
      </c>
      <c r="E437" s="162" t="s">
        <v>1429</v>
      </c>
      <c r="F437" s="162" t="s">
        <v>39</v>
      </c>
      <c r="G437" s="327" t="s">
        <v>1452</v>
      </c>
      <c r="H437" s="327"/>
    </row>
    <row r="438" spans="1:8" x14ac:dyDescent="0.5">
      <c r="A438" s="307" t="s">
        <v>447</v>
      </c>
      <c r="B438" s="307" t="s">
        <v>448</v>
      </c>
      <c r="C438" s="308">
        <f>IFERROR(VLOOKUP(A438,'งบทดลอง รพ.'!$A$2:$C$600,3,0),0)</f>
        <v>0</v>
      </c>
      <c r="E438" s="162" t="s">
        <v>1429</v>
      </c>
      <c r="F438" s="162" t="s">
        <v>39</v>
      </c>
      <c r="G438" s="327" t="s">
        <v>1452</v>
      </c>
      <c r="H438" s="327"/>
    </row>
    <row r="439" spans="1:8" x14ac:dyDescent="0.5">
      <c r="A439" s="307" t="s">
        <v>1016</v>
      </c>
      <c r="B439" s="307" t="s">
        <v>1017</v>
      </c>
      <c r="C439" s="308">
        <f>IFERROR(VLOOKUP(A439,'งบทดลอง รพ.'!$A$2:$C$600,3,0),0)</f>
        <v>0</v>
      </c>
      <c r="E439" s="162" t="s">
        <v>1429</v>
      </c>
      <c r="F439" s="162" t="s">
        <v>39</v>
      </c>
      <c r="G439" s="327" t="s">
        <v>1452</v>
      </c>
      <c r="H439" s="327"/>
    </row>
    <row r="440" spans="1:8" x14ac:dyDescent="0.5">
      <c r="A440" s="307" t="s">
        <v>1018</v>
      </c>
      <c r="B440" s="307" t="s">
        <v>1019</v>
      </c>
      <c r="C440" s="308">
        <f>IFERROR(VLOOKUP(A440,'งบทดลอง รพ.'!$A$2:$C$600,3,0),0)</f>
        <v>0</v>
      </c>
      <c r="E440" s="162" t="s">
        <v>1429</v>
      </c>
      <c r="F440" s="162" t="s">
        <v>39</v>
      </c>
      <c r="G440" s="327" t="s">
        <v>1452</v>
      </c>
      <c r="H440" s="327"/>
    </row>
    <row r="441" spans="1:8" x14ac:dyDescent="0.5">
      <c r="A441" s="357" t="s">
        <v>1020</v>
      </c>
      <c r="B441" s="357" t="s">
        <v>1021</v>
      </c>
      <c r="C441" s="308">
        <f>IFERROR(VLOOKUP(A441,'งบทดลอง รพ.'!$A$2:$C$600,3,0),0)</f>
        <v>0</v>
      </c>
      <c r="E441" s="162" t="s">
        <v>1429</v>
      </c>
      <c r="F441" s="162" t="s">
        <v>39</v>
      </c>
      <c r="G441" s="327" t="s">
        <v>1452</v>
      </c>
      <c r="H441" s="327"/>
    </row>
    <row r="442" spans="1:8" x14ac:dyDescent="0.5">
      <c r="A442" s="307" t="s">
        <v>449</v>
      </c>
      <c r="B442" s="307" t="s">
        <v>450</v>
      </c>
      <c r="C442" s="308">
        <f>IFERROR(VLOOKUP(A442,'งบทดลอง รพ.'!$A$2:$C$600,3,0),0)</f>
        <v>0</v>
      </c>
      <c r="E442" s="162" t="s">
        <v>1429</v>
      </c>
      <c r="F442" s="162" t="s">
        <v>39</v>
      </c>
      <c r="G442" s="327" t="s">
        <v>1452</v>
      </c>
      <c r="H442" s="327"/>
    </row>
    <row r="443" spans="1:8" x14ac:dyDescent="0.5">
      <c r="A443" s="307" t="s">
        <v>451</v>
      </c>
      <c r="B443" s="307" t="s">
        <v>452</v>
      </c>
      <c r="C443" s="308">
        <f>IFERROR(VLOOKUP(A443,'งบทดลอง รพ.'!$A$2:$C$600,3,0),0)</f>
        <v>0</v>
      </c>
      <c r="E443" s="162" t="s">
        <v>1431</v>
      </c>
      <c r="F443" s="162" t="s">
        <v>39</v>
      </c>
      <c r="G443" s="327" t="s">
        <v>1452</v>
      </c>
      <c r="H443" s="327"/>
    </row>
    <row r="444" spans="1:8" x14ac:dyDescent="0.5">
      <c r="A444" s="309" t="s">
        <v>1218</v>
      </c>
      <c r="B444" s="309" t="s">
        <v>1219</v>
      </c>
      <c r="C444" s="308">
        <f>IFERROR(VLOOKUP(A444,'งบทดลอง รพ.'!$A$2:$C$600,3,0),0)</f>
        <v>0</v>
      </c>
      <c r="E444" s="162" t="s">
        <v>1431</v>
      </c>
      <c r="F444" s="162" t="s">
        <v>39</v>
      </c>
      <c r="G444" s="327" t="s">
        <v>1450</v>
      </c>
      <c r="H444" s="327"/>
    </row>
    <row r="445" spans="1:8" x14ac:dyDescent="0.5">
      <c r="A445" s="307" t="s">
        <v>453</v>
      </c>
      <c r="B445" s="307" t="s">
        <v>454</v>
      </c>
      <c r="C445" s="308">
        <f>IFERROR(VLOOKUP(A445,'งบทดลอง รพ.'!$A$2:$C$600,3,0),0)</f>
        <v>0</v>
      </c>
      <c r="E445" s="162" t="s">
        <v>1431</v>
      </c>
      <c r="F445" s="162" t="s">
        <v>39</v>
      </c>
      <c r="G445" s="327" t="s">
        <v>1452</v>
      </c>
      <c r="H445" s="327"/>
    </row>
    <row r="446" spans="1:8" x14ac:dyDescent="0.5">
      <c r="A446" s="307" t="s">
        <v>455</v>
      </c>
      <c r="B446" s="307" t="s">
        <v>456</v>
      </c>
      <c r="C446" s="308">
        <f>IFERROR(VLOOKUP(A446,'งบทดลอง รพ.'!$A$2:$C$600,3,0),0)</f>
        <v>0</v>
      </c>
      <c r="E446" s="162" t="s">
        <v>1427</v>
      </c>
      <c r="F446" s="162" t="s">
        <v>39</v>
      </c>
      <c r="G446" s="327" t="s">
        <v>1452</v>
      </c>
      <c r="H446" s="327"/>
    </row>
    <row r="447" spans="1:8" x14ac:dyDescent="0.5">
      <c r="A447" s="307" t="s">
        <v>457</v>
      </c>
      <c r="B447" s="307" t="s">
        <v>458</v>
      </c>
      <c r="C447" s="308">
        <f>IFERROR(VLOOKUP(A447,'งบทดลอง รพ.'!$A$2:$C$600,3,0),0)</f>
        <v>514501.81199999998</v>
      </c>
      <c r="E447" s="162" t="s">
        <v>1427</v>
      </c>
      <c r="F447" s="162" t="s">
        <v>39</v>
      </c>
      <c r="G447" s="327" t="s">
        <v>1452</v>
      </c>
      <c r="H447" s="327"/>
    </row>
    <row r="448" spans="1:8" x14ac:dyDescent="0.5">
      <c r="A448" s="307" t="s">
        <v>459</v>
      </c>
      <c r="B448" s="307" t="s">
        <v>460</v>
      </c>
      <c r="C448" s="308">
        <f>IFERROR(VLOOKUP(A448,'งบทดลอง รพ.'!$A$2:$C$600,3,0),0)</f>
        <v>73159.812000000005</v>
      </c>
      <c r="E448" s="162" t="s">
        <v>1427</v>
      </c>
      <c r="F448" s="162" t="s">
        <v>39</v>
      </c>
      <c r="G448" s="327" t="s">
        <v>1452</v>
      </c>
      <c r="H448" s="327"/>
    </row>
    <row r="449" spans="1:8" x14ac:dyDescent="0.5">
      <c r="A449" s="307" t="s">
        <v>461</v>
      </c>
      <c r="B449" s="307" t="s">
        <v>462</v>
      </c>
      <c r="C449" s="308">
        <f>IFERROR(VLOOKUP(A449,'งบทดลอง รพ.'!$A$2:$C$600,3,0),0)</f>
        <v>946453.23600000003</v>
      </c>
      <c r="E449" s="162" t="s">
        <v>1427</v>
      </c>
      <c r="F449" s="162" t="s">
        <v>39</v>
      </c>
      <c r="G449" s="327" t="s">
        <v>1452</v>
      </c>
      <c r="H449" s="327"/>
    </row>
    <row r="450" spans="1:8" x14ac:dyDescent="0.5">
      <c r="A450" s="307" t="s">
        <v>463</v>
      </c>
      <c r="B450" s="307" t="s">
        <v>464</v>
      </c>
      <c r="C450" s="308">
        <f>IFERROR(VLOOKUP(A450,'งบทดลอง รพ.'!$A$2:$C$600,3,0),0)</f>
        <v>79642.103999999992</v>
      </c>
      <c r="E450" s="162" t="s">
        <v>1427</v>
      </c>
      <c r="F450" s="162" t="s">
        <v>39</v>
      </c>
      <c r="G450" s="327" t="s">
        <v>1452</v>
      </c>
      <c r="H450" s="327"/>
    </row>
    <row r="451" spans="1:8" x14ac:dyDescent="0.5">
      <c r="A451" s="307" t="s">
        <v>465</v>
      </c>
      <c r="B451" s="307" t="s">
        <v>466</v>
      </c>
      <c r="C451" s="308">
        <f>IFERROR(VLOOKUP(A451,'งบทดลอง รพ.'!$A$2:$C$600,3,0),0)</f>
        <v>0</v>
      </c>
      <c r="E451" s="162" t="s">
        <v>1427</v>
      </c>
      <c r="F451" s="162" t="s">
        <v>39</v>
      </c>
      <c r="G451" s="327" t="s">
        <v>1452</v>
      </c>
      <c r="H451" s="327"/>
    </row>
    <row r="452" spans="1:8" x14ac:dyDescent="0.5">
      <c r="A452" s="307" t="s">
        <v>467</v>
      </c>
      <c r="B452" s="307" t="s">
        <v>468</v>
      </c>
      <c r="C452" s="308">
        <f>IFERROR(VLOOKUP(A452,'งบทดลอง รพ.'!$A$2:$C$600,3,0),0)</f>
        <v>536705.652</v>
      </c>
      <c r="E452" s="162" t="s">
        <v>1427</v>
      </c>
      <c r="F452" s="162" t="s">
        <v>39</v>
      </c>
      <c r="G452" s="327" t="s">
        <v>1452</v>
      </c>
      <c r="H452" s="327"/>
    </row>
    <row r="453" spans="1:8" x14ac:dyDescent="0.5">
      <c r="A453" s="307" t="s">
        <v>469</v>
      </c>
      <c r="B453" s="307" t="s">
        <v>470</v>
      </c>
      <c r="C453" s="308">
        <f>IFERROR(VLOOKUP(A453,'งบทดลอง รพ.'!$A$2:$C$600,3,0),0)</f>
        <v>0</v>
      </c>
      <c r="E453" s="162" t="s">
        <v>1427</v>
      </c>
      <c r="F453" s="162" t="s">
        <v>39</v>
      </c>
      <c r="G453" s="327" t="s">
        <v>1452</v>
      </c>
      <c r="H453" s="327"/>
    </row>
    <row r="454" spans="1:8" x14ac:dyDescent="0.5">
      <c r="A454" s="307" t="s">
        <v>471</v>
      </c>
      <c r="B454" s="307" t="s">
        <v>472</v>
      </c>
      <c r="C454" s="308">
        <f>IFERROR(VLOOKUP(A454,'งบทดลอง รพ.'!$A$2:$C$600,3,0),0)</f>
        <v>0</v>
      </c>
      <c r="E454" s="162" t="s">
        <v>1427</v>
      </c>
      <c r="F454" s="162" t="s">
        <v>39</v>
      </c>
      <c r="G454" s="327" t="s">
        <v>1452</v>
      </c>
      <c r="H454" s="327"/>
    </row>
    <row r="455" spans="1:8" x14ac:dyDescent="0.5">
      <c r="A455" s="307" t="s">
        <v>473</v>
      </c>
      <c r="B455" s="307" t="s">
        <v>474</v>
      </c>
      <c r="C455" s="308">
        <f>IFERROR(VLOOKUP(A455,'งบทดลอง รพ.'!$A$2:$C$600,3,0),0)</f>
        <v>0</v>
      </c>
      <c r="E455" s="162" t="s">
        <v>1427</v>
      </c>
      <c r="F455" s="162" t="s">
        <v>39</v>
      </c>
      <c r="G455" s="327" t="s">
        <v>1452</v>
      </c>
      <c r="H455" s="327"/>
    </row>
    <row r="456" spans="1:8" x14ac:dyDescent="0.5">
      <c r="A456" s="307" t="s">
        <v>475</v>
      </c>
      <c r="B456" s="307" t="s">
        <v>476</v>
      </c>
      <c r="C456" s="308">
        <f>IFERROR(VLOOKUP(A456,'งบทดลอง รพ.'!$A$2:$C$600,3,0),0)</f>
        <v>286521.94800000003</v>
      </c>
      <c r="E456" s="162" t="s">
        <v>1429</v>
      </c>
      <c r="F456" s="162" t="s">
        <v>39</v>
      </c>
      <c r="G456" s="327" t="s">
        <v>1452</v>
      </c>
      <c r="H456" s="327"/>
    </row>
    <row r="457" spans="1:8" x14ac:dyDescent="0.5">
      <c r="A457" s="307" t="s">
        <v>477</v>
      </c>
      <c r="B457" s="307" t="s">
        <v>478</v>
      </c>
      <c r="C457" s="308">
        <f>IFERROR(VLOOKUP(A457,'งบทดลอง รพ.'!$A$2:$C$600,3,0),0)</f>
        <v>359802.54000000004</v>
      </c>
      <c r="E457" s="162" t="s">
        <v>1429</v>
      </c>
      <c r="F457" s="162" t="s">
        <v>39</v>
      </c>
      <c r="G457" s="327" t="s">
        <v>1452</v>
      </c>
      <c r="H457" s="327"/>
    </row>
    <row r="458" spans="1:8" x14ac:dyDescent="0.5">
      <c r="A458" s="307" t="s">
        <v>479</v>
      </c>
      <c r="B458" s="307" t="s">
        <v>480</v>
      </c>
      <c r="C458" s="308">
        <f>IFERROR(VLOOKUP(A458,'งบทดลอง รพ.'!$A$2:$C$600,3,0),0)</f>
        <v>216235.44000000003</v>
      </c>
      <c r="E458" s="162" t="s">
        <v>1429</v>
      </c>
      <c r="F458" s="162" t="s">
        <v>39</v>
      </c>
      <c r="G458" s="327" t="s">
        <v>1452</v>
      </c>
      <c r="H458" s="327"/>
    </row>
    <row r="459" spans="1:8" x14ac:dyDescent="0.5">
      <c r="A459" s="307" t="s">
        <v>481</v>
      </c>
      <c r="B459" s="307" t="s">
        <v>482</v>
      </c>
      <c r="C459" s="308">
        <f>IFERROR(VLOOKUP(A459,'งบทดลอง รพ.'!$A$2:$C$600,3,0),0)</f>
        <v>48360.972000000009</v>
      </c>
      <c r="E459" s="162" t="s">
        <v>1429</v>
      </c>
      <c r="F459" s="162" t="s">
        <v>39</v>
      </c>
      <c r="G459" s="327" t="s">
        <v>1452</v>
      </c>
      <c r="H459" s="327"/>
    </row>
    <row r="460" spans="1:8" x14ac:dyDescent="0.5">
      <c r="A460" s="307" t="s">
        <v>483</v>
      </c>
      <c r="B460" s="307" t="s">
        <v>484</v>
      </c>
      <c r="C460" s="308">
        <f>IFERROR(VLOOKUP(A460,'งบทดลอง รพ.'!$A$2:$C$600,3,0),0)</f>
        <v>48899.411999999997</v>
      </c>
      <c r="E460" s="162" t="s">
        <v>1429</v>
      </c>
      <c r="F460" s="162" t="s">
        <v>39</v>
      </c>
      <c r="G460" s="327" t="s">
        <v>1452</v>
      </c>
      <c r="H460" s="327"/>
    </row>
    <row r="461" spans="1:8" x14ac:dyDescent="0.5">
      <c r="A461" s="307" t="s">
        <v>485</v>
      </c>
      <c r="B461" s="307" t="s">
        <v>486</v>
      </c>
      <c r="C461" s="308">
        <f>IFERROR(VLOOKUP(A461,'งบทดลอง รพ.'!$A$2:$C$600,3,0),0)</f>
        <v>397.73999999999995</v>
      </c>
      <c r="E461" s="162" t="s">
        <v>1429</v>
      </c>
      <c r="F461" s="162" t="s">
        <v>39</v>
      </c>
      <c r="G461" s="327" t="s">
        <v>1452</v>
      </c>
      <c r="H461" s="327"/>
    </row>
    <row r="462" spans="1:8" x14ac:dyDescent="0.5">
      <c r="A462" s="307" t="s">
        <v>487</v>
      </c>
      <c r="B462" s="307" t="s">
        <v>488</v>
      </c>
      <c r="C462" s="308">
        <f>IFERROR(VLOOKUP(A462,'งบทดลอง รพ.'!$A$2:$C$600,3,0),0)</f>
        <v>3609977.65</v>
      </c>
      <c r="E462" s="162" t="s">
        <v>1429</v>
      </c>
      <c r="F462" s="162" t="s">
        <v>39</v>
      </c>
      <c r="G462" s="327" t="s">
        <v>1452</v>
      </c>
      <c r="H462" s="327"/>
    </row>
    <row r="463" spans="1:8" x14ac:dyDescent="0.5">
      <c r="A463" s="307" t="s">
        <v>489</v>
      </c>
      <c r="B463" s="307" t="s">
        <v>490</v>
      </c>
      <c r="C463" s="308">
        <f>IFERROR(VLOOKUP(A463,'งบทดลอง รพ.'!$A$2:$C$600,3,0),0)</f>
        <v>260892.98400000003</v>
      </c>
      <c r="E463" s="162" t="s">
        <v>1429</v>
      </c>
      <c r="F463" s="162" t="s">
        <v>39</v>
      </c>
      <c r="G463" s="327" t="s">
        <v>1452</v>
      </c>
      <c r="H463" s="327"/>
    </row>
    <row r="464" spans="1:8" x14ac:dyDescent="0.5">
      <c r="A464" s="307" t="s">
        <v>491</v>
      </c>
      <c r="B464" s="307" t="s">
        <v>492</v>
      </c>
      <c r="C464" s="308">
        <f>IFERROR(VLOOKUP(A464,'งบทดลอง รพ.'!$A$2:$C$600,3,0),0)</f>
        <v>56224.524000000005</v>
      </c>
      <c r="E464" s="162" t="s">
        <v>1429</v>
      </c>
      <c r="F464" s="162" t="s">
        <v>39</v>
      </c>
      <c r="G464" s="327" t="s">
        <v>1452</v>
      </c>
      <c r="H464" s="327"/>
    </row>
    <row r="465" spans="1:8" x14ac:dyDescent="0.5">
      <c r="A465" s="307" t="s">
        <v>493</v>
      </c>
      <c r="B465" s="307" t="s">
        <v>494</v>
      </c>
      <c r="C465" s="308">
        <f>IFERROR(VLOOKUP(A465,'งบทดลอง รพ.'!$A$2:$C$600,3,0),0)</f>
        <v>0</v>
      </c>
      <c r="E465" s="162" t="s">
        <v>1429</v>
      </c>
      <c r="F465" s="162" t="s">
        <v>39</v>
      </c>
      <c r="G465" s="327" t="s">
        <v>1452</v>
      </c>
      <c r="H465" s="327"/>
    </row>
    <row r="466" spans="1:8" x14ac:dyDescent="0.5">
      <c r="A466" s="307" t="s">
        <v>495</v>
      </c>
      <c r="B466" s="307" t="s">
        <v>496</v>
      </c>
      <c r="C466" s="308">
        <f>IFERROR(VLOOKUP(A466,'งบทดลอง รพ.'!$A$2:$C$600,3,0),0)</f>
        <v>0</v>
      </c>
      <c r="E466" s="162" t="s">
        <v>1431</v>
      </c>
      <c r="F466" s="162" t="s">
        <v>39</v>
      </c>
      <c r="G466" s="327" t="s">
        <v>1452</v>
      </c>
      <c r="H466" s="327"/>
    </row>
    <row r="467" spans="1:8" x14ac:dyDescent="0.5">
      <c r="A467" s="309" t="s">
        <v>1220</v>
      </c>
      <c r="B467" s="309" t="s">
        <v>1221</v>
      </c>
      <c r="C467" s="308">
        <f>IFERROR(VLOOKUP(A467,'งบทดลอง รพ.'!$A$2:$C$600,3,0),0)</f>
        <v>0</v>
      </c>
      <c r="E467" s="162" t="s">
        <v>1431</v>
      </c>
      <c r="F467" s="162" t="s">
        <v>39</v>
      </c>
      <c r="G467" s="327" t="s">
        <v>1450</v>
      </c>
      <c r="H467" s="327"/>
    </row>
    <row r="468" spans="1:8" x14ac:dyDescent="0.5">
      <c r="A468" s="307" t="s">
        <v>497</v>
      </c>
      <c r="B468" s="307" t="s">
        <v>498</v>
      </c>
      <c r="C468" s="308">
        <f>IFERROR(VLOOKUP(A468,'งบทดลอง รพ.'!$A$2:$C$600,3,0),0)</f>
        <v>0</v>
      </c>
      <c r="E468" s="162" t="s">
        <v>1431</v>
      </c>
      <c r="F468" s="162" t="s">
        <v>39</v>
      </c>
      <c r="G468" s="327" t="s">
        <v>1452</v>
      </c>
      <c r="H468" s="327"/>
    </row>
    <row r="469" spans="1:8" x14ac:dyDescent="0.5">
      <c r="A469" s="307" t="s">
        <v>499</v>
      </c>
      <c r="B469" s="307" t="s">
        <v>500</v>
      </c>
      <c r="C469" s="308">
        <f>IFERROR(VLOOKUP(A469,'งบทดลอง รพ.'!$A$2:$C$600,3,0),0)</f>
        <v>0</v>
      </c>
      <c r="E469" s="162" t="s">
        <v>1427</v>
      </c>
      <c r="F469" s="162" t="s">
        <v>39</v>
      </c>
      <c r="G469" s="327" t="s">
        <v>1452</v>
      </c>
      <c r="H469" s="327"/>
    </row>
    <row r="470" spans="1:8" x14ac:dyDescent="0.5">
      <c r="A470" s="307" t="s">
        <v>501</v>
      </c>
      <c r="B470" s="307" t="s">
        <v>502</v>
      </c>
      <c r="C470" s="308">
        <f>IFERROR(VLOOKUP(A470,'งบทดลอง รพ.'!$A$2:$C$600,3,0),0)</f>
        <v>0</v>
      </c>
      <c r="E470" s="162" t="s">
        <v>1427</v>
      </c>
      <c r="F470" s="162" t="s">
        <v>39</v>
      </c>
      <c r="G470" s="327" t="s">
        <v>1452</v>
      </c>
      <c r="H470" s="327"/>
    </row>
    <row r="471" spans="1:8" x14ac:dyDescent="0.5">
      <c r="A471" s="358" t="s">
        <v>1222</v>
      </c>
      <c r="B471" s="358" t="s">
        <v>1223</v>
      </c>
      <c r="C471" s="308">
        <f>IFERROR(VLOOKUP(A471,'งบทดลอง รพ.'!$A$2:$C$600,3,0),0)</f>
        <v>0</v>
      </c>
      <c r="E471" s="162" t="s">
        <v>1439</v>
      </c>
      <c r="F471" s="162" t="s">
        <v>41</v>
      </c>
      <c r="G471" s="327" t="s">
        <v>1450</v>
      </c>
      <c r="H471" s="327"/>
    </row>
    <row r="472" spans="1:8" x14ac:dyDescent="0.5">
      <c r="A472" s="358" t="s">
        <v>1224</v>
      </c>
      <c r="B472" s="358" t="s">
        <v>1225</v>
      </c>
      <c r="C472" s="308">
        <f>IFERROR(VLOOKUP(A472,'งบทดลอง รพ.'!$A$2:$C$600,3,0),0)</f>
        <v>0</v>
      </c>
      <c r="E472" s="162" t="s">
        <v>1439</v>
      </c>
      <c r="F472" s="162" t="s">
        <v>41</v>
      </c>
      <c r="G472" s="327" t="s">
        <v>1450</v>
      </c>
      <c r="H472" s="327"/>
    </row>
    <row r="473" spans="1:8" x14ac:dyDescent="0.5">
      <c r="A473" s="358" t="s">
        <v>1226</v>
      </c>
      <c r="B473" s="358" t="s">
        <v>1227</v>
      </c>
      <c r="C473" s="308">
        <f>IFERROR(VLOOKUP(A473,'งบทดลอง รพ.'!$A$2:$C$600,3,0),0)</f>
        <v>0</v>
      </c>
      <c r="E473" s="162" t="s">
        <v>1439</v>
      </c>
      <c r="F473" s="162" t="s">
        <v>41</v>
      </c>
      <c r="G473" s="327" t="s">
        <v>1450</v>
      </c>
      <c r="H473" s="327"/>
    </row>
    <row r="474" spans="1:8" x14ac:dyDescent="0.5">
      <c r="A474" s="358" t="s">
        <v>1228</v>
      </c>
      <c r="B474" s="358" t="s">
        <v>1229</v>
      </c>
      <c r="C474" s="308">
        <f>IFERROR(VLOOKUP(A474,'งบทดลอง รพ.'!$A$2:$C$600,3,0),0)</f>
        <v>0</v>
      </c>
      <c r="E474" s="162" t="s">
        <v>1439</v>
      </c>
      <c r="F474" s="162" t="s">
        <v>41</v>
      </c>
      <c r="G474" s="327" t="s">
        <v>1450</v>
      </c>
      <c r="H474" s="327"/>
    </row>
    <row r="475" spans="1:8" x14ac:dyDescent="0.5">
      <c r="A475" s="358" t="s">
        <v>1230</v>
      </c>
      <c r="B475" s="358" t="s">
        <v>1231</v>
      </c>
      <c r="C475" s="308">
        <f>IFERROR(VLOOKUP(A475,'งบทดลอง รพ.'!$A$2:$C$600,3,0),0)</f>
        <v>0</v>
      </c>
      <c r="E475" s="162" t="s">
        <v>1439</v>
      </c>
      <c r="F475" s="162" t="s">
        <v>41</v>
      </c>
      <c r="G475" s="327" t="s">
        <v>1450</v>
      </c>
      <c r="H475" s="327"/>
    </row>
    <row r="476" spans="1:8" x14ac:dyDescent="0.5">
      <c r="A476" s="357" t="s">
        <v>521</v>
      </c>
      <c r="B476" s="357" t="s">
        <v>522</v>
      </c>
      <c r="C476" s="308">
        <f>IFERROR(VLOOKUP(A476,'งบทดลอง รพ.'!$A$2:$C$600,3,0),0)</f>
        <v>0</v>
      </c>
      <c r="E476" s="162" t="s">
        <v>1439</v>
      </c>
      <c r="F476" s="162" t="s">
        <v>41</v>
      </c>
      <c r="G476" s="327" t="s">
        <v>1452</v>
      </c>
      <c r="H476" s="327"/>
    </row>
    <row r="477" spans="1:8" x14ac:dyDescent="0.5">
      <c r="A477" s="357" t="s">
        <v>523</v>
      </c>
      <c r="B477" s="357" t="s">
        <v>524</v>
      </c>
      <c r="C477" s="308">
        <f>IFERROR(VLOOKUP(A477,'งบทดลอง รพ.'!$A$2:$C$600,3,0),0)</f>
        <v>0</v>
      </c>
      <c r="E477" s="162" t="s">
        <v>1439</v>
      </c>
      <c r="F477" s="162" t="s">
        <v>41</v>
      </c>
      <c r="G477" s="327" t="s">
        <v>1452</v>
      </c>
      <c r="H477" s="327"/>
    </row>
    <row r="478" spans="1:8" x14ac:dyDescent="0.5">
      <c r="A478" s="357" t="s">
        <v>1022</v>
      </c>
      <c r="B478" s="357" t="s">
        <v>1023</v>
      </c>
      <c r="C478" s="308">
        <f>IFERROR(VLOOKUP(A478,'งบทดลอง รพ.'!$A$2:$C$600,3,0),0)</f>
        <v>0</v>
      </c>
      <c r="E478" s="162" t="s">
        <v>1439</v>
      </c>
      <c r="F478" s="162" t="s">
        <v>41</v>
      </c>
      <c r="G478" s="327" t="s">
        <v>1452</v>
      </c>
      <c r="H478" s="327"/>
    </row>
    <row r="479" spans="1:8" x14ac:dyDescent="0.5">
      <c r="A479" s="357" t="s">
        <v>525</v>
      </c>
      <c r="B479" s="357" t="s">
        <v>1556</v>
      </c>
      <c r="C479" s="308">
        <f>IFERROR(VLOOKUP(A479,'งบทดลอง รพ.'!$A$2:$C$600,3,0),0)</f>
        <v>0</v>
      </c>
      <c r="E479" s="162" t="s">
        <v>1441</v>
      </c>
      <c r="F479" s="162" t="s">
        <v>734</v>
      </c>
      <c r="G479" s="327" t="s">
        <v>1452</v>
      </c>
      <c r="H479" s="327"/>
    </row>
    <row r="480" spans="1:8" x14ac:dyDescent="0.5">
      <c r="A480" s="358" t="s">
        <v>1232</v>
      </c>
      <c r="B480" s="358" t="s">
        <v>1233</v>
      </c>
      <c r="C480" s="308">
        <f>IFERROR(VLOOKUP(A480,'งบทดลอง รพ.'!$A$2:$C$600,3,0),0)</f>
        <v>0</v>
      </c>
      <c r="E480" s="162" t="s">
        <v>1441</v>
      </c>
      <c r="F480" s="162" t="s">
        <v>734</v>
      </c>
      <c r="G480" s="327" t="s">
        <v>1450</v>
      </c>
      <c r="H480" s="327"/>
    </row>
    <row r="481" spans="1:8" x14ac:dyDescent="0.5">
      <c r="A481" s="357" t="s">
        <v>526</v>
      </c>
      <c r="B481" s="357" t="s">
        <v>527</v>
      </c>
      <c r="C481" s="308">
        <f>IFERROR(VLOOKUP(A481,'งบทดลอง รพ.'!$A$2:$C$600,3,0),0)</f>
        <v>0</v>
      </c>
      <c r="E481" s="162" t="s">
        <v>1441</v>
      </c>
      <c r="F481" s="162" t="s">
        <v>734</v>
      </c>
      <c r="G481" s="327" t="s">
        <v>1452</v>
      </c>
      <c r="H481" s="327"/>
    </row>
    <row r="482" spans="1:8" x14ac:dyDescent="0.5">
      <c r="A482" s="357" t="s">
        <v>528</v>
      </c>
      <c r="B482" s="357" t="s">
        <v>529</v>
      </c>
      <c r="C482" s="308">
        <f>IFERROR(VLOOKUP(A482,'งบทดลอง รพ.'!$A$2:$C$600,3,0),0)</f>
        <v>0</v>
      </c>
      <c r="E482" s="162" t="s">
        <v>1441</v>
      </c>
      <c r="F482" s="162" t="s">
        <v>734</v>
      </c>
      <c r="G482" s="327" t="s">
        <v>1452</v>
      </c>
      <c r="H482" s="327"/>
    </row>
    <row r="483" spans="1:8" x14ac:dyDescent="0.5">
      <c r="A483" s="358" t="s">
        <v>1234</v>
      </c>
      <c r="B483" s="358" t="s">
        <v>1235</v>
      </c>
      <c r="C483" s="308">
        <f>IFERROR(VLOOKUP(A483,'งบทดลอง รพ.'!$A$2:$C$600,3,0),0)</f>
        <v>0</v>
      </c>
      <c r="E483" s="162" t="s">
        <v>1441</v>
      </c>
      <c r="F483" s="162" t="s">
        <v>734</v>
      </c>
      <c r="G483" s="327" t="s">
        <v>1450</v>
      </c>
      <c r="H483" s="327"/>
    </row>
    <row r="484" spans="1:8" x14ac:dyDescent="0.5">
      <c r="A484" s="358" t="s">
        <v>1236</v>
      </c>
      <c r="B484" s="358" t="s">
        <v>1237</v>
      </c>
      <c r="C484" s="308">
        <f>IFERROR(VLOOKUP(A484,'งบทดลอง รพ.'!$A$2:$C$600,3,0),0)</f>
        <v>0</v>
      </c>
      <c r="E484" s="162" t="s">
        <v>1441</v>
      </c>
      <c r="F484" s="162" t="s">
        <v>734</v>
      </c>
      <c r="G484" s="327" t="s">
        <v>1450</v>
      </c>
      <c r="H484" s="327"/>
    </row>
    <row r="485" spans="1:8" x14ac:dyDescent="0.5">
      <c r="A485" s="358" t="s">
        <v>1238</v>
      </c>
      <c r="B485" s="358" t="s">
        <v>1239</v>
      </c>
      <c r="C485" s="308">
        <f>IFERROR(VLOOKUP(A485,'งบทดลอง รพ.'!$A$2:$C$600,3,0),0)</f>
        <v>0</v>
      </c>
      <c r="E485" s="162" t="s">
        <v>1441</v>
      </c>
      <c r="F485" s="162" t="s">
        <v>734</v>
      </c>
      <c r="G485" s="327" t="s">
        <v>1450</v>
      </c>
      <c r="H485" s="327"/>
    </row>
    <row r="486" spans="1:8" x14ac:dyDescent="0.5">
      <c r="A486" s="358" t="s">
        <v>1240</v>
      </c>
      <c r="B486" s="358" t="s">
        <v>1241</v>
      </c>
      <c r="C486" s="308">
        <f>IFERROR(VLOOKUP(A486,'งบทดลอง รพ.'!$A$2:$C$600,3,0),0)</f>
        <v>0</v>
      </c>
      <c r="E486" s="162" t="s">
        <v>1441</v>
      </c>
      <c r="F486" s="162" t="s">
        <v>734</v>
      </c>
      <c r="G486" s="327" t="s">
        <v>1450</v>
      </c>
      <c r="H486" s="327"/>
    </row>
    <row r="487" spans="1:8" x14ac:dyDescent="0.5">
      <c r="A487" s="358" t="s">
        <v>1242</v>
      </c>
      <c r="B487" s="358" t="s">
        <v>1243</v>
      </c>
      <c r="C487" s="308">
        <f>IFERROR(VLOOKUP(A487,'งบทดลอง รพ.'!$A$2:$C$600,3,0),0)</f>
        <v>0</v>
      </c>
      <c r="E487" s="162" t="s">
        <v>1441</v>
      </c>
      <c r="F487" s="162" t="s">
        <v>734</v>
      </c>
      <c r="G487" s="327" t="s">
        <v>1450</v>
      </c>
      <c r="H487" s="327"/>
    </row>
    <row r="488" spans="1:8" x14ac:dyDescent="0.5">
      <c r="A488" s="358" t="s">
        <v>1244</v>
      </c>
      <c r="B488" s="358" t="s">
        <v>1245</v>
      </c>
      <c r="C488" s="308">
        <f>IFERROR(VLOOKUP(A488,'งบทดลอง รพ.'!$A$2:$C$600,3,0),0)</f>
        <v>0</v>
      </c>
      <c r="E488" s="162" t="s">
        <v>1441</v>
      </c>
      <c r="F488" s="162" t="s">
        <v>734</v>
      </c>
      <c r="G488" s="327" t="s">
        <v>1450</v>
      </c>
      <c r="H488" s="327"/>
    </row>
    <row r="489" spans="1:8" x14ac:dyDescent="0.5">
      <c r="A489" s="358" t="s">
        <v>1246</v>
      </c>
      <c r="B489" s="358" t="s">
        <v>1247</v>
      </c>
      <c r="C489" s="308">
        <f>IFERROR(VLOOKUP(A489,'งบทดลอง รพ.'!$A$2:$C$600,3,0),0)</f>
        <v>0</v>
      </c>
      <c r="E489" s="162" t="s">
        <v>1441</v>
      </c>
      <c r="F489" s="162" t="s">
        <v>734</v>
      </c>
      <c r="G489" s="327" t="s">
        <v>1450</v>
      </c>
      <c r="H489" s="327"/>
    </row>
    <row r="490" spans="1:8" x14ac:dyDescent="0.5">
      <c r="A490" s="357" t="s">
        <v>530</v>
      </c>
      <c r="B490" s="357" t="s">
        <v>1557</v>
      </c>
      <c r="C490" s="308">
        <f>IFERROR(VLOOKUP(A490,'งบทดลอง รพ.'!$A$2:$C$600,3,0),0)</f>
        <v>0</v>
      </c>
      <c r="E490" s="162" t="s">
        <v>1441</v>
      </c>
      <c r="F490" s="162" t="s">
        <v>734</v>
      </c>
      <c r="G490" s="327" t="s">
        <v>1452</v>
      </c>
      <c r="H490" s="327"/>
    </row>
    <row r="491" spans="1:8" x14ac:dyDescent="0.5">
      <c r="A491" s="357" t="s">
        <v>531</v>
      </c>
      <c r="B491" s="357" t="s">
        <v>1558</v>
      </c>
      <c r="C491" s="308">
        <f>IFERROR(VLOOKUP(A491,'งบทดลอง รพ.'!$A$2:$C$600,3,0),0)</f>
        <v>0</v>
      </c>
      <c r="E491" s="162" t="s">
        <v>1441</v>
      </c>
      <c r="F491" s="162" t="s">
        <v>734</v>
      </c>
      <c r="G491" s="327" t="s">
        <v>1452</v>
      </c>
      <c r="H491" s="327"/>
    </row>
    <row r="492" spans="1:8" x14ac:dyDescent="0.5">
      <c r="A492" s="357" t="s">
        <v>1024</v>
      </c>
      <c r="B492" s="357" t="s">
        <v>1025</v>
      </c>
      <c r="C492" s="308">
        <f>IFERROR(VLOOKUP(A492,'งบทดลอง รพ.'!$A$2:$C$600,3,0),0)</f>
        <v>0</v>
      </c>
      <c r="E492" s="162" t="s">
        <v>1441</v>
      </c>
      <c r="F492" s="162" t="s">
        <v>734</v>
      </c>
      <c r="G492" s="327" t="s">
        <v>1452</v>
      </c>
      <c r="H492" s="327"/>
    </row>
    <row r="493" spans="1:8" x14ac:dyDescent="0.5">
      <c r="A493" s="357" t="s">
        <v>532</v>
      </c>
      <c r="B493" s="357" t="s">
        <v>1559</v>
      </c>
      <c r="C493" s="308">
        <f>IFERROR(VLOOKUP(A493,'งบทดลอง รพ.'!$A$2:$C$600,3,0),0)</f>
        <v>0</v>
      </c>
      <c r="E493" s="162" t="s">
        <v>1441</v>
      </c>
      <c r="F493" s="162" t="s">
        <v>734</v>
      </c>
      <c r="G493" s="327" t="s">
        <v>1452</v>
      </c>
      <c r="H493" s="327"/>
    </row>
    <row r="494" spans="1:8" x14ac:dyDescent="0.5">
      <c r="A494" s="357" t="s">
        <v>533</v>
      </c>
      <c r="B494" s="357" t="s">
        <v>1560</v>
      </c>
      <c r="C494" s="308">
        <f>IFERROR(VLOOKUP(A494,'งบทดลอง รพ.'!$A$2:$C$600,3,0),0)</f>
        <v>0</v>
      </c>
      <c r="E494" s="162" t="s">
        <v>1441</v>
      </c>
      <c r="F494" s="162" t="s">
        <v>734</v>
      </c>
      <c r="G494" s="327" t="s">
        <v>1452</v>
      </c>
      <c r="H494" s="327"/>
    </row>
    <row r="495" spans="1:8" x14ac:dyDescent="0.5">
      <c r="A495" s="358" t="s">
        <v>1248</v>
      </c>
      <c r="B495" s="358" t="s">
        <v>1249</v>
      </c>
      <c r="C495" s="308">
        <f>IFERROR(VLOOKUP(A495,'งบทดลอง รพ.'!$A$2:$C$600,3,0),0)</f>
        <v>0</v>
      </c>
      <c r="E495" s="162" t="s">
        <v>1441</v>
      </c>
      <c r="F495" s="162" t="s">
        <v>734</v>
      </c>
      <c r="G495" s="327" t="s">
        <v>1450</v>
      </c>
      <c r="H495" s="327"/>
    </row>
    <row r="496" spans="1:8" x14ac:dyDescent="0.5">
      <c r="A496" s="357" t="s">
        <v>534</v>
      </c>
      <c r="B496" s="357" t="s">
        <v>1561</v>
      </c>
      <c r="C496" s="308">
        <f>IFERROR(VLOOKUP(A496,'งบทดลอง รพ.'!$A$2:$C$600,3,0),0)</f>
        <v>0</v>
      </c>
      <c r="E496" s="162" t="s">
        <v>1441</v>
      </c>
      <c r="F496" s="162" t="s">
        <v>734</v>
      </c>
      <c r="G496" s="327" t="s">
        <v>1452</v>
      </c>
      <c r="H496" s="327"/>
    </row>
    <row r="497" spans="1:8" x14ac:dyDescent="0.5">
      <c r="A497" s="358" t="s">
        <v>1250</v>
      </c>
      <c r="B497" s="358" t="s">
        <v>1251</v>
      </c>
      <c r="C497" s="308">
        <f>IFERROR(VLOOKUP(A497,'งบทดลอง รพ.'!$A$2:$C$600,3,0),0)</f>
        <v>0</v>
      </c>
      <c r="E497" s="162" t="s">
        <v>1441</v>
      </c>
      <c r="F497" s="162" t="s">
        <v>734</v>
      </c>
      <c r="G497" s="327" t="s">
        <v>1450</v>
      </c>
      <c r="H497" s="327"/>
    </row>
    <row r="498" spans="1:8" x14ac:dyDescent="0.5">
      <c r="A498" s="357" t="s">
        <v>535</v>
      </c>
      <c r="B498" s="357" t="s">
        <v>1562</v>
      </c>
      <c r="C498" s="308">
        <f>IFERROR(VLOOKUP(A498,'งบทดลอง รพ.'!$A$2:$C$600,3,0),0)</f>
        <v>0</v>
      </c>
      <c r="E498" s="162" t="s">
        <v>1441</v>
      </c>
      <c r="F498" s="162" t="s">
        <v>734</v>
      </c>
      <c r="G498" s="327" t="s">
        <v>1452</v>
      </c>
      <c r="H498" s="327"/>
    </row>
    <row r="499" spans="1:8" x14ac:dyDescent="0.5">
      <c r="A499" s="357" t="s">
        <v>536</v>
      </c>
      <c r="B499" s="357" t="s">
        <v>1563</v>
      </c>
      <c r="C499" s="308">
        <f>IFERROR(VLOOKUP(A499,'งบทดลอง รพ.'!$A$2:$C$600,3,0),0)</f>
        <v>0</v>
      </c>
      <c r="E499" s="162" t="s">
        <v>1441</v>
      </c>
      <c r="F499" s="162" t="s">
        <v>734</v>
      </c>
      <c r="G499" s="327" t="s">
        <v>1452</v>
      </c>
      <c r="H499" s="327"/>
    </row>
    <row r="500" spans="1:8" x14ac:dyDescent="0.5">
      <c r="A500" s="357" t="s">
        <v>537</v>
      </c>
      <c r="B500" s="357" t="s">
        <v>1564</v>
      </c>
      <c r="C500" s="308">
        <f>IFERROR(VLOOKUP(A500,'งบทดลอง รพ.'!$A$2:$C$600,3,0),0)</f>
        <v>0</v>
      </c>
      <c r="E500" s="162" t="s">
        <v>1441</v>
      </c>
      <c r="F500" s="162" t="s">
        <v>734</v>
      </c>
      <c r="G500" s="327" t="s">
        <v>1452</v>
      </c>
      <c r="H500" s="327"/>
    </row>
    <row r="501" spans="1:8" x14ac:dyDescent="0.5">
      <c r="A501" s="357" t="s">
        <v>538</v>
      </c>
      <c r="B501" s="357" t="s">
        <v>1565</v>
      </c>
      <c r="C501" s="308">
        <f>IFERROR(VLOOKUP(A501,'งบทดลอง รพ.'!$A$2:$C$600,3,0),0)</f>
        <v>0</v>
      </c>
      <c r="E501" s="162" t="s">
        <v>1441</v>
      </c>
      <c r="F501" s="162" t="s">
        <v>734</v>
      </c>
      <c r="G501" s="327" t="s">
        <v>1452</v>
      </c>
      <c r="H501" s="327"/>
    </row>
    <row r="502" spans="1:8" x14ac:dyDescent="0.5">
      <c r="A502" s="358" t="s">
        <v>1252</v>
      </c>
      <c r="B502" s="358" t="s">
        <v>1253</v>
      </c>
      <c r="C502" s="308">
        <f>IFERROR(VLOOKUP(A502,'งบทดลอง รพ.'!$A$2:$C$600,3,0),0)</f>
        <v>0</v>
      </c>
      <c r="E502" s="162" t="s">
        <v>1441</v>
      </c>
      <c r="F502" s="162" t="s">
        <v>734</v>
      </c>
      <c r="G502" s="327" t="s">
        <v>1450</v>
      </c>
      <c r="H502" s="327"/>
    </row>
    <row r="503" spans="1:8" x14ac:dyDescent="0.5">
      <c r="A503" s="358" t="s">
        <v>1254</v>
      </c>
      <c r="B503" s="358" t="s">
        <v>1255</v>
      </c>
      <c r="C503" s="308">
        <f>IFERROR(VLOOKUP(A503,'งบทดลอง รพ.'!$A$2:$C$600,3,0),0)</f>
        <v>0</v>
      </c>
      <c r="E503" s="162" t="s">
        <v>1441</v>
      </c>
      <c r="F503" s="162" t="s">
        <v>734</v>
      </c>
      <c r="G503" s="327" t="s">
        <v>1450</v>
      </c>
      <c r="H503" s="327"/>
    </row>
    <row r="504" spans="1:8" x14ac:dyDescent="0.5">
      <c r="A504" s="358" t="s">
        <v>1256</v>
      </c>
      <c r="B504" s="358" t="s">
        <v>1257</v>
      </c>
      <c r="C504" s="308">
        <f>IFERROR(VLOOKUP(A504,'งบทดลอง รพ.'!$A$2:$C$600,3,0),0)</f>
        <v>0</v>
      </c>
      <c r="E504" s="162" t="s">
        <v>1441</v>
      </c>
      <c r="F504" s="162" t="s">
        <v>734</v>
      </c>
      <c r="G504" s="327" t="s">
        <v>1450</v>
      </c>
      <c r="H504" s="327"/>
    </row>
    <row r="505" spans="1:8" x14ac:dyDescent="0.5">
      <c r="A505" s="358" t="s">
        <v>1258</v>
      </c>
      <c r="B505" s="358" t="s">
        <v>1259</v>
      </c>
      <c r="C505" s="308">
        <f>IFERROR(VLOOKUP(A505,'งบทดลอง รพ.'!$A$2:$C$600,3,0),0)</f>
        <v>0</v>
      </c>
      <c r="E505" s="162" t="s">
        <v>1441</v>
      </c>
      <c r="F505" s="162" t="s">
        <v>734</v>
      </c>
      <c r="G505" s="327" t="s">
        <v>1450</v>
      </c>
      <c r="H505" s="327"/>
    </row>
    <row r="506" spans="1:8" x14ac:dyDescent="0.5">
      <c r="A506" s="358" t="s">
        <v>1260</v>
      </c>
      <c r="B506" s="358" t="s">
        <v>1261</v>
      </c>
      <c r="C506" s="308">
        <f>IFERROR(VLOOKUP(A506,'งบทดลอง รพ.'!$A$2:$C$600,3,0),0)</f>
        <v>0</v>
      </c>
      <c r="E506" s="162" t="s">
        <v>1441</v>
      </c>
      <c r="F506" s="162" t="s">
        <v>734</v>
      </c>
      <c r="G506" s="327" t="s">
        <v>1450</v>
      </c>
      <c r="H506" s="327"/>
    </row>
    <row r="507" spans="1:8" x14ac:dyDescent="0.5">
      <c r="A507" s="358" t="s">
        <v>1262</v>
      </c>
      <c r="B507" s="358" t="s">
        <v>1263</v>
      </c>
      <c r="C507" s="308">
        <f>IFERROR(VLOOKUP(A507,'งบทดลอง รพ.'!$A$2:$C$600,3,0),0)</f>
        <v>0</v>
      </c>
      <c r="E507" s="162" t="s">
        <v>1441</v>
      </c>
      <c r="F507" s="162" t="s">
        <v>734</v>
      </c>
      <c r="G507" s="327" t="s">
        <v>1450</v>
      </c>
      <c r="H507" s="327"/>
    </row>
    <row r="508" spans="1:8" x14ac:dyDescent="0.5">
      <c r="A508" s="357" t="s">
        <v>539</v>
      </c>
      <c r="B508" s="357" t="s">
        <v>1566</v>
      </c>
      <c r="C508" s="308">
        <f>IFERROR(VLOOKUP(A508,'งบทดลอง รพ.'!$A$2:$C$600,3,0),0)</f>
        <v>0</v>
      </c>
      <c r="E508" s="162" t="s">
        <v>1441</v>
      </c>
      <c r="F508" s="162" t="s">
        <v>734</v>
      </c>
      <c r="G508" s="327" t="s">
        <v>1452</v>
      </c>
      <c r="H508" s="327"/>
    </row>
    <row r="509" spans="1:8" x14ac:dyDescent="0.5">
      <c r="A509" s="358" t="s">
        <v>1264</v>
      </c>
      <c r="B509" s="358" t="s">
        <v>1265</v>
      </c>
      <c r="C509" s="308">
        <f>IFERROR(VLOOKUP(A509,'งบทดลอง รพ.'!$A$2:$C$600,3,0),0)</f>
        <v>0</v>
      </c>
      <c r="E509" s="162" t="s">
        <v>1441</v>
      </c>
      <c r="F509" s="162" t="s">
        <v>734</v>
      </c>
      <c r="G509" s="327" t="s">
        <v>1450</v>
      </c>
      <c r="H509" s="327"/>
    </row>
    <row r="510" spans="1:8" x14ac:dyDescent="0.5">
      <c r="A510" s="358" t="s">
        <v>1266</v>
      </c>
      <c r="B510" s="358" t="s">
        <v>1267</v>
      </c>
      <c r="C510" s="308">
        <f>IFERROR(VLOOKUP(A510,'งบทดลอง รพ.'!$A$2:$C$600,3,0),0)</f>
        <v>0</v>
      </c>
      <c r="E510" s="162" t="s">
        <v>1441</v>
      </c>
      <c r="F510" s="162" t="s">
        <v>734</v>
      </c>
      <c r="G510" s="327" t="s">
        <v>1450</v>
      </c>
      <c r="H510" s="327"/>
    </row>
    <row r="511" spans="1:8" x14ac:dyDescent="0.5">
      <c r="A511" s="357" t="s">
        <v>540</v>
      </c>
      <c r="B511" s="357" t="s">
        <v>1567</v>
      </c>
      <c r="C511" s="308">
        <f>IFERROR(VLOOKUP(A511,'งบทดลอง รพ.'!$A$2:$C$600,3,0),0)</f>
        <v>0</v>
      </c>
      <c r="E511" s="162" t="s">
        <v>1441</v>
      </c>
      <c r="F511" s="162" t="s">
        <v>734</v>
      </c>
      <c r="G511" s="327" t="s">
        <v>1452</v>
      </c>
      <c r="H511" s="327"/>
    </row>
    <row r="512" spans="1:8" x14ac:dyDescent="0.5">
      <c r="A512" s="357" t="s">
        <v>541</v>
      </c>
      <c r="B512" s="357" t="s">
        <v>1568</v>
      </c>
      <c r="C512" s="308">
        <f>IFERROR(VLOOKUP(A512,'งบทดลอง รพ.'!$A$2:$C$600,3,0),0)</f>
        <v>0</v>
      </c>
      <c r="E512" s="162" t="s">
        <v>1441</v>
      </c>
      <c r="F512" s="162" t="s">
        <v>734</v>
      </c>
      <c r="G512" s="327" t="s">
        <v>1452</v>
      </c>
      <c r="H512" s="327"/>
    </row>
    <row r="513" spans="1:8" x14ac:dyDescent="0.5">
      <c r="A513" s="357" t="s">
        <v>542</v>
      </c>
      <c r="B513" s="357" t="s">
        <v>543</v>
      </c>
      <c r="C513" s="308">
        <f>IFERROR(VLOOKUP(A513,'งบทดลอง รพ.'!$A$2:$C$600,3,0),0)</f>
        <v>0</v>
      </c>
      <c r="E513" s="162" t="s">
        <v>1441</v>
      </c>
      <c r="F513" s="162" t="s">
        <v>734</v>
      </c>
      <c r="G513" s="327" t="s">
        <v>1452</v>
      </c>
      <c r="H513" s="327"/>
    </row>
    <row r="514" spans="1:8" x14ac:dyDescent="0.5">
      <c r="A514" s="358" t="s">
        <v>1268</v>
      </c>
      <c r="B514" s="358" t="s">
        <v>1269</v>
      </c>
      <c r="C514" s="308">
        <f>IFERROR(VLOOKUP(A514,'งบทดลอง รพ.'!$A$2:$C$600,3,0),0)</f>
        <v>0</v>
      </c>
      <c r="E514" s="162" t="s">
        <v>1441</v>
      </c>
      <c r="F514" s="162" t="s">
        <v>734</v>
      </c>
      <c r="G514" s="327" t="s">
        <v>1450</v>
      </c>
      <c r="H514" s="327"/>
    </row>
    <row r="515" spans="1:8" x14ac:dyDescent="0.5">
      <c r="A515" s="357" t="s">
        <v>544</v>
      </c>
      <c r="B515" s="357" t="s">
        <v>545</v>
      </c>
      <c r="C515" s="308">
        <f>IFERROR(VLOOKUP(A515,'งบทดลอง รพ.'!$A$2:$C$600,3,0),0)</f>
        <v>0</v>
      </c>
      <c r="E515" s="162" t="s">
        <v>1441</v>
      </c>
      <c r="F515" s="162" t="s">
        <v>734</v>
      </c>
      <c r="G515" s="327" t="s">
        <v>1452</v>
      </c>
      <c r="H515" s="327"/>
    </row>
    <row r="516" spans="1:8" x14ac:dyDescent="0.5">
      <c r="A516" s="358" t="s">
        <v>1270</v>
      </c>
      <c r="B516" s="358" t="s">
        <v>1271</v>
      </c>
      <c r="C516" s="308">
        <f>IFERROR(VLOOKUP(A516,'งบทดลอง รพ.'!$A$2:$C$600,3,0),0)</f>
        <v>0</v>
      </c>
      <c r="E516" s="162" t="s">
        <v>1441</v>
      </c>
      <c r="F516" s="162" t="s">
        <v>734</v>
      </c>
      <c r="G516" s="327" t="s">
        <v>1450</v>
      </c>
      <c r="H516" s="327"/>
    </row>
    <row r="517" spans="1:8" x14ac:dyDescent="0.5">
      <c r="A517" s="358" t="s">
        <v>1272</v>
      </c>
      <c r="B517" s="358" t="s">
        <v>1273</v>
      </c>
      <c r="C517" s="308">
        <f>IFERROR(VLOOKUP(A517,'งบทดลอง รพ.'!$A$2:$C$600,3,0),0)</f>
        <v>0</v>
      </c>
      <c r="E517" s="162" t="s">
        <v>1441</v>
      </c>
      <c r="F517" s="162" t="s">
        <v>734</v>
      </c>
      <c r="G517" s="327" t="s">
        <v>1450</v>
      </c>
      <c r="H517" s="327"/>
    </row>
    <row r="518" spans="1:8" x14ac:dyDescent="0.5">
      <c r="A518" s="358" t="s">
        <v>1274</v>
      </c>
      <c r="B518" s="358" t="s">
        <v>1275</v>
      </c>
      <c r="C518" s="308">
        <f>IFERROR(VLOOKUP(A518,'งบทดลอง รพ.'!$A$2:$C$600,3,0),0)</f>
        <v>0</v>
      </c>
      <c r="E518" s="162" t="s">
        <v>1441</v>
      </c>
      <c r="F518" s="162" t="s">
        <v>734</v>
      </c>
      <c r="G518" s="327" t="s">
        <v>1450</v>
      </c>
      <c r="H518" s="327"/>
    </row>
    <row r="519" spans="1:8" x14ac:dyDescent="0.5">
      <c r="A519" s="358" t="s">
        <v>1276</v>
      </c>
      <c r="B519" s="358" t="s">
        <v>1277</v>
      </c>
      <c r="C519" s="308">
        <f>IFERROR(VLOOKUP(A519,'งบทดลอง รพ.'!$A$2:$C$600,3,0),0)</f>
        <v>0</v>
      </c>
      <c r="E519" s="162" t="s">
        <v>1441</v>
      </c>
      <c r="F519" s="162" t="s">
        <v>734</v>
      </c>
      <c r="G519" s="327" t="s">
        <v>1450</v>
      </c>
      <c r="H519" s="327"/>
    </row>
    <row r="520" spans="1:8" x14ac:dyDescent="0.5">
      <c r="A520" s="358" t="s">
        <v>1278</v>
      </c>
      <c r="B520" s="358" t="s">
        <v>1279</v>
      </c>
      <c r="C520" s="308">
        <f>IFERROR(VLOOKUP(A520,'งบทดลอง รพ.'!$A$2:$C$600,3,0),0)</f>
        <v>0</v>
      </c>
      <c r="E520" s="162" t="s">
        <v>1441</v>
      </c>
      <c r="F520" s="162" t="s">
        <v>734</v>
      </c>
      <c r="G520" s="327" t="s">
        <v>1450</v>
      </c>
      <c r="H520" s="327"/>
    </row>
    <row r="521" spans="1:8" x14ac:dyDescent="0.5">
      <c r="A521" s="358" t="s">
        <v>1280</v>
      </c>
      <c r="B521" s="358" t="s">
        <v>1281</v>
      </c>
      <c r="C521" s="308">
        <f>IFERROR(VLOOKUP(A521,'งบทดลอง รพ.'!$A$2:$C$600,3,0),0)</f>
        <v>0</v>
      </c>
      <c r="E521" s="162" t="s">
        <v>1441</v>
      </c>
      <c r="F521" s="162" t="s">
        <v>734</v>
      </c>
      <c r="G521" s="327" t="s">
        <v>1450</v>
      </c>
      <c r="H521" s="327"/>
    </row>
    <row r="522" spans="1:8" x14ac:dyDescent="0.5">
      <c r="A522" s="358" t="s">
        <v>1282</v>
      </c>
      <c r="B522" s="358" t="s">
        <v>1283</v>
      </c>
      <c r="C522" s="308">
        <f>IFERROR(VLOOKUP(A522,'งบทดลอง รพ.'!$A$2:$C$600,3,0),0)</f>
        <v>0</v>
      </c>
      <c r="E522" s="162" t="s">
        <v>1441</v>
      </c>
      <c r="F522" s="162" t="s">
        <v>734</v>
      </c>
      <c r="G522" s="327" t="s">
        <v>1450</v>
      </c>
      <c r="H522" s="327"/>
    </row>
    <row r="523" spans="1:8" x14ac:dyDescent="0.5">
      <c r="A523" s="358" t="s">
        <v>1284</v>
      </c>
      <c r="B523" s="358" t="s">
        <v>1285</v>
      </c>
      <c r="C523" s="308">
        <f>IFERROR(VLOOKUP(A523,'งบทดลอง รพ.'!$A$2:$C$600,3,0),0)</f>
        <v>0</v>
      </c>
      <c r="E523" s="162" t="s">
        <v>1441</v>
      </c>
      <c r="F523" s="162" t="s">
        <v>734</v>
      </c>
      <c r="G523" s="327" t="s">
        <v>1450</v>
      </c>
      <c r="H523" s="327"/>
    </row>
    <row r="524" spans="1:8" x14ac:dyDescent="0.5">
      <c r="A524" s="357" t="s">
        <v>546</v>
      </c>
      <c r="B524" s="357" t="s">
        <v>1569</v>
      </c>
      <c r="C524" s="308">
        <f>IFERROR(VLOOKUP(A524,'งบทดลอง รพ.'!$A$2:$C$600,3,0),0)</f>
        <v>108479.54999999999</v>
      </c>
      <c r="E524" s="162" t="s">
        <v>1441</v>
      </c>
      <c r="F524" s="162" t="s">
        <v>734</v>
      </c>
      <c r="G524" s="327" t="s">
        <v>1452</v>
      </c>
      <c r="H524" s="327"/>
    </row>
    <row r="525" spans="1:8" x14ac:dyDescent="0.5">
      <c r="A525" s="357" t="s">
        <v>547</v>
      </c>
      <c r="B525" s="357" t="s">
        <v>1570</v>
      </c>
      <c r="C525" s="308">
        <f>IFERROR(VLOOKUP(A525,'งบทดลอง รพ.'!$A$2:$C$600,3,0),0)</f>
        <v>73986</v>
      </c>
      <c r="E525" s="162" t="s">
        <v>1441</v>
      </c>
      <c r="F525" s="162" t="s">
        <v>734</v>
      </c>
      <c r="G525" s="327" t="s">
        <v>1452</v>
      </c>
      <c r="H525" s="327"/>
    </row>
    <row r="526" spans="1:8" x14ac:dyDescent="0.5">
      <c r="A526" s="357" t="s">
        <v>1026</v>
      </c>
      <c r="B526" s="357" t="s">
        <v>1027</v>
      </c>
      <c r="C526" s="308">
        <f>IFERROR(VLOOKUP(A526,'งบทดลอง รพ.'!$A$2:$C$600,3,0),0)</f>
        <v>0</v>
      </c>
      <c r="E526" s="162" t="s">
        <v>1441</v>
      </c>
      <c r="F526" s="162" t="s">
        <v>734</v>
      </c>
      <c r="G526" s="327" t="s">
        <v>1452</v>
      </c>
      <c r="H526" s="327"/>
    </row>
    <row r="527" spans="1:8" x14ac:dyDescent="0.5">
      <c r="A527" s="358" t="s">
        <v>1286</v>
      </c>
      <c r="B527" s="358" t="s">
        <v>1287</v>
      </c>
      <c r="C527" s="308">
        <f>IFERROR(VLOOKUP(A527,'งบทดลอง รพ.'!$A$2:$C$600,3,0),0)</f>
        <v>0</v>
      </c>
      <c r="E527" s="162" t="s">
        <v>1441</v>
      </c>
      <c r="F527" s="162" t="s">
        <v>734</v>
      </c>
      <c r="G527" s="327" t="s">
        <v>1450</v>
      </c>
      <c r="H527" s="327"/>
    </row>
    <row r="528" spans="1:8" x14ac:dyDescent="0.5">
      <c r="A528" s="358" t="s">
        <v>1288</v>
      </c>
      <c r="B528" s="358" t="s">
        <v>1289</v>
      </c>
      <c r="C528" s="308">
        <f>IFERROR(VLOOKUP(A528,'งบทดลอง รพ.'!$A$2:$C$600,3,0),0)</f>
        <v>0</v>
      </c>
      <c r="E528" s="162" t="s">
        <v>1441</v>
      </c>
      <c r="F528" s="162" t="s">
        <v>734</v>
      </c>
      <c r="G528" s="327" t="s">
        <v>1450</v>
      </c>
      <c r="H528" s="327"/>
    </row>
    <row r="529" spans="1:8" x14ac:dyDescent="0.5">
      <c r="A529" s="358" t="s">
        <v>1290</v>
      </c>
      <c r="B529" s="358" t="s">
        <v>1291</v>
      </c>
      <c r="C529" s="308">
        <f>IFERROR(VLOOKUP(A529,'งบทดลอง รพ.'!$A$2:$C$600,3,0),0)</f>
        <v>0</v>
      </c>
      <c r="E529" s="162" t="s">
        <v>1441</v>
      </c>
      <c r="F529" s="162" t="s">
        <v>734</v>
      </c>
      <c r="G529" s="327" t="s">
        <v>1450</v>
      </c>
      <c r="H529" s="327"/>
    </row>
    <row r="530" spans="1:8" x14ac:dyDescent="0.5">
      <c r="A530" s="357" t="s">
        <v>548</v>
      </c>
      <c r="B530" s="357" t="s">
        <v>1571</v>
      </c>
      <c r="C530" s="308">
        <f>IFERROR(VLOOKUP(A530,'งบทดลอง รพ.'!$A$2:$C$600,3,0),0)</f>
        <v>22115.13</v>
      </c>
      <c r="E530" s="162" t="s">
        <v>1441</v>
      </c>
      <c r="F530" s="162" t="s">
        <v>734</v>
      </c>
      <c r="G530" s="327" t="s">
        <v>1452</v>
      </c>
      <c r="H530" s="327"/>
    </row>
    <row r="531" spans="1:8" x14ac:dyDescent="0.5">
      <c r="A531" s="357" t="s">
        <v>549</v>
      </c>
      <c r="B531" s="357" t="s">
        <v>1572</v>
      </c>
      <c r="C531" s="308">
        <f>IFERROR(VLOOKUP(A531,'งบทดลอง รพ.'!$A$2:$C$600,3,0),0)</f>
        <v>14204.400000000001</v>
      </c>
      <c r="E531" s="162" t="s">
        <v>1441</v>
      </c>
      <c r="F531" s="162" t="s">
        <v>734</v>
      </c>
      <c r="G531" s="327" t="s">
        <v>1452</v>
      </c>
      <c r="H531" s="327"/>
    </row>
    <row r="532" spans="1:8" x14ac:dyDescent="0.5">
      <c r="A532" s="357" t="s">
        <v>550</v>
      </c>
      <c r="B532" s="357" t="s">
        <v>1573</v>
      </c>
      <c r="C532" s="308">
        <f>IFERROR(VLOOKUP(A532,'งบทดลอง รพ.'!$A$2:$C$600,3,0),0)</f>
        <v>2280</v>
      </c>
      <c r="E532" s="162" t="s">
        <v>1441</v>
      </c>
      <c r="F532" s="162" t="s">
        <v>734</v>
      </c>
      <c r="G532" s="327" t="s">
        <v>1452</v>
      </c>
      <c r="H532" s="327"/>
    </row>
    <row r="533" spans="1:8" x14ac:dyDescent="0.5">
      <c r="A533" s="357" t="s">
        <v>551</v>
      </c>
      <c r="B533" s="357" t="s">
        <v>1574</v>
      </c>
      <c r="C533" s="308">
        <f>IFERROR(VLOOKUP(A533,'งบทดลอง รพ.'!$A$2:$C$600,3,0),0)</f>
        <v>180</v>
      </c>
      <c r="E533" s="162" t="s">
        <v>1441</v>
      </c>
      <c r="F533" s="162" t="s">
        <v>734</v>
      </c>
      <c r="G533" s="327" t="s">
        <v>1452</v>
      </c>
      <c r="H533" s="327"/>
    </row>
    <row r="534" spans="1:8" x14ac:dyDescent="0.5">
      <c r="A534" s="357" t="s">
        <v>552</v>
      </c>
      <c r="B534" s="357" t="s">
        <v>1575</v>
      </c>
      <c r="C534" s="308">
        <f>IFERROR(VLOOKUP(A534,'งบทดลอง รพ.'!$A$2:$C$600,3,0),0)</f>
        <v>5513.4</v>
      </c>
      <c r="E534" s="162" t="s">
        <v>1441</v>
      </c>
      <c r="F534" s="162" t="s">
        <v>734</v>
      </c>
      <c r="G534" s="327" t="s">
        <v>1452</v>
      </c>
      <c r="H534" s="327"/>
    </row>
    <row r="535" spans="1:8" x14ac:dyDescent="0.5">
      <c r="A535" s="357" t="s">
        <v>553</v>
      </c>
      <c r="B535" s="357" t="s">
        <v>1576</v>
      </c>
      <c r="C535" s="308">
        <f>IFERROR(VLOOKUP(A535,'งบทดลอง รพ.'!$A$2:$C$600,3,0),0)</f>
        <v>750</v>
      </c>
      <c r="E535" s="162" t="s">
        <v>1441</v>
      </c>
      <c r="F535" s="162" t="s">
        <v>734</v>
      </c>
      <c r="G535" s="327" t="s">
        <v>1452</v>
      </c>
      <c r="H535" s="327"/>
    </row>
    <row r="536" spans="1:8" x14ac:dyDescent="0.5">
      <c r="A536" s="358" t="s">
        <v>1292</v>
      </c>
      <c r="B536" s="358" t="s">
        <v>1293</v>
      </c>
      <c r="C536" s="308">
        <f>IFERROR(VLOOKUP(A536,'งบทดลอง รพ.'!$A$2:$C$600,3,0),0)</f>
        <v>0</v>
      </c>
      <c r="E536" s="162" t="s">
        <v>1441</v>
      </c>
      <c r="F536" s="162" t="s">
        <v>734</v>
      </c>
      <c r="G536" s="327" t="s">
        <v>1450</v>
      </c>
      <c r="H536" s="327"/>
    </row>
    <row r="537" spans="1:8" x14ac:dyDescent="0.5">
      <c r="A537" s="358" t="s">
        <v>1294</v>
      </c>
      <c r="B537" s="358" t="s">
        <v>1295</v>
      </c>
      <c r="C537" s="308">
        <f>IFERROR(VLOOKUP(A537,'งบทดลอง รพ.'!$A$2:$C$600,3,0),0)</f>
        <v>0</v>
      </c>
      <c r="E537" s="162" t="s">
        <v>1441</v>
      </c>
      <c r="F537" s="162" t="s">
        <v>734</v>
      </c>
      <c r="G537" s="327" t="s">
        <v>1450</v>
      </c>
      <c r="H537" s="327"/>
    </row>
    <row r="538" spans="1:8" x14ac:dyDescent="0.5">
      <c r="A538" s="358" t="s">
        <v>1296</v>
      </c>
      <c r="B538" s="358" t="s">
        <v>1297</v>
      </c>
      <c r="C538" s="308">
        <f>IFERROR(VLOOKUP(A538,'งบทดลอง รพ.'!$A$2:$C$600,3,0),0)</f>
        <v>0</v>
      </c>
      <c r="E538" s="162" t="s">
        <v>1441</v>
      </c>
      <c r="F538" s="162" t="s">
        <v>734</v>
      </c>
      <c r="G538" s="327" t="s">
        <v>1450</v>
      </c>
      <c r="H538" s="327"/>
    </row>
    <row r="539" spans="1:8" x14ac:dyDescent="0.5">
      <c r="A539" s="358" t="s">
        <v>1298</v>
      </c>
      <c r="B539" s="358" t="s">
        <v>1299</v>
      </c>
      <c r="C539" s="308">
        <f>IFERROR(VLOOKUP(A539,'งบทดลอง รพ.'!$A$2:$C$600,3,0),0)</f>
        <v>0</v>
      </c>
      <c r="E539" s="162" t="s">
        <v>1441</v>
      </c>
      <c r="F539" s="162" t="s">
        <v>734</v>
      </c>
      <c r="G539" s="327" t="s">
        <v>1450</v>
      </c>
      <c r="H539" s="327"/>
    </row>
    <row r="540" spans="1:8" x14ac:dyDescent="0.5">
      <c r="A540" s="358" t="s">
        <v>1300</v>
      </c>
      <c r="B540" s="358" t="s">
        <v>1301</v>
      </c>
      <c r="C540" s="308">
        <f>IFERROR(VLOOKUP(A540,'งบทดลอง รพ.'!$A$2:$C$600,3,0),0)</f>
        <v>0</v>
      </c>
      <c r="E540" s="162" t="s">
        <v>1441</v>
      </c>
      <c r="F540" s="162" t="s">
        <v>734</v>
      </c>
      <c r="G540" s="327" t="s">
        <v>1450</v>
      </c>
      <c r="H540" s="327"/>
    </row>
    <row r="541" spans="1:8" x14ac:dyDescent="0.5">
      <c r="A541" s="358" t="s">
        <v>1302</v>
      </c>
      <c r="B541" s="358" t="s">
        <v>1303</v>
      </c>
      <c r="C541" s="308">
        <f>IFERROR(VLOOKUP(A541,'งบทดลอง รพ.'!$A$2:$C$600,3,0),0)</f>
        <v>0</v>
      </c>
      <c r="E541" s="162" t="s">
        <v>1441</v>
      </c>
      <c r="F541" s="162" t="s">
        <v>734</v>
      </c>
      <c r="G541" s="327" t="s">
        <v>1450</v>
      </c>
      <c r="H541" s="327"/>
    </row>
    <row r="542" spans="1:8" x14ac:dyDescent="0.5">
      <c r="A542" s="358" t="s">
        <v>1304</v>
      </c>
      <c r="B542" s="358" t="s">
        <v>1305</v>
      </c>
      <c r="C542" s="308">
        <f>IFERROR(VLOOKUP(A542,'งบทดลอง รพ.'!$A$2:$C$600,3,0),0)</f>
        <v>0</v>
      </c>
      <c r="E542" s="162" t="s">
        <v>1441</v>
      </c>
      <c r="F542" s="162" t="s">
        <v>734</v>
      </c>
      <c r="G542" s="327" t="s">
        <v>1450</v>
      </c>
      <c r="H542" s="327"/>
    </row>
    <row r="543" spans="1:8" x14ac:dyDescent="0.5">
      <c r="A543" s="358" t="s">
        <v>1306</v>
      </c>
      <c r="B543" s="358" t="s">
        <v>1307</v>
      </c>
      <c r="C543" s="308">
        <f>IFERROR(VLOOKUP(A543,'งบทดลอง รพ.'!$A$2:$C$600,3,0),0)</f>
        <v>0</v>
      </c>
      <c r="E543" s="162" t="s">
        <v>1441</v>
      </c>
      <c r="F543" s="162" t="s">
        <v>734</v>
      </c>
      <c r="G543" s="327" t="s">
        <v>1450</v>
      </c>
      <c r="H543" s="327"/>
    </row>
    <row r="544" spans="1:8" x14ac:dyDescent="0.5">
      <c r="A544" s="358" t="s">
        <v>1308</v>
      </c>
      <c r="B544" s="358" t="s">
        <v>1309</v>
      </c>
      <c r="C544" s="308">
        <f>IFERROR(VLOOKUP(A544,'งบทดลอง รพ.'!$A$2:$C$600,3,0),0)</f>
        <v>0</v>
      </c>
      <c r="E544" s="162" t="s">
        <v>1441</v>
      </c>
      <c r="F544" s="162" t="s">
        <v>734</v>
      </c>
      <c r="G544" s="327" t="s">
        <v>1450</v>
      </c>
      <c r="H544" s="327"/>
    </row>
    <row r="545" spans="1:8" x14ac:dyDescent="0.5">
      <c r="A545" s="358" t="s">
        <v>1310</v>
      </c>
      <c r="B545" s="358" t="s">
        <v>1311</v>
      </c>
      <c r="C545" s="308">
        <f>IFERROR(VLOOKUP(A545,'งบทดลอง รพ.'!$A$2:$C$600,3,0),0)</f>
        <v>0</v>
      </c>
      <c r="E545" s="162" t="s">
        <v>1441</v>
      </c>
      <c r="F545" s="162" t="s">
        <v>734</v>
      </c>
      <c r="G545" s="327" t="s">
        <v>1450</v>
      </c>
      <c r="H545" s="327"/>
    </row>
    <row r="546" spans="1:8" x14ac:dyDescent="0.5">
      <c r="A546" s="358" t="s">
        <v>1312</v>
      </c>
      <c r="B546" s="358" t="s">
        <v>1313</v>
      </c>
      <c r="C546" s="308">
        <f>IFERROR(VLOOKUP(A546,'งบทดลอง รพ.'!$A$2:$C$600,3,0),0)</f>
        <v>0</v>
      </c>
      <c r="E546" s="162" t="s">
        <v>1441</v>
      </c>
      <c r="F546" s="162" t="s">
        <v>734</v>
      </c>
      <c r="G546" s="327" t="s">
        <v>1450</v>
      </c>
      <c r="H546" s="327"/>
    </row>
    <row r="547" spans="1:8" x14ac:dyDescent="0.5">
      <c r="A547" s="357" t="s">
        <v>554</v>
      </c>
      <c r="B547" s="357" t="s">
        <v>555</v>
      </c>
      <c r="C547" s="308">
        <f>IFERROR(VLOOKUP(A547,'งบทดลอง รพ.'!$A$2:$C$600,3,0),0)</f>
        <v>0</v>
      </c>
      <c r="E547" s="162" t="s">
        <v>1439</v>
      </c>
      <c r="F547" s="162" t="s">
        <v>41</v>
      </c>
      <c r="G547" s="327" t="s">
        <v>1452</v>
      </c>
      <c r="H547" s="327"/>
    </row>
    <row r="548" spans="1:8" x14ac:dyDescent="0.5">
      <c r="A548" s="357" t="s">
        <v>556</v>
      </c>
      <c r="B548" s="357" t="s">
        <v>557</v>
      </c>
      <c r="C548" s="308">
        <f>IFERROR(VLOOKUP(A548,'งบทดลอง รพ.'!$A$2:$C$600,3,0),0)</f>
        <v>0</v>
      </c>
      <c r="E548" s="162" t="s">
        <v>1439</v>
      </c>
      <c r="F548" s="162" t="s">
        <v>41</v>
      </c>
      <c r="G548" s="327" t="s">
        <v>1452</v>
      </c>
      <c r="H548" s="327"/>
    </row>
    <row r="549" spans="1:8" x14ac:dyDescent="0.5">
      <c r="A549" s="357" t="s">
        <v>558</v>
      </c>
      <c r="B549" s="357" t="s">
        <v>559</v>
      </c>
      <c r="C549" s="308">
        <f>IFERROR(VLOOKUP(A549,'งบทดลอง รพ.'!$A$2:$C$600,3,0),0)</f>
        <v>0</v>
      </c>
      <c r="E549" s="162" t="s">
        <v>1439</v>
      </c>
      <c r="F549" s="162" t="s">
        <v>41</v>
      </c>
      <c r="G549" s="327" t="s">
        <v>1452</v>
      </c>
      <c r="H549" s="327"/>
    </row>
    <row r="550" spans="1:8" x14ac:dyDescent="0.5">
      <c r="A550" s="357" t="s">
        <v>560</v>
      </c>
      <c r="B550" s="357" t="s">
        <v>561</v>
      </c>
      <c r="C550" s="308">
        <f>IFERROR(VLOOKUP(A550,'งบทดลอง รพ.'!$A$2:$C$600,3,0),0)</f>
        <v>0</v>
      </c>
      <c r="E550" s="162" t="s">
        <v>1439</v>
      </c>
      <c r="F550" s="162" t="s">
        <v>41</v>
      </c>
      <c r="G550" s="327" t="s">
        <v>1452</v>
      </c>
      <c r="H550" s="327"/>
    </row>
    <row r="551" spans="1:8" x14ac:dyDescent="0.5">
      <c r="A551" s="357" t="s">
        <v>562</v>
      </c>
      <c r="B551" s="357" t="s">
        <v>563</v>
      </c>
      <c r="C551" s="308">
        <f>IFERROR(VLOOKUP(A551,'งบทดลอง รพ.'!$A$2:$C$600,3,0),0)</f>
        <v>0</v>
      </c>
      <c r="E551" s="162" t="s">
        <v>1439</v>
      </c>
      <c r="F551" s="162" t="s">
        <v>41</v>
      </c>
      <c r="G551" s="327" t="s">
        <v>1452</v>
      </c>
      <c r="H551" s="327"/>
    </row>
    <row r="552" spans="1:8" x14ac:dyDescent="0.5">
      <c r="A552" s="357" t="s">
        <v>564</v>
      </c>
      <c r="B552" s="357" t="s">
        <v>565</v>
      </c>
      <c r="C552" s="308">
        <f>IFERROR(VLOOKUP(A552,'งบทดลอง รพ.'!$A$2:$C$600,3,0),0)</f>
        <v>0</v>
      </c>
      <c r="E552" s="162" t="s">
        <v>1439</v>
      </c>
      <c r="F552" s="162" t="s">
        <v>41</v>
      </c>
      <c r="G552" s="327" t="s">
        <v>1452</v>
      </c>
      <c r="H552" s="327"/>
    </row>
    <row r="553" spans="1:8" x14ac:dyDescent="0.5">
      <c r="A553" s="357" t="s">
        <v>566</v>
      </c>
      <c r="B553" s="357" t="s">
        <v>567</v>
      </c>
      <c r="C553" s="308">
        <f>IFERROR(VLOOKUP(A553,'งบทดลอง รพ.'!$A$2:$C$600,3,0),0)</f>
        <v>0</v>
      </c>
      <c r="E553" s="162" t="s">
        <v>1439</v>
      </c>
      <c r="F553" s="162" t="s">
        <v>41</v>
      </c>
      <c r="G553" s="327" t="s">
        <v>1452</v>
      </c>
      <c r="H553" s="327"/>
    </row>
    <row r="554" spans="1:8" x14ac:dyDescent="0.5">
      <c r="A554" s="357" t="s">
        <v>568</v>
      </c>
      <c r="B554" s="357" t="s">
        <v>569</v>
      </c>
      <c r="C554" s="308">
        <f>IFERROR(VLOOKUP(A554,'งบทดลอง รพ.'!$A$2:$C$600,3,0),0)</f>
        <v>0</v>
      </c>
      <c r="E554" s="162" t="s">
        <v>1439</v>
      </c>
      <c r="F554" s="162" t="s">
        <v>41</v>
      </c>
      <c r="G554" s="327" t="s">
        <v>1452</v>
      </c>
      <c r="H554" s="327"/>
    </row>
    <row r="555" spans="1:8" x14ac:dyDescent="0.5">
      <c r="A555" s="357" t="s">
        <v>570</v>
      </c>
      <c r="B555" s="357" t="s">
        <v>571</v>
      </c>
      <c r="C555" s="308">
        <f>IFERROR(VLOOKUP(A555,'งบทดลอง รพ.'!$A$2:$C$600,3,0),0)</f>
        <v>0</v>
      </c>
      <c r="E555" s="162" t="s">
        <v>1439</v>
      </c>
      <c r="F555" s="162" t="s">
        <v>41</v>
      </c>
      <c r="G555" s="327" t="s">
        <v>1452</v>
      </c>
      <c r="H555" s="327"/>
    </row>
    <row r="556" spans="1:8" x14ac:dyDescent="0.5">
      <c r="A556" s="357" t="s">
        <v>572</v>
      </c>
      <c r="B556" s="357" t="s">
        <v>573</v>
      </c>
      <c r="C556" s="308">
        <f>IFERROR(VLOOKUP(A556,'งบทดลอง รพ.'!$A$2:$C$600,3,0),0)</f>
        <v>0</v>
      </c>
      <c r="E556" s="162" t="s">
        <v>1439</v>
      </c>
      <c r="F556" s="162" t="s">
        <v>41</v>
      </c>
      <c r="G556" s="327" t="s">
        <v>1452</v>
      </c>
      <c r="H556" s="327"/>
    </row>
    <row r="557" spans="1:8" x14ac:dyDescent="0.5">
      <c r="A557" s="357" t="s">
        <v>574</v>
      </c>
      <c r="B557" s="357" t="s">
        <v>575</v>
      </c>
      <c r="C557" s="308">
        <f>IFERROR(VLOOKUP(A557,'งบทดลอง รพ.'!$A$2:$C$600,3,0),0)</f>
        <v>0</v>
      </c>
      <c r="E557" s="162" t="s">
        <v>1439</v>
      </c>
      <c r="F557" s="162" t="s">
        <v>41</v>
      </c>
      <c r="G557" s="327" t="s">
        <v>1452</v>
      </c>
      <c r="H557" s="327"/>
    </row>
    <row r="558" spans="1:8" x14ac:dyDescent="0.5">
      <c r="A558" s="357" t="s">
        <v>576</v>
      </c>
      <c r="B558" s="357" t="s">
        <v>577</v>
      </c>
      <c r="C558" s="308">
        <f>IFERROR(VLOOKUP(A558,'งบทดลอง รพ.'!$A$2:$C$600,3,0),0)</f>
        <v>0</v>
      </c>
      <c r="E558" s="162" t="s">
        <v>1439</v>
      </c>
      <c r="F558" s="162" t="s">
        <v>41</v>
      </c>
      <c r="G558" s="327" t="s">
        <v>1452</v>
      </c>
      <c r="H558" s="327"/>
    </row>
    <row r="559" spans="1:8" x14ac:dyDescent="0.5">
      <c r="A559" s="357" t="s">
        <v>578</v>
      </c>
      <c r="B559" s="357" t="s">
        <v>579</v>
      </c>
      <c r="C559" s="308">
        <f>IFERROR(VLOOKUP(A559,'งบทดลอง รพ.'!$A$2:$C$600,3,0),0)</f>
        <v>0</v>
      </c>
      <c r="E559" s="162" t="s">
        <v>1439</v>
      </c>
      <c r="F559" s="162" t="s">
        <v>41</v>
      </c>
      <c r="G559" s="327" t="s">
        <v>1452</v>
      </c>
      <c r="H559" s="327"/>
    </row>
    <row r="560" spans="1:8" x14ac:dyDescent="0.5">
      <c r="A560" s="357" t="s">
        <v>580</v>
      </c>
      <c r="B560" s="357" t="s">
        <v>581</v>
      </c>
      <c r="C560" s="308">
        <f>IFERROR(VLOOKUP(A560,'งบทดลอง รพ.'!$A$2:$C$600,3,0),0)</f>
        <v>0</v>
      </c>
      <c r="E560" s="162" t="s">
        <v>1439</v>
      </c>
      <c r="F560" s="162" t="s">
        <v>41</v>
      </c>
      <c r="G560" s="327" t="s">
        <v>1452</v>
      </c>
      <c r="H560" s="327"/>
    </row>
    <row r="561" spans="1:8" x14ac:dyDescent="0.5">
      <c r="A561" s="357" t="s">
        <v>582</v>
      </c>
      <c r="B561" s="357" t="s">
        <v>583</v>
      </c>
      <c r="C561" s="308">
        <f>IFERROR(VLOOKUP(A561,'งบทดลอง รพ.'!$A$2:$C$600,3,0),0)</f>
        <v>0</v>
      </c>
      <c r="E561" s="162" t="s">
        <v>1439</v>
      </c>
      <c r="F561" s="162" t="s">
        <v>41</v>
      </c>
      <c r="G561" s="327" t="s">
        <v>1452</v>
      </c>
      <c r="H561" s="327"/>
    </row>
    <row r="562" spans="1:8" x14ac:dyDescent="0.5">
      <c r="A562" s="358" t="s">
        <v>1314</v>
      </c>
      <c r="B562" s="358" t="s">
        <v>1315</v>
      </c>
      <c r="C562" s="308">
        <f>IFERROR(VLOOKUP(A562,'งบทดลอง รพ.'!$A$2:$C$600,3,0),0)</f>
        <v>0</v>
      </c>
      <c r="E562" s="162" t="s">
        <v>1439</v>
      </c>
      <c r="F562" s="162" t="s">
        <v>41</v>
      </c>
      <c r="G562" s="327" t="s">
        <v>1450</v>
      </c>
      <c r="H562" s="327"/>
    </row>
    <row r="563" spans="1:8" x14ac:dyDescent="0.5">
      <c r="A563" s="358" t="s">
        <v>1316</v>
      </c>
      <c r="B563" s="358" t="s">
        <v>1317</v>
      </c>
      <c r="C563" s="308">
        <f>IFERROR(VLOOKUP(A563,'งบทดลอง รพ.'!$A$2:$C$600,3,0),0)</f>
        <v>0</v>
      </c>
      <c r="E563" s="162" t="s">
        <v>1439</v>
      </c>
      <c r="F563" s="162" t="s">
        <v>41</v>
      </c>
      <c r="G563" s="327" t="s">
        <v>1450</v>
      </c>
      <c r="H563" s="327"/>
    </row>
    <row r="564" spans="1:8" x14ac:dyDescent="0.5">
      <c r="A564" s="358" t="s">
        <v>1318</v>
      </c>
      <c r="B564" s="358" t="s">
        <v>1319</v>
      </c>
      <c r="C564" s="308">
        <f>IFERROR(VLOOKUP(A564,'งบทดลอง รพ.'!$A$2:$C$600,3,0),0)</f>
        <v>0</v>
      </c>
      <c r="E564" s="162" t="s">
        <v>1439</v>
      </c>
      <c r="F564" s="162" t="s">
        <v>41</v>
      </c>
      <c r="G564" s="327" t="s">
        <v>1450</v>
      </c>
      <c r="H564" s="327"/>
    </row>
    <row r="565" spans="1:8" x14ac:dyDescent="0.5">
      <c r="A565" s="357" t="s">
        <v>584</v>
      </c>
      <c r="B565" s="357" t="s">
        <v>585</v>
      </c>
      <c r="C565" s="308">
        <f>IFERROR(VLOOKUP(A565,'งบทดลอง รพ.'!$A$2:$C$600,3,0),0)</f>
        <v>0</v>
      </c>
      <c r="E565" s="162" t="s">
        <v>1439</v>
      </c>
      <c r="F565" s="162" t="s">
        <v>41</v>
      </c>
      <c r="G565" s="327" t="s">
        <v>1452</v>
      </c>
      <c r="H565" s="327"/>
    </row>
    <row r="566" spans="1:8" x14ac:dyDescent="0.5">
      <c r="A566" s="357" t="s">
        <v>586</v>
      </c>
      <c r="B566" s="357" t="s">
        <v>587</v>
      </c>
      <c r="C566" s="308">
        <f>IFERROR(VLOOKUP(A566,'งบทดลอง รพ.'!$A$2:$C$600,3,0),0)</f>
        <v>0</v>
      </c>
      <c r="E566" s="162" t="s">
        <v>1439</v>
      </c>
      <c r="F566" s="162" t="s">
        <v>41</v>
      </c>
      <c r="G566" s="327" t="s">
        <v>1452</v>
      </c>
      <c r="H566" s="327"/>
    </row>
    <row r="567" spans="1:8" x14ac:dyDescent="0.5">
      <c r="A567" s="358" t="s">
        <v>1320</v>
      </c>
      <c r="B567" s="358" t="s">
        <v>1321</v>
      </c>
      <c r="C567" s="308">
        <f>IFERROR(VLOOKUP(A567,'งบทดลอง รพ.'!$A$2:$C$600,3,0),0)</f>
        <v>0</v>
      </c>
      <c r="E567" s="162" t="s">
        <v>1439</v>
      </c>
      <c r="F567" s="162" t="s">
        <v>41</v>
      </c>
      <c r="G567" s="327" t="s">
        <v>1450</v>
      </c>
      <c r="H567" s="327"/>
    </row>
    <row r="568" spans="1:8" x14ac:dyDescent="0.5">
      <c r="A568" s="357" t="s">
        <v>588</v>
      </c>
      <c r="B568" s="357" t="s">
        <v>589</v>
      </c>
      <c r="C568" s="308">
        <f>IFERROR(VLOOKUP(A568,'งบทดลอง รพ.'!$A$2:$C$600,3,0),0)</f>
        <v>0</v>
      </c>
      <c r="E568" s="162" t="s">
        <v>1439</v>
      </c>
      <c r="F568" s="162" t="s">
        <v>41</v>
      </c>
      <c r="G568" s="327" t="s">
        <v>1452</v>
      </c>
      <c r="H568" s="327"/>
    </row>
    <row r="569" spans="1:8" x14ac:dyDescent="0.5">
      <c r="A569" s="357" t="s">
        <v>590</v>
      </c>
      <c r="B569" s="357" t="s">
        <v>591</v>
      </c>
      <c r="C569" s="308">
        <f>IFERROR(VLOOKUP(A569,'งบทดลอง รพ.'!$A$2:$C$600,3,0),0)</f>
        <v>0</v>
      </c>
      <c r="E569" s="162" t="s">
        <v>1439</v>
      </c>
      <c r="F569" s="162" t="s">
        <v>41</v>
      </c>
      <c r="G569" s="327" t="s">
        <v>1452</v>
      </c>
      <c r="H569" s="327"/>
    </row>
    <row r="570" spans="1:8" x14ac:dyDescent="0.5">
      <c r="A570" s="357" t="s">
        <v>592</v>
      </c>
      <c r="B570" s="357" t="s">
        <v>593</v>
      </c>
      <c r="C570" s="308">
        <f>IFERROR(VLOOKUP(A570,'งบทดลอง รพ.'!$A$2:$C$600,3,0),0)</f>
        <v>0</v>
      </c>
      <c r="E570" s="162" t="s">
        <v>1439</v>
      </c>
      <c r="F570" s="162" t="s">
        <v>41</v>
      </c>
      <c r="G570" s="327" t="s">
        <v>1452</v>
      </c>
      <c r="H570" s="327"/>
    </row>
    <row r="571" spans="1:8" x14ac:dyDescent="0.5">
      <c r="A571" s="357" t="s">
        <v>1028</v>
      </c>
      <c r="B571" s="357" t="s">
        <v>1029</v>
      </c>
      <c r="C571" s="308">
        <f>IFERROR(VLOOKUP(A571,'งบทดลอง รพ.'!$A$2:$C$600,3,0),0)</f>
        <v>0</v>
      </c>
      <c r="E571" s="162" t="s">
        <v>1439</v>
      </c>
      <c r="F571" s="162" t="s">
        <v>41</v>
      </c>
      <c r="G571" s="327" t="s">
        <v>1452</v>
      </c>
      <c r="H571" s="327"/>
    </row>
    <row r="572" spans="1:8" x14ac:dyDescent="0.5">
      <c r="A572" s="357" t="s">
        <v>1030</v>
      </c>
      <c r="B572" s="357" t="s">
        <v>1031</v>
      </c>
      <c r="C572" s="308">
        <f>IFERROR(VLOOKUP(A572,'งบทดลอง รพ.'!$A$2:$C$600,3,0),0)</f>
        <v>0</v>
      </c>
      <c r="E572" s="162" t="s">
        <v>1439</v>
      </c>
      <c r="F572" s="162" t="s">
        <v>41</v>
      </c>
      <c r="G572" s="327" t="s">
        <v>1452</v>
      </c>
      <c r="H572" s="327"/>
    </row>
    <row r="573" spans="1:8" x14ac:dyDescent="0.5">
      <c r="A573" s="357" t="s">
        <v>1032</v>
      </c>
      <c r="B573" s="357" t="s">
        <v>1033</v>
      </c>
      <c r="C573" s="308">
        <f>IFERROR(VLOOKUP(A573,'งบทดลอง รพ.'!$A$2:$C$600,3,0),0)</f>
        <v>0</v>
      </c>
      <c r="E573" s="162" t="s">
        <v>1439</v>
      </c>
      <c r="F573" s="162" t="s">
        <v>41</v>
      </c>
      <c r="G573" s="327" t="s">
        <v>1452</v>
      </c>
      <c r="H573" s="327"/>
    </row>
    <row r="574" spans="1:8" x14ac:dyDescent="0.5">
      <c r="A574" s="357" t="s">
        <v>594</v>
      </c>
      <c r="B574" s="357" t="s">
        <v>1577</v>
      </c>
      <c r="C574" s="308">
        <f>IFERROR(VLOOKUP(A574,'งบทดลอง รพ.'!$A$2:$C$600,3,0),0)</f>
        <v>0</v>
      </c>
      <c r="E574" s="162" t="s">
        <v>1439</v>
      </c>
      <c r="F574" s="162" t="s">
        <v>41</v>
      </c>
      <c r="G574" s="327" t="s">
        <v>1452</v>
      </c>
      <c r="H574" s="327"/>
    </row>
    <row r="575" spans="1:8" x14ac:dyDescent="0.5">
      <c r="A575" s="357" t="s">
        <v>1034</v>
      </c>
      <c r="B575" s="357" t="s">
        <v>1035</v>
      </c>
      <c r="C575" s="308">
        <f>IFERROR(VLOOKUP(A575,'งบทดลอง รพ.'!$A$2:$C$600,3,0),0)</f>
        <v>0</v>
      </c>
      <c r="E575" s="162" t="s">
        <v>1439</v>
      </c>
      <c r="F575" s="162" t="s">
        <v>41</v>
      </c>
      <c r="G575" s="327" t="s">
        <v>1452</v>
      </c>
      <c r="H575" s="327"/>
    </row>
    <row r="576" spans="1:8" x14ac:dyDescent="0.5">
      <c r="A576" s="357" t="s">
        <v>1036</v>
      </c>
      <c r="B576" s="357" t="s">
        <v>1037</v>
      </c>
      <c r="C576" s="308">
        <f>IFERROR(VLOOKUP(A576,'งบทดลอง รพ.'!$A$2:$C$600,3,0),0)</f>
        <v>0</v>
      </c>
      <c r="E576" s="162" t="s">
        <v>1439</v>
      </c>
      <c r="F576" s="162" t="s">
        <v>41</v>
      </c>
      <c r="G576" s="327" t="s">
        <v>1452</v>
      </c>
      <c r="H576" s="327"/>
    </row>
    <row r="577" spans="1:8" x14ac:dyDescent="0.5">
      <c r="A577" s="357" t="s">
        <v>595</v>
      </c>
      <c r="B577" s="357" t="s">
        <v>1578</v>
      </c>
      <c r="C577" s="308">
        <f>IFERROR(VLOOKUP(A577,'งบทดลอง รพ.'!$A$2:$C$600,3,0),0)</f>
        <v>0</v>
      </c>
      <c r="E577" s="162" t="s">
        <v>1439</v>
      </c>
      <c r="F577" s="162" t="s">
        <v>41</v>
      </c>
      <c r="G577" s="327" t="s">
        <v>1452</v>
      </c>
      <c r="H577" s="327"/>
    </row>
    <row r="578" spans="1:8" x14ac:dyDescent="0.5">
      <c r="A578" s="358" t="s">
        <v>1322</v>
      </c>
      <c r="B578" s="358" t="s">
        <v>1323</v>
      </c>
      <c r="C578" s="308">
        <f>IFERROR(VLOOKUP(A578,'งบทดลอง รพ.'!$A$2:$C$600,3,0),0)</f>
        <v>0</v>
      </c>
      <c r="E578" s="162" t="s">
        <v>1439</v>
      </c>
      <c r="F578" s="162" t="s">
        <v>41</v>
      </c>
      <c r="G578" s="327" t="s">
        <v>1450</v>
      </c>
      <c r="H578" s="327"/>
    </row>
    <row r="579" spans="1:8" x14ac:dyDescent="0.5">
      <c r="A579" s="358" t="s">
        <v>1324</v>
      </c>
      <c r="B579" s="358" t="s">
        <v>1325</v>
      </c>
      <c r="C579" s="308">
        <f>IFERROR(VLOOKUP(A579,'งบทดลอง รพ.'!$A$2:$C$600,3,0),0)</f>
        <v>0</v>
      </c>
      <c r="E579" s="162" t="s">
        <v>1439</v>
      </c>
      <c r="F579" s="162" t="s">
        <v>41</v>
      </c>
      <c r="G579" s="327" t="s">
        <v>1450</v>
      </c>
      <c r="H579" s="327"/>
    </row>
    <row r="580" spans="1:8" x14ac:dyDescent="0.5">
      <c r="A580" s="358" t="s">
        <v>1326</v>
      </c>
      <c r="B580" s="358" t="s">
        <v>1327</v>
      </c>
      <c r="C580" s="308">
        <f>IFERROR(VLOOKUP(A580,'งบทดลอง รพ.'!$A$2:$C$600,3,0),0)</f>
        <v>0</v>
      </c>
      <c r="E580" s="162" t="s">
        <v>1439</v>
      </c>
      <c r="F580" s="162" t="s">
        <v>41</v>
      </c>
      <c r="G580" s="327" t="s">
        <v>1450</v>
      </c>
      <c r="H580" s="327"/>
    </row>
    <row r="581" spans="1:8" x14ac:dyDescent="0.5">
      <c r="A581" s="358" t="s">
        <v>1328</v>
      </c>
      <c r="B581" s="358" t="s">
        <v>1329</v>
      </c>
      <c r="C581" s="308">
        <f>IFERROR(VLOOKUP(A581,'งบทดลอง รพ.'!$A$2:$C$600,3,0),0)</f>
        <v>0</v>
      </c>
      <c r="E581" s="162" t="s">
        <v>1439</v>
      </c>
      <c r="F581" s="162" t="s">
        <v>41</v>
      </c>
      <c r="G581" s="327" t="s">
        <v>1450</v>
      </c>
      <c r="H581" s="327"/>
    </row>
    <row r="582" spans="1:8" x14ac:dyDescent="0.5">
      <c r="A582" s="358" t="s">
        <v>1330</v>
      </c>
      <c r="B582" s="358" t="s">
        <v>1331</v>
      </c>
      <c r="C582" s="308">
        <f>IFERROR(VLOOKUP(A582,'งบทดลอง รพ.'!$A$2:$C$600,3,0),0)</f>
        <v>0</v>
      </c>
      <c r="E582" s="162" t="s">
        <v>1439</v>
      </c>
      <c r="F582" s="162" t="s">
        <v>41</v>
      </c>
      <c r="G582" s="327" t="s">
        <v>1450</v>
      </c>
      <c r="H582" s="327"/>
    </row>
    <row r="583" spans="1:8" x14ac:dyDescent="0.5">
      <c r="A583" s="358" t="s">
        <v>1332</v>
      </c>
      <c r="B583" s="358" t="s">
        <v>596</v>
      </c>
      <c r="C583" s="308">
        <f>IFERROR(VLOOKUP(A583,'งบทดลอง รพ.'!$A$2:$C$600,3,0),0)</f>
        <v>0</v>
      </c>
      <c r="E583" s="162" t="s">
        <v>1439</v>
      </c>
      <c r="F583" s="162" t="s">
        <v>41</v>
      </c>
      <c r="G583" s="327" t="s">
        <v>1450</v>
      </c>
      <c r="H583" s="327"/>
    </row>
    <row r="584" spans="1:8" x14ac:dyDescent="0.5">
      <c r="A584" s="357" t="s">
        <v>1038</v>
      </c>
      <c r="B584" s="357" t="s">
        <v>596</v>
      </c>
      <c r="C584" s="308">
        <f>IFERROR(VLOOKUP(A584,'งบทดลอง รพ.'!$A$2:$C$600,3,0),0)</f>
        <v>0</v>
      </c>
      <c r="E584" s="162" t="s">
        <v>1439</v>
      </c>
      <c r="F584" s="162" t="s">
        <v>41</v>
      </c>
      <c r="G584" s="327" t="s">
        <v>1452</v>
      </c>
      <c r="H584" s="327"/>
    </row>
    <row r="585" spans="1:8" x14ac:dyDescent="0.5">
      <c r="A585" s="357" t="s">
        <v>597</v>
      </c>
      <c r="B585" s="357" t="s">
        <v>598</v>
      </c>
      <c r="C585" s="308">
        <f>IFERROR(VLOOKUP(A585,'งบทดลอง รพ.'!$A$2:$C$600,3,0),0)</f>
        <v>0</v>
      </c>
      <c r="E585" s="162" t="s">
        <v>1439</v>
      </c>
      <c r="F585" s="162" t="s">
        <v>41</v>
      </c>
      <c r="G585" s="327" t="s">
        <v>1452</v>
      </c>
      <c r="H585" s="327"/>
    </row>
    <row r="586" spans="1:8" x14ac:dyDescent="0.5">
      <c r="A586" s="357" t="s">
        <v>599</v>
      </c>
      <c r="B586" s="357" t="s">
        <v>600</v>
      </c>
      <c r="C586" s="308">
        <f>IFERROR(VLOOKUP(A586,'งบทดลอง รพ.'!$A$2:$C$600,3,0),0)</f>
        <v>240000</v>
      </c>
      <c r="E586" s="162" t="s">
        <v>1439</v>
      </c>
      <c r="F586" s="162" t="s">
        <v>41</v>
      </c>
      <c r="G586" s="327" t="s">
        <v>1452</v>
      </c>
      <c r="H586" s="327"/>
    </row>
    <row r="587" spans="1:8" x14ac:dyDescent="0.5">
      <c r="A587" s="358" t="s">
        <v>1333</v>
      </c>
      <c r="B587" s="358" t="s">
        <v>1334</v>
      </c>
      <c r="C587" s="308">
        <f>IFERROR(VLOOKUP(A587,'งบทดลอง รพ.'!$A$2:$C$600,3,0),0)</f>
        <v>0</v>
      </c>
      <c r="E587" s="162" t="s">
        <v>1439</v>
      </c>
      <c r="F587" s="162" t="s">
        <v>41</v>
      </c>
      <c r="G587" s="327" t="s">
        <v>1450</v>
      </c>
      <c r="H587" s="327"/>
    </row>
    <row r="588" spans="1:8" x14ac:dyDescent="0.5">
      <c r="A588" s="357" t="s">
        <v>601</v>
      </c>
      <c r="B588" s="357" t="s">
        <v>602</v>
      </c>
      <c r="C588" s="308">
        <f>IFERROR(VLOOKUP(A588,'งบทดลอง รพ.'!$A$2:$C$600,3,0),0)</f>
        <v>0</v>
      </c>
      <c r="E588" s="162" t="s">
        <v>1439</v>
      </c>
      <c r="F588" s="162" t="s">
        <v>41</v>
      </c>
      <c r="G588" s="327" t="s">
        <v>1452</v>
      </c>
      <c r="H588" s="327"/>
    </row>
    <row r="589" spans="1:8" x14ac:dyDescent="0.5">
      <c r="A589" s="357" t="s">
        <v>603</v>
      </c>
      <c r="B589" s="357" t="s">
        <v>604</v>
      </c>
      <c r="C589" s="308">
        <f>IFERROR(VLOOKUP(A589,'งบทดลอง รพ.'!$A$2:$C$600,3,0),0)</f>
        <v>130000</v>
      </c>
      <c r="E589" s="162" t="s">
        <v>1439</v>
      </c>
      <c r="F589" s="162" t="s">
        <v>41</v>
      </c>
      <c r="G589" s="327" t="s">
        <v>1452</v>
      </c>
      <c r="H589" s="327"/>
    </row>
    <row r="590" spans="1:8" x14ac:dyDescent="0.5">
      <c r="A590" s="357" t="s">
        <v>605</v>
      </c>
      <c r="B590" s="357" t="s">
        <v>1579</v>
      </c>
      <c r="C590" s="308">
        <f>IFERROR(VLOOKUP(A590,'งบทดลอง รพ.'!$A$2:$C$600,3,0),0)</f>
        <v>0</v>
      </c>
      <c r="E590" s="162" t="s">
        <v>1439</v>
      </c>
      <c r="F590" s="162" t="s">
        <v>41</v>
      </c>
      <c r="G590" s="327" t="s">
        <v>1452</v>
      </c>
      <c r="H590" s="327"/>
    </row>
    <row r="591" spans="1:8" x14ac:dyDescent="0.5">
      <c r="A591" s="357" t="s">
        <v>606</v>
      </c>
      <c r="B591" s="357" t="s">
        <v>1580</v>
      </c>
      <c r="C591" s="308">
        <f>IFERROR(VLOOKUP(A591,'งบทดลอง รพ.'!$A$2:$C$600,3,0),0)</f>
        <v>0</v>
      </c>
      <c r="E591" s="162" t="s">
        <v>1439</v>
      </c>
      <c r="F591" s="162" t="s">
        <v>41</v>
      </c>
      <c r="G591" s="327" t="s">
        <v>1452</v>
      </c>
      <c r="H591" s="327"/>
    </row>
    <row r="592" spans="1:8" x14ac:dyDescent="0.5">
      <c r="A592" s="357" t="s">
        <v>607</v>
      </c>
      <c r="B592" s="357" t="s">
        <v>608</v>
      </c>
      <c r="C592" s="308">
        <f>IFERROR(VLOOKUP(A592,'งบทดลอง รพ.'!$A$2:$C$600,3,0),0)</f>
        <v>0</v>
      </c>
      <c r="E592" s="162" t="s">
        <v>1439</v>
      </c>
      <c r="F592" s="162" t="s">
        <v>41</v>
      </c>
      <c r="G592" s="327" t="s">
        <v>1452</v>
      </c>
      <c r="H592" s="327"/>
    </row>
    <row r="593" spans="1:8" x14ac:dyDescent="0.5">
      <c r="A593" s="357" t="s">
        <v>609</v>
      </c>
      <c r="B593" s="357" t="s">
        <v>610</v>
      </c>
      <c r="C593" s="308">
        <f>IFERROR(VLOOKUP(A593,'งบทดลอง รพ.'!$A$2:$C$600,3,0),0)</f>
        <v>0</v>
      </c>
      <c r="E593" s="162" t="s">
        <v>1439</v>
      </c>
      <c r="F593" s="162" t="s">
        <v>41</v>
      </c>
      <c r="G593" s="327" t="s">
        <v>1452</v>
      </c>
      <c r="H593" s="327"/>
    </row>
    <row r="594" spans="1:8" x14ac:dyDescent="0.5">
      <c r="A594" s="357" t="s">
        <v>611</v>
      </c>
      <c r="B594" s="357" t="s">
        <v>612</v>
      </c>
      <c r="C594" s="308">
        <f>IFERROR(VLOOKUP(A594,'งบทดลอง รพ.'!$A$2:$C$600,3,0),0)</f>
        <v>0</v>
      </c>
      <c r="E594" s="162" t="s">
        <v>1439</v>
      </c>
      <c r="F594" s="162" t="s">
        <v>41</v>
      </c>
      <c r="G594" s="327" t="s">
        <v>1452</v>
      </c>
      <c r="H594" s="327"/>
    </row>
    <row r="595" spans="1:8" x14ac:dyDescent="0.5">
      <c r="A595" s="357" t="s">
        <v>613</v>
      </c>
      <c r="B595" s="357" t="s">
        <v>614</v>
      </c>
      <c r="C595" s="308">
        <f>IFERROR(VLOOKUP(A595,'งบทดลอง รพ.'!$A$2:$C$600,3,0),0)</f>
        <v>0</v>
      </c>
      <c r="E595" s="162" t="s">
        <v>1439</v>
      </c>
      <c r="F595" s="162" t="s">
        <v>41</v>
      </c>
      <c r="G595" s="327" t="s">
        <v>1452</v>
      </c>
      <c r="H595" s="327"/>
    </row>
    <row r="596" spans="1:8" x14ac:dyDescent="0.5">
      <c r="A596" s="357" t="s">
        <v>615</v>
      </c>
      <c r="B596" s="357" t="s">
        <v>616</v>
      </c>
      <c r="C596" s="308">
        <f>IFERROR(VLOOKUP(A596,'งบทดลอง รพ.'!$A$2:$C$600,3,0),0)</f>
        <v>0</v>
      </c>
      <c r="E596" s="162" t="s">
        <v>1439</v>
      </c>
      <c r="F596" s="162" t="s">
        <v>41</v>
      </c>
      <c r="G596" s="327" t="s">
        <v>1452</v>
      </c>
      <c r="H596" s="327"/>
    </row>
    <row r="597" spans="1:8" x14ac:dyDescent="0.5">
      <c r="A597" s="357" t="s">
        <v>617</v>
      </c>
      <c r="B597" s="357" t="s">
        <v>618</v>
      </c>
      <c r="C597" s="308">
        <f>IFERROR(VLOOKUP(A597,'งบทดลอง รพ.'!$A$2:$C$600,3,0),0)</f>
        <v>0</v>
      </c>
      <c r="E597" s="162" t="s">
        <v>1439</v>
      </c>
      <c r="F597" s="162" t="s">
        <v>41</v>
      </c>
      <c r="G597" s="327" t="s">
        <v>1452</v>
      </c>
      <c r="H597" s="327"/>
    </row>
    <row r="598" spans="1:8" x14ac:dyDescent="0.5">
      <c r="A598" s="357" t="s">
        <v>619</v>
      </c>
      <c r="B598" s="357" t="s">
        <v>620</v>
      </c>
      <c r="C598" s="308">
        <f>IFERROR(VLOOKUP(A598,'งบทดลอง รพ.'!$A$2:$C$600,3,0),0)</f>
        <v>2700000</v>
      </c>
      <c r="E598" s="162" t="s">
        <v>1439</v>
      </c>
      <c r="F598" s="162" t="s">
        <v>41</v>
      </c>
      <c r="G598" s="327" t="s">
        <v>1452</v>
      </c>
      <c r="H598" s="327"/>
    </row>
    <row r="599" spans="1:8" x14ac:dyDescent="0.5">
      <c r="A599" s="357" t="s">
        <v>621</v>
      </c>
      <c r="B599" s="357" t="s">
        <v>622</v>
      </c>
      <c r="C599" s="308">
        <f>IFERROR(VLOOKUP(A599,'งบทดลอง รพ.'!$A$2:$C$600,3,0),0)</f>
        <v>0</v>
      </c>
      <c r="E599" s="162" t="s">
        <v>1439</v>
      </c>
      <c r="F599" s="162" t="s">
        <v>41</v>
      </c>
      <c r="G599" s="327" t="s">
        <v>1452</v>
      </c>
      <c r="H599" s="327"/>
    </row>
  </sheetData>
  <autoFilter ref="A2:G599"/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&amp;LWorksheet 1&amp;R&amp;P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901"/>
  <sheetViews>
    <sheetView workbookViewId="0">
      <selection activeCell="C2" sqref="C2:C438"/>
    </sheetView>
  </sheetViews>
  <sheetFormatPr defaultRowHeight="14.25" x14ac:dyDescent="0.2"/>
  <cols>
    <col min="1" max="1" width="16" customWidth="1"/>
    <col min="2" max="2" width="82.125" bestFit="1" customWidth="1"/>
    <col min="3" max="3" width="14.125" bestFit="1" customWidth="1"/>
    <col min="4" max="4" width="13.125" bestFit="1" customWidth="1"/>
    <col min="5" max="5" width="14.125" customWidth="1"/>
  </cols>
  <sheetData>
    <row r="1" spans="1:3" ht="24" x14ac:dyDescent="0.55000000000000004">
      <c r="A1" s="18" t="s">
        <v>736</v>
      </c>
      <c r="B1" s="4" t="s">
        <v>737</v>
      </c>
      <c r="C1" s="6" t="s">
        <v>707</v>
      </c>
    </row>
    <row r="2" spans="1:3" x14ac:dyDescent="0.2">
      <c r="A2" s="41" t="s">
        <v>144</v>
      </c>
      <c r="B2" s="24" t="s">
        <v>145</v>
      </c>
      <c r="C2" s="44">
        <v>0</v>
      </c>
    </row>
    <row r="3" spans="1:3" x14ac:dyDescent="0.2">
      <c r="A3" s="41" t="s">
        <v>146</v>
      </c>
      <c r="B3" s="24" t="s">
        <v>147</v>
      </c>
      <c r="C3" s="44">
        <v>0</v>
      </c>
    </row>
    <row r="4" spans="1:3" x14ac:dyDescent="0.2">
      <c r="A4" s="41" t="s">
        <v>148</v>
      </c>
      <c r="B4" s="24" t="s">
        <v>149</v>
      </c>
      <c r="C4" s="44">
        <v>0</v>
      </c>
    </row>
    <row r="5" spans="1:3" x14ac:dyDescent="0.2">
      <c r="A5" s="41" t="s">
        <v>150</v>
      </c>
      <c r="B5" s="24" t="s">
        <v>151</v>
      </c>
      <c r="C5" s="44">
        <v>0</v>
      </c>
    </row>
    <row r="6" spans="1:3" x14ac:dyDescent="0.2">
      <c r="A6" s="41" t="s">
        <v>152</v>
      </c>
      <c r="B6" s="24" t="s">
        <v>1453</v>
      </c>
      <c r="C6" s="44">
        <v>0</v>
      </c>
    </row>
    <row r="7" spans="1:3" x14ac:dyDescent="0.2">
      <c r="A7" s="41" t="s">
        <v>153</v>
      </c>
      <c r="B7" s="24" t="s">
        <v>154</v>
      </c>
      <c r="C7" s="44">
        <v>0</v>
      </c>
    </row>
    <row r="8" spans="1:3" x14ac:dyDescent="0.2">
      <c r="A8" s="41" t="s">
        <v>155</v>
      </c>
      <c r="B8" s="24" t="s">
        <v>177</v>
      </c>
      <c r="C8" s="44">
        <v>0</v>
      </c>
    </row>
    <row r="9" spans="1:3" x14ac:dyDescent="0.2">
      <c r="A9" s="41" t="s">
        <v>156</v>
      </c>
      <c r="B9" s="24" t="s">
        <v>179</v>
      </c>
      <c r="C9" s="44">
        <v>0</v>
      </c>
    </row>
    <row r="10" spans="1:3" x14ac:dyDescent="0.2">
      <c r="A10" s="41" t="s">
        <v>157</v>
      </c>
      <c r="B10" s="24" t="s">
        <v>158</v>
      </c>
      <c r="C10" s="44">
        <v>0</v>
      </c>
    </row>
    <row r="11" spans="1:3" x14ac:dyDescent="0.2">
      <c r="A11" s="42" t="s">
        <v>159</v>
      </c>
      <c r="B11" s="27" t="s">
        <v>160</v>
      </c>
      <c r="C11" s="44">
        <v>0</v>
      </c>
    </row>
    <row r="12" spans="1:3" x14ac:dyDescent="0.2">
      <c r="A12" s="42" t="s">
        <v>117</v>
      </c>
      <c r="B12" s="27" t="s">
        <v>118</v>
      </c>
      <c r="C12" s="44">
        <v>0</v>
      </c>
    </row>
    <row r="13" spans="1:3" x14ac:dyDescent="0.2">
      <c r="A13" s="42" t="s">
        <v>119</v>
      </c>
      <c r="B13" s="27" t="s">
        <v>120</v>
      </c>
      <c r="C13" s="44">
        <v>0</v>
      </c>
    </row>
    <row r="14" spans="1:3" x14ac:dyDescent="0.2">
      <c r="A14" s="41" t="s">
        <v>879</v>
      </c>
      <c r="B14" s="24" t="s">
        <v>122</v>
      </c>
      <c r="C14" s="44">
        <v>0</v>
      </c>
    </row>
    <row r="15" spans="1:3" x14ac:dyDescent="0.2">
      <c r="A15" s="42" t="s">
        <v>880</v>
      </c>
      <c r="B15" s="27" t="s">
        <v>123</v>
      </c>
      <c r="C15" s="44">
        <v>0</v>
      </c>
    </row>
    <row r="16" spans="1:3" x14ac:dyDescent="0.2">
      <c r="A16" s="42" t="s">
        <v>881</v>
      </c>
      <c r="B16" s="27" t="s">
        <v>882</v>
      </c>
      <c r="C16" s="44">
        <v>0</v>
      </c>
    </row>
    <row r="17" spans="1:3" x14ac:dyDescent="0.2">
      <c r="A17" s="42" t="s">
        <v>124</v>
      </c>
      <c r="B17" s="27" t="s">
        <v>125</v>
      </c>
      <c r="C17" s="44">
        <v>0</v>
      </c>
    </row>
    <row r="18" spans="1:3" x14ac:dyDescent="0.2">
      <c r="A18" s="41" t="s">
        <v>126</v>
      </c>
      <c r="B18" s="24" t="s">
        <v>127</v>
      </c>
      <c r="C18" s="44">
        <v>0</v>
      </c>
    </row>
    <row r="19" spans="1:3" x14ac:dyDescent="0.2">
      <c r="A19" s="41" t="s">
        <v>883</v>
      </c>
      <c r="B19" s="24" t="s">
        <v>121</v>
      </c>
      <c r="C19" s="44">
        <v>0</v>
      </c>
    </row>
    <row r="20" spans="1:3" x14ac:dyDescent="0.2">
      <c r="A20" s="41" t="s">
        <v>884</v>
      </c>
      <c r="B20" s="24" t="s">
        <v>84</v>
      </c>
      <c r="C20" s="44">
        <v>0</v>
      </c>
    </row>
    <row r="21" spans="1:3" x14ac:dyDescent="0.2">
      <c r="A21" s="41" t="s">
        <v>885</v>
      </c>
      <c r="B21" s="24" t="s">
        <v>886</v>
      </c>
      <c r="C21" s="44">
        <v>170000</v>
      </c>
    </row>
    <row r="22" spans="1:3" x14ac:dyDescent="0.2">
      <c r="A22" s="41" t="s">
        <v>887</v>
      </c>
      <c r="B22" s="24" t="s">
        <v>1680</v>
      </c>
      <c r="C22" s="44">
        <v>0</v>
      </c>
    </row>
    <row r="23" spans="1:3" x14ac:dyDescent="0.2">
      <c r="A23" s="41" t="s">
        <v>76</v>
      </c>
      <c r="B23" s="24" t="s">
        <v>1455</v>
      </c>
      <c r="C23" s="44">
        <v>0</v>
      </c>
    </row>
    <row r="24" spans="1:3" x14ac:dyDescent="0.2">
      <c r="A24" s="41" t="s">
        <v>77</v>
      </c>
      <c r="B24" s="24" t="s">
        <v>1456</v>
      </c>
      <c r="C24" s="44">
        <v>40000</v>
      </c>
    </row>
    <row r="25" spans="1:3" x14ac:dyDescent="0.2">
      <c r="A25" s="41" t="s">
        <v>128</v>
      </c>
      <c r="B25" s="24" t="s">
        <v>1457</v>
      </c>
      <c r="C25" s="44">
        <v>2830000</v>
      </c>
    </row>
    <row r="26" spans="1:3" x14ac:dyDescent="0.2">
      <c r="A26" s="41" t="s">
        <v>129</v>
      </c>
      <c r="B26" s="24" t="s">
        <v>1458</v>
      </c>
      <c r="C26" s="44">
        <v>730000</v>
      </c>
    </row>
    <row r="27" spans="1:3" x14ac:dyDescent="0.2">
      <c r="A27" s="41" t="s">
        <v>85</v>
      </c>
      <c r="B27" s="24" t="s">
        <v>1459</v>
      </c>
      <c r="C27" s="44">
        <v>2100000</v>
      </c>
    </row>
    <row r="28" spans="1:3" x14ac:dyDescent="0.2">
      <c r="A28" s="41" t="s">
        <v>86</v>
      </c>
      <c r="B28" s="24" t="s">
        <v>1460</v>
      </c>
      <c r="C28" s="44">
        <v>550000</v>
      </c>
    </row>
    <row r="29" spans="1:3" x14ac:dyDescent="0.2">
      <c r="A29" s="41" t="s">
        <v>87</v>
      </c>
      <c r="B29" s="24" t="s">
        <v>88</v>
      </c>
      <c r="C29" s="44">
        <v>-47000</v>
      </c>
    </row>
    <row r="30" spans="1:3" x14ac:dyDescent="0.2">
      <c r="A30" s="41" t="s">
        <v>89</v>
      </c>
      <c r="B30" s="24" t="s">
        <v>90</v>
      </c>
      <c r="C30" s="44">
        <v>30000</v>
      </c>
    </row>
    <row r="31" spans="1:3" x14ac:dyDescent="0.2">
      <c r="A31" s="41" t="s">
        <v>130</v>
      </c>
      <c r="B31" s="24" t="s">
        <v>1461</v>
      </c>
      <c r="C31" s="44">
        <v>90000</v>
      </c>
    </row>
    <row r="32" spans="1:3" x14ac:dyDescent="0.2">
      <c r="A32" s="41" t="s">
        <v>131</v>
      </c>
      <c r="B32" s="24" t="s">
        <v>1462</v>
      </c>
      <c r="C32" s="44">
        <v>250000</v>
      </c>
    </row>
    <row r="33" spans="1:3" x14ac:dyDescent="0.2">
      <c r="A33" s="41" t="s">
        <v>78</v>
      </c>
      <c r="B33" s="24" t="s">
        <v>1463</v>
      </c>
      <c r="C33" s="44">
        <v>433000</v>
      </c>
    </row>
    <row r="34" spans="1:3" x14ac:dyDescent="0.2">
      <c r="A34" s="41" t="s">
        <v>79</v>
      </c>
      <c r="B34" s="24" t="s">
        <v>1464</v>
      </c>
      <c r="C34" s="44">
        <v>50000</v>
      </c>
    </row>
    <row r="35" spans="1:3" x14ac:dyDescent="0.2">
      <c r="A35" s="41" t="s">
        <v>80</v>
      </c>
      <c r="B35" s="24" t="s">
        <v>81</v>
      </c>
      <c r="C35" s="44">
        <v>-30000</v>
      </c>
    </row>
    <row r="36" spans="1:3" x14ac:dyDescent="0.2">
      <c r="A36" s="41" t="s">
        <v>82</v>
      </c>
      <c r="B36" s="24" t="s">
        <v>83</v>
      </c>
      <c r="C36" s="44">
        <v>70000</v>
      </c>
    </row>
    <row r="37" spans="1:3" x14ac:dyDescent="0.2">
      <c r="A37" s="41" t="s">
        <v>889</v>
      </c>
      <c r="B37" s="24" t="s">
        <v>890</v>
      </c>
      <c r="C37" s="44">
        <v>0</v>
      </c>
    </row>
    <row r="38" spans="1:3" x14ac:dyDescent="0.2">
      <c r="A38" s="41" t="s">
        <v>891</v>
      </c>
      <c r="B38" s="24" t="s">
        <v>892</v>
      </c>
      <c r="C38" s="44">
        <v>0</v>
      </c>
    </row>
    <row r="39" spans="1:3" x14ac:dyDescent="0.2">
      <c r="A39" s="42" t="s">
        <v>893</v>
      </c>
      <c r="B39" s="27" t="s">
        <v>894</v>
      </c>
      <c r="C39" s="44">
        <v>0</v>
      </c>
    </row>
    <row r="40" spans="1:3" x14ac:dyDescent="0.2">
      <c r="A40" s="42" t="s">
        <v>895</v>
      </c>
      <c r="B40" s="27" t="s">
        <v>896</v>
      </c>
      <c r="C40" s="44">
        <v>0</v>
      </c>
    </row>
    <row r="41" spans="1:3" x14ac:dyDescent="0.2">
      <c r="A41" s="42" t="s">
        <v>897</v>
      </c>
      <c r="B41" s="27" t="s">
        <v>898</v>
      </c>
      <c r="C41" s="44">
        <v>0</v>
      </c>
    </row>
    <row r="42" spans="1:3" x14ac:dyDescent="0.2">
      <c r="A42" s="42" t="s">
        <v>899</v>
      </c>
      <c r="B42" s="27" t="s">
        <v>900</v>
      </c>
      <c r="C42" s="44">
        <v>0</v>
      </c>
    </row>
    <row r="43" spans="1:3" x14ac:dyDescent="0.2">
      <c r="A43" s="42" t="s">
        <v>901</v>
      </c>
      <c r="B43" s="27" t="s">
        <v>902</v>
      </c>
      <c r="C43" s="44">
        <v>0</v>
      </c>
    </row>
    <row r="44" spans="1:3" x14ac:dyDescent="0.2">
      <c r="A44" s="42" t="s">
        <v>903</v>
      </c>
      <c r="B44" s="27" t="s">
        <v>904</v>
      </c>
      <c r="C44" s="44">
        <v>0</v>
      </c>
    </row>
    <row r="45" spans="1:3" x14ac:dyDescent="0.2">
      <c r="A45" s="41" t="s">
        <v>45</v>
      </c>
      <c r="B45" s="24" t="s">
        <v>1465</v>
      </c>
      <c r="C45" s="44">
        <v>35000000</v>
      </c>
    </row>
    <row r="46" spans="1:3" x14ac:dyDescent="0.2">
      <c r="A46" s="41" t="s">
        <v>46</v>
      </c>
      <c r="B46" s="24" t="s">
        <v>1681</v>
      </c>
      <c r="C46" s="44">
        <v>13000000</v>
      </c>
    </row>
    <row r="47" spans="1:3" x14ac:dyDescent="0.2">
      <c r="A47" s="41" t="s">
        <v>47</v>
      </c>
      <c r="B47" s="24" t="s">
        <v>1467</v>
      </c>
      <c r="C47" s="44">
        <v>2200000</v>
      </c>
    </row>
    <row r="48" spans="1:3" x14ac:dyDescent="0.2">
      <c r="A48" s="41" t="s">
        <v>48</v>
      </c>
      <c r="B48" s="24" t="s">
        <v>1468</v>
      </c>
      <c r="C48" s="44">
        <v>0</v>
      </c>
    </row>
    <row r="49" spans="1:4" x14ac:dyDescent="0.2">
      <c r="A49" s="41" t="s">
        <v>49</v>
      </c>
      <c r="B49" s="24" t="s">
        <v>1469</v>
      </c>
      <c r="C49" s="44">
        <v>20000</v>
      </c>
    </row>
    <row r="50" spans="1:4" x14ac:dyDescent="0.2">
      <c r="A50" s="362" t="s">
        <v>215</v>
      </c>
      <c r="B50" s="363" t="s">
        <v>216</v>
      </c>
      <c r="C50" s="364">
        <v>4257745.3</v>
      </c>
      <c r="D50" t="s">
        <v>1806</v>
      </c>
    </row>
    <row r="51" spans="1:4" x14ac:dyDescent="0.2">
      <c r="A51" s="41" t="s">
        <v>50</v>
      </c>
      <c r="B51" s="24" t="s">
        <v>1470</v>
      </c>
      <c r="C51" s="44">
        <v>10000000</v>
      </c>
    </row>
    <row r="52" spans="1:4" x14ac:dyDescent="0.2">
      <c r="A52" s="41" t="s">
        <v>51</v>
      </c>
      <c r="B52" s="24" t="s">
        <v>1471</v>
      </c>
      <c r="C52" s="44">
        <v>1500000</v>
      </c>
    </row>
    <row r="53" spans="1:4" x14ac:dyDescent="0.2">
      <c r="A53" s="41" t="s">
        <v>52</v>
      </c>
      <c r="B53" s="24" t="s">
        <v>1472</v>
      </c>
      <c r="C53" s="44">
        <v>11294447.869999999</v>
      </c>
    </row>
    <row r="54" spans="1:4" x14ac:dyDescent="0.2">
      <c r="A54" s="41" t="s">
        <v>53</v>
      </c>
      <c r="B54" s="24" t="s">
        <v>54</v>
      </c>
      <c r="C54" s="44">
        <v>100000</v>
      </c>
    </row>
    <row r="55" spans="1:4" x14ac:dyDescent="0.2">
      <c r="A55" s="41" t="s">
        <v>55</v>
      </c>
      <c r="B55" s="24" t="s">
        <v>1473</v>
      </c>
      <c r="C55" s="44">
        <v>100000</v>
      </c>
    </row>
    <row r="56" spans="1:4" x14ac:dyDescent="0.2">
      <c r="A56" s="41" t="s">
        <v>56</v>
      </c>
      <c r="B56" s="24" t="s">
        <v>1682</v>
      </c>
      <c r="C56" s="44">
        <v>3000000</v>
      </c>
    </row>
    <row r="57" spans="1:4" x14ac:dyDescent="0.2">
      <c r="A57" s="41" t="s">
        <v>58</v>
      </c>
      <c r="B57" s="24" t="s">
        <v>1474</v>
      </c>
      <c r="C57" s="44">
        <v>-50000</v>
      </c>
    </row>
    <row r="58" spans="1:4" x14ac:dyDescent="0.2">
      <c r="A58" s="41" t="s">
        <v>59</v>
      </c>
      <c r="B58" s="24" t="s">
        <v>1475</v>
      </c>
      <c r="C58" s="44">
        <v>-2300000</v>
      </c>
    </row>
    <row r="59" spans="1:4" x14ac:dyDescent="0.2">
      <c r="A59" s="41" t="s">
        <v>60</v>
      </c>
      <c r="B59" s="24" t="s">
        <v>1476</v>
      </c>
      <c r="C59" s="44">
        <v>60000</v>
      </c>
    </row>
    <row r="60" spans="1:4" x14ac:dyDescent="0.2">
      <c r="A60" s="41" t="s">
        <v>61</v>
      </c>
      <c r="B60" s="24" t="s">
        <v>1477</v>
      </c>
      <c r="C60" s="44">
        <v>-560000</v>
      </c>
    </row>
    <row r="61" spans="1:4" x14ac:dyDescent="0.2">
      <c r="A61" s="41" t="s">
        <v>62</v>
      </c>
      <c r="B61" s="24" t="s">
        <v>1478</v>
      </c>
      <c r="C61" s="44">
        <v>910000</v>
      </c>
    </row>
    <row r="62" spans="1:4" x14ac:dyDescent="0.2">
      <c r="A62" s="41" t="s">
        <v>63</v>
      </c>
      <c r="B62" s="24" t="s">
        <v>1683</v>
      </c>
      <c r="C62" s="44">
        <v>120000</v>
      </c>
    </row>
    <row r="63" spans="1:4" x14ac:dyDescent="0.2">
      <c r="A63" s="41" t="s">
        <v>64</v>
      </c>
      <c r="B63" s="24" t="s">
        <v>65</v>
      </c>
      <c r="C63" s="44">
        <v>0</v>
      </c>
    </row>
    <row r="64" spans="1:4" x14ac:dyDescent="0.2">
      <c r="A64" s="41" t="s">
        <v>66</v>
      </c>
      <c r="B64" s="24" t="s">
        <v>67</v>
      </c>
      <c r="C64" s="44">
        <v>3068104.78</v>
      </c>
    </row>
    <row r="65" spans="1:3" x14ac:dyDescent="0.2">
      <c r="A65" s="41" t="s">
        <v>68</v>
      </c>
      <c r="B65" s="24" t="s">
        <v>1480</v>
      </c>
      <c r="C65" s="44">
        <v>530000</v>
      </c>
    </row>
    <row r="66" spans="1:3" x14ac:dyDescent="0.2">
      <c r="A66" s="41" t="s">
        <v>69</v>
      </c>
      <c r="B66" s="24" t="s">
        <v>1481</v>
      </c>
      <c r="C66" s="44">
        <v>404000</v>
      </c>
    </row>
    <row r="67" spans="1:3" x14ac:dyDescent="0.2">
      <c r="A67" s="41" t="s">
        <v>70</v>
      </c>
      <c r="B67" s="24" t="s">
        <v>1482</v>
      </c>
      <c r="C67" s="44">
        <v>24000</v>
      </c>
    </row>
    <row r="68" spans="1:3" x14ac:dyDescent="0.2">
      <c r="A68" s="41" t="s">
        <v>71</v>
      </c>
      <c r="B68" s="24" t="s">
        <v>1483</v>
      </c>
      <c r="C68" s="44">
        <v>7300</v>
      </c>
    </row>
    <row r="69" spans="1:3" x14ac:dyDescent="0.2">
      <c r="A69" s="41" t="s">
        <v>72</v>
      </c>
      <c r="B69" s="24" t="s">
        <v>1484</v>
      </c>
      <c r="C69" s="44">
        <v>78000</v>
      </c>
    </row>
    <row r="70" spans="1:3" x14ac:dyDescent="0.2">
      <c r="A70" s="41" t="s">
        <v>73</v>
      </c>
      <c r="B70" s="24" t="s">
        <v>1485</v>
      </c>
      <c r="C70" s="44">
        <v>53000</v>
      </c>
    </row>
    <row r="71" spans="1:3" x14ac:dyDescent="0.2">
      <c r="A71" s="41" t="s">
        <v>74</v>
      </c>
      <c r="B71" s="24" t="s">
        <v>1486</v>
      </c>
      <c r="C71" s="44">
        <v>0</v>
      </c>
    </row>
    <row r="72" spans="1:3" x14ac:dyDescent="0.2">
      <c r="A72" s="41" t="s">
        <v>75</v>
      </c>
      <c r="B72" s="24" t="s">
        <v>1487</v>
      </c>
      <c r="C72" s="44">
        <v>0</v>
      </c>
    </row>
    <row r="73" spans="1:3" x14ac:dyDescent="0.2">
      <c r="A73" s="42" t="s">
        <v>905</v>
      </c>
      <c r="B73" s="27" t="s">
        <v>906</v>
      </c>
      <c r="C73" s="44">
        <v>0</v>
      </c>
    </row>
    <row r="74" spans="1:3" x14ac:dyDescent="0.2">
      <c r="A74" s="42" t="s">
        <v>907</v>
      </c>
      <c r="B74" s="27" t="s">
        <v>908</v>
      </c>
      <c r="C74" s="44">
        <v>0</v>
      </c>
    </row>
    <row r="75" spans="1:3" x14ac:dyDescent="0.2">
      <c r="A75" s="41" t="s">
        <v>909</v>
      </c>
      <c r="B75" s="24" t="s">
        <v>910</v>
      </c>
      <c r="C75" s="44">
        <v>0</v>
      </c>
    </row>
    <row r="76" spans="1:3" x14ac:dyDescent="0.2">
      <c r="A76" s="41" t="s">
        <v>911</v>
      </c>
      <c r="B76" s="24" t="s">
        <v>912</v>
      </c>
      <c r="C76" s="44">
        <v>0</v>
      </c>
    </row>
    <row r="77" spans="1:3" x14ac:dyDescent="0.2">
      <c r="A77" s="41" t="s">
        <v>913</v>
      </c>
      <c r="B77" s="24" t="s">
        <v>914</v>
      </c>
      <c r="C77" s="44">
        <v>0</v>
      </c>
    </row>
    <row r="78" spans="1:3" x14ac:dyDescent="0.2">
      <c r="A78" s="41" t="s">
        <v>915</v>
      </c>
      <c r="B78" s="24" t="s">
        <v>1684</v>
      </c>
      <c r="C78" s="44">
        <v>0</v>
      </c>
    </row>
    <row r="79" spans="1:3" x14ac:dyDescent="0.2">
      <c r="A79" s="41" t="s">
        <v>917</v>
      </c>
      <c r="B79" s="24" t="s">
        <v>1685</v>
      </c>
      <c r="C79" s="44">
        <v>0</v>
      </c>
    </row>
    <row r="80" spans="1:3" x14ac:dyDescent="0.2">
      <c r="A80" s="41" t="s">
        <v>866</v>
      </c>
      <c r="B80" s="24" t="s">
        <v>1686</v>
      </c>
      <c r="C80" s="44">
        <v>0</v>
      </c>
    </row>
    <row r="81" spans="1:3" x14ac:dyDescent="0.2">
      <c r="A81" s="41" t="s">
        <v>867</v>
      </c>
      <c r="B81" s="24" t="s">
        <v>868</v>
      </c>
      <c r="C81" s="44">
        <v>0</v>
      </c>
    </row>
    <row r="82" spans="1:3" x14ac:dyDescent="0.2">
      <c r="A82" s="41" t="s">
        <v>869</v>
      </c>
      <c r="B82" s="24" t="s">
        <v>870</v>
      </c>
      <c r="C82" s="44">
        <v>0</v>
      </c>
    </row>
    <row r="83" spans="1:3" x14ac:dyDescent="0.2">
      <c r="A83" s="41" t="s">
        <v>871</v>
      </c>
      <c r="B83" s="24" t="s">
        <v>872</v>
      </c>
      <c r="C83" s="44">
        <v>0</v>
      </c>
    </row>
    <row r="84" spans="1:3" x14ac:dyDescent="0.2">
      <c r="A84" s="41" t="s">
        <v>873</v>
      </c>
      <c r="B84" s="24" t="s">
        <v>874</v>
      </c>
      <c r="C84" s="44">
        <v>-13882556.15</v>
      </c>
    </row>
    <row r="85" spans="1:3" x14ac:dyDescent="0.2">
      <c r="A85" s="41" t="s">
        <v>875</v>
      </c>
      <c r="B85" s="24" t="s">
        <v>876</v>
      </c>
      <c r="C85" s="44">
        <v>-2842965.05</v>
      </c>
    </row>
    <row r="86" spans="1:3" x14ac:dyDescent="0.2">
      <c r="A86" s="41" t="s">
        <v>877</v>
      </c>
      <c r="B86" s="24" t="s">
        <v>878</v>
      </c>
      <c r="C86" s="44">
        <v>-2935371.24</v>
      </c>
    </row>
    <row r="87" spans="1:3" x14ac:dyDescent="0.2">
      <c r="A87" s="41" t="s">
        <v>91</v>
      </c>
      <c r="B87" s="24" t="s">
        <v>92</v>
      </c>
      <c r="C87" s="44"/>
    </row>
    <row r="88" spans="1:3" x14ac:dyDescent="0.2">
      <c r="A88" s="41" t="s">
        <v>93</v>
      </c>
      <c r="B88" s="24" t="s">
        <v>1489</v>
      </c>
      <c r="C88" s="44">
        <v>1322000</v>
      </c>
    </row>
    <row r="89" spans="1:3" x14ac:dyDescent="0.2">
      <c r="A89" s="41" t="s">
        <v>94</v>
      </c>
      <c r="B89" s="24" t="s">
        <v>1490</v>
      </c>
      <c r="C89" s="44">
        <v>180000</v>
      </c>
    </row>
    <row r="90" spans="1:3" x14ac:dyDescent="0.2">
      <c r="A90" s="41" t="s">
        <v>95</v>
      </c>
      <c r="B90" s="24" t="s">
        <v>1491</v>
      </c>
      <c r="C90" s="44">
        <v>0</v>
      </c>
    </row>
    <row r="91" spans="1:3" x14ac:dyDescent="0.2">
      <c r="A91" s="41" t="s">
        <v>96</v>
      </c>
      <c r="B91" s="24" t="s">
        <v>1492</v>
      </c>
      <c r="C91" s="44">
        <v>6500</v>
      </c>
    </row>
    <row r="92" spans="1:3" x14ac:dyDescent="0.2">
      <c r="A92" s="41" t="s">
        <v>97</v>
      </c>
      <c r="B92" s="24" t="s">
        <v>98</v>
      </c>
      <c r="C92" s="44">
        <v>130000</v>
      </c>
    </row>
    <row r="93" spans="1:3" x14ac:dyDescent="0.2">
      <c r="A93" s="42" t="s">
        <v>99</v>
      </c>
      <c r="B93" s="27" t="s">
        <v>100</v>
      </c>
      <c r="C93" s="44">
        <v>160000</v>
      </c>
    </row>
    <row r="94" spans="1:3" x14ac:dyDescent="0.2">
      <c r="A94" s="42" t="s">
        <v>101</v>
      </c>
      <c r="B94" s="27" t="s">
        <v>1493</v>
      </c>
      <c r="C94" s="44">
        <v>0</v>
      </c>
    </row>
    <row r="95" spans="1:3" x14ac:dyDescent="0.2">
      <c r="A95" s="42" t="s">
        <v>102</v>
      </c>
      <c r="B95" s="27" t="s">
        <v>1494</v>
      </c>
      <c r="C95" s="44">
        <v>0</v>
      </c>
    </row>
    <row r="96" spans="1:3" x14ac:dyDescent="0.2">
      <c r="A96" s="42" t="s">
        <v>103</v>
      </c>
      <c r="B96" s="27" t="s">
        <v>1495</v>
      </c>
      <c r="C96" s="44">
        <v>-290000</v>
      </c>
    </row>
    <row r="97" spans="1:3" x14ac:dyDescent="0.2">
      <c r="A97" s="42" t="s">
        <v>104</v>
      </c>
      <c r="B97" s="27" t="s">
        <v>1496</v>
      </c>
      <c r="C97" s="44">
        <v>-308500</v>
      </c>
    </row>
    <row r="98" spans="1:3" x14ac:dyDescent="0.2">
      <c r="A98" s="42" t="s">
        <v>105</v>
      </c>
      <c r="B98" s="27" t="s">
        <v>1497</v>
      </c>
      <c r="C98" s="44">
        <v>0</v>
      </c>
    </row>
    <row r="99" spans="1:3" x14ac:dyDescent="0.2">
      <c r="A99" s="42" t="s">
        <v>106</v>
      </c>
      <c r="B99" s="27" t="s">
        <v>1498</v>
      </c>
      <c r="C99" s="44">
        <v>0</v>
      </c>
    </row>
    <row r="100" spans="1:3" x14ac:dyDescent="0.2">
      <c r="A100" s="42" t="s">
        <v>919</v>
      </c>
      <c r="B100" s="27" t="s">
        <v>107</v>
      </c>
      <c r="C100" s="44">
        <v>0</v>
      </c>
    </row>
    <row r="101" spans="1:3" x14ac:dyDescent="0.2">
      <c r="A101" s="41" t="s">
        <v>920</v>
      </c>
      <c r="B101" s="24" t="s">
        <v>108</v>
      </c>
      <c r="C101" s="44">
        <v>0</v>
      </c>
    </row>
    <row r="102" spans="1:3" x14ac:dyDescent="0.2">
      <c r="A102" s="41" t="s">
        <v>109</v>
      </c>
      <c r="B102" s="24" t="s">
        <v>1499</v>
      </c>
      <c r="C102" s="44">
        <v>220000</v>
      </c>
    </row>
    <row r="103" spans="1:3" x14ac:dyDescent="0.2">
      <c r="A103" s="41" t="s">
        <v>110</v>
      </c>
      <c r="B103" s="24" t="s">
        <v>1500</v>
      </c>
      <c r="C103" s="44">
        <v>220000</v>
      </c>
    </row>
    <row r="104" spans="1:3" x14ac:dyDescent="0.2">
      <c r="A104" s="41" t="s">
        <v>111</v>
      </c>
      <c r="B104" s="24" t="s">
        <v>1501</v>
      </c>
      <c r="C104" s="44">
        <v>0</v>
      </c>
    </row>
    <row r="105" spans="1:3" x14ac:dyDescent="0.2">
      <c r="A105" s="41" t="s">
        <v>112</v>
      </c>
      <c r="B105" s="24" t="s">
        <v>1502</v>
      </c>
      <c r="C105" s="44">
        <v>0</v>
      </c>
    </row>
    <row r="106" spans="1:3" x14ac:dyDescent="0.2">
      <c r="A106" s="41" t="s">
        <v>113</v>
      </c>
      <c r="B106" s="24" t="s">
        <v>1503</v>
      </c>
      <c r="C106" s="44">
        <v>0</v>
      </c>
    </row>
    <row r="107" spans="1:3" x14ac:dyDescent="0.2">
      <c r="A107" s="41" t="s">
        <v>114</v>
      </c>
      <c r="B107" s="24" t="s">
        <v>1504</v>
      </c>
      <c r="C107" s="44">
        <v>0</v>
      </c>
    </row>
    <row r="108" spans="1:3" x14ac:dyDescent="0.2">
      <c r="A108" s="41" t="s">
        <v>115</v>
      </c>
      <c r="B108" s="24" t="s">
        <v>1505</v>
      </c>
      <c r="C108" s="44">
        <v>0</v>
      </c>
    </row>
    <row r="109" spans="1:3" x14ac:dyDescent="0.2">
      <c r="A109" s="41" t="s">
        <v>921</v>
      </c>
      <c r="B109" s="24" t="s">
        <v>1687</v>
      </c>
      <c r="C109" s="44">
        <v>0</v>
      </c>
    </row>
    <row r="110" spans="1:3" x14ac:dyDescent="0.2">
      <c r="A110" s="41" t="s">
        <v>923</v>
      </c>
      <c r="B110" s="24" t="s">
        <v>924</v>
      </c>
      <c r="C110" s="44">
        <v>0</v>
      </c>
    </row>
    <row r="111" spans="1:3" x14ac:dyDescent="0.2">
      <c r="A111" s="41" t="s">
        <v>925</v>
      </c>
      <c r="B111" s="24" t="s">
        <v>926</v>
      </c>
      <c r="C111" s="44">
        <v>300000</v>
      </c>
    </row>
    <row r="112" spans="1:3" x14ac:dyDescent="0.2">
      <c r="A112" s="41" t="s">
        <v>927</v>
      </c>
      <c r="B112" s="24" t="s">
        <v>928</v>
      </c>
      <c r="C112" s="44">
        <v>0</v>
      </c>
    </row>
    <row r="113" spans="1:3" x14ac:dyDescent="0.2">
      <c r="A113" s="41" t="s">
        <v>929</v>
      </c>
      <c r="B113" s="24" t="s">
        <v>930</v>
      </c>
      <c r="C113" s="44">
        <v>550000</v>
      </c>
    </row>
    <row r="114" spans="1:3" x14ac:dyDescent="0.2">
      <c r="A114" s="41" t="s">
        <v>931</v>
      </c>
      <c r="B114" s="24" t="s">
        <v>116</v>
      </c>
      <c r="C114" s="44">
        <v>0</v>
      </c>
    </row>
    <row r="115" spans="1:3" x14ac:dyDescent="0.2">
      <c r="A115" s="41" t="s">
        <v>932</v>
      </c>
      <c r="B115" s="24" t="s">
        <v>933</v>
      </c>
      <c r="C115" s="44">
        <v>0</v>
      </c>
    </row>
    <row r="116" spans="1:3" x14ac:dyDescent="0.2">
      <c r="A116" s="41" t="s">
        <v>132</v>
      </c>
      <c r="B116" s="24" t="s">
        <v>1506</v>
      </c>
      <c r="C116" s="44">
        <v>20000</v>
      </c>
    </row>
    <row r="117" spans="1:3" x14ac:dyDescent="0.2">
      <c r="A117" s="30" t="s">
        <v>133</v>
      </c>
      <c r="B117" s="24" t="s">
        <v>1507</v>
      </c>
      <c r="C117" s="44">
        <v>0</v>
      </c>
    </row>
    <row r="118" spans="1:3" x14ac:dyDescent="0.2">
      <c r="A118" s="41" t="s">
        <v>134</v>
      </c>
      <c r="B118" s="29" t="s">
        <v>1688</v>
      </c>
      <c r="C118" s="44">
        <v>0</v>
      </c>
    </row>
    <row r="119" spans="1:3" x14ac:dyDescent="0.2">
      <c r="A119" s="41" t="s">
        <v>135</v>
      </c>
      <c r="B119" s="24" t="s">
        <v>136</v>
      </c>
      <c r="C119" s="44">
        <v>0</v>
      </c>
    </row>
    <row r="120" spans="1:3" x14ac:dyDescent="0.2">
      <c r="A120" s="41" t="s">
        <v>137</v>
      </c>
      <c r="B120" s="24" t="s">
        <v>138</v>
      </c>
      <c r="C120" s="44">
        <v>0</v>
      </c>
    </row>
    <row r="121" spans="1:3" x14ac:dyDescent="0.2">
      <c r="A121" s="41" t="s">
        <v>934</v>
      </c>
      <c r="B121" s="24" t="s">
        <v>935</v>
      </c>
      <c r="C121" s="44">
        <v>0</v>
      </c>
    </row>
    <row r="122" spans="1:3" x14ac:dyDescent="0.2">
      <c r="A122" s="41" t="s">
        <v>936</v>
      </c>
      <c r="B122" s="24" t="s">
        <v>937</v>
      </c>
      <c r="C122" s="44">
        <v>0</v>
      </c>
    </row>
    <row r="123" spans="1:3" x14ac:dyDescent="0.2">
      <c r="A123" s="41" t="s">
        <v>938</v>
      </c>
      <c r="B123" s="24" t="s">
        <v>939</v>
      </c>
      <c r="C123" s="44">
        <v>0</v>
      </c>
    </row>
    <row r="124" spans="1:3" x14ac:dyDescent="0.2">
      <c r="A124" s="41" t="s">
        <v>940</v>
      </c>
      <c r="B124" s="24" t="s">
        <v>941</v>
      </c>
      <c r="C124" s="44">
        <v>50000</v>
      </c>
    </row>
    <row r="125" spans="1:3" x14ac:dyDescent="0.2">
      <c r="A125" s="41" t="s">
        <v>161</v>
      </c>
      <c r="B125" s="24" t="s">
        <v>162</v>
      </c>
      <c r="C125" s="44">
        <v>0</v>
      </c>
    </row>
    <row r="126" spans="1:3" x14ac:dyDescent="0.2">
      <c r="A126" s="41" t="s">
        <v>163</v>
      </c>
      <c r="B126" s="24" t="s">
        <v>1510</v>
      </c>
      <c r="C126" s="44">
        <v>0</v>
      </c>
    </row>
    <row r="127" spans="1:3" x14ac:dyDescent="0.2">
      <c r="A127" s="41" t="s">
        <v>164</v>
      </c>
      <c r="B127" s="24" t="s">
        <v>1511</v>
      </c>
      <c r="C127" s="44">
        <v>0</v>
      </c>
    </row>
    <row r="128" spans="1:3" x14ac:dyDescent="0.2">
      <c r="A128" s="41" t="s">
        <v>166</v>
      </c>
      <c r="B128" s="24" t="s">
        <v>167</v>
      </c>
      <c r="C128" s="44">
        <v>81000</v>
      </c>
    </row>
    <row r="129" spans="1:5" x14ac:dyDescent="0.2">
      <c r="A129" s="41" t="s">
        <v>168</v>
      </c>
      <c r="B129" s="24" t="s">
        <v>169</v>
      </c>
      <c r="C129" s="44">
        <v>0</v>
      </c>
    </row>
    <row r="130" spans="1:5" x14ac:dyDescent="0.2">
      <c r="A130" s="41" t="s">
        <v>170</v>
      </c>
      <c r="B130" s="24" t="s">
        <v>171</v>
      </c>
      <c r="C130" s="44">
        <v>0</v>
      </c>
    </row>
    <row r="131" spans="1:5" x14ac:dyDescent="0.2">
      <c r="A131" s="41" t="s">
        <v>172</v>
      </c>
      <c r="B131" s="24" t="s">
        <v>173</v>
      </c>
      <c r="C131" s="44">
        <v>0</v>
      </c>
    </row>
    <row r="132" spans="1:5" x14ac:dyDescent="0.2">
      <c r="A132" s="41" t="s">
        <v>942</v>
      </c>
      <c r="B132" s="24" t="s">
        <v>165</v>
      </c>
      <c r="C132" s="44">
        <v>0</v>
      </c>
    </row>
    <row r="133" spans="1:5" x14ac:dyDescent="0.2">
      <c r="A133" s="41" t="s">
        <v>174</v>
      </c>
      <c r="B133" s="24" t="s">
        <v>1512</v>
      </c>
      <c r="C133" s="44">
        <v>70000</v>
      </c>
    </row>
    <row r="134" spans="1:5" x14ac:dyDescent="0.2">
      <c r="A134" s="41" t="s">
        <v>943</v>
      </c>
      <c r="B134" s="24" t="s">
        <v>944</v>
      </c>
      <c r="C134" s="44">
        <v>2080000</v>
      </c>
      <c r="D134" s="353">
        <v>2500000</v>
      </c>
      <c r="E134" t="s">
        <v>1709</v>
      </c>
    </row>
    <row r="135" spans="1:5" x14ac:dyDescent="0.2">
      <c r="A135" s="41" t="s">
        <v>945</v>
      </c>
      <c r="B135" s="24" t="s">
        <v>946</v>
      </c>
      <c r="C135" s="44">
        <v>0</v>
      </c>
    </row>
    <row r="136" spans="1:5" x14ac:dyDescent="0.2">
      <c r="A136" s="41" t="s">
        <v>175</v>
      </c>
      <c r="B136" s="24" t="s">
        <v>1513</v>
      </c>
      <c r="C136" s="44">
        <v>130000</v>
      </c>
    </row>
    <row r="137" spans="1:5" x14ac:dyDescent="0.2">
      <c r="A137" s="41" t="s">
        <v>176</v>
      </c>
      <c r="B137" s="24" t="s">
        <v>177</v>
      </c>
      <c r="C137" s="44">
        <v>0</v>
      </c>
    </row>
    <row r="138" spans="1:5" x14ac:dyDescent="0.2">
      <c r="A138" s="41" t="s">
        <v>178</v>
      </c>
      <c r="B138" s="24" t="s">
        <v>179</v>
      </c>
      <c r="C138" s="44">
        <v>0</v>
      </c>
    </row>
    <row r="139" spans="1:5" x14ac:dyDescent="0.2">
      <c r="A139" s="41" t="s">
        <v>947</v>
      </c>
      <c r="B139" s="24" t="s">
        <v>948</v>
      </c>
      <c r="C139" s="44">
        <v>0</v>
      </c>
    </row>
    <row r="140" spans="1:5" x14ac:dyDescent="0.2">
      <c r="A140" s="41" t="s">
        <v>143</v>
      </c>
      <c r="B140" s="24" t="s">
        <v>1514</v>
      </c>
      <c r="C140" s="44">
        <v>24324200</v>
      </c>
      <c r="E140" s="353" t="s">
        <v>1708</v>
      </c>
    </row>
    <row r="141" spans="1:5" x14ac:dyDescent="0.2">
      <c r="A141" s="41" t="s">
        <v>217</v>
      </c>
      <c r="B141" s="24" t="s">
        <v>1515</v>
      </c>
      <c r="C141" s="44">
        <v>0</v>
      </c>
    </row>
    <row r="142" spans="1:5" x14ac:dyDescent="0.2">
      <c r="A142" s="41" t="s">
        <v>180</v>
      </c>
      <c r="B142" s="24" t="s">
        <v>1516</v>
      </c>
      <c r="C142" s="44">
        <v>0</v>
      </c>
    </row>
    <row r="143" spans="1:5" x14ac:dyDescent="0.2">
      <c r="A143" s="41" t="s">
        <v>181</v>
      </c>
      <c r="B143" s="24" t="s">
        <v>1517</v>
      </c>
      <c r="C143" s="44">
        <v>0</v>
      </c>
    </row>
    <row r="144" spans="1:5" x14ac:dyDescent="0.2">
      <c r="A144" s="41" t="s">
        <v>182</v>
      </c>
      <c r="B144" s="24" t="s">
        <v>1518</v>
      </c>
      <c r="C144" s="44">
        <v>0</v>
      </c>
    </row>
    <row r="145" spans="1:3" x14ac:dyDescent="0.2">
      <c r="A145" s="41" t="s">
        <v>183</v>
      </c>
      <c r="B145" s="24" t="s">
        <v>1519</v>
      </c>
      <c r="C145" s="44">
        <v>997000</v>
      </c>
    </row>
    <row r="146" spans="1:3" x14ac:dyDescent="0.2">
      <c r="A146" s="41" t="s">
        <v>184</v>
      </c>
      <c r="B146" s="24" t="s">
        <v>1520</v>
      </c>
      <c r="C146" s="44">
        <v>0</v>
      </c>
    </row>
    <row r="147" spans="1:3" x14ac:dyDescent="0.2">
      <c r="A147" s="41" t="s">
        <v>949</v>
      </c>
      <c r="B147" s="24" t="s">
        <v>950</v>
      </c>
      <c r="C147" s="44">
        <v>0</v>
      </c>
    </row>
    <row r="148" spans="1:3" x14ac:dyDescent="0.2">
      <c r="A148" s="41" t="s">
        <v>951</v>
      </c>
      <c r="B148" s="24" t="s">
        <v>952</v>
      </c>
      <c r="C148" s="44">
        <v>0</v>
      </c>
    </row>
    <row r="149" spans="1:3" x14ac:dyDescent="0.2">
      <c r="A149" s="41" t="s">
        <v>953</v>
      </c>
      <c r="B149" s="24" t="s">
        <v>954</v>
      </c>
      <c r="C149" s="44">
        <v>0</v>
      </c>
    </row>
    <row r="150" spans="1:3" x14ac:dyDescent="0.2">
      <c r="A150" s="41" t="s">
        <v>185</v>
      </c>
      <c r="B150" s="24" t="s">
        <v>1521</v>
      </c>
      <c r="C150" s="44">
        <v>0</v>
      </c>
    </row>
    <row r="151" spans="1:3" x14ac:dyDescent="0.2">
      <c r="A151" s="41" t="s">
        <v>955</v>
      </c>
      <c r="B151" s="24" t="s">
        <v>956</v>
      </c>
      <c r="C151" s="44">
        <v>0</v>
      </c>
    </row>
    <row r="152" spans="1:3" x14ac:dyDescent="0.2">
      <c r="A152" s="41" t="s">
        <v>186</v>
      </c>
      <c r="B152" s="24" t="s">
        <v>1522</v>
      </c>
      <c r="C152" s="44">
        <v>0</v>
      </c>
    </row>
    <row r="153" spans="1:3" x14ac:dyDescent="0.2">
      <c r="A153" s="41" t="s">
        <v>187</v>
      </c>
      <c r="B153" s="24" t="s">
        <v>188</v>
      </c>
      <c r="C153" s="44">
        <v>0</v>
      </c>
    </row>
    <row r="154" spans="1:3" x14ac:dyDescent="0.2">
      <c r="A154" s="41" t="s">
        <v>189</v>
      </c>
      <c r="B154" s="24" t="s">
        <v>190</v>
      </c>
      <c r="C154" s="44">
        <v>0</v>
      </c>
    </row>
    <row r="155" spans="1:3" x14ac:dyDescent="0.2">
      <c r="A155" s="41" t="s">
        <v>139</v>
      </c>
      <c r="B155" s="24" t="s">
        <v>140</v>
      </c>
      <c r="C155" s="44">
        <v>0</v>
      </c>
    </row>
    <row r="156" spans="1:3" x14ac:dyDescent="0.2">
      <c r="A156" s="41" t="s">
        <v>141</v>
      </c>
      <c r="B156" s="24" t="s">
        <v>142</v>
      </c>
      <c r="C156" s="44">
        <v>0</v>
      </c>
    </row>
    <row r="157" spans="1:3" x14ac:dyDescent="0.2">
      <c r="A157" s="41" t="s">
        <v>191</v>
      </c>
      <c r="B157" s="29" t="s">
        <v>192</v>
      </c>
      <c r="C157" s="44">
        <v>0</v>
      </c>
    </row>
    <row r="158" spans="1:3" x14ac:dyDescent="0.2">
      <c r="A158" s="41" t="s">
        <v>193</v>
      </c>
      <c r="B158" s="24" t="s">
        <v>194</v>
      </c>
      <c r="C158" s="44">
        <v>0</v>
      </c>
    </row>
    <row r="159" spans="1:3" x14ac:dyDescent="0.2">
      <c r="A159" s="41" t="s">
        <v>195</v>
      </c>
      <c r="B159" s="24" t="s">
        <v>196</v>
      </c>
      <c r="C159" s="44">
        <v>0</v>
      </c>
    </row>
    <row r="160" spans="1:3" x14ac:dyDescent="0.2">
      <c r="A160" s="41" t="s">
        <v>197</v>
      </c>
      <c r="B160" s="24" t="s">
        <v>198</v>
      </c>
      <c r="C160" s="44">
        <v>48000</v>
      </c>
    </row>
    <row r="161" spans="1:4" x14ac:dyDescent="0.2">
      <c r="A161" s="41" t="s">
        <v>199</v>
      </c>
      <c r="B161" s="24" t="s">
        <v>200</v>
      </c>
      <c r="C161" s="44">
        <v>33000</v>
      </c>
    </row>
    <row r="162" spans="1:4" x14ac:dyDescent="0.2">
      <c r="A162" s="41" t="s">
        <v>201</v>
      </c>
      <c r="B162" s="24" t="s">
        <v>1523</v>
      </c>
      <c r="C162" s="44">
        <v>0</v>
      </c>
    </row>
    <row r="163" spans="1:4" x14ac:dyDescent="0.2">
      <c r="A163" s="41" t="s">
        <v>202</v>
      </c>
      <c r="B163" s="24" t="s">
        <v>1524</v>
      </c>
      <c r="C163" s="44">
        <v>0</v>
      </c>
    </row>
    <row r="164" spans="1:4" x14ac:dyDescent="0.2">
      <c r="A164" s="41" t="s">
        <v>203</v>
      </c>
      <c r="B164" s="24" t="s">
        <v>204</v>
      </c>
      <c r="C164" s="44">
        <v>0</v>
      </c>
    </row>
    <row r="165" spans="1:4" x14ac:dyDescent="0.2">
      <c r="A165" s="41" t="s">
        <v>205</v>
      </c>
      <c r="B165" s="24" t="s">
        <v>206</v>
      </c>
      <c r="C165" s="44">
        <v>0</v>
      </c>
    </row>
    <row r="166" spans="1:4" x14ac:dyDescent="0.2">
      <c r="A166" s="41" t="s">
        <v>218</v>
      </c>
      <c r="B166" s="24" t="s">
        <v>219</v>
      </c>
      <c r="C166" s="44">
        <v>0</v>
      </c>
    </row>
    <row r="167" spans="1:4" x14ac:dyDescent="0.2">
      <c r="A167" s="42" t="s">
        <v>207</v>
      </c>
      <c r="B167" s="27" t="s">
        <v>1525</v>
      </c>
      <c r="C167" s="44">
        <v>2000000</v>
      </c>
    </row>
    <row r="168" spans="1:4" x14ac:dyDescent="0.2">
      <c r="A168" s="42" t="s">
        <v>208</v>
      </c>
      <c r="B168" s="27" t="s">
        <v>209</v>
      </c>
      <c r="C168" s="44">
        <v>0</v>
      </c>
    </row>
    <row r="169" spans="1:4" x14ac:dyDescent="0.2">
      <c r="A169" s="42" t="s">
        <v>210</v>
      </c>
      <c r="B169" s="27" t="s">
        <v>1526</v>
      </c>
      <c r="C169" s="44">
        <v>0</v>
      </c>
    </row>
    <row r="170" spans="1:4" x14ac:dyDescent="0.2">
      <c r="A170" s="41" t="s">
        <v>211</v>
      </c>
      <c r="B170" s="24" t="s">
        <v>212</v>
      </c>
      <c r="C170" s="44">
        <v>130000</v>
      </c>
    </row>
    <row r="171" spans="1:4" x14ac:dyDescent="0.2">
      <c r="A171" s="41" t="s">
        <v>213</v>
      </c>
      <c r="B171" s="24" t="s">
        <v>214</v>
      </c>
      <c r="C171" s="44">
        <v>600000</v>
      </c>
    </row>
    <row r="172" spans="1:4" x14ac:dyDescent="0.2">
      <c r="A172" s="41" t="s">
        <v>229</v>
      </c>
      <c r="B172" s="24" t="s">
        <v>230</v>
      </c>
      <c r="C172" s="44">
        <v>19750000</v>
      </c>
      <c r="D172" t="s">
        <v>1710</v>
      </c>
    </row>
    <row r="173" spans="1:4" x14ac:dyDescent="0.2">
      <c r="A173" s="41" t="s">
        <v>231</v>
      </c>
      <c r="B173" s="24" t="s">
        <v>232</v>
      </c>
      <c r="C173" s="44">
        <v>1180000</v>
      </c>
      <c r="D173" t="s">
        <v>1711</v>
      </c>
    </row>
    <row r="174" spans="1:4" x14ac:dyDescent="0.2">
      <c r="A174" s="41" t="s">
        <v>233</v>
      </c>
      <c r="B174" s="24" t="s">
        <v>234</v>
      </c>
      <c r="C174" s="44">
        <v>0</v>
      </c>
    </row>
    <row r="175" spans="1:4" x14ac:dyDescent="0.2">
      <c r="A175" s="41" t="s">
        <v>235</v>
      </c>
      <c r="B175" s="24" t="s">
        <v>236</v>
      </c>
      <c r="C175" s="44">
        <v>940000</v>
      </c>
    </row>
    <row r="176" spans="1:4" x14ac:dyDescent="0.2">
      <c r="A176" s="41" t="s">
        <v>237</v>
      </c>
      <c r="B176" s="24" t="s">
        <v>238</v>
      </c>
      <c r="C176" s="44">
        <v>0</v>
      </c>
    </row>
    <row r="177" spans="1:4" x14ac:dyDescent="0.2">
      <c r="A177" s="41" t="s">
        <v>239</v>
      </c>
      <c r="B177" s="24" t="s">
        <v>240</v>
      </c>
      <c r="C177" s="44">
        <v>0</v>
      </c>
    </row>
    <row r="178" spans="1:4" x14ac:dyDescent="0.2">
      <c r="A178" s="41" t="s">
        <v>241</v>
      </c>
      <c r="B178" s="24" t="s">
        <v>242</v>
      </c>
      <c r="C178" s="44">
        <v>17000</v>
      </c>
    </row>
    <row r="179" spans="1:4" x14ac:dyDescent="0.2">
      <c r="A179" s="41" t="s">
        <v>243</v>
      </c>
      <c r="B179" s="24" t="s">
        <v>244</v>
      </c>
      <c r="C179" s="44">
        <v>12000</v>
      </c>
    </row>
    <row r="180" spans="1:4" x14ac:dyDescent="0.2">
      <c r="A180" s="41" t="s">
        <v>245</v>
      </c>
      <c r="B180" s="24" t="s">
        <v>246</v>
      </c>
      <c r="C180" s="44">
        <v>0</v>
      </c>
    </row>
    <row r="181" spans="1:4" x14ac:dyDescent="0.2">
      <c r="A181" s="41" t="s">
        <v>247</v>
      </c>
      <c r="B181" s="24" t="s">
        <v>248</v>
      </c>
      <c r="C181" s="44">
        <v>0</v>
      </c>
    </row>
    <row r="182" spans="1:4" x14ac:dyDescent="0.2">
      <c r="A182" s="41" t="s">
        <v>249</v>
      </c>
      <c r="B182" s="24" t="s">
        <v>250</v>
      </c>
      <c r="C182" s="44">
        <v>750000</v>
      </c>
    </row>
    <row r="183" spans="1:4" x14ac:dyDescent="0.2">
      <c r="A183" s="41" t="s">
        <v>251</v>
      </c>
      <c r="B183" s="24" t="s">
        <v>252</v>
      </c>
      <c r="C183" s="44">
        <v>600000</v>
      </c>
    </row>
    <row r="184" spans="1:4" x14ac:dyDescent="0.2">
      <c r="A184" s="41" t="s">
        <v>261</v>
      </c>
      <c r="B184" s="24" t="s">
        <v>262</v>
      </c>
      <c r="C184" s="44">
        <v>3000000</v>
      </c>
    </row>
    <row r="185" spans="1:4" x14ac:dyDescent="0.2">
      <c r="A185" s="41" t="s">
        <v>263</v>
      </c>
      <c r="B185" s="24" t="s">
        <v>264</v>
      </c>
      <c r="C185" s="44">
        <v>1400000</v>
      </c>
    </row>
    <row r="186" spans="1:4" x14ac:dyDescent="0.2">
      <c r="A186" s="41" t="s">
        <v>265</v>
      </c>
      <c r="B186" s="24" t="s">
        <v>1527</v>
      </c>
      <c r="C186" s="44">
        <v>3600000</v>
      </c>
    </row>
    <row r="187" spans="1:4" x14ac:dyDescent="0.2">
      <c r="A187" s="41" t="s">
        <v>266</v>
      </c>
      <c r="B187" s="24" t="s">
        <v>267</v>
      </c>
      <c r="C187" s="44">
        <v>2040000</v>
      </c>
    </row>
    <row r="188" spans="1:4" x14ac:dyDescent="0.2">
      <c r="A188" s="41" t="s">
        <v>268</v>
      </c>
      <c r="B188" s="24" t="s">
        <v>269</v>
      </c>
      <c r="C188" s="44">
        <v>10000</v>
      </c>
    </row>
    <row r="189" spans="1:4" x14ac:dyDescent="0.2">
      <c r="A189" s="41" t="s">
        <v>270</v>
      </c>
      <c r="B189" s="24" t="s">
        <v>636</v>
      </c>
      <c r="C189" s="44">
        <v>40000</v>
      </c>
    </row>
    <row r="190" spans="1:4" x14ac:dyDescent="0.2">
      <c r="A190" s="41" t="s">
        <v>253</v>
      </c>
      <c r="B190" s="24" t="s">
        <v>1528</v>
      </c>
      <c r="C190" s="44">
        <v>0</v>
      </c>
    </row>
    <row r="191" spans="1:4" x14ac:dyDescent="0.2">
      <c r="A191" s="41" t="s">
        <v>254</v>
      </c>
      <c r="B191" s="24" t="s">
        <v>1529</v>
      </c>
      <c r="C191" s="44">
        <v>1008000</v>
      </c>
      <c r="D191" t="s">
        <v>1712</v>
      </c>
    </row>
    <row r="192" spans="1:4" x14ac:dyDescent="0.2">
      <c r="A192" s="41" t="s">
        <v>255</v>
      </c>
      <c r="B192" s="24" t="s">
        <v>1530</v>
      </c>
      <c r="C192" s="44">
        <v>0</v>
      </c>
    </row>
    <row r="193" spans="1:3" x14ac:dyDescent="0.2">
      <c r="A193" s="41" t="s">
        <v>256</v>
      </c>
      <c r="B193" s="24" t="s">
        <v>1531</v>
      </c>
      <c r="C193" s="44">
        <v>0</v>
      </c>
    </row>
    <row r="194" spans="1:3" x14ac:dyDescent="0.2">
      <c r="A194" s="41" t="s">
        <v>257</v>
      </c>
      <c r="B194" s="24" t="s">
        <v>1532</v>
      </c>
      <c r="C194" s="44">
        <v>0</v>
      </c>
    </row>
    <row r="195" spans="1:3" x14ac:dyDescent="0.2">
      <c r="A195" s="41" t="s">
        <v>258</v>
      </c>
      <c r="B195" s="24" t="s">
        <v>1533</v>
      </c>
      <c r="C195" s="44">
        <v>0</v>
      </c>
    </row>
    <row r="196" spans="1:3" x14ac:dyDescent="0.2">
      <c r="A196" s="41" t="s">
        <v>259</v>
      </c>
      <c r="B196" s="24" t="s">
        <v>1534</v>
      </c>
      <c r="C196" s="44">
        <v>0</v>
      </c>
    </row>
    <row r="197" spans="1:3" x14ac:dyDescent="0.2">
      <c r="A197" s="41" t="s">
        <v>260</v>
      </c>
      <c r="B197" s="29" t="s">
        <v>1535</v>
      </c>
      <c r="C197" s="44">
        <v>0</v>
      </c>
    </row>
    <row r="198" spans="1:3" x14ac:dyDescent="0.2">
      <c r="A198" s="41" t="s">
        <v>957</v>
      </c>
      <c r="B198" s="24" t="s">
        <v>958</v>
      </c>
      <c r="C198" s="44">
        <v>67200</v>
      </c>
    </row>
    <row r="199" spans="1:3" x14ac:dyDescent="0.2">
      <c r="A199" s="41" t="s">
        <v>959</v>
      </c>
      <c r="B199" s="24" t="s">
        <v>960</v>
      </c>
      <c r="C199" s="44">
        <v>0</v>
      </c>
    </row>
    <row r="200" spans="1:3" x14ac:dyDescent="0.2">
      <c r="A200" s="41" t="s">
        <v>961</v>
      </c>
      <c r="B200" s="24" t="s">
        <v>1592</v>
      </c>
      <c r="C200" s="44">
        <v>320000</v>
      </c>
    </row>
    <row r="201" spans="1:3" x14ac:dyDescent="0.2">
      <c r="A201" s="41" t="s">
        <v>285</v>
      </c>
      <c r="B201" s="24" t="s">
        <v>286</v>
      </c>
      <c r="C201" s="44">
        <v>0</v>
      </c>
    </row>
    <row r="202" spans="1:3" x14ac:dyDescent="0.2">
      <c r="A202" s="41" t="s">
        <v>287</v>
      </c>
      <c r="B202" s="24" t="s">
        <v>288</v>
      </c>
      <c r="C202" s="44">
        <v>0</v>
      </c>
    </row>
    <row r="203" spans="1:3" x14ac:dyDescent="0.2">
      <c r="A203" s="41" t="s">
        <v>289</v>
      </c>
      <c r="B203" s="24" t="s">
        <v>290</v>
      </c>
      <c r="C203" s="44">
        <v>390000</v>
      </c>
    </row>
    <row r="204" spans="1:3" x14ac:dyDescent="0.2">
      <c r="A204" s="41" t="s">
        <v>291</v>
      </c>
      <c r="B204" s="24" t="s">
        <v>292</v>
      </c>
      <c r="C204" s="44">
        <v>575000</v>
      </c>
    </row>
    <row r="205" spans="1:3" x14ac:dyDescent="0.2">
      <c r="A205" s="41" t="s">
        <v>293</v>
      </c>
      <c r="B205" s="24" t="s">
        <v>294</v>
      </c>
      <c r="C205" s="44">
        <v>40000</v>
      </c>
    </row>
    <row r="206" spans="1:3" x14ac:dyDescent="0.2">
      <c r="A206" s="41" t="s">
        <v>295</v>
      </c>
      <c r="B206" s="24" t="s">
        <v>1536</v>
      </c>
      <c r="C206" s="44">
        <v>485000</v>
      </c>
    </row>
    <row r="207" spans="1:3" x14ac:dyDescent="0.2">
      <c r="A207" s="41" t="s">
        <v>296</v>
      </c>
      <c r="B207" s="24" t="s">
        <v>297</v>
      </c>
      <c r="C207" s="44">
        <v>0</v>
      </c>
    </row>
    <row r="208" spans="1:3" x14ac:dyDescent="0.2">
      <c r="A208" s="41" t="s">
        <v>298</v>
      </c>
      <c r="B208" s="24" t="s">
        <v>299</v>
      </c>
      <c r="C208" s="44">
        <v>38000</v>
      </c>
    </row>
    <row r="209" spans="1:3" x14ac:dyDescent="0.2">
      <c r="A209" s="41" t="s">
        <v>274</v>
      </c>
      <c r="B209" s="24" t="s">
        <v>275</v>
      </c>
      <c r="C209" s="44">
        <v>1482000</v>
      </c>
    </row>
    <row r="210" spans="1:3" x14ac:dyDescent="0.2">
      <c r="A210" s="41" t="s">
        <v>277</v>
      </c>
      <c r="B210" s="24" t="s">
        <v>278</v>
      </c>
      <c r="C210" s="44">
        <v>160000</v>
      </c>
    </row>
    <row r="211" spans="1:3" x14ac:dyDescent="0.2">
      <c r="A211" s="41" t="s">
        <v>279</v>
      </c>
      <c r="B211" s="24" t="s">
        <v>1541</v>
      </c>
      <c r="C211" s="44">
        <v>0</v>
      </c>
    </row>
    <row r="212" spans="1:3" x14ac:dyDescent="0.2">
      <c r="A212" s="41" t="s">
        <v>280</v>
      </c>
      <c r="B212" s="24" t="s">
        <v>1542</v>
      </c>
      <c r="C212" s="44">
        <v>0</v>
      </c>
    </row>
    <row r="213" spans="1:3" x14ac:dyDescent="0.2">
      <c r="A213" s="41" t="s">
        <v>281</v>
      </c>
      <c r="B213" s="24" t="s">
        <v>282</v>
      </c>
      <c r="C213" s="44">
        <v>0</v>
      </c>
    </row>
    <row r="214" spans="1:3" x14ac:dyDescent="0.2">
      <c r="A214" s="41" t="s">
        <v>283</v>
      </c>
      <c r="B214" s="24" t="s">
        <v>284</v>
      </c>
      <c r="C214" s="44">
        <v>0</v>
      </c>
    </row>
    <row r="215" spans="1:3" x14ac:dyDescent="0.2">
      <c r="A215" s="41" t="s">
        <v>963</v>
      </c>
      <c r="B215" s="24" t="s">
        <v>964</v>
      </c>
      <c r="C215" s="44">
        <v>4594800</v>
      </c>
    </row>
    <row r="216" spans="1:3" x14ac:dyDescent="0.2">
      <c r="A216" s="41" t="s">
        <v>965</v>
      </c>
      <c r="B216" s="24" t="s">
        <v>966</v>
      </c>
      <c r="C216" s="44">
        <v>0</v>
      </c>
    </row>
    <row r="217" spans="1:3" x14ac:dyDescent="0.2">
      <c r="A217" s="41" t="s">
        <v>967</v>
      </c>
      <c r="B217" s="24" t="s">
        <v>968</v>
      </c>
      <c r="C217" s="44">
        <v>0</v>
      </c>
    </row>
    <row r="218" spans="1:3" x14ac:dyDescent="0.2">
      <c r="A218" s="41" t="s">
        <v>969</v>
      </c>
      <c r="B218" s="24" t="s">
        <v>970</v>
      </c>
      <c r="C218" s="44">
        <v>0</v>
      </c>
    </row>
    <row r="219" spans="1:3" x14ac:dyDescent="0.2">
      <c r="A219" s="41" t="s">
        <v>971</v>
      </c>
      <c r="B219" s="24" t="s">
        <v>972</v>
      </c>
      <c r="C219" s="44">
        <v>0</v>
      </c>
    </row>
    <row r="220" spans="1:3" x14ac:dyDescent="0.2">
      <c r="A220" s="41" t="s">
        <v>300</v>
      </c>
      <c r="B220" s="24" t="s">
        <v>301</v>
      </c>
      <c r="C220" s="44">
        <v>130000</v>
      </c>
    </row>
    <row r="221" spans="1:3" x14ac:dyDescent="0.2">
      <c r="A221" s="41" t="s">
        <v>302</v>
      </c>
      <c r="B221" s="24" t="s">
        <v>303</v>
      </c>
      <c r="C221" s="44">
        <v>43000</v>
      </c>
    </row>
    <row r="222" spans="1:3" x14ac:dyDescent="0.2">
      <c r="A222" s="41" t="s">
        <v>973</v>
      </c>
      <c r="B222" s="24" t="s">
        <v>974</v>
      </c>
      <c r="C222" s="44">
        <v>0</v>
      </c>
    </row>
    <row r="223" spans="1:3" x14ac:dyDescent="0.2">
      <c r="A223" s="41" t="s">
        <v>304</v>
      </c>
      <c r="B223" s="24" t="s">
        <v>305</v>
      </c>
      <c r="C223" s="44">
        <v>0</v>
      </c>
    </row>
    <row r="224" spans="1:3" x14ac:dyDescent="0.2">
      <c r="A224" s="41" t="s">
        <v>306</v>
      </c>
      <c r="B224" s="24" t="s">
        <v>307</v>
      </c>
      <c r="C224" s="44">
        <v>0</v>
      </c>
    </row>
    <row r="225" spans="1:3" x14ac:dyDescent="0.2">
      <c r="A225" s="41" t="s">
        <v>308</v>
      </c>
      <c r="B225" s="24" t="s">
        <v>1543</v>
      </c>
      <c r="C225" s="44">
        <v>0</v>
      </c>
    </row>
    <row r="226" spans="1:3" x14ac:dyDescent="0.2">
      <c r="A226" s="41" t="s">
        <v>309</v>
      </c>
      <c r="B226" s="24" t="s">
        <v>310</v>
      </c>
      <c r="C226" s="44">
        <v>0</v>
      </c>
    </row>
    <row r="227" spans="1:3" x14ac:dyDescent="0.2">
      <c r="A227" s="41" t="s">
        <v>311</v>
      </c>
      <c r="B227" s="24" t="s">
        <v>312</v>
      </c>
      <c r="C227" s="44">
        <v>0</v>
      </c>
    </row>
    <row r="228" spans="1:3" x14ac:dyDescent="0.2">
      <c r="A228" s="41" t="s">
        <v>313</v>
      </c>
      <c r="B228" s="24" t="s">
        <v>314</v>
      </c>
      <c r="C228" s="44">
        <v>0</v>
      </c>
    </row>
    <row r="229" spans="1:3" x14ac:dyDescent="0.2">
      <c r="A229" s="41" t="s">
        <v>315</v>
      </c>
      <c r="B229" s="24" t="s">
        <v>301</v>
      </c>
      <c r="C229" s="44">
        <v>0</v>
      </c>
    </row>
    <row r="230" spans="1:3" x14ac:dyDescent="0.2">
      <c r="A230" s="41" t="s">
        <v>316</v>
      </c>
      <c r="B230" s="24" t="s">
        <v>317</v>
      </c>
      <c r="C230" s="44">
        <v>0</v>
      </c>
    </row>
    <row r="231" spans="1:3" x14ac:dyDescent="0.2">
      <c r="A231" s="41" t="s">
        <v>975</v>
      </c>
      <c r="B231" s="24" t="s">
        <v>976</v>
      </c>
      <c r="C231" s="44">
        <v>0</v>
      </c>
    </row>
    <row r="232" spans="1:3" x14ac:dyDescent="0.2">
      <c r="A232" s="41" t="s">
        <v>318</v>
      </c>
      <c r="B232" s="24" t="s">
        <v>319</v>
      </c>
      <c r="C232" s="44">
        <v>0</v>
      </c>
    </row>
    <row r="233" spans="1:3" x14ac:dyDescent="0.2">
      <c r="A233" s="41" t="s">
        <v>320</v>
      </c>
      <c r="B233" s="24" t="s">
        <v>321</v>
      </c>
      <c r="C233" s="44">
        <v>0</v>
      </c>
    </row>
    <row r="234" spans="1:3" x14ac:dyDescent="0.2">
      <c r="A234" s="41" t="s">
        <v>322</v>
      </c>
      <c r="B234" s="24" t="s">
        <v>323</v>
      </c>
      <c r="C234" s="44">
        <v>0</v>
      </c>
    </row>
    <row r="235" spans="1:3" x14ac:dyDescent="0.2">
      <c r="A235" s="41" t="s">
        <v>324</v>
      </c>
      <c r="B235" s="24" t="s">
        <v>325</v>
      </c>
      <c r="C235" s="44">
        <v>905000</v>
      </c>
    </row>
    <row r="236" spans="1:3" x14ac:dyDescent="0.2">
      <c r="A236" s="41" t="s">
        <v>326</v>
      </c>
      <c r="B236" s="24" t="s">
        <v>327</v>
      </c>
      <c r="C236" s="44">
        <v>0</v>
      </c>
    </row>
    <row r="237" spans="1:3" x14ac:dyDescent="0.2">
      <c r="A237" s="41" t="s">
        <v>328</v>
      </c>
      <c r="B237" s="24" t="s">
        <v>329</v>
      </c>
      <c r="C237" s="44">
        <v>53000</v>
      </c>
    </row>
    <row r="238" spans="1:3" x14ac:dyDescent="0.2">
      <c r="A238" s="41" t="s">
        <v>330</v>
      </c>
      <c r="B238" s="24" t="s">
        <v>331</v>
      </c>
      <c r="C238" s="44">
        <v>100000</v>
      </c>
    </row>
    <row r="239" spans="1:3" x14ac:dyDescent="0.2">
      <c r="A239" s="41" t="s">
        <v>332</v>
      </c>
      <c r="B239" s="24" t="s">
        <v>333</v>
      </c>
      <c r="C239" s="44">
        <v>50000</v>
      </c>
    </row>
    <row r="240" spans="1:3" x14ac:dyDescent="0.2">
      <c r="A240" s="41" t="s">
        <v>977</v>
      </c>
      <c r="B240" s="24" t="s">
        <v>399</v>
      </c>
      <c r="C240" s="44">
        <v>380000</v>
      </c>
    </row>
    <row r="241" spans="1:3" x14ac:dyDescent="0.2">
      <c r="A241" s="41" t="s">
        <v>978</v>
      </c>
      <c r="B241" s="24" t="s">
        <v>400</v>
      </c>
      <c r="C241" s="44">
        <v>10000</v>
      </c>
    </row>
    <row r="242" spans="1:3" x14ac:dyDescent="0.2">
      <c r="A242" s="41" t="s">
        <v>979</v>
      </c>
      <c r="B242" s="24" t="s">
        <v>401</v>
      </c>
      <c r="C242" s="44">
        <v>47000</v>
      </c>
    </row>
    <row r="243" spans="1:3" x14ac:dyDescent="0.2">
      <c r="A243" s="41" t="s">
        <v>980</v>
      </c>
      <c r="B243" s="24" t="s">
        <v>402</v>
      </c>
      <c r="C243" s="44">
        <v>21500</v>
      </c>
    </row>
    <row r="244" spans="1:3" x14ac:dyDescent="0.2">
      <c r="A244" s="41" t="s">
        <v>981</v>
      </c>
      <c r="B244" s="24" t="s">
        <v>403</v>
      </c>
      <c r="C244" s="44">
        <v>682000</v>
      </c>
    </row>
    <row r="245" spans="1:3" x14ac:dyDescent="0.2">
      <c r="A245" s="41" t="s">
        <v>982</v>
      </c>
      <c r="B245" s="24" t="s">
        <v>404</v>
      </c>
      <c r="C245" s="44">
        <v>662000</v>
      </c>
    </row>
    <row r="246" spans="1:3" x14ac:dyDescent="0.2">
      <c r="A246" s="41" t="s">
        <v>983</v>
      </c>
      <c r="B246" s="24" t="s">
        <v>409</v>
      </c>
      <c r="C246" s="44">
        <v>52000</v>
      </c>
    </row>
    <row r="247" spans="1:3" x14ac:dyDescent="0.2">
      <c r="A247" s="41" t="s">
        <v>984</v>
      </c>
      <c r="B247" s="24" t="s">
        <v>410</v>
      </c>
      <c r="C247" s="44">
        <v>32000</v>
      </c>
    </row>
    <row r="248" spans="1:3" x14ac:dyDescent="0.2">
      <c r="A248" s="41" t="s">
        <v>985</v>
      </c>
      <c r="B248" s="24" t="s">
        <v>411</v>
      </c>
      <c r="C248" s="44">
        <v>0</v>
      </c>
    </row>
    <row r="249" spans="1:3" x14ac:dyDescent="0.2">
      <c r="A249" s="41" t="s">
        <v>334</v>
      </c>
      <c r="B249" s="24" t="s">
        <v>335</v>
      </c>
      <c r="C249" s="44">
        <v>5000</v>
      </c>
    </row>
    <row r="250" spans="1:3" x14ac:dyDescent="0.2">
      <c r="A250" s="41" t="s">
        <v>336</v>
      </c>
      <c r="B250" s="24" t="s">
        <v>337</v>
      </c>
      <c r="C250" s="44">
        <v>69000</v>
      </c>
    </row>
    <row r="251" spans="1:3" x14ac:dyDescent="0.2">
      <c r="A251" s="41" t="s">
        <v>338</v>
      </c>
      <c r="B251" s="24" t="s">
        <v>339</v>
      </c>
      <c r="C251" s="44">
        <v>200000</v>
      </c>
    </row>
    <row r="252" spans="1:3" x14ac:dyDescent="0.2">
      <c r="A252" s="41" t="s">
        <v>340</v>
      </c>
      <c r="B252" s="24" t="s">
        <v>341</v>
      </c>
      <c r="C252" s="44">
        <v>180000</v>
      </c>
    </row>
    <row r="253" spans="1:3" x14ac:dyDescent="0.2">
      <c r="A253" s="41" t="s">
        <v>342</v>
      </c>
      <c r="B253" s="24" t="s">
        <v>343</v>
      </c>
      <c r="C253" s="44">
        <v>0</v>
      </c>
    </row>
    <row r="254" spans="1:3" x14ac:dyDescent="0.2">
      <c r="A254" s="41" t="s">
        <v>344</v>
      </c>
      <c r="B254" s="24" t="s">
        <v>345</v>
      </c>
      <c r="C254" s="44">
        <v>102300</v>
      </c>
    </row>
    <row r="255" spans="1:3" x14ac:dyDescent="0.2">
      <c r="A255" s="41" t="s">
        <v>346</v>
      </c>
      <c r="B255" s="24" t="s">
        <v>347</v>
      </c>
      <c r="C255" s="44">
        <v>5000</v>
      </c>
    </row>
    <row r="256" spans="1:3" x14ac:dyDescent="0.2">
      <c r="A256" s="41" t="s">
        <v>348</v>
      </c>
      <c r="B256" s="24" t="s">
        <v>349</v>
      </c>
      <c r="C256" s="44">
        <v>65000</v>
      </c>
    </row>
    <row r="257" spans="1:3" x14ac:dyDescent="0.2">
      <c r="A257" s="41" t="s">
        <v>350</v>
      </c>
      <c r="B257" s="24" t="s">
        <v>351</v>
      </c>
      <c r="C257" s="44">
        <v>0</v>
      </c>
    </row>
    <row r="258" spans="1:3" x14ac:dyDescent="0.2">
      <c r="A258" s="41" t="s">
        <v>352</v>
      </c>
      <c r="B258" s="24" t="s">
        <v>353</v>
      </c>
      <c r="C258" s="44">
        <v>0</v>
      </c>
    </row>
    <row r="259" spans="1:3" x14ac:dyDescent="0.2">
      <c r="A259" s="41" t="s">
        <v>354</v>
      </c>
      <c r="B259" s="24" t="s">
        <v>1544</v>
      </c>
      <c r="C259" s="44">
        <v>0</v>
      </c>
    </row>
    <row r="260" spans="1:3" x14ac:dyDescent="0.2">
      <c r="A260" s="41" t="s">
        <v>355</v>
      </c>
      <c r="B260" s="24" t="s">
        <v>356</v>
      </c>
      <c r="C260" s="44">
        <v>160000</v>
      </c>
    </row>
    <row r="261" spans="1:3" x14ac:dyDescent="0.2">
      <c r="A261" s="41" t="s">
        <v>357</v>
      </c>
      <c r="B261" s="24" t="s">
        <v>358</v>
      </c>
      <c r="C261" s="44">
        <v>0</v>
      </c>
    </row>
    <row r="262" spans="1:3" x14ac:dyDescent="0.2">
      <c r="A262" s="41" t="s">
        <v>986</v>
      </c>
      <c r="B262" s="24" t="s">
        <v>987</v>
      </c>
      <c r="C262" s="44">
        <v>350000</v>
      </c>
    </row>
    <row r="263" spans="1:3" x14ac:dyDescent="0.2">
      <c r="A263" s="41" t="s">
        <v>359</v>
      </c>
      <c r="B263" s="24" t="s">
        <v>360</v>
      </c>
      <c r="C263" s="44">
        <v>1100000</v>
      </c>
    </row>
    <row r="264" spans="1:3" x14ac:dyDescent="0.2">
      <c r="A264" s="41" t="s">
        <v>361</v>
      </c>
      <c r="B264" s="24" t="s">
        <v>362</v>
      </c>
      <c r="C264" s="44">
        <v>720000</v>
      </c>
    </row>
    <row r="265" spans="1:3" x14ac:dyDescent="0.2">
      <c r="A265" s="41" t="s">
        <v>363</v>
      </c>
      <c r="B265" s="24" t="s">
        <v>364</v>
      </c>
      <c r="C265" s="44">
        <v>0</v>
      </c>
    </row>
    <row r="266" spans="1:3" x14ac:dyDescent="0.2">
      <c r="A266" s="41" t="s">
        <v>365</v>
      </c>
      <c r="B266" s="24" t="s">
        <v>366</v>
      </c>
      <c r="C266" s="44">
        <v>0</v>
      </c>
    </row>
    <row r="267" spans="1:3" x14ac:dyDescent="0.2">
      <c r="A267" s="41" t="s">
        <v>367</v>
      </c>
      <c r="B267" s="24" t="s">
        <v>368</v>
      </c>
      <c r="C267" s="44">
        <v>0</v>
      </c>
    </row>
    <row r="268" spans="1:3" x14ac:dyDescent="0.2">
      <c r="A268" s="41" t="s">
        <v>369</v>
      </c>
      <c r="B268" s="24" t="s">
        <v>370</v>
      </c>
      <c r="C268" s="44">
        <v>120000</v>
      </c>
    </row>
    <row r="269" spans="1:3" x14ac:dyDescent="0.2">
      <c r="A269" s="41" t="s">
        <v>371</v>
      </c>
      <c r="B269" s="24" t="s">
        <v>1545</v>
      </c>
      <c r="C269" s="44"/>
    </row>
    <row r="270" spans="1:3" x14ac:dyDescent="0.2">
      <c r="A270" s="41" t="s">
        <v>373</v>
      </c>
      <c r="B270" s="24" t="s">
        <v>1546</v>
      </c>
      <c r="C270" s="44">
        <v>1600000</v>
      </c>
    </row>
    <row r="271" spans="1:3" x14ac:dyDescent="0.2">
      <c r="A271" s="41" t="s">
        <v>374</v>
      </c>
      <c r="B271" s="24" t="s">
        <v>375</v>
      </c>
      <c r="C271" s="44">
        <v>1230000</v>
      </c>
    </row>
    <row r="272" spans="1:3" x14ac:dyDescent="0.2">
      <c r="A272" s="41" t="s">
        <v>376</v>
      </c>
      <c r="B272" s="24" t="s">
        <v>377</v>
      </c>
      <c r="C272" s="44">
        <v>380000</v>
      </c>
    </row>
    <row r="273" spans="1:3" x14ac:dyDescent="0.2">
      <c r="A273" s="41" t="s">
        <v>378</v>
      </c>
      <c r="B273" s="30" t="s">
        <v>379</v>
      </c>
      <c r="C273" s="44">
        <v>0</v>
      </c>
    </row>
    <row r="274" spans="1:3" x14ac:dyDescent="0.2">
      <c r="A274" s="41" t="s">
        <v>380</v>
      </c>
      <c r="B274" s="29" t="s">
        <v>381</v>
      </c>
      <c r="C274" s="44">
        <v>0</v>
      </c>
    </row>
    <row r="275" spans="1:3" x14ac:dyDescent="0.2">
      <c r="A275" s="41" t="s">
        <v>390</v>
      </c>
      <c r="B275" s="29" t="s">
        <v>391</v>
      </c>
      <c r="C275" s="44">
        <v>2500000</v>
      </c>
    </row>
    <row r="276" spans="1:3" x14ac:dyDescent="0.2">
      <c r="A276" s="41" t="s">
        <v>392</v>
      </c>
      <c r="B276" s="30" t="s">
        <v>1547</v>
      </c>
      <c r="C276" s="44">
        <v>320000</v>
      </c>
    </row>
    <row r="277" spans="1:3" x14ac:dyDescent="0.2">
      <c r="A277" s="41" t="s">
        <v>393</v>
      </c>
      <c r="B277" s="29" t="s">
        <v>394</v>
      </c>
      <c r="C277" s="44">
        <v>50000</v>
      </c>
    </row>
    <row r="278" spans="1:3" x14ac:dyDescent="0.2">
      <c r="A278" s="41" t="s">
        <v>395</v>
      </c>
      <c r="B278" s="24" t="s">
        <v>396</v>
      </c>
      <c r="C278" s="44">
        <v>130000</v>
      </c>
    </row>
    <row r="279" spans="1:3" x14ac:dyDescent="0.2">
      <c r="A279" s="41" t="s">
        <v>397</v>
      </c>
      <c r="B279" s="24" t="s">
        <v>398</v>
      </c>
      <c r="C279" s="44">
        <v>7000</v>
      </c>
    </row>
    <row r="280" spans="1:3" x14ac:dyDescent="0.2">
      <c r="A280" s="41" t="s">
        <v>382</v>
      </c>
      <c r="B280" s="24" t="s">
        <v>383</v>
      </c>
      <c r="C280" s="44">
        <v>0</v>
      </c>
    </row>
    <row r="281" spans="1:3" x14ac:dyDescent="0.2">
      <c r="A281" s="41" t="s">
        <v>384</v>
      </c>
      <c r="B281" s="24" t="s">
        <v>385</v>
      </c>
      <c r="C281" s="44">
        <v>121000</v>
      </c>
    </row>
    <row r="282" spans="1:3" x14ac:dyDescent="0.2">
      <c r="A282" s="41" t="s">
        <v>220</v>
      </c>
      <c r="B282" s="24" t="s">
        <v>221</v>
      </c>
      <c r="C282" s="44">
        <v>9700000</v>
      </c>
    </row>
    <row r="283" spans="1:3" x14ac:dyDescent="0.2">
      <c r="A283" s="41" t="s">
        <v>222</v>
      </c>
      <c r="B283" s="24" t="s">
        <v>1548</v>
      </c>
      <c r="C283" s="44">
        <v>125000</v>
      </c>
    </row>
    <row r="284" spans="1:3" x14ac:dyDescent="0.2">
      <c r="A284" s="41" t="s">
        <v>224</v>
      </c>
      <c r="B284" s="24" t="s">
        <v>1549</v>
      </c>
      <c r="C284" s="44">
        <v>2050000</v>
      </c>
    </row>
    <row r="285" spans="1:3" x14ac:dyDescent="0.2">
      <c r="A285" s="41" t="s">
        <v>227</v>
      </c>
      <c r="B285" s="24" t="s">
        <v>228</v>
      </c>
      <c r="C285" s="44">
        <v>2263000</v>
      </c>
    </row>
    <row r="286" spans="1:3" x14ac:dyDescent="0.2">
      <c r="A286" s="41" t="s">
        <v>405</v>
      </c>
      <c r="B286" s="24" t="s">
        <v>406</v>
      </c>
      <c r="C286" s="44">
        <v>58000</v>
      </c>
    </row>
    <row r="287" spans="1:3" x14ac:dyDescent="0.2">
      <c r="A287" s="41" t="s">
        <v>407</v>
      </c>
      <c r="B287" s="24" t="s">
        <v>408</v>
      </c>
      <c r="C287" s="44">
        <v>10000</v>
      </c>
    </row>
    <row r="288" spans="1:3" x14ac:dyDescent="0.2">
      <c r="A288" s="41" t="s">
        <v>225</v>
      </c>
      <c r="B288" s="24" t="s">
        <v>226</v>
      </c>
      <c r="C288" s="44">
        <v>600000</v>
      </c>
    </row>
    <row r="289" spans="1:3" x14ac:dyDescent="0.2">
      <c r="A289" s="41" t="s">
        <v>988</v>
      </c>
      <c r="B289" s="24" t="s">
        <v>989</v>
      </c>
      <c r="C289" s="44">
        <v>25000</v>
      </c>
    </row>
    <row r="290" spans="1:3" x14ac:dyDescent="0.2">
      <c r="A290" s="41" t="s">
        <v>412</v>
      </c>
      <c r="B290" s="24" t="s">
        <v>1551</v>
      </c>
      <c r="C290" s="44">
        <v>200000</v>
      </c>
    </row>
    <row r="291" spans="1:3" x14ac:dyDescent="0.2">
      <c r="A291" s="41" t="s">
        <v>386</v>
      </c>
      <c r="B291" s="24" t="s">
        <v>387</v>
      </c>
      <c r="C291" s="44">
        <v>0</v>
      </c>
    </row>
    <row r="292" spans="1:3" x14ac:dyDescent="0.2">
      <c r="A292" s="41" t="s">
        <v>388</v>
      </c>
      <c r="B292" s="24" t="s">
        <v>389</v>
      </c>
      <c r="C292" s="44">
        <v>0</v>
      </c>
    </row>
    <row r="293" spans="1:3" x14ac:dyDescent="0.2">
      <c r="A293" s="41" t="s">
        <v>503</v>
      </c>
      <c r="B293" s="24" t="s">
        <v>1689</v>
      </c>
      <c r="C293" s="44">
        <v>0</v>
      </c>
    </row>
    <row r="294" spans="1:3" x14ac:dyDescent="0.2">
      <c r="A294" s="41" t="s">
        <v>990</v>
      </c>
      <c r="B294" s="24" t="s">
        <v>1690</v>
      </c>
      <c r="C294" s="44">
        <v>0</v>
      </c>
    </row>
    <row r="295" spans="1:3" x14ac:dyDescent="0.2">
      <c r="A295" s="41" t="s">
        <v>504</v>
      </c>
      <c r="B295" s="24" t="s">
        <v>505</v>
      </c>
      <c r="C295" s="44">
        <v>0</v>
      </c>
    </row>
    <row r="296" spans="1:3" x14ac:dyDescent="0.2">
      <c r="A296" s="41" t="s">
        <v>992</v>
      </c>
      <c r="B296" s="24" t="s">
        <v>993</v>
      </c>
      <c r="C296" s="44">
        <v>0</v>
      </c>
    </row>
    <row r="297" spans="1:3" x14ac:dyDescent="0.2">
      <c r="A297" s="41" t="s">
        <v>506</v>
      </c>
      <c r="B297" s="24" t="s">
        <v>507</v>
      </c>
      <c r="C297" s="44">
        <v>0</v>
      </c>
    </row>
    <row r="298" spans="1:3" x14ac:dyDescent="0.2">
      <c r="A298" s="41" t="s">
        <v>508</v>
      </c>
      <c r="B298" s="24" t="s">
        <v>509</v>
      </c>
      <c r="C298" s="44">
        <v>0</v>
      </c>
    </row>
    <row r="299" spans="1:3" x14ac:dyDescent="0.2">
      <c r="A299" s="41" t="s">
        <v>510</v>
      </c>
      <c r="B299" s="24" t="s">
        <v>511</v>
      </c>
      <c r="C299" s="44">
        <v>0</v>
      </c>
    </row>
    <row r="300" spans="1:3" x14ac:dyDescent="0.2">
      <c r="A300" s="41" t="s">
        <v>512</v>
      </c>
      <c r="B300" s="24" t="s">
        <v>1553</v>
      </c>
      <c r="C300" s="44">
        <v>1100000</v>
      </c>
    </row>
    <row r="301" spans="1:3" x14ac:dyDescent="0.2">
      <c r="A301" s="41" t="s">
        <v>513</v>
      </c>
      <c r="B301" s="31" t="s">
        <v>514</v>
      </c>
      <c r="C301" s="44">
        <v>50000</v>
      </c>
    </row>
    <row r="302" spans="1:3" x14ac:dyDescent="0.2">
      <c r="A302" s="41" t="s">
        <v>994</v>
      </c>
      <c r="B302" s="24" t="s">
        <v>995</v>
      </c>
      <c r="C302" s="44">
        <v>0</v>
      </c>
    </row>
    <row r="303" spans="1:3" x14ac:dyDescent="0.2">
      <c r="A303" s="41" t="s">
        <v>515</v>
      </c>
      <c r="B303" s="24" t="s">
        <v>1554</v>
      </c>
      <c r="C303" s="44">
        <v>4600000</v>
      </c>
    </row>
    <row r="304" spans="1:3" x14ac:dyDescent="0.2">
      <c r="A304" s="41" t="s">
        <v>516</v>
      </c>
      <c r="B304" s="24" t="s">
        <v>1555</v>
      </c>
      <c r="C304" s="44">
        <v>550000</v>
      </c>
    </row>
    <row r="305" spans="1:3" x14ac:dyDescent="0.2">
      <c r="A305" s="41" t="s">
        <v>996</v>
      </c>
      <c r="B305" s="24" t="s">
        <v>997</v>
      </c>
      <c r="C305" s="44">
        <v>0</v>
      </c>
    </row>
    <row r="306" spans="1:3" x14ac:dyDescent="0.2">
      <c r="A306" s="41" t="s">
        <v>517</v>
      </c>
      <c r="B306" s="24" t="s">
        <v>518</v>
      </c>
      <c r="C306" s="44">
        <v>0</v>
      </c>
    </row>
    <row r="307" spans="1:3" x14ac:dyDescent="0.2">
      <c r="A307" s="41" t="s">
        <v>519</v>
      </c>
      <c r="B307" s="24" t="s">
        <v>520</v>
      </c>
      <c r="C307" s="44">
        <v>0</v>
      </c>
    </row>
    <row r="308" spans="1:3" x14ac:dyDescent="0.2">
      <c r="A308" s="41" t="s">
        <v>998</v>
      </c>
      <c r="B308" s="24" t="s">
        <v>999</v>
      </c>
      <c r="C308" s="44">
        <v>6700400</v>
      </c>
    </row>
    <row r="309" spans="1:3" x14ac:dyDescent="0.2">
      <c r="A309" s="41" t="s">
        <v>1000</v>
      </c>
      <c r="B309" s="24" t="s">
        <v>1001</v>
      </c>
      <c r="C309" s="44">
        <v>1600000</v>
      </c>
    </row>
    <row r="310" spans="1:3" x14ac:dyDescent="0.2">
      <c r="A310" s="41" t="s">
        <v>1002</v>
      </c>
      <c r="B310" s="24" t="s">
        <v>1003</v>
      </c>
      <c r="C310" s="44">
        <v>0</v>
      </c>
    </row>
    <row r="311" spans="1:3" x14ac:dyDescent="0.2">
      <c r="A311" s="41" t="s">
        <v>1004</v>
      </c>
      <c r="B311" s="24" t="s">
        <v>1005</v>
      </c>
      <c r="C311" s="44">
        <v>0</v>
      </c>
    </row>
    <row r="312" spans="1:3" x14ac:dyDescent="0.2">
      <c r="A312" s="41" t="s">
        <v>1006</v>
      </c>
      <c r="B312" s="24" t="s">
        <v>1007</v>
      </c>
      <c r="C312" s="44">
        <v>0</v>
      </c>
    </row>
    <row r="313" spans="1:3" x14ac:dyDescent="0.2">
      <c r="A313" s="41" t="s">
        <v>1008</v>
      </c>
      <c r="B313" s="24" t="s">
        <v>271</v>
      </c>
      <c r="C313" s="44">
        <v>840000</v>
      </c>
    </row>
    <row r="314" spans="1:3" x14ac:dyDescent="0.2">
      <c r="A314" s="41" t="s">
        <v>1009</v>
      </c>
      <c r="B314" s="24" t="s">
        <v>272</v>
      </c>
      <c r="C314" s="44">
        <v>120000</v>
      </c>
    </row>
    <row r="315" spans="1:3" x14ac:dyDescent="0.2">
      <c r="A315" s="41" t="s">
        <v>1010</v>
      </c>
      <c r="B315" s="24" t="s">
        <v>273</v>
      </c>
      <c r="C315" s="44">
        <v>60000</v>
      </c>
    </row>
    <row r="316" spans="1:3" x14ac:dyDescent="0.2">
      <c r="A316" s="41" t="s">
        <v>1011</v>
      </c>
      <c r="B316" s="24" t="s">
        <v>1012</v>
      </c>
      <c r="C316" s="44">
        <v>0</v>
      </c>
    </row>
    <row r="317" spans="1:3" x14ac:dyDescent="0.2">
      <c r="A317" s="41" t="s">
        <v>1013</v>
      </c>
      <c r="B317" s="24" t="s">
        <v>276</v>
      </c>
      <c r="C317" s="44">
        <v>0</v>
      </c>
    </row>
    <row r="318" spans="1:3" x14ac:dyDescent="0.2">
      <c r="A318" s="41" t="s">
        <v>413</v>
      </c>
      <c r="B318" s="24" t="s">
        <v>414</v>
      </c>
      <c r="C318" s="44">
        <v>314259.43200000003</v>
      </c>
    </row>
    <row r="319" spans="1:3" x14ac:dyDescent="0.2">
      <c r="A319" s="41" t="s">
        <v>415</v>
      </c>
      <c r="B319" s="24" t="s">
        <v>416</v>
      </c>
      <c r="C319" s="44">
        <v>346410.03600000008</v>
      </c>
    </row>
    <row r="320" spans="1:3" x14ac:dyDescent="0.2">
      <c r="A320" s="41" t="s">
        <v>417</v>
      </c>
      <c r="B320" s="24" t="s">
        <v>418</v>
      </c>
      <c r="C320" s="44">
        <v>140109.72000000003</v>
      </c>
    </row>
    <row r="321" spans="1:3" x14ac:dyDescent="0.2">
      <c r="A321" s="41" t="s">
        <v>419</v>
      </c>
      <c r="B321" s="24" t="s">
        <v>420</v>
      </c>
      <c r="C321" s="44">
        <v>0</v>
      </c>
    </row>
    <row r="322" spans="1:3" x14ac:dyDescent="0.2">
      <c r="A322" s="41" t="s">
        <v>421</v>
      </c>
      <c r="B322" s="24" t="s">
        <v>422</v>
      </c>
      <c r="C322" s="44">
        <v>0</v>
      </c>
    </row>
    <row r="323" spans="1:3" x14ac:dyDescent="0.2">
      <c r="A323" s="41" t="s">
        <v>423</v>
      </c>
      <c r="B323" s="24" t="s">
        <v>424</v>
      </c>
      <c r="C323" s="44">
        <v>0</v>
      </c>
    </row>
    <row r="324" spans="1:3" x14ac:dyDescent="0.2">
      <c r="A324" s="41" t="s">
        <v>425</v>
      </c>
      <c r="B324" s="24" t="s">
        <v>426</v>
      </c>
      <c r="C324" s="44">
        <v>0</v>
      </c>
    </row>
    <row r="325" spans="1:3" x14ac:dyDescent="0.2">
      <c r="A325" s="43" t="s">
        <v>427</v>
      </c>
      <c r="B325" s="32" t="s">
        <v>428</v>
      </c>
      <c r="C325" s="44">
        <v>0</v>
      </c>
    </row>
    <row r="326" spans="1:3" x14ac:dyDescent="0.2">
      <c r="A326" s="43" t="s">
        <v>429</v>
      </c>
      <c r="B326" s="32" t="s">
        <v>430</v>
      </c>
      <c r="C326" s="44">
        <v>0</v>
      </c>
    </row>
    <row r="327" spans="1:3" x14ac:dyDescent="0.2">
      <c r="A327" s="43" t="s">
        <v>431</v>
      </c>
      <c r="B327" s="32" t="s">
        <v>432</v>
      </c>
      <c r="C327" s="44">
        <v>0</v>
      </c>
    </row>
    <row r="328" spans="1:3" x14ac:dyDescent="0.2">
      <c r="A328" s="43" t="s">
        <v>433</v>
      </c>
      <c r="B328" s="32" t="s">
        <v>434</v>
      </c>
      <c r="C328" s="44">
        <v>0</v>
      </c>
    </row>
    <row r="329" spans="1:3" x14ac:dyDescent="0.2">
      <c r="A329" s="43" t="s">
        <v>435</v>
      </c>
      <c r="B329" s="32" t="s">
        <v>436</v>
      </c>
      <c r="C329" s="44">
        <v>0</v>
      </c>
    </row>
    <row r="330" spans="1:3" x14ac:dyDescent="0.2">
      <c r="A330" s="43" t="s">
        <v>437</v>
      </c>
      <c r="B330" s="32" t="s">
        <v>438</v>
      </c>
      <c r="C330" s="44">
        <v>0</v>
      </c>
    </row>
    <row r="331" spans="1:3" x14ac:dyDescent="0.2">
      <c r="A331" s="43" t="s">
        <v>439</v>
      </c>
      <c r="B331" s="32" t="s">
        <v>440</v>
      </c>
      <c r="C331" s="44">
        <v>0</v>
      </c>
    </row>
    <row r="332" spans="1:3" x14ac:dyDescent="0.2">
      <c r="A332" s="43" t="s">
        <v>441</v>
      </c>
      <c r="B332" s="33" t="s">
        <v>442</v>
      </c>
      <c r="C332" s="44">
        <v>0</v>
      </c>
    </row>
    <row r="333" spans="1:3" x14ac:dyDescent="0.2">
      <c r="A333" s="43" t="s">
        <v>443</v>
      </c>
      <c r="B333" s="34" t="s">
        <v>444</v>
      </c>
      <c r="C333" s="44">
        <v>0</v>
      </c>
    </row>
    <row r="334" spans="1:3" x14ac:dyDescent="0.2">
      <c r="A334" s="43" t="s">
        <v>445</v>
      </c>
      <c r="B334" s="34" t="s">
        <v>446</v>
      </c>
      <c r="C334" s="44">
        <v>0</v>
      </c>
    </row>
    <row r="335" spans="1:3" x14ac:dyDescent="0.2">
      <c r="A335" s="43" t="s">
        <v>1014</v>
      </c>
      <c r="B335" s="34" t="s">
        <v>1015</v>
      </c>
      <c r="C335" s="44">
        <v>0</v>
      </c>
    </row>
    <row r="336" spans="1:3" x14ac:dyDescent="0.2">
      <c r="A336" s="41" t="s">
        <v>447</v>
      </c>
      <c r="B336" s="24" t="s">
        <v>448</v>
      </c>
      <c r="C336" s="44">
        <v>0</v>
      </c>
    </row>
    <row r="337" spans="1:3" x14ac:dyDescent="0.2">
      <c r="A337" s="41" t="s">
        <v>1016</v>
      </c>
      <c r="B337" s="24" t="s">
        <v>1017</v>
      </c>
      <c r="C337" s="44">
        <v>0</v>
      </c>
    </row>
    <row r="338" spans="1:3" x14ac:dyDescent="0.2">
      <c r="A338" s="41" t="s">
        <v>1018</v>
      </c>
      <c r="B338" s="24" t="s">
        <v>1019</v>
      </c>
      <c r="C338" s="44">
        <v>0</v>
      </c>
    </row>
    <row r="339" spans="1:3" x14ac:dyDescent="0.2">
      <c r="A339" s="41" t="s">
        <v>1020</v>
      </c>
      <c r="B339" s="24" t="s">
        <v>1021</v>
      </c>
      <c r="C339" s="44">
        <v>0</v>
      </c>
    </row>
    <row r="340" spans="1:3" x14ac:dyDescent="0.2">
      <c r="A340" s="41" t="s">
        <v>449</v>
      </c>
      <c r="B340" s="24" t="s">
        <v>450</v>
      </c>
      <c r="C340" s="44">
        <v>0</v>
      </c>
    </row>
    <row r="341" spans="1:3" x14ac:dyDescent="0.2">
      <c r="A341" s="41" t="s">
        <v>451</v>
      </c>
      <c r="B341" s="24" t="s">
        <v>452</v>
      </c>
      <c r="C341" s="44">
        <v>0</v>
      </c>
    </row>
    <row r="342" spans="1:3" x14ac:dyDescent="0.2">
      <c r="A342" s="41" t="s">
        <v>453</v>
      </c>
      <c r="B342" s="24" t="s">
        <v>454</v>
      </c>
      <c r="C342" s="44">
        <v>0</v>
      </c>
    </row>
    <row r="343" spans="1:3" x14ac:dyDescent="0.2">
      <c r="A343" s="41" t="s">
        <v>455</v>
      </c>
      <c r="B343" s="24" t="s">
        <v>456</v>
      </c>
      <c r="C343" s="44">
        <v>0</v>
      </c>
    </row>
    <row r="344" spans="1:3" x14ac:dyDescent="0.2">
      <c r="A344" s="41" t="s">
        <v>457</v>
      </c>
      <c r="B344" s="24" t="s">
        <v>458</v>
      </c>
      <c r="C344" s="44">
        <v>514501.81199999998</v>
      </c>
    </row>
    <row r="345" spans="1:3" x14ac:dyDescent="0.2">
      <c r="A345" s="41" t="s">
        <v>459</v>
      </c>
      <c r="B345" s="35" t="s">
        <v>460</v>
      </c>
      <c r="C345" s="44">
        <v>73159.812000000005</v>
      </c>
    </row>
    <row r="346" spans="1:3" x14ac:dyDescent="0.2">
      <c r="A346" s="41" t="s">
        <v>461</v>
      </c>
      <c r="B346" s="24" t="s">
        <v>462</v>
      </c>
      <c r="C346" s="44">
        <v>946453.23600000003</v>
      </c>
    </row>
    <row r="347" spans="1:3" x14ac:dyDescent="0.2">
      <c r="A347" s="41" t="s">
        <v>463</v>
      </c>
      <c r="B347" s="24" t="s">
        <v>464</v>
      </c>
      <c r="C347" s="44">
        <v>79642.103999999992</v>
      </c>
    </row>
    <row r="348" spans="1:3" x14ac:dyDescent="0.2">
      <c r="A348" s="41" t="s">
        <v>465</v>
      </c>
      <c r="B348" s="24" t="s">
        <v>466</v>
      </c>
      <c r="C348" s="44">
        <v>0</v>
      </c>
    </row>
    <row r="349" spans="1:3" x14ac:dyDescent="0.2">
      <c r="A349" s="41" t="s">
        <v>467</v>
      </c>
      <c r="B349" s="24" t="s">
        <v>468</v>
      </c>
      <c r="C349" s="44">
        <v>536705.652</v>
      </c>
    </row>
    <row r="350" spans="1:3" x14ac:dyDescent="0.2">
      <c r="A350" s="41" t="s">
        <v>469</v>
      </c>
      <c r="B350" s="24" t="s">
        <v>470</v>
      </c>
      <c r="C350" s="44">
        <v>0</v>
      </c>
    </row>
    <row r="351" spans="1:3" x14ac:dyDescent="0.2">
      <c r="A351" s="41" t="s">
        <v>471</v>
      </c>
      <c r="B351" s="24" t="s">
        <v>472</v>
      </c>
      <c r="C351" s="44">
        <v>0</v>
      </c>
    </row>
    <row r="352" spans="1:3" x14ac:dyDescent="0.2">
      <c r="A352" s="41" t="s">
        <v>473</v>
      </c>
      <c r="B352" s="24" t="s">
        <v>474</v>
      </c>
      <c r="C352" s="44">
        <v>0</v>
      </c>
    </row>
    <row r="353" spans="1:3" x14ac:dyDescent="0.2">
      <c r="A353" s="42" t="s">
        <v>475</v>
      </c>
      <c r="B353" s="27" t="s">
        <v>476</v>
      </c>
      <c r="C353" s="44">
        <v>286521.94800000003</v>
      </c>
    </row>
    <row r="354" spans="1:3" x14ac:dyDescent="0.2">
      <c r="A354" s="41" t="s">
        <v>477</v>
      </c>
      <c r="B354" s="24" t="s">
        <v>478</v>
      </c>
      <c r="C354" s="44">
        <v>359802.54000000004</v>
      </c>
    </row>
    <row r="355" spans="1:3" x14ac:dyDescent="0.2">
      <c r="A355" s="41" t="s">
        <v>479</v>
      </c>
      <c r="B355" s="24" t="s">
        <v>480</v>
      </c>
      <c r="C355" s="44">
        <v>216235.44000000003</v>
      </c>
    </row>
    <row r="356" spans="1:3" x14ac:dyDescent="0.2">
      <c r="A356" s="41" t="s">
        <v>481</v>
      </c>
      <c r="B356" s="24" t="s">
        <v>482</v>
      </c>
      <c r="C356" s="44">
        <v>48360.972000000009</v>
      </c>
    </row>
    <row r="357" spans="1:3" x14ac:dyDescent="0.2">
      <c r="A357" s="41" t="s">
        <v>483</v>
      </c>
      <c r="B357" s="24" t="s">
        <v>484</v>
      </c>
      <c r="C357" s="44">
        <v>48899.411999999997</v>
      </c>
    </row>
    <row r="358" spans="1:3" x14ac:dyDescent="0.2">
      <c r="A358" s="41" t="s">
        <v>485</v>
      </c>
      <c r="B358" s="24" t="s">
        <v>486</v>
      </c>
      <c r="C358" s="44">
        <v>397.73999999999995</v>
      </c>
    </row>
    <row r="359" spans="1:3" x14ac:dyDescent="0.2">
      <c r="A359" s="41" t="s">
        <v>487</v>
      </c>
      <c r="B359" s="24" t="s">
        <v>488</v>
      </c>
      <c r="C359" s="44">
        <v>3609977.65</v>
      </c>
    </row>
    <row r="360" spans="1:3" x14ac:dyDescent="0.2">
      <c r="A360" s="41" t="s">
        <v>489</v>
      </c>
      <c r="B360" s="24" t="s">
        <v>490</v>
      </c>
      <c r="C360" s="44">
        <v>260892.98400000003</v>
      </c>
    </row>
    <row r="361" spans="1:3" x14ac:dyDescent="0.2">
      <c r="A361" s="41" t="s">
        <v>491</v>
      </c>
      <c r="B361" s="24" t="s">
        <v>492</v>
      </c>
      <c r="C361" s="44">
        <v>56224.524000000005</v>
      </c>
    </row>
    <row r="362" spans="1:3" x14ac:dyDescent="0.2">
      <c r="A362" s="41" t="s">
        <v>493</v>
      </c>
      <c r="B362" s="24" t="s">
        <v>494</v>
      </c>
      <c r="C362" s="44">
        <v>0</v>
      </c>
    </row>
    <row r="363" spans="1:3" x14ac:dyDescent="0.2">
      <c r="A363" s="41" t="s">
        <v>495</v>
      </c>
      <c r="B363" s="24" t="s">
        <v>496</v>
      </c>
      <c r="C363" s="44">
        <v>0</v>
      </c>
    </row>
    <row r="364" spans="1:3" x14ac:dyDescent="0.2">
      <c r="A364" s="41" t="s">
        <v>497</v>
      </c>
      <c r="B364" s="24" t="s">
        <v>498</v>
      </c>
      <c r="C364" s="44">
        <v>0</v>
      </c>
    </row>
    <row r="365" spans="1:3" x14ac:dyDescent="0.2">
      <c r="A365" s="41" t="s">
        <v>499</v>
      </c>
      <c r="B365" s="24" t="s">
        <v>500</v>
      </c>
      <c r="C365" s="44">
        <v>0</v>
      </c>
    </row>
    <row r="366" spans="1:3" x14ac:dyDescent="0.2">
      <c r="A366" s="41" t="s">
        <v>501</v>
      </c>
      <c r="B366" s="24" t="s">
        <v>502</v>
      </c>
      <c r="C366" s="44">
        <v>0</v>
      </c>
    </row>
    <row r="367" spans="1:3" x14ac:dyDescent="0.2">
      <c r="A367" s="41" t="s">
        <v>521</v>
      </c>
      <c r="B367" s="24" t="s">
        <v>522</v>
      </c>
      <c r="C367" s="44">
        <v>0</v>
      </c>
    </row>
    <row r="368" spans="1:3" x14ac:dyDescent="0.2">
      <c r="A368" s="41" t="s">
        <v>523</v>
      </c>
      <c r="B368" s="24" t="s">
        <v>524</v>
      </c>
      <c r="C368" s="44">
        <v>0</v>
      </c>
    </row>
    <row r="369" spans="1:3" x14ac:dyDescent="0.2">
      <c r="A369" s="41" t="s">
        <v>1022</v>
      </c>
      <c r="B369" s="24" t="s">
        <v>1023</v>
      </c>
      <c r="C369" s="44">
        <v>0</v>
      </c>
    </row>
    <row r="370" spans="1:3" x14ac:dyDescent="0.2">
      <c r="A370" s="41" t="s">
        <v>525</v>
      </c>
      <c r="B370" s="24" t="s">
        <v>1556</v>
      </c>
      <c r="C370" s="44">
        <v>0</v>
      </c>
    </row>
    <row r="371" spans="1:3" x14ac:dyDescent="0.2">
      <c r="A371" s="41" t="s">
        <v>526</v>
      </c>
      <c r="B371" s="24" t="s">
        <v>527</v>
      </c>
      <c r="C371" s="44">
        <v>0</v>
      </c>
    </row>
    <row r="372" spans="1:3" x14ac:dyDescent="0.2">
      <c r="A372" s="41" t="s">
        <v>528</v>
      </c>
      <c r="B372" s="24" t="s">
        <v>529</v>
      </c>
      <c r="C372" s="44">
        <v>0</v>
      </c>
    </row>
    <row r="373" spans="1:3" x14ac:dyDescent="0.2">
      <c r="A373" s="41" t="s">
        <v>530</v>
      </c>
      <c r="B373" s="24" t="s">
        <v>1557</v>
      </c>
      <c r="C373" s="44">
        <v>0</v>
      </c>
    </row>
    <row r="374" spans="1:3" x14ac:dyDescent="0.2">
      <c r="A374" s="41" t="s">
        <v>531</v>
      </c>
      <c r="B374" s="24" t="s">
        <v>1558</v>
      </c>
      <c r="C374" s="44">
        <v>0</v>
      </c>
    </row>
    <row r="375" spans="1:3" x14ac:dyDescent="0.2">
      <c r="A375" s="41" t="s">
        <v>1024</v>
      </c>
      <c r="B375" s="24" t="s">
        <v>1691</v>
      </c>
      <c r="C375" s="44">
        <v>0</v>
      </c>
    </row>
    <row r="376" spans="1:3" x14ac:dyDescent="0.2">
      <c r="A376" s="41" t="s">
        <v>532</v>
      </c>
      <c r="B376" s="24" t="s">
        <v>1692</v>
      </c>
      <c r="C376" s="44">
        <v>0</v>
      </c>
    </row>
    <row r="377" spans="1:3" x14ac:dyDescent="0.2">
      <c r="A377" s="41" t="s">
        <v>533</v>
      </c>
      <c r="B377" s="24" t="s">
        <v>1560</v>
      </c>
      <c r="C377" s="44">
        <v>0</v>
      </c>
    </row>
    <row r="378" spans="1:3" x14ac:dyDescent="0.2">
      <c r="A378" s="41" t="s">
        <v>534</v>
      </c>
      <c r="B378" s="24" t="s">
        <v>1561</v>
      </c>
      <c r="C378" s="44">
        <v>0</v>
      </c>
    </row>
    <row r="379" spans="1:3" x14ac:dyDescent="0.2">
      <c r="A379" s="41" t="s">
        <v>535</v>
      </c>
      <c r="B379" s="24" t="s">
        <v>1562</v>
      </c>
      <c r="C379" s="44">
        <v>0</v>
      </c>
    </row>
    <row r="380" spans="1:3" x14ac:dyDescent="0.2">
      <c r="A380" s="41" t="s">
        <v>536</v>
      </c>
      <c r="B380" s="24" t="s">
        <v>1563</v>
      </c>
      <c r="C380" s="44">
        <v>0</v>
      </c>
    </row>
    <row r="381" spans="1:3" x14ac:dyDescent="0.2">
      <c r="A381" s="41" t="s">
        <v>537</v>
      </c>
      <c r="B381" s="24" t="s">
        <v>1564</v>
      </c>
      <c r="C381" s="44">
        <v>0</v>
      </c>
    </row>
    <row r="382" spans="1:3" x14ac:dyDescent="0.2">
      <c r="A382" s="41" t="s">
        <v>538</v>
      </c>
      <c r="B382" s="24" t="s">
        <v>1565</v>
      </c>
      <c r="C382" s="44">
        <v>0</v>
      </c>
    </row>
    <row r="383" spans="1:3" x14ac:dyDescent="0.2">
      <c r="A383" s="41" t="s">
        <v>539</v>
      </c>
      <c r="B383" s="24" t="s">
        <v>1566</v>
      </c>
      <c r="C383" s="44">
        <v>0</v>
      </c>
    </row>
    <row r="384" spans="1:3" x14ac:dyDescent="0.2">
      <c r="A384" s="41" t="s">
        <v>540</v>
      </c>
      <c r="B384" s="24" t="s">
        <v>1567</v>
      </c>
      <c r="C384" s="44">
        <v>0</v>
      </c>
    </row>
    <row r="385" spans="1:3" x14ac:dyDescent="0.2">
      <c r="A385" s="41" t="s">
        <v>541</v>
      </c>
      <c r="B385" s="24" t="s">
        <v>1568</v>
      </c>
      <c r="C385" s="44">
        <v>0</v>
      </c>
    </row>
    <row r="386" spans="1:3" x14ac:dyDescent="0.2">
      <c r="A386" s="41" t="s">
        <v>542</v>
      </c>
      <c r="B386" s="24" t="s">
        <v>543</v>
      </c>
      <c r="C386" s="44">
        <v>0</v>
      </c>
    </row>
    <row r="387" spans="1:3" x14ac:dyDescent="0.2">
      <c r="A387" s="41" t="s">
        <v>544</v>
      </c>
      <c r="B387" s="24" t="s">
        <v>545</v>
      </c>
      <c r="C387" s="44">
        <v>0</v>
      </c>
    </row>
    <row r="388" spans="1:3" x14ac:dyDescent="0.2">
      <c r="A388" s="41" t="s">
        <v>546</v>
      </c>
      <c r="B388" s="24" t="s">
        <v>1569</v>
      </c>
      <c r="C388" s="44">
        <v>108479.54999999999</v>
      </c>
    </row>
    <row r="389" spans="1:3" x14ac:dyDescent="0.2">
      <c r="A389" s="41" t="s">
        <v>547</v>
      </c>
      <c r="B389" s="24" t="s">
        <v>1570</v>
      </c>
      <c r="C389" s="44">
        <v>73986</v>
      </c>
    </row>
    <row r="390" spans="1:3" x14ac:dyDescent="0.2">
      <c r="A390" s="41" t="s">
        <v>1026</v>
      </c>
      <c r="B390" s="24" t="s">
        <v>1027</v>
      </c>
      <c r="C390" s="44">
        <v>0</v>
      </c>
    </row>
    <row r="391" spans="1:3" x14ac:dyDescent="0.2">
      <c r="A391" s="41" t="s">
        <v>548</v>
      </c>
      <c r="B391" s="24" t="s">
        <v>1571</v>
      </c>
      <c r="C391" s="44">
        <v>22115.13</v>
      </c>
    </row>
    <row r="392" spans="1:3" x14ac:dyDescent="0.2">
      <c r="A392" s="41" t="s">
        <v>549</v>
      </c>
      <c r="B392" s="24" t="s">
        <v>1572</v>
      </c>
      <c r="C392" s="44">
        <v>14204.400000000001</v>
      </c>
    </row>
    <row r="393" spans="1:3" x14ac:dyDescent="0.2">
      <c r="A393" s="41" t="s">
        <v>550</v>
      </c>
      <c r="B393" s="24" t="s">
        <v>1573</v>
      </c>
      <c r="C393" s="44">
        <v>2280</v>
      </c>
    </row>
    <row r="394" spans="1:3" x14ac:dyDescent="0.2">
      <c r="A394" s="41" t="s">
        <v>551</v>
      </c>
      <c r="B394" s="24" t="s">
        <v>1574</v>
      </c>
      <c r="C394" s="44">
        <v>180</v>
      </c>
    </row>
    <row r="395" spans="1:3" x14ac:dyDescent="0.2">
      <c r="A395" s="41" t="s">
        <v>552</v>
      </c>
      <c r="B395" s="24" t="s">
        <v>1575</v>
      </c>
      <c r="C395" s="44">
        <v>5513.4</v>
      </c>
    </row>
    <row r="396" spans="1:3" x14ac:dyDescent="0.2">
      <c r="A396" s="41" t="s">
        <v>553</v>
      </c>
      <c r="B396" s="24" t="s">
        <v>1576</v>
      </c>
      <c r="C396" s="44">
        <v>750</v>
      </c>
    </row>
    <row r="397" spans="1:3" x14ac:dyDescent="0.2">
      <c r="A397" s="41" t="s">
        <v>554</v>
      </c>
      <c r="B397" s="29" t="s">
        <v>555</v>
      </c>
      <c r="C397" s="44">
        <v>0</v>
      </c>
    </row>
    <row r="398" spans="1:3" x14ac:dyDescent="0.2">
      <c r="A398" s="43" t="s">
        <v>556</v>
      </c>
      <c r="B398" s="32" t="s">
        <v>557</v>
      </c>
      <c r="C398" s="44">
        <v>0</v>
      </c>
    </row>
    <row r="399" spans="1:3" x14ac:dyDescent="0.2">
      <c r="A399" s="43" t="s">
        <v>558</v>
      </c>
      <c r="B399" s="32" t="s">
        <v>559</v>
      </c>
      <c r="C399" s="44">
        <v>0</v>
      </c>
    </row>
    <row r="400" spans="1:3" x14ac:dyDescent="0.2">
      <c r="A400" s="41" t="s">
        <v>560</v>
      </c>
      <c r="B400" s="29" t="s">
        <v>561</v>
      </c>
      <c r="C400" s="44">
        <v>0</v>
      </c>
    </row>
    <row r="401" spans="1:3" x14ac:dyDescent="0.2">
      <c r="A401" s="41" t="s">
        <v>562</v>
      </c>
      <c r="B401" s="24" t="s">
        <v>563</v>
      </c>
      <c r="C401" s="44">
        <v>0</v>
      </c>
    </row>
    <row r="402" spans="1:3" x14ac:dyDescent="0.2">
      <c r="A402" s="41" t="s">
        <v>564</v>
      </c>
      <c r="B402" s="24" t="s">
        <v>565</v>
      </c>
      <c r="C402" s="44">
        <v>0</v>
      </c>
    </row>
    <row r="403" spans="1:3" x14ac:dyDescent="0.2">
      <c r="A403" s="41" t="s">
        <v>566</v>
      </c>
      <c r="B403" s="24" t="s">
        <v>567</v>
      </c>
      <c r="C403" s="44">
        <v>0</v>
      </c>
    </row>
    <row r="404" spans="1:3" x14ac:dyDescent="0.2">
      <c r="A404" s="41" t="s">
        <v>568</v>
      </c>
      <c r="B404" s="24" t="s">
        <v>569</v>
      </c>
      <c r="C404" s="44">
        <v>0</v>
      </c>
    </row>
    <row r="405" spans="1:3" x14ac:dyDescent="0.2">
      <c r="A405" s="41" t="s">
        <v>570</v>
      </c>
      <c r="B405" s="24" t="s">
        <v>571</v>
      </c>
      <c r="C405" s="44">
        <v>0</v>
      </c>
    </row>
    <row r="406" spans="1:3" x14ac:dyDescent="0.2">
      <c r="A406" s="41" t="s">
        <v>572</v>
      </c>
      <c r="B406" s="24" t="s">
        <v>573</v>
      </c>
      <c r="C406" s="44">
        <v>0</v>
      </c>
    </row>
    <row r="407" spans="1:3" x14ac:dyDescent="0.2">
      <c r="A407" s="41" t="s">
        <v>574</v>
      </c>
      <c r="B407" s="24" t="s">
        <v>575</v>
      </c>
      <c r="C407" s="44">
        <v>0</v>
      </c>
    </row>
    <row r="408" spans="1:3" x14ac:dyDescent="0.2">
      <c r="A408" s="41" t="s">
        <v>576</v>
      </c>
      <c r="B408" s="24" t="s">
        <v>577</v>
      </c>
      <c r="C408" s="44">
        <v>0</v>
      </c>
    </row>
    <row r="409" spans="1:3" x14ac:dyDescent="0.2">
      <c r="A409" s="41" t="s">
        <v>578</v>
      </c>
      <c r="B409" s="24" t="s">
        <v>579</v>
      </c>
      <c r="C409" s="44">
        <v>0</v>
      </c>
    </row>
    <row r="410" spans="1:3" x14ac:dyDescent="0.2">
      <c r="A410" s="41" t="s">
        <v>580</v>
      </c>
      <c r="B410" s="24" t="s">
        <v>581</v>
      </c>
      <c r="C410" s="44">
        <v>0</v>
      </c>
    </row>
    <row r="411" spans="1:3" x14ac:dyDescent="0.2">
      <c r="A411" s="41" t="s">
        <v>582</v>
      </c>
      <c r="B411" s="24" t="s">
        <v>583</v>
      </c>
      <c r="C411" s="44">
        <v>0</v>
      </c>
    </row>
    <row r="412" spans="1:3" x14ac:dyDescent="0.2">
      <c r="A412" s="41" t="s">
        <v>584</v>
      </c>
      <c r="B412" s="24" t="s">
        <v>585</v>
      </c>
      <c r="C412" s="44">
        <v>0</v>
      </c>
    </row>
    <row r="413" spans="1:3" x14ac:dyDescent="0.2">
      <c r="A413" s="41" t="s">
        <v>586</v>
      </c>
      <c r="B413" s="29" t="s">
        <v>587</v>
      </c>
      <c r="C413" s="44">
        <v>0</v>
      </c>
    </row>
    <row r="414" spans="1:3" x14ac:dyDescent="0.2">
      <c r="A414" s="41" t="s">
        <v>588</v>
      </c>
      <c r="B414" s="29" t="s">
        <v>589</v>
      </c>
      <c r="C414" s="44">
        <v>0</v>
      </c>
    </row>
    <row r="415" spans="1:3" x14ac:dyDescent="0.2">
      <c r="A415" s="41" t="s">
        <v>590</v>
      </c>
      <c r="B415" s="24" t="s">
        <v>591</v>
      </c>
      <c r="C415" s="44">
        <v>0</v>
      </c>
    </row>
    <row r="416" spans="1:3" x14ac:dyDescent="0.2">
      <c r="A416" s="41" t="s">
        <v>592</v>
      </c>
      <c r="B416" s="24" t="s">
        <v>593</v>
      </c>
      <c r="C416" s="44">
        <v>0</v>
      </c>
    </row>
    <row r="417" spans="1:3" x14ac:dyDescent="0.2">
      <c r="A417" s="41" t="s">
        <v>1028</v>
      </c>
      <c r="B417" s="24" t="s">
        <v>1029</v>
      </c>
      <c r="C417" s="44">
        <v>0</v>
      </c>
    </row>
    <row r="418" spans="1:3" x14ac:dyDescent="0.2">
      <c r="A418" s="41" t="s">
        <v>1030</v>
      </c>
      <c r="B418" s="24" t="s">
        <v>1693</v>
      </c>
      <c r="C418" s="44">
        <v>0</v>
      </c>
    </row>
    <row r="419" spans="1:3" x14ac:dyDescent="0.2">
      <c r="A419" s="41" t="s">
        <v>1032</v>
      </c>
      <c r="B419" s="24" t="s">
        <v>1033</v>
      </c>
      <c r="C419" s="44">
        <v>0</v>
      </c>
    </row>
    <row r="420" spans="1:3" x14ac:dyDescent="0.2">
      <c r="A420" s="41" t="s">
        <v>594</v>
      </c>
      <c r="B420" s="24" t="s">
        <v>1577</v>
      </c>
      <c r="C420" s="44">
        <v>0</v>
      </c>
    </row>
    <row r="421" spans="1:3" x14ac:dyDescent="0.2">
      <c r="A421" s="41" t="s">
        <v>1034</v>
      </c>
      <c r="B421" s="24" t="s">
        <v>1035</v>
      </c>
      <c r="C421" s="44">
        <v>0</v>
      </c>
    </row>
    <row r="422" spans="1:3" x14ac:dyDescent="0.2">
      <c r="A422" s="41" t="s">
        <v>1036</v>
      </c>
      <c r="B422" s="24" t="s">
        <v>1037</v>
      </c>
      <c r="C422" s="44">
        <v>0</v>
      </c>
    </row>
    <row r="423" spans="1:3" x14ac:dyDescent="0.2">
      <c r="A423" s="41" t="s">
        <v>595</v>
      </c>
      <c r="B423" s="24" t="s">
        <v>1578</v>
      </c>
      <c r="C423" s="44">
        <v>0</v>
      </c>
    </row>
    <row r="424" spans="1:3" x14ac:dyDescent="0.2">
      <c r="A424" s="41" t="s">
        <v>1038</v>
      </c>
      <c r="B424" s="24" t="s">
        <v>596</v>
      </c>
      <c r="C424" s="44">
        <v>0</v>
      </c>
    </row>
    <row r="425" spans="1:3" x14ac:dyDescent="0.2">
      <c r="A425" s="41" t="s">
        <v>597</v>
      </c>
      <c r="B425" s="24" t="s">
        <v>598</v>
      </c>
      <c r="C425" s="44">
        <v>0</v>
      </c>
    </row>
    <row r="426" spans="1:3" x14ac:dyDescent="0.2">
      <c r="A426" s="41" t="s">
        <v>599</v>
      </c>
      <c r="B426" s="24" t="s">
        <v>600</v>
      </c>
      <c r="C426" s="44">
        <v>240000</v>
      </c>
    </row>
    <row r="427" spans="1:3" x14ac:dyDescent="0.2">
      <c r="A427" s="41" t="s">
        <v>601</v>
      </c>
      <c r="B427" s="24" t="s">
        <v>602</v>
      </c>
      <c r="C427" s="44">
        <v>0</v>
      </c>
    </row>
    <row r="428" spans="1:3" x14ac:dyDescent="0.2">
      <c r="A428" s="41" t="s">
        <v>603</v>
      </c>
      <c r="B428" s="24" t="s">
        <v>604</v>
      </c>
      <c r="C428" s="44">
        <v>130000</v>
      </c>
    </row>
    <row r="429" spans="1:3" x14ac:dyDescent="0.2">
      <c r="A429" s="41" t="s">
        <v>605</v>
      </c>
      <c r="B429" s="24" t="s">
        <v>1579</v>
      </c>
      <c r="C429" s="44">
        <v>0</v>
      </c>
    </row>
    <row r="430" spans="1:3" x14ac:dyDescent="0.2">
      <c r="A430" s="42" t="s">
        <v>606</v>
      </c>
      <c r="B430" s="27" t="s">
        <v>1580</v>
      </c>
      <c r="C430" s="44">
        <v>0</v>
      </c>
    </row>
    <row r="431" spans="1:3" x14ac:dyDescent="0.2">
      <c r="A431" s="42" t="s">
        <v>607</v>
      </c>
      <c r="B431" s="27" t="s">
        <v>608</v>
      </c>
      <c r="C431" s="44">
        <v>0</v>
      </c>
    </row>
    <row r="432" spans="1:3" x14ac:dyDescent="0.2">
      <c r="A432" s="41" t="s">
        <v>609</v>
      </c>
      <c r="B432" s="24" t="s">
        <v>610</v>
      </c>
      <c r="C432" s="44">
        <v>0</v>
      </c>
    </row>
    <row r="433" spans="1:3" x14ac:dyDescent="0.2">
      <c r="A433" s="41" t="s">
        <v>611</v>
      </c>
      <c r="B433" s="24" t="s">
        <v>612</v>
      </c>
      <c r="C433" s="44">
        <v>0</v>
      </c>
    </row>
    <row r="434" spans="1:3" x14ac:dyDescent="0.2">
      <c r="A434" s="41" t="s">
        <v>613</v>
      </c>
      <c r="B434" s="24" t="s">
        <v>614</v>
      </c>
      <c r="C434" s="44">
        <v>0</v>
      </c>
    </row>
    <row r="435" spans="1:3" x14ac:dyDescent="0.2">
      <c r="A435" s="41" t="s">
        <v>615</v>
      </c>
      <c r="B435" s="24" t="s">
        <v>616</v>
      </c>
      <c r="C435" s="44">
        <v>0</v>
      </c>
    </row>
    <row r="436" spans="1:3" x14ac:dyDescent="0.2">
      <c r="A436" s="41" t="s">
        <v>617</v>
      </c>
      <c r="B436" s="24" t="s">
        <v>618</v>
      </c>
      <c r="C436" s="44">
        <v>0</v>
      </c>
    </row>
    <row r="437" spans="1:3" x14ac:dyDescent="0.2">
      <c r="A437" s="41" t="s">
        <v>619</v>
      </c>
      <c r="B437" s="24" t="s">
        <v>620</v>
      </c>
      <c r="C437" s="44">
        <v>2700000</v>
      </c>
    </row>
    <row r="438" spans="1:3" x14ac:dyDescent="0.2">
      <c r="A438" s="41" t="s">
        <v>621</v>
      </c>
      <c r="B438" s="24" t="s">
        <v>622</v>
      </c>
      <c r="C438" s="44">
        <v>0</v>
      </c>
    </row>
    <row r="439" spans="1:3" x14ac:dyDescent="0.2">
      <c r="A439" s="23"/>
      <c r="B439" s="24"/>
      <c r="C439" s="25"/>
    </row>
    <row r="440" spans="1:3" x14ac:dyDescent="0.2">
      <c r="A440" s="23"/>
      <c r="B440" s="24"/>
      <c r="C440" s="25"/>
    </row>
    <row r="441" spans="1:3" x14ac:dyDescent="0.2">
      <c r="A441" s="23"/>
      <c r="B441" s="24"/>
      <c r="C441" s="25"/>
    </row>
    <row r="442" spans="1:3" x14ac:dyDescent="0.2">
      <c r="A442" s="23"/>
      <c r="B442" s="24"/>
      <c r="C442" s="25"/>
    </row>
    <row r="443" spans="1:3" x14ac:dyDescent="0.2">
      <c r="A443" s="23"/>
      <c r="B443" s="24"/>
      <c r="C443" s="25"/>
    </row>
    <row r="444" spans="1:3" x14ac:dyDescent="0.2">
      <c r="A444" s="23"/>
      <c r="B444" s="24"/>
      <c r="C444" s="25"/>
    </row>
    <row r="445" spans="1:3" x14ac:dyDescent="0.2">
      <c r="A445" s="23"/>
      <c r="B445" s="24"/>
      <c r="C445" s="25"/>
    </row>
    <row r="446" spans="1:3" x14ac:dyDescent="0.2">
      <c r="A446" s="23"/>
      <c r="B446" s="24"/>
      <c r="C446" s="25"/>
    </row>
    <row r="447" spans="1:3" x14ac:dyDescent="0.2">
      <c r="A447" s="23"/>
      <c r="B447" s="24"/>
      <c r="C447" s="25"/>
    </row>
    <row r="448" spans="1:3" x14ac:dyDescent="0.2">
      <c r="A448" s="23"/>
      <c r="B448" s="24"/>
      <c r="C448" s="25"/>
    </row>
    <row r="449" spans="1:3" x14ac:dyDescent="0.2">
      <c r="A449" s="23"/>
      <c r="B449" s="24"/>
      <c r="C449" s="25"/>
    </row>
    <row r="450" spans="1:3" x14ac:dyDescent="0.2">
      <c r="A450" s="23"/>
      <c r="B450" s="24"/>
      <c r="C450" s="25"/>
    </row>
    <row r="451" spans="1:3" x14ac:dyDescent="0.2">
      <c r="A451" s="23"/>
      <c r="B451" s="24"/>
      <c r="C451" s="25"/>
    </row>
    <row r="452" spans="1:3" x14ac:dyDescent="0.2">
      <c r="A452" s="36"/>
      <c r="B452" s="24"/>
      <c r="C452" s="25"/>
    </row>
    <row r="453" spans="1:3" x14ac:dyDescent="0.2">
      <c r="A453" s="23"/>
      <c r="B453" s="24"/>
      <c r="C453" s="25"/>
    </row>
    <row r="454" spans="1:3" x14ac:dyDescent="0.2">
      <c r="A454" s="36"/>
      <c r="B454" s="24"/>
      <c r="C454" s="25"/>
    </row>
    <row r="455" spans="1:3" x14ac:dyDescent="0.2">
      <c r="A455" s="23"/>
      <c r="B455" s="24"/>
      <c r="C455" s="25"/>
    </row>
    <row r="456" spans="1:3" x14ac:dyDescent="0.2">
      <c r="A456" s="23"/>
      <c r="B456" s="24"/>
      <c r="C456" s="25"/>
    </row>
    <row r="457" spans="1:3" x14ac:dyDescent="0.2">
      <c r="A457" s="23"/>
      <c r="B457" s="24"/>
      <c r="C457" s="25"/>
    </row>
    <row r="458" spans="1:3" x14ac:dyDescent="0.2">
      <c r="A458" s="23"/>
      <c r="B458" s="24"/>
      <c r="C458" s="25"/>
    </row>
    <row r="459" spans="1:3" x14ac:dyDescent="0.2">
      <c r="A459" s="23"/>
      <c r="B459" s="24"/>
      <c r="C459" s="25"/>
    </row>
    <row r="460" spans="1:3" x14ac:dyDescent="0.2">
      <c r="A460" s="23"/>
      <c r="B460" s="24"/>
      <c r="C460" s="25"/>
    </row>
    <row r="461" spans="1:3" x14ac:dyDescent="0.2">
      <c r="A461" s="23"/>
      <c r="B461" s="24"/>
      <c r="C461" s="25"/>
    </row>
    <row r="462" spans="1:3" x14ac:dyDescent="0.2">
      <c r="A462" s="23"/>
      <c r="B462" s="24"/>
      <c r="C462" s="25"/>
    </row>
    <row r="463" spans="1:3" x14ac:dyDescent="0.2">
      <c r="A463" s="23"/>
      <c r="B463" s="24"/>
      <c r="C463" s="25"/>
    </row>
    <row r="464" spans="1:3" x14ac:dyDescent="0.2">
      <c r="A464" s="23"/>
      <c r="B464" s="24"/>
      <c r="C464" s="25"/>
    </row>
    <row r="465" spans="1:3" x14ac:dyDescent="0.2">
      <c r="A465" s="23"/>
      <c r="B465" s="24"/>
      <c r="C465" s="25"/>
    </row>
    <row r="466" spans="1:3" x14ac:dyDescent="0.2">
      <c r="A466" s="23"/>
      <c r="B466" s="24"/>
      <c r="C466" s="25"/>
    </row>
    <row r="467" spans="1:3" x14ac:dyDescent="0.2">
      <c r="A467" s="23"/>
      <c r="B467" s="24"/>
      <c r="C467" s="25"/>
    </row>
    <row r="468" spans="1:3" x14ac:dyDescent="0.2">
      <c r="A468" s="23"/>
      <c r="B468" s="24"/>
      <c r="C468" s="25"/>
    </row>
    <row r="469" spans="1:3" x14ac:dyDescent="0.2">
      <c r="A469" s="23"/>
      <c r="B469" s="24"/>
      <c r="C469" s="25"/>
    </row>
    <row r="470" spans="1:3" x14ac:dyDescent="0.2">
      <c r="A470" s="23"/>
      <c r="B470" s="24"/>
      <c r="C470" s="25"/>
    </row>
    <row r="471" spans="1:3" x14ac:dyDescent="0.2">
      <c r="A471" s="23"/>
      <c r="B471" s="24"/>
      <c r="C471" s="25"/>
    </row>
    <row r="472" spans="1:3" x14ac:dyDescent="0.2">
      <c r="A472" s="23"/>
      <c r="B472" s="24"/>
      <c r="C472" s="25"/>
    </row>
    <row r="473" spans="1:3" x14ac:dyDescent="0.2">
      <c r="A473" s="23"/>
      <c r="B473" s="24"/>
      <c r="C473" s="25"/>
    </row>
    <row r="474" spans="1:3" x14ac:dyDescent="0.2">
      <c r="A474" s="26"/>
      <c r="B474" s="27"/>
      <c r="C474" s="25"/>
    </row>
    <row r="475" spans="1:3" x14ac:dyDescent="0.2">
      <c r="A475" s="26"/>
      <c r="B475" s="27"/>
      <c r="C475" s="25"/>
    </row>
    <row r="476" spans="1:3" x14ac:dyDescent="0.2">
      <c r="A476" s="26"/>
      <c r="B476" s="27"/>
      <c r="C476" s="25"/>
    </row>
    <row r="477" spans="1:3" x14ac:dyDescent="0.2">
      <c r="A477" s="26"/>
      <c r="B477" s="27"/>
      <c r="C477" s="25"/>
    </row>
    <row r="478" spans="1:3" x14ac:dyDescent="0.2">
      <c r="A478" s="26"/>
      <c r="B478" s="27"/>
      <c r="C478" s="25"/>
    </row>
    <row r="479" spans="1:3" x14ac:dyDescent="0.2">
      <c r="A479" s="26"/>
      <c r="B479" s="27"/>
      <c r="C479" s="25"/>
    </row>
    <row r="480" spans="1:3" x14ac:dyDescent="0.2">
      <c r="A480" s="26"/>
      <c r="B480" s="37"/>
      <c r="C480" s="25"/>
    </row>
    <row r="481" spans="1:3" x14ac:dyDescent="0.2">
      <c r="A481" s="26"/>
      <c r="B481" s="37"/>
      <c r="C481" s="25"/>
    </row>
    <row r="482" spans="1:3" x14ac:dyDescent="0.2">
      <c r="A482" s="26"/>
      <c r="B482" s="37"/>
      <c r="C482" s="25"/>
    </row>
    <row r="483" spans="1:3" x14ac:dyDescent="0.2">
      <c r="A483" s="23"/>
      <c r="B483" s="24"/>
      <c r="C483" s="25"/>
    </row>
    <row r="484" spans="1:3" x14ac:dyDescent="0.2">
      <c r="A484" s="23"/>
      <c r="B484" s="24"/>
      <c r="C484" s="25"/>
    </row>
    <row r="485" spans="1:3" x14ac:dyDescent="0.2">
      <c r="A485" s="23"/>
      <c r="B485" s="24"/>
      <c r="C485" s="25"/>
    </row>
    <row r="486" spans="1:3" x14ac:dyDescent="0.2">
      <c r="A486" s="23"/>
      <c r="B486" s="24"/>
      <c r="C486" s="25"/>
    </row>
    <row r="487" spans="1:3" x14ac:dyDescent="0.2">
      <c r="A487" s="23"/>
      <c r="B487" s="24"/>
      <c r="C487" s="25"/>
    </row>
    <row r="488" spans="1:3" x14ac:dyDescent="0.2">
      <c r="A488" s="23"/>
      <c r="B488" s="24"/>
      <c r="C488" s="25"/>
    </row>
    <row r="489" spans="1:3" x14ac:dyDescent="0.2">
      <c r="A489" s="23"/>
      <c r="B489" s="24"/>
      <c r="C489" s="25"/>
    </row>
    <row r="490" spans="1:3" x14ac:dyDescent="0.2">
      <c r="A490" s="23"/>
      <c r="B490" s="24"/>
      <c r="C490" s="25"/>
    </row>
    <row r="491" spans="1:3" x14ac:dyDescent="0.2">
      <c r="A491" s="23"/>
      <c r="B491" s="24"/>
      <c r="C491" s="25"/>
    </row>
    <row r="492" spans="1:3" x14ac:dyDescent="0.2">
      <c r="A492" s="23"/>
      <c r="B492" s="24"/>
      <c r="C492" s="25"/>
    </row>
    <row r="493" spans="1:3" x14ac:dyDescent="0.2">
      <c r="A493" s="23"/>
      <c r="B493" s="24"/>
      <c r="C493" s="25"/>
    </row>
    <row r="494" spans="1:3" x14ac:dyDescent="0.2">
      <c r="A494" s="23"/>
      <c r="B494" s="24"/>
      <c r="C494" s="25"/>
    </row>
    <row r="495" spans="1:3" x14ac:dyDescent="0.2">
      <c r="A495" s="23"/>
      <c r="B495" s="24"/>
      <c r="C495" s="25"/>
    </row>
    <row r="496" spans="1:3" x14ac:dyDescent="0.2">
      <c r="A496" s="23"/>
      <c r="B496" s="24"/>
      <c r="C496" s="25"/>
    </row>
    <row r="497" spans="1:3" x14ac:dyDescent="0.2">
      <c r="A497" s="23"/>
      <c r="B497" s="24"/>
      <c r="C497" s="25"/>
    </row>
    <row r="498" spans="1:3" x14ac:dyDescent="0.2">
      <c r="A498" s="23"/>
      <c r="B498" s="24"/>
      <c r="C498" s="25"/>
    </row>
    <row r="499" spans="1:3" x14ac:dyDescent="0.2">
      <c r="A499" s="23"/>
      <c r="B499" s="24"/>
      <c r="C499" s="25"/>
    </row>
    <row r="500" spans="1:3" x14ac:dyDescent="0.2">
      <c r="A500" s="23"/>
      <c r="B500" s="24"/>
      <c r="C500" s="25"/>
    </row>
    <row r="501" spans="1:3" x14ac:dyDescent="0.2">
      <c r="A501" s="23"/>
      <c r="B501" s="24"/>
      <c r="C501" s="25"/>
    </row>
    <row r="502" spans="1:3" x14ac:dyDescent="0.2">
      <c r="A502" s="23"/>
      <c r="B502" s="24"/>
      <c r="C502" s="25"/>
    </row>
    <row r="503" spans="1:3" x14ac:dyDescent="0.2">
      <c r="A503" s="26"/>
      <c r="B503" s="27"/>
      <c r="C503" s="25"/>
    </row>
    <row r="504" spans="1:3" x14ac:dyDescent="0.2">
      <c r="A504" s="26"/>
      <c r="B504" s="37"/>
      <c r="C504" s="25"/>
    </row>
    <row r="505" spans="1:3" x14ac:dyDescent="0.2">
      <c r="A505" s="26"/>
      <c r="B505" s="37"/>
      <c r="C505" s="25"/>
    </row>
    <row r="506" spans="1:3" x14ac:dyDescent="0.2">
      <c r="A506" s="23"/>
      <c r="B506" s="24"/>
      <c r="C506" s="25"/>
    </row>
    <row r="507" spans="1:3" x14ac:dyDescent="0.2">
      <c r="A507" s="23"/>
      <c r="B507" s="24"/>
      <c r="C507" s="25"/>
    </row>
    <row r="508" spans="1:3" x14ac:dyDescent="0.2">
      <c r="A508" s="23"/>
      <c r="B508" s="24"/>
      <c r="C508" s="25"/>
    </row>
    <row r="509" spans="1:3" x14ac:dyDescent="0.2">
      <c r="A509" s="23"/>
      <c r="B509" s="24"/>
      <c r="C509" s="25"/>
    </row>
    <row r="510" spans="1:3" x14ac:dyDescent="0.2">
      <c r="A510" s="23"/>
      <c r="B510" s="24"/>
      <c r="C510" s="25"/>
    </row>
    <row r="511" spans="1:3" x14ac:dyDescent="0.2">
      <c r="A511" s="23"/>
      <c r="B511" s="24"/>
      <c r="C511" s="25"/>
    </row>
    <row r="512" spans="1:3" x14ac:dyDescent="0.2">
      <c r="A512" s="38"/>
      <c r="B512" s="24"/>
      <c r="C512" s="25"/>
    </row>
    <row r="513" spans="1:3" x14ac:dyDescent="0.2">
      <c r="A513" s="38"/>
      <c r="B513" s="24"/>
      <c r="C513" s="25"/>
    </row>
    <row r="514" spans="1:3" x14ac:dyDescent="0.2">
      <c r="A514" s="23"/>
      <c r="B514" s="24"/>
      <c r="C514" s="25"/>
    </row>
    <row r="515" spans="1:3" x14ac:dyDescent="0.2">
      <c r="A515" s="23"/>
      <c r="B515" s="24"/>
      <c r="C515" s="25"/>
    </row>
    <row r="516" spans="1:3" x14ac:dyDescent="0.2">
      <c r="A516" s="23"/>
      <c r="B516" s="24"/>
      <c r="C516" s="25"/>
    </row>
    <row r="517" spans="1:3" x14ac:dyDescent="0.2">
      <c r="A517" s="23"/>
      <c r="B517" s="24"/>
      <c r="C517" s="25"/>
    </row>
    <row r="518" spans="1:3" x14ac:dyDescent="0.2">
      <c r="A518" s="23"/>
      <c r="B518" s="24"/>
      <c r="C518" s="25"/>
    </row>
    <row r="519" spans="1:3" x14ac:dyDescent="0.2">
      <c r="A519" s="23"/>
      <c r="B519" s="24"/>
      <c r="C519" s="25"/>
    </row>
    <row r="520" spans="1:3" x14ac:dyDescent="0.2">
      <c r="A520" s="23"/>
      <c r="B520" s="24"/>
      <c r="C520" s="25"/>
    </row>
    <row r="521" spans="1:3" x14ac:dyDescent="0.2">
      <c r="A521" s="23"/>
      <c r="B521" s="24"/>
      <c r="C521" s="25"/>
    </row>
    <row r="522" spans="1:3" x14ac:dyDescent="0.2">
      <c r="A522" s="23"/>
      <c r="B522" s="30"/>
      <c r="C522" s="25"/>
    </row>
    <row r="523" spans="1:3" x14ac:dyDescent="0.2">
      <c r="A523" s="23"/>
      <c r="B523" s="24"/>
      <c r="C523" s="25"/>
    </row>
    <row r="524" spans="1:3" x14ac:dyDescent="0.2">
      <c r="A524" s="23"/>
      <c r="B524" s="24"/>
      <c r="C524" s="25"/>
    </row>
    <row r="525" spans="1:3" x14ac:dyDescent="0.2">
      <c r="A525" s="23"/>
      <c r="B525" s="24"/>
      <c r="C525" s="25"/>
    </row>
    <row r="526" spans="1:3" x14ac:dyDescent="0.2">
      <c r="A526" s="23"/>
      <c r="B526" s="24"/>
      <c r="C526" s="25"/>
    </row>
    <row r="527" spans="1:3" x14ac:dyDescent="0.2">
      <c r="A527" s="23"/>
      <c r="B527" s="24"/>
      <c r="C527" s="25"/>
    </row>
    <row r="528" spans="1:3" x14ac:dyDescent="0.2">
      <c r="A528" s="23"/>
      <c r="B528" s="24"/>
      <c r="C528" s="25"/>
    </row>
    <row r="529" spans="1:3" x14ac:dyDescent="0.2">
      <c r="A529" s="23"/>
      <c r="B529" s="24"/>
      <c r="C529" s="25"/>
    </row>
    <row r="530" spans="1:3" x14ac:dyDescent="0.2">
      <c r="A530" s="23"/>
      <c r="B530" s="24"/>
      <c r="C530" s="25"/>
    </row>
    <row r="531" spans="1:3" x14ac:dyDescent="0.2">
      <c r="A531" s="23"/>
      <c r="B531" s="24"/>
      <c r="C531" s="25"/>
    </row>
    <row r="532" spans="1:3" x14ac:dyDescent="0.2">
      <c r="A532" s="23"/>
      <c r="B532" s="24"/>
      <c r="C532" s="25"/>
    </row>
    <row r="533" spans="1:3" x14ac:dyDescent="0.2">
      <c r="A533" s="23"/>
      <c r="B533" s="24"/>
      <c r="C533" s="25"/>
    </row>
    <row r="534" spans="1:3" x14ac:dyDescent="0.2">
      <c r="A534" s="23"/>
      <c r="B534" s="24"/>
      <c r="C534" s="25"/>
    </row>
    <row r="535" spans="1:3" x14ac:dyDescent="0.2">
      <c r="A535" s="23"/>
      <c r="B535" s="24"/>
      <c r="C535" s="25"/>
    </row>
    <row r="536" spans="1:3" x14ac:dyDescent="0.2">
      <c r="A536" s="23"/>
      <c r="B536" s="24"/>
      <c r="C536" s="25"/>
    </row>
    <row r="537" spans="1:3" x14ac:dyDescent="0.2">
      <c r="A537" s="23"/>
      <c r="B537" s="24"/>
      <c r="C537" s="25"/>
    </row>
    <row r="538" spans="1:3" x14ac:dyDescent="0.2">
      <c r="A538" s="23"/>
      <c r="B538" s="24"/>
      <c r="C538" s="25"/>
    </row>
    <row r="539" spans="1:3" x14ac:dyDescent="0.2">
      <c r="A539" s="23"/>
      <c r="B539" s="24"/>
      <c r="C539" s="25"/>
    </row>
    <row r="540" spans="1:3" x14ac:dyDescent="0.2">
      <c r="A540" s="23"/>
      <c r="B540" s="24"/>
      <c r="C540" s="25"/>
    </row>
    <row r="541" spans="1:3" x14ac:dyDescent="0.2">
      <c r="A541" s="23"/>
      <c r="B541" s="24"/>
      <c r="C541" s="25"/>
    </row>
    <row r="542" spans="1:3" x14ac:dyDescent="0.2">
      <c r="A542" s="23"/>
      <c r="B542" s="24"/>
      <c r="C542" s="25"/>
    </row>
    <row r="543" spans="1:3" x14ac:dyDescent="0.2">
      <c r="A543" s="23"/>
      <c r="B543" s="24"/>
      <c r="C543" s="25"/>
    </row>
    <row r="544" spans="1:3" x14ac:dyDescent="0.2">
      <c r="A544" s="23"/>
      <c r="B544" s="24"/>
      <c r="C544" s="25"/>
    </row>
    <row r="545" spans="1:3" x14ac:dyDescent="0.2">
      <c r="A545" s="23"/>
      <c r="B545" s="24"/>
      <c r="C545" s="25"/>
    </row>
    <row r="546" spans="1:3" x14ac:dyDescent="0.2">
      <c r="A546" s="23"/>
      <c r="B546" s="24"/>
      <c r="C546" s="25"/>
    </row>
    <row r="547" spans="1:3" x14ac:dyDescent="0.2">
      <c r="A547" s="23"/>
      <c r="B547" s="24"/>
      <c r="C547" s="25"/>
    </row>
    <row r="548" spans="1:3" x14ac:dyDescent="0.2">
      <c r="A548" s="23"/>
      <c r="B548" s="24"/>
      <c r="C548" s="25"/>
    </row>
    <row r="549" spans="1:3" x14ac:dyDescent="0.2">
      <c r="A549" s="23"/>
      <c r="B549" s="24"/>
      <c r="C549" s="25"/>
    </row>
    <row r="550" spans="1:3" x14ac:dyDescent="0.2">
      <c r="A550" s="23"/>
      <c r="B550" s="24"/>
      <c r="C550" s="25"/>
    </row>
    <row r="551" spans="1:3" x14ac:dyDescent="0.2">
      <c r="A551" s="23"/>
      <c r="B551" s="24"/>
      <c r="C551" s="25"/>
    </row>
    <row r="552" spans="1:3" x14ac:dyDescent="0.2">
      <c r="A552" s="23"/>
      <c r="B552" s="24"/>
      <c r="C552" s="25"/>
    </row>
    <row r="553" spans="1:3" x14ac:dyDescent="0.2">
      <c r="A553" s="23"/>
      <c r="B553" s="24"/>
      <c r="C553" s="25"/>
    </row>
    <row r="554" spans="1:3" x14ac:dyDescent="0.2">
      <c r="A554" s="23"/>
      <c r="B554" s="24"/>
      <c r="C554" s="25"/>
    </row>
    <row r="555" spans="1:3" x14ac:dyDescent="0.2">
      <c r="A555" s="23"/>
      <c r="B555" s="24"/>
      <c r="C555" s="25"/>
    </row>
    <row r="556" spans="1:3" x14ac:dyDescent="0.2">
      <c r="A556" s="23"/>
      <c r="B556" s="24"/>
      <c r="C556" s="25"/>
    </row>
    <row r="557" spans="1:3" x14ac:dyDescent="0.2">
      <c r="A557" s="23"/>
      <c r="B557" s="24"/>
      <c r="C557" s="25"/>
    </row>
    <row r="558" spans="1:3" x14ac:dyDescent="0.2">
      <c r="A558" s="23"/>
      <c r="B558" s="24"/>
      <c r="C558" s="25"/>
    </row>
    <row r="559" spans="1:3" x14ac:dyDescent="0.2">
      <c r="A559" s="23"/>
      <c r="B559" s="24"/>
      <c r="C559" s="25"/>
    </row>
    <row r="560" spans="1:3" x14ac:dyDescent="0.2">
      <c r="A560" s="23"/>
      <c r="B560" s="24"/>
      <c r="C560" s="25"/>
    </row>
    <row r="561" spans="1:3" x14ac:dyDescent="0.2">
      <c r="A561" s="23"/>
      <c r="B561" s="24"/>
      <c r="C561" s="25"/>
    </row>
    <row r="562" spans="1:3" x14ac:dyDescent="0.2">
      <c r="A562" s="23"/>
      <c r="B562" s="24"/>
      <c r="C562" s="25"/>
    </row>
    <row r="563" spans="1:3" x14ac:dyDescent="0.2">
      <c r="A563" s="23"/>
      <c r="B563" s="24"/>
      <c r="C563" s="25"/>
    </row>
    <row r="564" spans="1:3" x14ac:dyDescent="0.2">
      <c r="A564" s="23"/>
      <c r="B564" s="24"/>
      <c r="C564" s="25"/>
    </row>
    <row r="565" spans="1:3" x14ac:dyDescent="0.2">
      <c r="A565" s="23"/>
      <c r="B565" s="24"/>
      <c r="C565" s="25"/>
    </row>
    <row r="566" spans="1:3" x14ac:dyDescent="0.2">
      <c r="A566" s="23"/>
      <c r="B566" s="24"/>
      <c r="C566" s="25"/>
    </row>
    <row r="567" spans="1:3" x14ac:dyDescent="0.2">
      <c r="A567" s="23"/>
      <c r="B567" s="24"/>
      <c r="C567" s="25"/>
    </row>
    <row r="568" spans="1:3" x14ac:dyDescent="0.2">
      <c r="A568" s="23"/>
      <c r="B568" s="24"/>
      <c r="C568" s="25"/>
    </row>
    <row r="569" spans="1:3" x14ac:dyDescent="0.2">
      <c r="A569" s="23"/>
      <c r="B569" s="24"/>
      <c r="C569" s="25"/>
    </row>
    <row r="570" spans="1:3" x14ac:dyDescent="0.2">
      <c r="A570" s="23"/>
      <c r="B570" s="24"/>
      <c r="C570" s="25"/>
    </row>
    <row r="571" spans="1:3" x14ac:dyDescent="0.2">
      <c r="A571" s="26"/>
      <c r="B571" s="27"/>
      <c r="C571" s="25"/>
    </row>
    <row r="572" spans="1:3" x14ac:dyDescent="0.2">
      <c r="A572" s="23"/>
      <c r="B572" s="24"/>
      <c r="C572" s="25"/>
    </row>
    <row r="573" spans="1:3" x14ac:dyDescent="0.2">
      <c r="A573" s="26"/>
      <c r="B573" s="27"/>
      <c r="C573" s="25"/>
    </row>
    <row r="574" spans="1:3" x14ac:dyDescent="0.2">
      <c r="A574" s="23"/>
      <c r="B574" s="24"/>
      <c r="C574" s="25"/>
    </row>
    <row r="575" spans="1:3" x14ac:dyDescent="0.2">
      <c r="A575" s="23"/>
      <c r="B575" s="24"/>
      <c r="C575" s="25"/>
    </row>
    <row r="576" spans="1:3" x14ac:dyDescent="0.2">
      <c r="A576" s="23"/>
      <c r="B576" s="24"/>
      <c r="C576" s="25"/>
    </row>
    <row r="577" spans="1:3" x14ac:dyDescent="0.2">
      <c r="A577" s="23"/>
      <c r="B577" s="24"/>
      <c r="C577" s="25"/>
    </row>
    <row r="578" spans="1:3" x14ac:dyDescent="0.2">
      <c r="A578" s="23"/>
      <c r="B578" s="24"/>
      <c r="C578" s="25"/>
    </row>
    <row r="579" spans="1:3" x14ac:dyDescent="0.2">
      <c r="A579" s="23"/>
      <c r="B579" s="24"/>
      <c r="C579" s="25"/>
    </row>
    <row r="580" spans="1:3" x14ac:dyDescent="0.2">
      <c r="A580" s="23"/>
      <c r="B580" s="24"/>
      <c r="C580" s="25"/>
    </row>
    <row r="581" spans="1:3" x14ac:dyDescent="0.2">
      <c r="A581" s="23"/>
      <c r="B581" s="24"/>
      <c r="C581" s="25"/>
    </row>
    <row r="582" spans="1:3" x14ac:dyDescent="0.2">
      <c r="A582" s="23"/>
      <c r="B582" s="24"/>
      <c r="C582" s="25"/>
    </row>
    <row r="583" spans="1:3" x14ac:dyDescent="0.2">
      <c r="A583" s="23"/>
      <c r="B583" s="24"/>
      <c r="C583" s="25"/>
    </row>
    <row r="584" spans="1:3" x14ac:dyDescent="0.2">
      <c r="A584" s="23"/>
      <c r="B584" s="24"/>
      <c r="C584" s="25"/>
    </row>
    <row r="585" spans="1:3" x14ac:dyDescent="0.2">
      <c r="A585" s="23"/>
      <c r="B585" s="24"/>
      <c r="C585" s="25"/>
    </row>
    <row r="586" spans="1:3" x14ac:dyDescent="0.2">
      <c r="A586" s="23"/>
      <c r="B586" s="24"/>
      <c r="C586" s="25"/>
    </row>
    <row r="587" spans="1:3" x14ac:dyDescent="0.2">
      <c r="A587" s="23"/>
      <c r="B587" s="24"/>
      <c r="C587" s="25"/>
    </row>
    <row r="588" spans="1:3" x14ac:dyDescent="0.2">
      <c r="A588" s="23"/>
      <c r="B588" s="24"/>
      <c r="C588" s="25"/>
    </row>
    <row r="589" spans="1:3" x14ac:dyDescent="0.2">
      <c r="A589" s="23"/>
      <c r="B589" s="24"/>
      <c r="C589" s="25"/>
    </row>
    <row r="590" spans="1:3" x14ac:dyDescent="0.2">
      <c r="A590" s="23"/>
      <c r="B590" s="24"/>
      <c r="C590" s="25"/>
    </row>
    <row r="591" spans="1:3" x14ac:dyDescent="0.2">
      <c r="A591" s="23"/>
      <c r="B591" s="24"/>
      <c r="C591" s="25"/>
    </row>
    <row r="592" spans="1:3" x14ac:dyDescent="0.2">
      <c r="A592" s="23"/>
      <c r="B592" s="24"/>
      <c r="C592" s="25"/>
    </row>
    <row r="593" spans="1:3" x14ac:dyDescent="0.2">
      <c r="A593" s="23"/>
      <c r="B593" s="24"/>
      <c r="C593" s="25"/>
    </row>
    <row r="594" spans="1:3" x14ac:dyDescent="0.2">
      <c r="A594" s="23"/>
      <c r="B594" s="24"/>
      <c r="C594" s="25"/>
    </row>
    <row r="595" spans="1:3" x14ac:dyDescent="0.2">
      <c r="A595" s="23"/>
      <c r="B595" s="24"/>
      <c r="C595" s="25"/>
    </row>
    <row r="596" spans="1:3" x14ac:dyDescent="0.2">
      <c r="A596" s="23"/>
      <c r="B596" s="24"/>
      <c r="C596" s="25"/>
    </row>
    <row r="597" spans="1:3" x14ac:dyDescent="0.2">
      <c r="A597" s="23"/>
      <c r="B597" s="24"/>
      <c r="C597" s="25"/>
    </row>
    <row r="598" spans="1:3" x14ac:dyDescent="0.2">
      <c r="A598" s="23"/>
      <c r="B598" s="24"/>
      <c r="C598" s="25"/>
    </row>
    <row r="599" spans="1:3" x14ac:dyDescent="0.2">
      <c r="A599" s="23"/>
      <c r="B599" s="24"/>
      <c r="C599" s="25"/>
    </row>
    <row r="600" spans="1:3" x14ac:dyDescent="0.2">
      <c r="A600" s="23"/>
      <c r="B600" s="24"/>
      <c r="C600" s="25"/>
    </row>
    <row r="601" spans="1:3" x14ac:dyDescent="0.2">
      <c r="A601" s="23"/>
      <c r="B601" s="24"/>
      <c r="C601" s="25"/>
    </row>
    <row r="602" spans="1:3" x14ac:dyDescent="0.2">
      <c r="A602" s="23"/>
      <c r="B602" s="24"/>
      <c r="C602" s="25"/>
    </row>
    <row r="603" spans="1:3" x14ac:dyDescent="0.2">
      <c r="A603" s="23"/>
      <c r="B603" s="24"/>
      <c r="C603" s="25"/>
    </row>
    <row r="604" spans="1:3" x14ac:dyDescent="0.2">
      <c r="A604" s="23"/>
      <c r="B604" s="24"/>
      <c r="C604" s="25"/>
    </row>
    <row r="605" spans="1:3" x14ac:dyDescent="0.2">
      <c r="A605" s="23"/>
      <c r="B605" s="24"/>
      <c r="C605" s="25"/>
    </row>
    <row r="606" spans="1:3" x14ac:dyDescent="0.2">
      <c r="A606" s="23"/>
      <c r="B606" s="24"/>
      <c r="C606" s="25"/>
    </row>
    <row r="607" spans="1:3" x14ac:dyDescent="0.2">
      <c r="A607" s="23"/>
      <c r="B607" s="24"/>
      <c r="C607" s="25"/>
    </row>
    <row r="608" spans="1:3" x14ac:dyDescent="0.2">
      <c r="A608" s="23"/>
      <c r="B608" s="24"/>
      <c r="C608" s="25"/>
    </row>
    <row r="609" spans="1:3" x14ac:dyDescent="0.2">
      <c r="A609" s="23"/>
      <c r="B609" s="24"/>
      <c r="C609" s="25"/>
    </row>
    <row r="610" spans="1:3" x14ac:dyDescent="0.2">
      <c r="A610" s="23"/>
      <c r="B610" s="24"/>
      <c r="C610" s="25"/>
    </row>
    <row r="611" spans="1:3" x14ac:dyDescent="0.2">
      <c r="A611" s="23"/>
      <c r="B611" s="24"/>
      <c r="C611" s="25"/>
    </row>
    <row r="612" spans="1:3" x14ac:dyDescent="0.2">
      <c r="A612" s="23"/>
      <c r="B612" s="24"/>
      <c r="C612" s="25"/>
    </row>
    <row r="613" spans="1:3" x14ac:dyDescent="0.2">
      <c r="A613" s="23"/>
      <c r="B613" s="24"/>
      <c r="C613" s="25"/>
    </row>
    <row r="614" spans="1:3" x14ac:dyDescent="0.2">
      <c r="A614" s="23"/>
      <c r="B614" s="24"/>
      <c r="C614" s="25"/>
    </row>
    <row r="615" spans="1:3" x14ac:dyDescent="0.2">
      <c r="A615" s="23"/>
      <c r="B615" s="24"/>
      <c r="C615" s="25"/>
    </row>
    <row r="616" spans="1:3" x14ac:dyDescent="0.2">
      <c r="A616" s="23"/>
      <c r="B616" s="24"/>
      <c r="C616" s="25"/>
    </row>
    <row r="617" spans="1:3" x14ac:dyDescent="0.2">
      <c r="A617" s="23"/>
      <c r="B617" s="24"/>
      <c r="C617" s="25"/>
    </row>
    <row r="618" spans="1:3" x14ac:dyDescent="0.2">
      <c r="A618" s="23"/>
      <c r="B618" s="24"/>
      <c r="C618" s="25"/>
    </row>
    <row r="619" spans="1:3" x14ac:dyDescent="0.2">
      <c r="A619" s="23"/>
      <c r="B619" s="24"/>
      <c r="C619" s="25"/>
    </row>
    <row r="620" spans="1:3" x14ac:dyDescent="0.2">
      <c r="A620" s="23"/>
      <c r="B620" s="24"/>
      <c r="C620" s="25"/>
    </row>
    <row r="621" spans="1:3" x14ac:dyDescent="0.2">
      <c r="A621" s="23"/>
      <c r="B621" s="24"/>
      <c r="C621" s="25"/>
    </row>
    <row r="622" spans="1:3" x14ac:dyDescent="0.2">
      <c r="A622" s="23"/>
      <c r="B622" s="24"/>
      <c r="C622" s="25"/>
    </row>
    <row r="623" spans="1:3" x14ac:dyDescent="0.2">
      <c r="A623" s="23"/>
      <c r="B623" s="24"/>
      <c r="C623" s="25"/>
    </row>
    <row r="624" spans="1:3" x14ac:dyDescent="0.2">
      <c r="A624" s="23"/>
      <c r="B624" s="24"/>
      <c r="C624" s="25"/>
    </row>
    <row r="625" spans="1:3" x14ac:dyDescent="0.2">
      <c r="A625" s="23"/>
      <c r="B625" s="24"/>
      <c r="C625" s="25"/>
    </row>
    <row r="626" spans="1:3" x14ac:dyDescent="0.2">
      <c r="A626" s="26"/>
      <c r="B626" s="27"/>
      <c r="C626" s="25"/>
    </row>
    <row r="627" spans="1:3" x14ac:dyDescent="0.2">
      <c r="A627" s="26"/>
      <c r="B627" s="37"/>
      <c r="C627" s="25"/>
    </row>
    <row r="628" spans="1:3" x14ac:dyDescent="0.2">
      <c r="A628" s="26"/>
      <c r="B628" s="27"/>
      <c r="C628" s="25"/>
    </row>
    <row r="629" spans="1:3" x14ac:dyDescent="0.2">
      <c r="A629" s="26"/>
      <c r="B629" s="27"/>
      <c r="C629" s="25"/>
    </row>
    <row r="630" spans="1:3" x14ac:dyDescent="0.2">
      <c r="A630" s="26"/>
      <c r="B630" s="27"/>
      <c r="C630" s="25"/>
    </row>
    <row r="631" spans="1:3" x14ac:dyDescent="0.2">
      <c r="A631" s="26"/>
      <c r="B631" s="27"/>
      <c r="C631" s="25"/>
    </row>
    <row r="632" spans="1:3" x14ac:dyDescent="0.2">
      <c r="A632" s="26"/>
      <c r="B632" s="37"/>
      <c r="C632" s="25"/>
    </row>
    <row r="633" spans="1:3" x14ac:dyDescent="0.2">
      <c r="A633" s="26"/>
      <c r="B633" s="37"/>
      <c r="C633" s="25"/>
    </row>
    <row r="634" spans="1:3" x14ac:dyDescent="0.2">
      <c r="A634" s="26"/>
      <c r="B634" s="37"/>
      <c r="C634" s="25"/>
    </row>
    <row r="635" spans="1:3" x14ac:dyDescent="0.2">
      <c r="A635" s="26"/>
      <c r="B635" s="37"/>
      <c r="C635" s="25"/>
    </row>
    <row r="636" spans="1:3" x14ac:dyDescent="0.2">
      <c r="A636" s="26"/>
      <c r="B636" s="37"/>
      <c r="C636" s="25"/>
    </row>
    <row r="637" spans="1:3" x14ac:dyDescent="0.2">
      <c r="A637" s="23"/>
      <c r="B637" s="24"/>
      <c r="C637" s="25"/>
    </row>
    <row r="638" spans="1:3" x14ac:dyDescent="0.2">
      <c r="A638" s="23"/>
      <c r="B638" s="24"/>
      <c r="C638" s="25"/>
    </row>
    <row r="639" spans="1:3" x14ac:dyDescent="0.2">
      <c r="A639" s="23"/>
      <c r="B639" s="24"/>
      <c r="C639" s="25"/>
    </row>
    <row r="640" spans="1:3" x14ac:dyDescent="0.2">
      <c r="A640" s="23"/>
      <c r="B640" s="24"/>
      <c r="C640" s="25"/>
    </row>
    <row r="641" spans="1:3" x14ac:dyDescent="0.2">
      <c r="A641" s="23"/>
      <c r="B641" s="24"/>
      <c r="C641" s="25"/>
    </row>
    <row r="642" spans="1:3" x14ac:dyDescent="0.2">
      <c r="A642" s="23"/>
      <c r="B642" s="24"/>
      <c r="C642" s="25"/>
    </row>
    <row r="643" spans="1:3" x14ac:dyDescent="0.2">
      <c r="A643" s="23"/>
      <c r="B643" s="24"/>
      <c r="C643" s="25"/>
    </row>
    <row r="644" spans="1:3" x14ac:dyDescent="0.2">
      <c r="A644" s="23"/>
      <c r="B644" s="24"/>
      <c r="C644" s="25"/>
    </row>
    <row r="645" spans="1:3" x14ac:dyDescent="0.2">
      <c r="A645" s="23"/>
      <c r="B645" s="24"/>
      <c r="C645" s="25"/>
    </row>
    <row r="646" spans="1:3" x14ac:dyDescent="0.2">
      <c r="A646" s="23"/>
      <c r="B646" s="24"/>
      <c r="C646" s="25"/>
    </row>
    <row r="647" spans="1:3" x14ac:dyDescent="0.2">
      <c r="A647" s="23"/>
      <c r="B647" s="24"/>
      <c r="C647" s="25"/>
    </row>
    <row r="648" spans="1:3" x14ac:dyDescent="0.2">
      <c r="A648" s="23"/>
      <c r="B648" s="24"/>
      <c r="C648" s="25"/>
    </row>
    <row r="649" spans="1:3" x14ac:dyDescent="0.2">
      <c r="A649" s="23"/>
      <c r="B649" s="24"/>
      <c r="C649" s="25"/>
    </row>
    <row r="650" spans="1:3" x14ac:dyDescent="0.2">
      <c r="A650" s="23"/>
      <c r="B650" s="24"/>
      <c r="C650" s="25"/>
    </row>
    <row r="651" spans="1:3" x14ac:dyDescent="0.2">
      <c r="A651" s="23"/>
      <c r="B651" s="24"/>
      <c r="C651" s="25"/>
    </row>
    <row r="652" spans="1:3" x14ac:dyDescent="0.2">
      <c r="A652" s="23"/>
      <c r="B652" s="24"/>
      <c r="C652" s="25"/>
    </row>
    <row r="653" spans="1:3" x14ac:dyDescent="0.2">
      <c r="A653" s="23"/>
      <c r="B653" s="24"/>
      <c r="C653" s="25"/>
    </row>
    <row r="654" spans="1:3" x14ac:dyDescent="0.2">
      <c r="A654" s="23"/>
      <c r="B654" s="24"/>
      <c r="C654" s="25"/>
    </row>
    <row r="655" spans="1:3" x14ac:dyDescent="0.2">
      <c r="A655" s="23"/>
      <c r="B655" s="24"/>
      <c r="C655" s="25"/>
    </row>
    <row r="656" spans="1:3" x14ac:dyDescent="0.2">
      <c r="A656" s="23"/>
      <c r="B656" s="24"/>
      <c r="C656" s="25"/>
    </row>
    <row r="657" spans="1:3" x14ac:dyDescent="0.2">
      <c r="A657" s="23"/>
      <c r="B657" s="24"/>
      <c r="C657" s="25"/>
    </row>
    <row r="658" spans="1:3" x14ac:dyDescent="0.2">
      <c r="A658" s="23"/>
      <c r="B658" s="24"/>
      <c r="C658" s="25"/>
    </row>
    <row r="659" spans="1:3" x14ac:dyDescent="0.2">
      <c r="A659" s="23"/>
      <c r="B659" s="29"/>
      <c r="C659" s="25"/>
    </row>
    <row r="660" spans="1:3" x14ac:dyDescent="0.2">
      <c r="A660" s="23"/>
      <c r="B660" s="29"/>
      <c r="C660" s="25"/>
    </row>
    <row r="661" spans="1:3" x14ac:dyDescent="0.2">
      <c r="A661" s="23"/>
      <c r="B661" s="24"/>
      <c r="C661" s="25"/>
    </row>
    <row r="662" spans="1:3" x14ac:dyDescent="0.2">
      <c r="A662" s="23"/>
      <c r="B662" s="29"/>
      <c r="C662" s="25"/>
    </row>
    <row r="663" spans="1:3" x14ac:dyDescent="0.2">
      <c r="A663" s="23"/>
      <c r="B663" s="29"/>
      <c r="C663" s="25"/>
    </row>
    <row r="664" spans="1:3" x14ac:dyDescent="0.2">
      <c r="A664" s="23"/>
      <c r="B664" s="29"/>
      <c r="C664" s="25"/>
    </row>
    <row r="665" spans="1:3" x14ac:dyDescent="0.2">
      <c r="A665" s="23"/>
      <c r="B665" s="29"/>
      <c r="C665" s="25"/>
    </row>
    <row r="666" spans="1:3" x14ac:dyDescent="0.2">
      <c r="A666" s="23"/>
      <c r="B666" s="29"/>
      <c r="C666" s="25"/>
    </row>
    <row r="667" spans="1:3" x14ac:dyDescent="0.2">
      <c r="A667" s="23"/>
      <c r="B667" s="29"/>
      <c r="C667" s="25"/>
    </row>
    <row r="668" spans="1:3" x14ac:dyDescent="0.2">
      <c r="A668" s="23"/>
      <c r="B668" s="29"/>
      <c r="C668" s="25"/>
    </row>
    <row r="669" spans="1:3" x14ac:dyDescent="0.2">
      <c r="A669" s="23"/>
      <c r="B669" s="29"/>
      <c r="C669" s="25"/>
    </row>
    <row r="670" spans="1:3" x14ac:dyDescent="0.2">
      <c r="A670" s="23"/>
      <c r="B670" s="24"/>
      <c r="C670" s="25"/>
    </row>
    <row r="671" spans="1:3" x14ac:dyDescent="0.2">
      <c r="A671" s="23"/>
      <c r="B671" s="24"/>
      <c r="C671" s="25"/>
    </row>
    <row r="672" spans="1:3" x14ac:dyDescent="0.2">
      <c r="A672" s="23"/>
      <c r="B672" s="24"/>
      <c r="C672" s="25"/>
    </row>
    <row r="673" spans="1:3" x14ac:dyDescent="0.2">
      <c r="A673" s="23"/>
      <c r="B673" s="24"/>
      <c r="C673" s="25"/>
    </row>
    <row r="674" spans="1:3" x14ac:dyDescent="0.2">
      <c r="A674" s="23"/>
      <c r="B674" s="24"/>
      <c r="C674" s="25"/>
    </row>
    <row r="675" spans="1:3" x14ac:dyDescent="0.2">
      <c r="A675" s="23"/>
      <c r="B675" s="24"/>
      <c r="C675" s="25"/>
    </row>
    <row r="676" spans="1:3" x14ac:dyDescent="0.2">
      <c r="A676" s="23"/>
      <c r="B676" s="24"/>
      <c r="C676" s="25"/>
    </row>
    <row r="677" spans="1:3" x14ac:dyDescent="0.2">
      <c r="A677" s="23"/>
      <c r="B677" s="24"/>
      <c r="C677" s="25"/>
    </row>
    <row r="678" spans="1:3" x14ac:dyDescent="0.2">
      <c r="A678" s="23"/>
      <c r="B678" s="24"/>
      <c r="C678" s="25"/>
    </row>
    <row r="679" spans="1:3" x14ac:dyDescent="0.2">
      <c r="A679" s="23"/>
      <c r="B679" s="24"/>
      <c r="C679" s="25"/>
    </row>
    <row r="680" spans="1:3" x14ac:dyDescent="0.2">
      <c r="A680" s="23"/>
      <c r="B680" s="24"/>
      <c r="C680" s="25"/>
    </row>
    <row r="681" spans="1:3" x14ac:dyDescent="0.2">
      <c r="A681" s="23"/>
      <c r="B681" s="24"/>
      <c r="C681" s="25"/>
    </row>
    <row r="682" spans="1:3" x14ac:dyDescent="0.2">
      <c r="A682" s="23"/>
      <c r="B682" s="24"/>
      <c r="C682" s="25"/>
    </row>
    <row r="683" spans="1:3" x14ac:dyDescent="0.2">
      <c r="A683" s="23"/>
      <c r="B683" s="24"/>
      <c r="C683" s="25"/>
    </row>
    <row r="684" spans="1:3" x14ac:dyDescent="0.2">
      <c r="A684" s="23"/>
      <c r="B684" s="24"/>
      <c r="C684" s="25"/>
    </row>
    <row r="685" spans="1:3" x14ac:dyDescent="0.2">
      <c r="A685" s="23"/>
      <c r="B685" s="24"/>
      <c r="C685" s="25"/>
    </row>
    <row r="686" spans="1:3" x14ac:dyDescent="0.2">
      <c r="A686" s="23"/>
      <c r="B686" s="24"/>
      <c r="C686" s="25"/>
    </row>
    <row r="687" spans="1:3" x14ac:dyDescent="0.2">
      <c r="A687" s="23"/>
      <c r="B687" s="24"/>
      <c r="C687" s="25"/>
    </row>
    <row r="688" spans="1:3" x14ac:dyDescent="0.2">
      <c r="A688" s="23"/>
      <c r="B688" s="24"/>
      <c r="C688" s="25"/>
    </row>
    <row r="689" spans="1:3" x14ac:dyDescent="0.2">
      <c r="A689" s="23"/>
      <c r="B689" s="24"/>
      <c r="C689" s="25"/>
    </row>
    <row r="690" spans="1:3" x14ac:dyDescent="0.2">
      <c r="A690" s="23"/>
      <c r="B690" s="24"/>
      <c r="C690" s="25"/>
    </row>
    <row r="691" spans="1:3" x14ac:dyDescent="0.2">
      <c r="A691" s="23"/>
      <c r="B691" s="24"/>
      <c r="C691" s="25"/>
    </row>
    <row r="692" spans="1:3" x14ac:dyDescent="0.2">
      <c r="A692" s="23"/>
      <c r="B692" s="24"/>
      <c r="C692" s="25"/>
    </row>
    <row r="693" spans="1:3" x14ac:dyDescent="0.2">
      <c r="A693" s="23"/>
      <c r="B693" s="24"/>
      <c r="C693" s="25"/>
    </row>
    <row r="694" spans="1:3" x14ac:dyDescent="0.2">
      <c r="A694" s="23"/>
      <c r="B694" s="24"/>
      <c r="C694" s="25"/>
    </row>
    <row r="695" spans="1:3" x14ac:dyDescent="0.2">
      <c r="A695" s="23"/>
      <c r="B695" s="24"/>
      <c r="C695" s="25"/>
    </row>
    <row r="696" spans="1:3" x14ac:dyDescent="0.2">
      <c r="A696" s="23"/>
      <c r="B696" s="24"/>
      <c r="C696" s="25"/>
    </row>
    <row r="697" spans="1:3" x14ac:dyDescent="0.2">
      <c r="A697" s="23"/>
      <c r="B697" s="24"/>
      <c r="C697" s="25"/>
    </row>
    <row r="698" spans="1:3" x14ac:dyDescent="0.2">
      <c r="A698" s="23"/>
      <c r="B698" s="24"/>
      <c r="C698" s="25"/>
    </row>
    <row r="699" spans="1:3" x14ac:dyDescent="0.2">
      <c r="A699" s="23"/>
      <c r="B699" s="24"/>
      <c r="C699" s="25"/>
    </row>
    <row r="700" spans="1:3" x14ac:dyDescent="0.2">
      <c r="A700" s="23"/>
      <c r="B700" s="24"/>
      <c r="C700" s="25"/>
    </row>
    <row r="701" spans="1:3" x14ac:dyDescent="0.2">
      <c r="A701" s="23"/>
      <c r="B701" s="24"/>
      <c r="C701" s="25"/>
    </row>
    <row r="702" spans="1:3" x14ac:dyDescent="0.2">
      <c r="A702" s="23"/>
      <c r="B702" s="24"/>
      <c r="C702" s="25"/>
    </row>
    <row r="703" spans="1:3" x14ac:dyDescent="0.2">
      <c r="A703" s="23"/>
      <c r="B703" s="24"/>
      <c r="C703" s="25"/>
    </row>
    <row r="704" spans="1:3" x14ac:dyDescent="0.2">
      <c r="A704" s="23"/>
      <c r="B704" s="24"/>
      <c r="C704" s="25"/>
    </row>
    <row r="705" spans="1:3" x14ac:dyDescent="0.2">
      <c r="A705" s="23"/>
      <c r="B705" s="24"/>
      <c r="C705" s="25"/>
    </row>
    <row r="706" spans="1:3" x14ac:dyDescent="0.2">
      <c r="A706" s="23"/>
      <c r="B706" s="24"/>
      <c r="C706" s="25"/>
    </row>
    <row r="707" spans="1:3" x14ac:dyDescent="0.2">
      <c r="A707" s="23"/>
      <c r="B707" s="24"/>
      <c r="C707" s="25"/>
    </row>
    <row r="708" spans="1:3" x14ac:dyDescent="0.2">
      <c r="A708" s="23"/>
      <c r="B708" s="24"/>
      <c r="C708" s="25"/>
    </row>
    <row r="709" spans="1:3" x14ac:dyDescent="0.2">
      <c r="A709" s="23"/>
      <c r="B709" s="24"/>
      <c r="C709" s="25"/>
    </row>
    <row r="710" spans="1:3" x14ac:dyDescent="0.2">
      <c r="A710" s="23"/>
      <c r="B710" s="24"/>
      <c r="C710" s="25"/>
    </row>
    <row r="711" spans="1:3" x14ac:dyDescent="0.2">
      <c r="A711" s="23"/>
      <c r="B711" s="24"/>
      <c r="C711" s="25"/>
    </row>
    <row r="712" spans="1:3" x14ac:dyDescent="0.2">
      <c r="A712" s="28"/>
      <c r="B712" s="24"/>
      <c r="C712" s="25"/>
    </row>
    <row r="713" spans="1:3" x14ac:dyDescent="0.2">
      <c r="A713" s="28"/>
      <c r="B713" s="24"/>
      <c r="C713" s="25"/>
    </row>
    <row r="714" spans="1:3" x14ac:dyDescent="0.2">
      <c r="A714" s="28"/>
      <c r="B714" s="24"/>
      <c r="C714" s="25"/>
    </row>
    <row r="715" spans="1:3" x14ac:dyDescent="0.2">
      <c r="A715" s="28"/>
      <c r="B715" s="24"/>
      <c r="C715" s="25"/>
    </row>
    <row r="716" spans="1:3" x14ac:dyDescent="0.2">
      <c r="A716" s="23"/>
      <c r="B716" s="24"/>
      <c r="C716" s="25"/>
    </row>
    <row r="717" spans="1:3" x14ac:dyDescent="0.2">
      <c r="A717" s="23"/>
      <c r="B717" s="24"/>
      <c r="C717" s="25"/>
    </row>
    <row r="718" spans="1:3" x14ac:dyDescent="0.2">
      <c r="A718" s="23"/>
      <c r="B718" s="24"/>
      <c r="C718" s="25"/>
    </row>
    <row r="719" spans="1:3" x14ac:dyDescent="0.2">
      <c r="A719" s="23"/>
      <c r="B719" s="24"/>
      <c r="C719" s="25"/>
    </row>
    <row r="720" spans="1:3" x14ac:dyDescent="0.2">
      <c r="A720" s="23"/>
      <c r="B720" s="39"/>
      <c r="C720" s="25"/>
    </row>
    <row r="721" spans="1:3" x14ac:dyDescent="0.2">
      <c r="A721" s="23"/>
      <c r="B721" s="29"/>
      <c r="C721" s="25"/>
    </row>
    <row r="722" spans="1:3" x14ac:dyDescent="0.2">
      <c r="A722" s="23"/>
      <c r="B722" s="24"/>
      <c r="C722" s="25"/>
    </row>
    <row r="723" spans="1:3" x14ac:dyDescent="0.2">
      <c r="A723" s="23"/>
      <c r="B723" s="24"/>
      <c r="C723" s="25"/>
    </row>
    <row r="724" spans="1:3" x14ac:dyDescent="0.2">
      <c r="A724" s="23"/>
      <c r="B724" s="24"/>
      <c r="C724" s="25"/>
    </row>
    <row r="725" spans="1:3" x14ac:dyDescent="0.2">
      <c r="A725" s="23"/>
      <c r="B725" s="24"/>
      <c r="C725" s="25"/>
    </row>
    <row r="726" spans="1:3" x14ac:dyDescent="0.2">
      <c r="A726" s="23"/>
      <c r="B726" s="24"/>
      <c r="C726" s="25"/>
    </row>
    <row r="727" spans="1:3" x14ac:dyDescent="0.2">
      <c r="A727" s="23"/>
      <c r="B727" s="24"/>
      <c r="C727" s="25"/>
    </row>
    <row r="728" spans="1:3" x14ac:dyDescent="0.2">
      <c r="A728" s="23"/>
      <c r="B728" s="24"/>
      <c r="C728" s="25"/>
    </row>
    <row r="729" spans="1:3" x14ac:dyDescent="0.2">
      <c r="A729" s="23"/>
      <c r="B729" s="24"/>
      <c r="C729" s="25"/>
    </row>
    <row r="730" spans="1:3" x14ac:dyDescent="0.2">
      <c r="A730" s="23"/>
      <c r="B730" s="40"/>
      <c r="C730" s="25"/>
    </row>
    <row r="731" spans="1:3" x14ac:dyDescent="0.2">
      <c r="A731" s="23"/>
      <c r="B731" s="40"/>
      <c r="C731" s="25"/>
    </row>
    <row r="732" spans="1:3" x14ac:dyDescent="0.2">
      <c r="A732" s="23"/>
      <c r="B732" s="24"/>
      <c r="C732" s="25"/>
    </row>
    <row r="733" spans="1:3" x14ac:dyDescent="0.2">
      <c r="A733" s="23"/>
      <c r="B733" s="24"/>
      <c r="C733" s="25"/>
    </row>
    <row r="734" spans="1:3" x14ac:dyDescent="0.2">
      <c r="A734" s="23"/>
      <c r="B734" s="24"/>
      <c r="C734" s="25"/>
    </row>
    <row r="735" spans="1:3" x14ac:dyDescent="0.2">
      <c r="A735" s="23"/>
      <c r="B735" s="24"/>
      <c r="C735" s="25"/>
    </row>
    <row r="736" spans="1:3" x14ac:dyDescent="0.2">
      <c r="A736" s="23"/>
      <c r="B736" s="24"/>
      <c r="C736" s="25"/>
    </row>
    <row r="737" spans="1:3" x14ac:dyDescent="0.2">
      <c r="A737" s="23"/>
      <c r="B737" s="24"/>
      <c r="C737" s="25"/>
    </row>
    <row r="738" spans="1:3" x14ac:dyDescent="0.2">
      <c r="A738" s="23"/>
      <c r="B738" s="24"/>
      <c r="C738" s="25"/>
    </row>
    <row r="739" spans="1:3" x14ac:dyDescent="0.2">
      <c r="A739" s="23"/>
      <c r="B739" s="24"/>
      <c r="C739" s="25"/>
    </row>
    <row r="740" spans="1:3" x14ac:dyDescent="0.2">
      <c r="A740" s="23"/>
      <c r="B740" s="24"/>
      <c r="C740" s="25"/>
    </row>
    <row r="741" spans="1:3" x14ac:dyDescent="0.2">
      <c r="A741" s="23"/>
      <c r="B741" s="24"/>
      <c r="C741" s="25"/>
    </row>
    <row r="742" spans="1:3" x14ac:dyDescent="0.2">
      <c r="A742" s="23"/>
      <c r="B742" s="24"/>
      <c r="C742" s="25"/>
    </row>
    <row r="743" spans="1:3" x14ac:dyDescent="0.2">
      <c r="A743" s="23"/>
      <c r="B743" s="24"/>
      <c r="C743" s="25"/>
    </row>
    <row r="744" spans="1:3" x14ac:dyDescent="0.2">
      <c r="A744" s="23"/>
      <c r="B744" s="24"/>
      <c r="C744" s="25"/>
    </row>
    <row r="745" spans="1:3" x14ac:dyDescent="0.2">
      <c r="A745" s="23"/>
      <c r="B745" s="24"/>
      <c r="C745" s="25"/>
    </row>
    <row r="746" spans="1:3" x14ac:dyDescent="0.2">
      <c r="A746" s="23"/>
      <c r="B746" s="24"/>
      <c r="C746" s="25"/>
    </row>
    <row r="747" spans="1:3" x14ac:dyDescent="0.2">
      <c r="A747" s="23"/>
      <c r="B747" s="24"/>
      <c r="C747" s="25"/>
    </row>
    <row r="748" spans="1:3" x14ac:dyDescent="0.2">
      <c r="A748" s="23"/>
      <c r="B748" s="24"/>
      <c r="C748" s="25"/>
    </row>
    <row r="749" spans="1:3" x14ac:dyDescent="0.2">
      <c r="A749" s="23"/>
      <c r="B749" s="24"/>
      <c r="C749" s="25"/>
    </row>
    <row r="750" spans="1:3" x14ac:dyDescent="0.2">
      <c r="A750" s="23"/>
      <c r="B750" s="24"/>
      <c r="C750" s="25"/>
    </row>
    <row r="751" spans="1:3" x14ac:dyDescent="0.2">
      <c r="A751" s="23"/>
      <c r="B751" s="24"/>
      <c r="C751" s="25"/>
    </row>
    <row r="752" spans="1:3" x14ac:dyDescent="0.2">
      <c r="A752" s="23"/>
      <c r="B752" s="24"/>
      <c r="C752" s="25"/>
    </row>
    <row r="753" spans="1:3" x14ac:dyDescent="0.2">
      <c r="A753" s="23"/>
      <c r="B753" s="24"/>
      <c r="C753" s="25"/>
    </row>
    <row r="754" spans="1:3" x14ac:dyDescent="0.2">
      <c r="A754" s="23"/>
      <c r="B754" s="24"/>
      <c r="C754" s="25"/>
    </row>
    <row r="755" spans="1:3" x14ac:dyDescent="0.2">
      <c r="A755" s="23"/>
      <c r="B755" s="24"/>
      <c r="C755" s="25"/>
    </row>
    <row r="756" spans="1:3" x14ac:dyDescent="0.2">
      <c r="A756" s="23"/>
      <c r="B756" s="24"/>
      <c r="C756" s="25"/>
    </row>
    <row r="757" spans="1:3" x14ac:dyDescent="0.2">
      <c r="A757" s="26"/>
      <c r="B757" s="27"/>
      <c r="C757" s="25"/>
    </row>
    <row r="758" spans="1:3" x14ac:dyDescent="0.2">
      <c r="A758" s="23"/>
      <c r="B758" s="29"/>
      <c r="C758" s="25"/>
    </row>
    <row r="759" spans="1:3" x14ac:dyDescent="0.2">
      <c r="A759" s="23"/>
      <c r="B759" s="29"/>
      <c r="C759" s="25"/>
    </row>
    <row r="760" spans="1:3" x14ac:dyDescent="0.2">
      <c r="A760" s="23"/>
      <c r="B760" s="29"/>
      <c r="C760" s="25"/>
    </row>
    <row r="761" spans="1:3" x14ac:dyDescent="0.2">
      <c r="A761" s="23"/>
      <c r="B761" s="29"/>
      <c r="C761" s="25"/>
    </row>
    <row r="762" spans="1:3" x14ac:dyDescent="0.2">
      <c r="A762" s="23"/>
      <c r="B762" s="29"/>
      <c r="C762" s="25"/>
    </row>
    <row r="763" spans="1:3" x14ac:dyDescent="0.2">
      <c r="A763" s="23"/>
      <c r="B763" s="29"/>
      <c r="C763" s="25"/>
    </row>
    <row r="764" spans="1:3" x14ac:dyDescent="0.2">
      <c r="A764" s="23"/>
      <c r="B764" s="29"/>
      <c r="C764" s="25"/>
    </row>
    <row r="765" spans="1:3" x14ac:dyDescent="0.2">
      <c r="A765" s="23"/>
      <c r="B765" s="29"/>
      <c r="C765" s="25"/>
    </row>
    <row r="766" spans="1:3" x14ac:dyDescent="0.2">
      <c r="A766" s="23"/>
      <c r="B766" s="29"/>
      <c r="C766" s="25"/>
    </row>
    <row r="767" spans="1:3" x14ac:dyDescent="0.2">
      <c r="A767" s="23"/>
      <c r="B767" s="29"/>
      <c r="C767" s="25"/>
    </row>
    <row r="768" spans="1:3" x14ac:dyDescent="0.2">
      <c r="A768" s="23"/>
      <c r="B768" s="29"/>
      <c r="C768" s="25"/>
    </row>
    <row r="769" spans="1:3" x14ac:dyDescent="0.2">
      <c r="A769" s="23"/>
      <c r="B769" s="29"/>
      <c r="C769" s="25"/>
    </row>
    <row r="770" spans="1:3" x14ac:dyDescent="0.2">
      <c r="A770" s="23"/>
      <c r="B770" s="29"/>
      <c r="C770" s="25"/>
    </row>
    <row r="771" spans="1:3" x14ac:dyDescent="0.2">
      <c r="A771" s="23"/>
      <c r="B771" s="29"/>
      <c r="C771" s="25"/>
    </row>
    <row r="772" spans="1:3" x14ac:dyDescent="0.2">
      <c r="A772" s="23"/>
      <c r="B772" s="29"/>
      <c r="C772" s="25"/>
    </row>
    <row r="773" spans="1:3" x14ac:dyDescent="0.2">
      <c r="A773" s="23"/>
      <c r="B773" s="29"/>
      <c r="C773" s="25"/>
    </row>
    <row r="774" spans="1:3" x14ac:dyDescent="0.2">
      <c r="A774" s="23"/>
      <c r="B774" s="29"/>
      <c r="C774" s="25"/>
    </row>
    <row r="775" spans="1:3" x14ac:dyDescent="0.2">
      <c r="A775" s="23"/>
      <c r="B775" s="29"/>
      <c r="C775" s="25"/>
    </row>
    <row r="776" spans="1:3" x14ac:dyDescent="0.2">
      <c r="A776" s="23"/>
      <c r="B776" s="29"/>
      <c r="C776" s="25"/>
    </row>
    <row r="777" spans="1:3" x14ac:dyDescent="0.2">
      <c r="A777" s="23"/>
      <c r="B777" s="30"/>
      <c r="C777" s="25"/>
    </row>
    <row r="778" spans="1:3" x14ac:dyDescent="0.2">
      <c r="A778" s="23"/>
      <c r="B778" s="29"/>
      <c r="C778" s="25"/>
    </row>
    <row r="779" spans="1:3" x14ac:dyDescent="0.2">
      <c r="A779" s="23"/>
      <c r="B779" s="29"/>
      <c r="C779" s="25"/>
    </row>
    <row r="780" spans="1:3" x14ac:dyDescent="0.2">
      <c r="A780" s="23"/>
      <c r="B780" s="24"/>
      <c r="C780" s="25"/>
    </row>
    <row r="781" spans="1:3" x14ac:dyDescent="0.2">
      <c r="A781" s="23"/>
      <c r="B781" s="24"/>
      <c r="C781" s="25"/>
    </row>
    <row r="782" spans="1:3" x14ac:dyDescent="0.2">
      <c r="A782" s="23"/>
      <c r="B782" s="24"/>
      <c r="C782" s="25"/>
    </row>
    <row r="783" spans="1:3" x14ac:dyDescent="0.2">
      <c r="A783" s="23"/>
      <c r="B783" s="24"/>
      <c r="C783" s="25"/>
    </row>
    <row r="784" spans="1:3" x14ac:dyDescent="0.2">
      <c r="A784" s="23"/>
      <c r="B784" s="24"/>
      <c r="C784" s="25"/>
    </row>
    <row r="785" spans="1:3" x14ac:dyDescent="0.2">
      <c r="A785" s="23"/>
      <c r="B785" s="24"/>
      <c r="C785" s="25"/>
    </row>
    <row r="786" spans="1:3" x14ac:dyDescent="0.2">
      <c r="A786" s="23"/>
      <c r="B786" s="24"/>
      <c r="C786" s="25"/>
    </row>
    <row r="787" spans="1:3" x14ac:dyDescent="0.2">
      <c r="A787" s="23"/>
      <c r="B787" s="24"/>
      <c r="C787" s="25"/>
    </row>
    <row r="788" spans="1:3" x14ac:dyDescent="0.2">
      <c r="A788" s="23"/>
      <c r="B788" s="24"/>
      <c r="C788" s="25"/>
    </row>
    <row r="789" spans="1:3" x14ac:dyDescent="0.2">
      <c r="A789" s="23"/>
      <c r="B789" s="24"/>
      <c r="C789" s="25"/>
    </row>
    <row r="790" spans="1:3" x14ac:dyDescent="0.2">
      <c r="A790" s="23"/>
      <c r="B790" s="24"/>
      <c r="C790" s="25"/>
    </row>
    <row r="791" spans="1:3" x14ac:dyDescent="0.2">
      <c r="A791" s="23"/>
      <c r="B791" s="24"/>
      <c r="C791" s="25"/>
    </row>
    <row r="792" spans="1:3" x14ac:dyDescent="0.2">
      <c r="A792" s="23"/>
      <c r="B792" s="24"/>
      <c r="C792" s="25"/>
    </row>
    <row r="793" spans="1:3" x14ac:dyDescent="0.2">
      <c r="A793" s="23"/>
      <c r="B793" s="24"/>
      <c r="C793" s="25"/>
    </row>
    <row r="794" spans="1:3" x14ac:dyDescent="0.2">
      <c r="A794" s="23"/>
      <c r="B794" s="24"/>
      <c r="C794" s="25"/>
    </row>
    <row r="795" spans="1:3" x14ac:dyDescent="0.2">
      <c r="A795" s="23"/>
      <c r="B795" s="24"/>
      <c r="C795" s="25"/>
    </row>
    <row r="796" spans="1:3" x14ac:dyDescent="0.2">
      <c r="A796" s="23"/>
      <c r="B796" s="24"/>
      <c r="C796" s="25"/>
    </row>
    <row r="797" spans="1:3" x14ac:dyDescent="0.2">
      <c r="A797" s="23"/>
      <c r="B797" s="24"/>
      <c r="C797" s="25"/>
    </row>
    <row r="798" spans="1:3" x14ac:dyDescent="0.2">
      <c r="A798" s="23"/>
      <c r="B798" s="24"/>
      <c r="C798" s="25"/>
    </row>
    <row r="799" spans="1:3" x14ac:dyDescent="0.2">
      <c r="A799" s="23"/>
      <c r="B799" s="24"/>
      <c r="C799" s="25"/>
    </row>
    <row r="800" spans="1:3" x14ac:dyDescent="0.2">
      <c r="A800" s="26"/>
      <c r="B800" s="27"/>
      <c r="C800" s="25"/>
    </row>
    <row r="801" spans="1:3" x14ac:dyDescent="0.2">
      <c r="A801" s="26"/>
      <c r="B801" s="27"/>
      <c r="C801" s="25"/>
    </row>
    <row r="802" spans="1:3" x14ac:dyDescent="0.2">
      <c r="A802" s="23"/>
      <c r="B802" s="24"/>
      <c r="C802" s="25"/>
    </row>
    <row r="803" spans="1:3" x14ac:dyDescent="0.2">
      <c r="A803" s="23"/>
      <c r="B803" s="24"/>
      <c r="C803" s="25"/>
    </row>
    <row r="804" spans="1:3" x14ac:dyDescent="0.2">
      <c r="A804" s="23"/>
      <c r="B804" s="24"/>
      <c r="C804" s="25"/>
    </row>
    <row r="805" spans="1:3" x14ac:dyDescent="0.2">
      <c r="A805" s="26"/>
      <c r="B805" s="27"/>
      <c r="C805" s="25"/>
    </row>
    <row r="806" spans="1:3" x14ac:dyDescent="0.2">
      <c r="A806" s="26"/>
      <c r="B806" s="27"/>
      <c r="C806" s="25"/>
    </row>
    <row r="807" spans="1:3" x14ac:dyDescent="0.2">
      <c r="A807" s="26"/>
      <c r="B807" s="27"/>
      <c r="C807" s="25"/>
    </row>
    <row r="808" spans="1:3" x14ac:dyDescent="0.2">
      <c r="A808" s="26"/>
      <c r="B808" s="27"/>
      <c r="C808" s="25"/>
    </row>
    <row r="809" spans="1:3" x14ac:dyDescent="0.2">
      <c r="A809" s="26"/>
      <c r="B809" s="27"/>
      <c r="C809" s="25"/>
    </row>
    <row r="810" spans="1:3" x14ac:dyDescent="0.2">
      <c r="A810" s="26"/>
      <c r="B810" s="27"/>
      <c r="C810" s="25"/>
    </row>
    <row r="811" spans="1:3" x14ac:dyDescent="0.2">
      <c r="A811" s="23"/>
      <c r="B811" s="24"/>
      <c r="C811" s="25"/>
    </row>
    <row r="812" spans="1:3" x14ac:dyDescent="0.2">
      <c r="A812" s="23"/>
      <c r="B812" s="24"/>
      <c r="C812" s="25"/>
    </row>
    <row r="813" spans="1:3" x14ac:dyDescent="0.2">
      <c r="A813" s="23"/>
      <c r="B813" s="24"/>
      <c r="C813" s="25"/>
    </row>
    <row r="814" spans="1:3" x14ac:dyDescent="0.2">
      <c r="A814" s="23"/>
      <c r="B814" s="24"/>
      <c r="C814" s="25"/>
    </row>
    <row r="815" spans="1:3" x14ac:dyDescent="0.2">
      <c r="A815" s="23"/>
      <c r="B815" s="24"/>
      <c r="C815" s="25"/>
    </row>
    <row r="816" spans="1:3" x14ac:dyDescent="0.2">
      <c r="A816" s="23"/>
      <c r="B816" s="24"/>
      <c r="C816" s="25"/>
    </row>
    <row r="817" spans="1:3" x14ac:dyDescent="0.2">
      <c r="A817" s="23"/>
      <c r="B817" s="24"/>
      <c r="C817" s="25"/>
    </row>
    <row r="818" spans="1:3" x14ac:dyDescent="0.2">
      <c r="A818" s="23"/>
      <c r="B818" s="24"/>
      <c r="C818" s="25"/>
    </row>
    <row r="819" spans="1:3" x14ac:dyDescent="0.2">
      <c r="A819" s="23"/>
      <c r="B819" s="24"/>
      <c r="C819" s="25"/>
    </row>
    <row r="820" spans="1:3" x14ac:dyDescent="0.2">
      <c r="A820" s="23"/>
      <c r="B820" s="24"/>
      <c r="C820" s="25"/>
    </row>
    <row r="821" spans="1:3" x14ac:dyDescent="0.2">
      <c r="A821" s="23"/>
      <c r="B821" s="24"/>
      <c r="C821" s="25"/>
    </row>
    <row r="822" spans="1:3" x14ac:dyDescent="0.2">
      <c r="A822" s="23"/>
      <c r="B822" s="24"/>
      <c r="C822" s="25"/>
    </row>
    <row r="823" spans="1:3" x14ac:dyDescent="0.2">
      <c r="A823" s="23"/>
      <c r="B823" s="24"/>
      <c r="C823" s="25"/>
    </row>
    <row r="824" spans="1:3" x14ac:dyDescent="0.2">
      <c r="A824" s="23"/>
      <c r="B824" s="24"/>
      <c r="C824" s="25"/>
    </row>
    <row r="825" spans="1:3" x14ac:dyDescent="0.2">
      <c r="A825" s="23"/>
      <c r="B825" s="24"/>
      <c r="C825" s="25"/>
    </row>
    <row r="826" spans="1:3" x14ac:dyDescent="0.2">
      <c r="A826" s="23"/>
      <c r="B826" s="24"/>
      <c r="C826" s="25"/>
    </row>
    <row r="827" spans="1:3" x14ac:dyDescent="0.2">
      <c r="A827" s="23"/>
      <c r="B827" s="24"/>
      <c r="C827" s="25"/>
    </row>
    <row r="828" spans="1:3" x14ac:dyDescent="0.2">
      <c r="A828" s="23"/>
      <c r="B828" s="24"/>
      <c r="C828" s="25"/>
    </row>
    <row r="829" spans="1:3" x14ac:dyDescent="0.2">
      <c r="A829" s="23"/>
      <c r="B829" s="24"/>
      <c r="C829" s="25"/>
    </row>
    <row r="830" spans="1:3" x14ac:dyDescent="0.2">
      <c r="A830" s="23"/>
      <c r="B830" s="24"/>
      <c r="C830" s="25"/>
    </row>
    <row r="831" spans="1:3" x14ac:dyDescent="0.2">
      <c r="A831" s="23"/>
      <c r="B831" s="24"/>
      <c r="C831" s="25"/>
    </row>
    <row r="832" spans="1:3" x14ac:dyDescent="0.2">
      <c r="A832" s="23"/>
      <c r="B832" s="24"/>
      <c r="C832" s="25"/>
    </row>
    <row r="833" spans="1:3" x14ac:dyDescent="0.2">
      <c r="A833" s="26"/>
      <c r="B833" s="27"/>
      <c r="C833" s="25"/>
    </row>
    <row r="834" spans="1:3" x14ac:dyDescent="0.2">
      <c r="A834" s="26"/>
      <c r="B834" s="27"/>
      <c r="C834" s="25"/>
    </row>
    <row r="835" spans="1:3" x14ac:dyDescent="0.2">
      <c r="A835" s="23"/>
      <c r="B835" s="24"/>
      <c r="C835" s="25"/>
    </row>
    <row r="836" spans="1:3" x14ac:dyDescent="0.2">
      <c r="A836" s="23"/>
      <c r="B836" s="24"/>
      <c r="C836" s="25"/>
    </row>
    <row r="837" spans="1:3" x14ac:dyDescent="0.2">
      <c r="A837" s="23"/>
      <c r="B837" s="24"/>
      <c r="C837" s="25"/>
    </row>
    <row r="838" spans="1:3" x14ac:dyDescent="0.2">
      <c r="A838" s="26"/>
      <c r="B838" s="27"/>
      <c r="C838" s="25"/>
    </row>
    <row r="839" spans="1:3" x14ac:dyDescent="0.2">
      <c r="A839" s="26"/>
      <c r="B839" s="27"/>
      <c r="C839" s="25"/>
    </row>
    <row r="840" spans="1:3" x14ac:dyDescent="0.2">
      <c r="A840" s="26"/>
      <c r="B840" s="27"/>
      <c r="C840" s="25"/>
    </row>
    <row r="841" spans="1:3" x14ac:dyDescent="0.2">
      <c r="A841" s="26"/>
      <c r="B841" s="27"/>
      <c r="C841" s="25"/>
    </row>
    <row r="842" spans="1:3" x14ac:dyDescent="0.2">
      <c r="A842" s="26"/>
      <c r="B842" s="27"/>
      <c r="C842" s="25"/>
    </row>
    <row r="843" spans="1:3" x14ac:dyDescent="0.2">
      <c r="A843" s="26"/>
      <c r="B843" s="27"/>
      <c r="C843" s="25"/>
    </row>
    <row r="844" spans="1:3" x14ac:dyDescent="0.2">
      <c r="A844" s="23"/>
      <c r="B844" s="24"/>
      <c r="C844" s="25"/>
    </row>
    <row r="845" spans="1:3" x14ac:dyDescent="0.2">
      <c r="A845" s="23"/>
      <c r="B845" s="24"/>
      <c r="C845" s="25"/>
    </row>
    <row r="846" spans="1:3" x14ac:dyDescent="0.2">
      <c r="A846" s="23"/>
      <c r="B846" s="24"/>
      <c r="C846" s="25"/>
    </row>
    <row r="847" spans="1:3" x14ac:dyDescent="0.2">
      <c r="A847" s="23"/>
      <c r="B847" s="24"/>
      <c r="C847" s="25"/>
    </row>
    <row r="848" spans="1:3" x14ac:dyDescent="0.2">
      <c r="A848" s="23"/>
      <c r="B848" s="24"/>
      <c r="C848" s="25"/>
    </row>
    <row r="849" spans="1:3" x14ac:dyDescent="0.2">
      <c r="A849" s="23"/>
      <c r="B849" s="24"/>
      <c r="C849" s="25"/>
    </row>
    <row r="850" spans="1:3" x14ac:dyDescent="0.2">
      <c r="A850" s="23"/>
      <c r="B850" s="24"/>
      <c r="C850" s="25"/>
    </row>
    <row r="851" spans="1:3" x14ac:dyDescent="0.2">
      <c r="A851" s="23"/>
      <c r="B851" s="24"/>
      <c r="C851" s="25"/>
    </row>
    <row r="852" spans="1:3" x14ac:dyDescent="0.2">
      <c r="A852" s="23"/>
      <c r="B852" s="24"/>
      <c r="C852" s="25"/>
    </row>
    <row r="853" spans="1:3" x14ac:dyDescent="0.2">
      <c r="A853" s="23"/>
      <c r="B853" s="24"/>
      <c r="C853" s="25"/>
    </row>
    <row r="854" spans="1:3" x14ac:dyDescent="0.2">
      <c r="A854" s="23"/>
      <c r="B854" s="24"/>
      <c r="C854" s="25"/>
    </row>
    <row r="855" spans="1:3" x14ac:dyDescent="0.2">
      <c r="A855" s="23"/>
      <c r="B855" s="24"/>
      <c r="C855" s="25"/>
    </row>
    <row r="856" spans="1:3" x14ac:dyDescent="0.2">
      <c r="A856" s="23"/>
      <c r="B856" s="24"/>
      <c r="C856" s="25"/>
    </row>
    <row r="857" spans="1:3" x14ac:dyDescent="0.2">
      <c r="A857" s="23"/>
      <c r="B857" s="24"/>
      <c r="C857" s="25"/>
    </row>
    <row r="858" spans="1:3" x14ac:dyDescent="0.2">
      <c r="A858" s="23"/>
      <c r="B858" s="24"/>
      <c r="C858" s="25"/>
    </row>
    <row r="859" spans="1:3" x14ac:dyDescent="0.2">
      <c r="A859" s="23"/>
      <c r="B859" s="30"/>
      <c r="C859" s="25"/>
    </row>
    <row r="860" spans="1:3" x14ac:dyDescent="0.2">
      <c r="A860" s="23"/>
      <c r="B860" s="24"/>
      <c r="C860" s="25"/>
    </row>
    <row r="861" spans="1:3" x14ac:dyDescent="0.2">
      <c r="A861" s="23"/>
      <c r="B861" s="24"/>
      <c r="C861" s="25"/>
    </row>
    <row r="862" spans="1:3" x14ac:dyDescent="0.2">
      <c r="A862" s="23"/>
      <c r="B862" s="24"/>
      <c r="C862" s="25"/>
    </row>
    <row r="863" spans="1:3" x14ac:dyDescent="0.2">
      <c r="A863" s="23"/>
      <c r="B863" s="24"/>
      <c r="C863" s="25"/>
    </row>
    <row r="864" spans="1:3" x14ac:dyDescent="0.2">
      <c r="A864" s="23"/>
      <c r="B864" s="24"/>
      <c r="C864" s="25"/>
    </row>
    <row r="865" spans="1:3" x14ac:dyDescent="0.2">
      <c r="A865" s="23"/>
      <c r="B865" s="24"/>
      <c r="C865" s="25"/>
    </row>
    <row r="866" spans="1:3" x14ac:dyDescent="0.2">
      <c r="A866" s="23"/>
      <c r="B866" s="24"/>
      <c r="C866" s="25"/>
    </row>
    <row r="867" spans="1:3" x14ac:dyDescent="0.2">
      <c r="A867" s="23"/>
      <c r="B867" s="24"/>
      <c r="C867" s="25"/>
    </row>
    <row r="868" spans="1:3" x14ac:dyDescent="0.2">
      <c r="A868" s="23"/>
      <c r="B868" s="24"/>
      <c r="C868" s="25"/>
    </row>
    <row r="869" spans="1:3" x14ac:dyDescent="0.2">
      <c r="A869" s="23"/>
      <c r="B869" s="24"/>
      <c r="C869" s="25"/>
    </row>
    <row r="870" spans="1:3" x14ac:dyDescent="0.2">
      <c r="A870" s="23"/>
      <c r="B870" s="24"/>
      <c r="C870" s="25"/>
    </row>
    <row r="871" spans="1:3" x14ac:dyDescent="0.2">
      <c r="A871" s="23"/>
      <c r="B871" s="24"/>
      <c r="C871" s="25"/>
    </row>
    <row r="872" spans="1:3" x14ac:dyDescent="0.2">
      <c r="A872" s="28"/>
      <c r="B872" s="29"/>
      <c r="C872" s="25"/>
    </row>
    <row r="873" spans="1:3" x14ac:dyDescent="0.2">
      <c r="A873" s="28"/>
      <c r="B873" s="29"/>
      <c r="C873" s="25"/>
    </row>
    <row r="874" spans="1:3" x14ac:dyDescent="0.2">
      <c r="A874" s="28"/>
      <c r="B874" s="29"/>
      <c r="C874" s="25"/>
    </row>
    <row r="875" spans="1:3" x14ac:dyDescent="0.2">
      <c r="A875" s="28"/>
      <c r="B875" s="29"/>
      <c r="C875" s="25"/>
    </row>
    <row r="876" spans="1:3" x14ac:dyDescent="0.2">
      <c r="A876" s="23"/>
      <c r="B876" s="24"/>
      <c r="C876" s="25"/>
    </row>
    <row r="877" spans="1:3" x14ac:dyDescent="0.2">
      <c r="A877" s="23"/>
      <c r="B877" s="24"/>
      <c r="C877" s="25"/>
    </row>
    <row r="878" spans="1:3" x14ac:dyDescent="0.2">
      <c r="A878" s="23"/>
      <c r="B878" s="24"/>
      <c r="C878" s="25"/>
    </row>
    <row r="879" spans="1:3" x14ac:dyDescent="0.2">
      <c r="A879" s="23"/>
      <c r="B879" s="24"/>
      <c r="C879" s="25"/>
    </row>
    <row r="880" spans="1:3" x14ac:dyDescent="0.2">
      <c r="A880" s="23"/>
      <c r="B880" s="24"/>
      <c r="C880" s="25"/>
    </row>
    <row r="881" spans="1:3" x14ac:dyDescent="0.2">
      <c r="A881" s="23"/>
      <c r="B881" s="24"/>
      <c r="C881" s="25"/>
    </row>
    <row r="882" spans="1:3" x14ac:dyDescent="0.2">
      <c r="A882" s="23"/>
      <c r="B882" s="24"/>
      <c r="C882" s="25"/>
    </row>
    <row r="883" spans="1:3" x14ac:dyDescent="0.2">
      <c r="A883" s="23"/>
      <c r="B883" s="24"/>
      <c r="C883" s="25"/>
    </row>
    <row r="884" spans="1:3" x14ac:dyDescent="0.2">
      <c r="A884" s="23"/>
      <c r="B884" s="24"/>
      <c r="C884" s="25"/>
    </row>
    <row r="885" spans="1:3" x14ac:dyDescent="0.2">
      <c r="A885" s="23"/>
      <c r="B885" s="24"/>
      <c r="C885" s="25"/>
    </row>
    <row r="886" spans="1:3" x14ac:dyDescent="0.2">
      <c r="A886" s="26"/>
      <c r="B886" s="27"/>
      <c r="C886" s="25"/>
    </row>
    <row r="887" spans="1:3" x14ac:dyDescent="0.2">
      <c r="A887" s="23"/>
      <c r="B887" s="24"/>
      <c r="C887" s="25"/>
    </row>
    <row r="888" spans="1:3" x14ac:dyDescent="0.2">
      <c r="A888" s="23"/>
      <c r="B888" s="24"/>
      <c r="C888" s="25"/>
    </row>
    <row r="889" spans="1:3" x14ac:dyDescent="0.2">
      <c r="A889" s="23"/>
      <c r="B889" s="24"/>
      <c r="C889" s="25"/>
    </row>
    <row r="890" spans="1:3" x14ac:dyDescent="0.2">
      <c r="A890" s="23"/>
      <c r="B890" s="24"/>
      <c r="C890" s="25"/>
    </row>
    <row r="891" spans="1:3" x14ac:dyDescent="0.2">
      <c r="A891" s="23"/>
      <c r="B891" s="24"/>
      <c r="C891" s="25"/>
    </row>
    <row r="892" spans="1:3" x14ac:dyDescent="0.2">
      <c r="A892" s="23"/>
      <c r="B892" s="24"/>
      <c r="C892" s="25"/>
    </row>
    <row r="893" spans="1:3" x14ac:dyDescent="0.2">
      <c r="A893" s="23"/>
      <c r="B893" s="24"/>
      <c r="C893" s="25"/>
    </row>
    <row r="894" spans="1:3" x14ac:dyDescent="0.2">
      <c r="A894" s="23"/>
      <c r="B894" s="24"/>
      <c r="C894" s="25"/>
    </row>
    <row r="895" spans="1:3" x14ac:dyDescent="0.2">
      <c r="A895" s="23"/>
      <c r="B895" s="24"/>
      <c r="C895" s="25"/>
    </row>
    <row r="896" spans="1:3" x14ac:dyDescent="0.2">
      <c r="A896" s="23"/>
      <c r="B896" s="24"/>
      <c r="C896" s="25"/>
    </row>
    <row r="897" spans="1:3" x14ac:dyDescent="0.2">
      <c r="A897" s="23"/>
      <c r="B897" s="24"/>
      <c r="C897" s="25"/>
    </row>
    <row r="898" spans="1:3" x14ac:dyDescent="0.2">
      <c r="A898" s="23"/>
      <c r="B898" s="24"/>
      <c r="C898" s="25"/>
    </row>
    <row r="899" spans="1:3" x14ac:dyDescent="0.2">
      <c r="A899" s="23"/>
      <c r="B899" s="24"/>
      <c r="C899" s="25"/>
    </row>
    <row r="900" spans="1:3" x14ac:dyDescent="0.2">
      <c r="A900" s="23"/>
      <c r="B900" s="24"/>
      <c r="C900" s="25"/>
    </row>
    <row r="901" spans="1:3" x14ac:dyDescent="0.2">
      <c r="A901" s="23"/>
      <c r="B901" s="24"/>
      <c r="C901" s="2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workbookViewId="0">
      <selection activeCell="E5" sqref="E5"/>
    </sheetView>
  </sheetViews>
  <sheetFormatPr defaultRowHeight="26.25" x14ac:dyDescent="0.55000000000000004"/>
  <cols>
    <col min="1" max="1" width="28.5" style="95" customWidth="1"/>
    <col min="2" max="2" width="11.375" style="95" bestFit="1" customWidth="1"/>
    <col min="3" max="3" width="11.5" style="95" customWidth="1"/>
    <col min="4" max="4" width="12.375" style="95" customWidth="1"/>
    <col min="5" max="5" width="13.375" style="95" customWidth="1"/>
    <col min="6" max="7" width="11.125" style="95" customWidth="1"/>
    <col min="8" max="8" width="12.875" style="95" customWidth="1"/>
    <col min="9" max="9" width="14.125" style="95" customWidth="1"/>
    <col min="10" max="10" width="13" style="95" customWidth="1"/>
    <col min="11" max="11" width="11.125" style="95" customWidth="1"/>
    <col min="12" max="16384" width="9" style="95"/>
  </cols>
  <sheetData>
    <row r="1" spans="1:10" x14ac:dyDescent="0.55000000000000004">
      <c r="A1" s="377" t="s">
        <v>703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31.25" x14ac:dyDescent="0.55000000000000004">
      <c r="A2" s="336" t="s">
        <v>759</v>
      </c>
      <c r="B2" s="337" t="s">
        <v>1609</v>
      </c>
      <c r="C2" s="337" t="s">
        <v>1610</v>
      </c>
      <c r="D2" s="337" t="s">
        <v>1611</v>
      </c>
      <c r="E2" s="338" t="s">
        <v>1612</v>
      </c>
      <c r="F2" s="338" t="s">
        <v>1613</v>
      </c>
      <c r="G2" s="338" t="s">
        <v>1614</v>
      </c>
      <c r="H2" s="337" t="s">
        <v>1615</v>
      </c>
      <c r="I2" s="337" t="s">
        <v>1616</v>
      </c>
      <c r="J2" s="338" t="s">
        <v>1617</v>
      </c>
    </row>
    <row r="3" spans="1:10" x14ac:dyDescent="0.55000000000000004">
      <c r="A3" s="128" t="s">
        <v>623</v>
      </c>
      <c r="B3" s="181">
        <v>8248119</v>
      </c>
      <c r="C3" s="181">
        <v>8520270.6999999993</v>
      </c>
      <c r="D3" s="334">
        <v>8750975.4399999995</v>
      </c>
      <c r="E3" s="334">
        <v>8078391.3499999996</v>
      </c>
      <c r="F3" s="334">
        <v>926964.1</v>
      </c>
      <c r="G3" s="334">
        <v>0</v>
      </c>
      <c r="H3" s="334">
        <v>9005355.4499999993</v>
      </c>
      <c r="I3" s="334">
        <v>523520.41</v>
      </c>
      <c r="J3" s="335">
        <v>8960000</v>
      </c>
    </row>
    <row r="4" spans="1:10" x14ac:dyDescent="0.55000000000000004">
      <c r="A4" s="129" t="s">
        <v>768</v>
      </c>
      <c r="B4" s="181">
        <v>1763002.9300000002</v>
      </c>
      <c r="C4" s="181">
        <v>3047568.8</v>
      </c>
      <c r="D4" s="334">
        <v>2546800.1</v>
      </c>
      <c r="E4" s="334">
        <v>2477158.83</v>
      </c>
      <c r="F4" s="334">
        <v>236651.75</v>
      </c>
      <c r="G4" s="334">
        <v>0</v>
      </c>
      <c r="H4" s="334">
        <v>2713810.58</v>
      </c>
      <c r="I4" s="334">
        <v>893263.91</v>
      </c>
      <c r="J4" s="335">
        <v>5090979.1100000003</v>
      </c>
    </row>
    <row r="5" spans="1:10" x14ac:dyDescent="0.55000000000000004">
      <c r="A5" s="129" t="s">
        <v>769</v>
      </c>
      <c r="B5" s="181">
        <v>3828417.87</v>
      </c>
      <c r="C5" s="181">
        <v>2893531.09</v>
      </c>
      <c r="D5" s="334">
        <v>3856058.7199999997</v>
      </c>
      <c r="E5" s="334">
        <v>3087268.29</v>
      </c>
      <c r="F5" s="334">
        <v>27350</v>
      </c>
      <c r="G5" s="334">
        <v>0</v>
      </c>
      <c r="H5" s="334">
        <v>3114618.29</v>
      </c>
      <c r="I5" s="334">
        <v>776717.72</v>
      </c>
      <c r="J5" s="335">
        <v>2778772</v>
      </c>
    </row>
    <row r="6" spans="1:10" x14ac:dyDescent="0.55000000000000004">
      <c r="H6" s="351">
        <f>SUM(H3:H5)</f>
        <v>14833784.32</v>
      </c>
      <c r="I6" s="351">
        <f>SUM(I3:I5)</f>
        <v>2193502.04</v>
      </c>
    </row>
    <row r="8" spans="1:10" x14ac:dyDescent="0.55000000000000004">
      <c r="A8" s="95" t="s">
        <v>1618</v>
      </c>
    </row>
    <row r="9" spans="1:10" x14ac:dyDescent="0.55000000000000004">
      <c r="A9" s="95" t="s">
        <v>1619</v>
      </c>
    </row>
    <row r="10" spans="1:10" x14ac:dyDescent="0.55000000000000004">
      <c r="A10" s="95" t="s">
        <v>1620</v>
      </c>
      <c r="B10" s="339">
        <v>60000000</v>
      </c>
      <c r="D10" s="339">
        <v>60000000</v>
      </c>
      <c r="F10" s="95">
        <f>H6/I6</f>
        <v>6.7626033846770435</v>
      </c>
    </row>
    <row r="11" spans="1:10" x14ac:dyDescent="0.55000000000000004">
      <c r="A11" s="95" t="s">
        <v>1621</v>
      </c>
      <c r="B11" s="339">
        <v>12000000</v>
      </c>
      <c r="D11" s="339">
        <v>10000000</v>
      </c>
      <c r="F11" s="352">
        <f>365/F10</f>
        <v>53.973296855916537</v>
      </c>
      <c r="G11" s="95" t="s">
        <v>1625</v>
      </c>
    </row>
    <row r="12" spans="1:10" x14ac:dyDescent="0.55000000000000004">
      <c r="A12" s="95" t="s">
        <v>1622</v>
      </c>
      <c r="B12" s="95">
        <f>+B10/B11</f>
        <v>5</v>
      </c>
      <c r="C12" s="95" t="s">
        <v>1623</v>
      </c>
      <c r="D12" s="95">
        <f>+D10/D11</f>
        <v>6</v>
      </c>
      <c r="E12" s="95" t="s">
        <v>1623</v>
      </c>
    </row>
    <row r="13" spans="1:10" x14ac:dyDescent="0.55000000000000004">
      <c r="A13" s="95" t="s">
        <v>1624</v>
      </c>
      <c r="B13" s="95">
        <v>73</v>
      </c>
      <c r="C13" s="95" t="s">
        <v>1625</v>
      </c>
      <c r="D13" s="340">
        <f>365/6</f>
        <v>60.833333333333336</v>
      </c>
      <c r="E13" s="95" t="s">
        <v>1625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K9" sqref="K9"/>
    </sheetView>
  </sheetViews>
  <sheetFormatPr defaultRowHeight="16.5" x14ac:dyDescent="0.35"/>
  <cols>
    <col min="1" max="1" width="27.75" style="50" customWidth="1"/>
    <col min="2" max="2" width="14.75" style="50" customWidth="1"/>
    <col min="3" max="3" width="16" style="50" customWidth="1"/>
    <col min="4" max="4" width="15.625" style="50" customWidth="1"/>
    <col min="5" max="5" width="17.5" style="50" customWidth="1"/>
    <col min="6" max="6" width="18.125" style="50" customWidth="1"/>
    <col min="7" max="7" width="31.625" style="50" customWidth="1"/>
    <col min="8" max="16384" width="9" style="50"/>
  </cols>
  <sheetData>
    <row r="1" spans="1:7" ht="29.25" x14ac:dyDescent="0.35">
      <c r="A1" s="378" t="s">
        <v>770</v>
      </c>
      <c r="B1" s="378"/>
      <c r="C1" s="378"/>
      <c r="D1" s="378"/>
      <c r="E1" s="378"/>
      <c r="F1" s="378"/>
      <c r="G1" s="378"/>
    </row>
    <row r="2" spans="1:7" s="55" customFormat="1" ht="46.5" x14ac:dyDescent="0.5">
      <c r="A2" s="125" t="s">
        <v>759</v>
      </c>
      <c r="B2" s="126" t="s">
        <v>1609</v>
      </c>
      <c r="C2" s="126" t="s">
        <v>1610</v>
      </c>
      <c r="D2" s="126" t="s">
        <v>1611</v>
      </c>
      <c r="E2" s="130" t="s">
        <v>1612</v>
      </c>
      <c r="F2" s="126" t="s">
        <v>1626</v>
      </c>
      <c r="G2" s="127" t="s">
        <v>1627</v>
      </c>
    </row>
    <row r="3" spans="1:7" ht="29.25" x14ac:dyDescent="0.6">
      <c r="A3" s="131" t="s">
        <v>624</v>
      </c>
      <c r="B3" s="310">
        <v>929984.03</v>
      </c>
      <c r="C3" s="310">
        <v>507416.1</v>
      </c>
      <c r="D3" s="182">
        <v>383504</v>
      </c>
      <c r="E3" s="182">
        <v>380115</v>
      </c>
      <c r="F3" s="182">
        <v>196611.43</v>
      </c>
      <c r="G3" s="183">
        <v>200000</v>
      </c>
    </row>
    <row r="4" spans="1:7" ht="29.25" x14ac:dyDescent="0.6">
      <c r="A4" s="131" t="s">
        <v>625</v>
      </c>
      <c r="B4" s="310">
        <v>17494.5</v>
      </c>
      <c r="C4" s="310">
        <v>14070.5</v>
      </c>
      <c r="D4" s="182">
        <v>7600</v>
      </c>
      <c r="E4" s="182">
        <v>9120</v>
      </c>
      <c r="F4" s="182">
        <v>0</v>
      </c>
      <c r="G4" s="183">
        <v>10000</v>
      </c>
    </row>
    <row r="5" spans="1:7" ht="29.25" x14ac:dyDescent="0.6">
      <c r="A5" s="131" t="s">
        <v>626</v>
      </c>
      <c r="B5" s="310">
        <v>432984</v>
      </c>
      <c r="C5" s="310">
        <v>296870.5</v>
      </c>
      <c r="D5" s="182">
        <v>287558</v>
      </c>
      <c r="E5" s="182">
        <v>345069.6</v>
      </c>
      <c r="F5" s="182">
        <v>2025.23</v>
      </c>
      <c r="G5" s="183">
        <v>350000</v>
      </c>
    </row>
    <row r="6" spans="1:7" ht="29.25" x14ac:dyDescent="0.6">
      <c r="A6" s="131" t="s">
        <v>627</v>
      </c>
      <c r="B6" s="316">
        <v>62347.66</v>
      </c>
      <c r="C6" s="316">
        <v>39730.6</v>
      </c>
      <c r="D6" s="316">
        <v>42865</v>
      </c>
      <c r="E6" s="316">
        <v>46840.5</v>
      </c>
      <c r="F6" s="316">
        <v>19047.849999999999</v>
      </c>
      <c r="G6" s="316">
        <v>28000</v>
      </c>
    </row>
    <row r="7" spans="1:7" ht="29.25" x14ac:dyDescent="0.6">
      <c r="A7" s="131" t="s">
        <v>628</v>
      </c>
      <c r="B7" s="316">
        <v>31350</v>
      </c>
      <c r="C7" s="316">
        <v>17020</v>
      </c>
      <c r="D7" s="316">
        <v>23280</v>
      </c>
      <c r="E7" s="316">
        <v>21402</v>
      </c>
      <c r="F7" s="316">
        <v>8402.8700000000008</v>
      </c>
      <c r="G7" s="316">
        <v>13000</v>
      </c>
    </row>
    <row r="8" spans="1:7" ht="29.25" x14ac:dyDescent="0.6">
      <c r="A8" s="131" t="s">
        <v>629</v>
      </c>
      <c r="B8" s="316">
        <v>485602.5</v>
      </c>
      <c r="C8" s="316">
        <v>688871.9</v>
      </c>
      <c r="D8" s="316">
        <v>669414.56999999995</v>
      </c>
      <c r="E8" s="316">
        <v>681076.26</v>
      </c>
      <c r="F8" s="316">
        <v>262255</v>
      </c>
      <c r="G8" s="316">
        <v>420000</v>
      </c>
    </row>
    <row r="9" spans="1:7" ht="29.25" x14ac:dyDescent="0.6">
      <c r="A9" s="131" t="s">
        <v>630</v>
      </c>
      <c r="B9" s="316">
        <v>485982.3</v>
      </c>
      <c r="C9" s="316">
        <v>197264</v>
      </c>
      <c r="D9" s="316">
        <v>676917</v>
      </c>
      <c r="E9" s="316">
        <v>661380.81999999995</v>
      </c>
      <c r="F9" s="316">
        <v>278352</v>
      </c>
      <c r="G9" s="316">
        <v>385000</v>
      </c>
    </row>
    <row r="10" spans="1:7" ht="29.25" x14ac:dyDescent="0.6">
      <c r="A10" s="131" t="s">
        <v>631</v>
      </c>
      <c r="B10" s="316">
        <v>47300</v>
      </c>
      <c r="C10" s="316">
        <v>48409</v>
      </c>
      <c r="D10" s="316">
        <v>47781.8</v>
      </c>
      <c r="E10" s="316">
        <v>57338.16</v>
      </c>
      <c r="F10" s="316">
        <v>0</v>
      </c>
      <c r="G10" s="316">
        <v>60000</v>
      </c>
    </row>
    <row r="11" spans="1:7" ht="29.25" x14ac:dyDescent="0.6">
      <c r="A11" s="131" t="s">
        <v>632</v>
      </c>
      <c r="B11" s="316">
        <v>9573</v>
      </c>
      <c r="C11" s="316">
        <v>61980</v>
      </c>
      <c r="D11" s="316">
        <v>70600</v>
      </c>
      <c r="E11" s="316">
        <v>71195</v>
      </c>
      <c r="F11" s="316">
        <v>0</v>
      </c>
      <c r="G11" s="316">
        <v>75000</v>
      </c>
    </row>
    <row r="12" spans="1:7" ht="29.25" x14ac:dyDescent="0.6">
      <c r="A12" s="131" t="s">
        <v>633</v>
      </c>
      <c r="B12" s="316">
        <v>353837.25</v>
      </c>
      <c r="C12" s="316">
        <v>71546.2</v>
      </c>
      <c r="D12" s="316">
        <v>57059</v>
      </c>
      <c r="E12" s="316">
        <v>51772.88</v>
      </c>
      <c r="F12" s="316">
        <v>19866</v>
      </c>
      <c r="G12" s="316">
        <v>32000</v>
      </c>
    </row>
    <row r="13" spans="1:7" ht="29.25" x14ac:dyDescent="0.6">
      <c r="A13" s="131" t="s">
        <v>634</v>
      </c>
      <c r="B13" s="316">
        <v>214567.25</v>
      </c>
      <c r="C13" s="316">
        <v>11469.1</v>
      </c>
      <c r="D13" s="316">
        <v>159823</v>
      </c>
      <c r="E13" s="316">
        <v>193135.8</v>
      </c>
      <c r="F13" s="316">
        <v>3370</v>
      </c>
      <c r="G13" s="316">
        <v>190000</v>
      </c>
    </row>
    <row r="14" spans="1:7" x14ac:dyDescent="0.35">
      <c r="B14" s="132"/>
      <c r="C14" s="132"/>
      <c r="D14" s="132"/>
      <c r="E14" s="132"/>
      <c r="F14" s="132"/>
      <c r="G14" s="132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5</vt:i4>
      </vt:variant>
    </vt:vector>
  </HeadingPairs>
  <TitlesOfParts>
    <vt:vector size="21" baseType="lpstr">
      <vt:lpstr>Sheet1</vt:lpstr>
      <vt:lpstr>Planfin2560_2nd</vt:lpstr>
      <vt:lpstr>Revenue</vt:lpstr>
      <vt:lpstr>Expense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6.1 รายละเอียดแผนลงทุน</vt:lpstr>
      <vt:lpstr>7.WS-แผน รพ.สต.</vt:lpstr>
      <vt:lpstr>7.1 รายละเอียด แผน รพ.สต.</vt:lpstr>
      <vt:lpstr>WS2-9</vt:lpstr>
      <vt:lpstr>'6.WS-แผนลงทุน'!Print_Area</vt:lpstr>
      <vt:lpstr>Planfin2560_2nd!Print_Area</vt:lpstr>
      <vt:lpstr>Revenue!Print_Area</vt:lpstr>
      <vt:lpstr>'1.WS-Re-Exp'!Print_Titles</vt:lpstr>
      <vt:lpstr>'7.1 รายละเอียด แผน รพ.สต.'!Print_Titles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บริหาร</cp:lastModifiedBy>
  <cp:lastPrinted>2018-03-28T04:50:05Z</cp:lastPrinted>
  <dcterms:created xsi:type="dcterms:W3CDTF">2016-07-25T14:36:11Z</dcterms:created>
  <dcterms:modified xsi:type="dcterms:W3CDTF">2018-03-29T02:47:49Z</dcterms:modified>
</cp:coreProperties>
</file>