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KPIกระทรวง " sheetId="1" r:id="rId1"/>
  </sheets>
  <definedNames>
    <definedName name="_xlnm._FilterDatabase" localSheetId="0" hidden="1">'KPIกระทรวง '!$E$1:$E$324</definedName>
    <definedName name="_xlnm.Print_Area" localSheetId="0">'KPIกระทรวง '!$A$1:$Y$324</definedName>
    <definedName name="_xlnm.Print_Titles" localSheetId="0">'KPIกระทรวง '!$2:$3</definedName>
  </definedNames>
  <calcPr calcId="144525"/>
</workbook>
</file>

<file path=xl/calcChain.xml><?xml version="1.0" encoding="utf-8"?>
<calcChain xmlns="http://schemas.openxmlformats.org/spreadsheetml/2006/main">
  <c r="K297" i="1" l="1"/>
  <c r="K296" i="1"/>
  <c r="K275" i="1"/>
  <c r="Z245" i="1" l="1"/>
  <c r="Z244" i="1"/>
  <c r="J87" i="1"/>
  <c r="K238" i="1" l="1"/>
  <c r="Q178" i="1" l="1"/>
  <c r="Q175" i="1"/>
  <c r="K260" i="1" l="1"/>
  <c r="K259" i="1"/>
  <c r="K188" i="1" l="1"/>
  <c r="M101" i="1" l="1"/>
  <c r="N101" i="1"/>
  <c r="O101" i="1"/>
  <c r="P101" i="1"/>
  <c r="Q101" i="1"/>
  <c r="R101" i="1"/>
  <c r="S101" i="1"/>
  <c r="T101" i="1"/>
  <c r="K101" i="1"/>
  <c r="L101" i="1"/>
  <c r="L102" i="1"/>
  <c r="M102" i="1"/>
  <c r="N102" i="1"/>
  <c r="O102" i="1"/>
  <c r="P102" i="1"/>
  <c r="Q102" i="1"/>
  <c r="R102" i="1"/>
  <c r="S102" i="1"/>
  <c r="T102" i="1"/>
  <c r="K102" i="1"/>
  <c r="S229" i="1" l="1"/>
  <c r="K17" i="1" l="1"/>
  <c r="K16" i="1"/>
  <c r="K14" i="1"/>
  <c r="K13" i="1"/>
  <c r="K12" i="1"/>
  <c r="K10" i="1"/>
  <c r="K6" i="1"/>
  <c r="L171" i="1"/>
  <c r="M171" i="1"/>
  <c r="N171" i="1"/>
  <c r="O171" i="1"/>
  <c r="P171" i="1"/>
  <c r="Q171" i="1"/>
  <c r="R171" i="1"/>
  <c r="S171" i="1"/>
  <c r="T171" i="1"/>
  <c r="M285" i="1" l="1"/>
  <c r="T323" i="1" l="1"/>
  <c r="S323" i="1"/>
  <c r="R323" i="1"/>
  <c r="Q323" i="1"/>
  <c r="P323" i="1"/>
  <c r="O323" i="1"/>
  <c r="N323" i="1"/>
  <c r="M323" i="1"/>
  <c r="L323" i="1"/>
  <c r="K323" i="1"/>
  <c r="T308" i="1"/>
  <c r="S308" i="1"/>
  <c r="R308" i="1"/>
  <c r="Q308" i="1"/>
  <c r="P308" i="1"/>
  <c r="O308" i="1"/>
  <c r="N308" i="1"/>
  <c r="M308" i="1"/>
  <c r="L308" i="1"/>
  <c r="K308" i="1"/>
  <c r="T305" i="1"/>
  <c r="S305" i="1"/>
  <c r="R305" i="1"/>
  <c r="Q305" i="1"/>
  <c r="P305" i="1"/>
  <c r="O305" i="1"/>
  <c r="N305" i="1"/>
  <c r="M305" i="1"/>
  <c r="L305" i="1"/>
  <c r="K305" i="1"/>
  <c r="J305" i="1"/>
  <c r="T301" i="1"/>
  <c r="S301" i="1"/>
  <c r="R301" i="1"/>
  <c r="Q301" i="1"/>
  <c r="P301" i="1"/>
  <c r="O301" i="1"/>
  <c r="N301" i="1"/>
  <c r="M301" i="1"/>
  <c r="L301" i="1"/>
  <c r="K301" i="1"/>
  <c r="T298" i="1"/>
  <c r="S298" i="1"/>
  <c r="R298" i="1"/>
  <c r="Q298" i="1"/>
  <c r="P298" i="1"/>
  <c r="O298" i="1"/>
  <c r="N298" i="1"/>
  <c r="M298" i="1"/>
  <c r="L298" i="1"/>
  <c r="K298" i="1"/>
  <c r="J298" i="1"/>
  <c r="T292" i="1"/>
  <c r="S292" i="1"/>
  <c r="R292" i="1"/>
  <c r="Q292" i="1"/>
  <c r="P292" i="1"/>
  <c r="O292" i="1"/>
  <c r="N292" i="1"/>
  <c r="M292" i="1"/>
  <c r="L292" i="1"/>
  <c r="K292" i="1"/>
  <c r="T289" i="1"/>
  <c r="S289" i="1"/>
  <c r="R289" i="1"/>
  <c r="Q289" i="1"/>
  <c r="P289" i="1"/>
  <c r="O289" i="1"/>
  <c r="N289" i="1"/>
  <c r="M289" i="1"/>
  <c r="L289" i="1"/>
  <c r="K289" i="1"/>
  <c r="T286" i="1"/>
  <c r="S286" i="1"/>
  <c r="R286" i="1"/>
  <c r="Q286" i="1"/>
  <c r="P286" i="1"/>
  <c r="O286" i="1"/>
  <c r="N286" i="1"/>
  <c r="M286" i="1"/>
  <c r="L286" i="1"/>
  <c r="K286" i="1"/>
  <c r="T285" i="1"/>
  <c r="S285" i="1"/>
  <c r="R285" i="1"/>
  <c r="Q285" i="1"/>
  <c r="P285" i="1"/>
  <c r="O285" i="1"/>
  <c r="N285" i="1"/>
  <c r="L285" i="1"/>
  <c r="K285" i="1"/>
  <c r="T281" i="1"/>
  <c r="S281" i="1"/>
  <c r="R281" i="1"/>
  <c r="Q281" i="1"/>
  <c r="P281" i="1"/>
  <c r="O281" i="1"/>
  <c r="N281" i="1"/>
  <c r="M281" i="1"/>
  <c r="L281" i="1"/>
  <c r="K281" i="1"/>
  <c r="J281" i="1"/>
  <c r="T276" i="1"/>
  <c r="S276" i="1"/>
  <c r="R276" i="1"/>
  <c r="Q276" i="1"/>
  <c r="P276" i="1"/>
  <c r="O276" i="1"/>
  <c r="N276" i="1"/>
  <c r="M276" i="1"/>
  <c r="L276" i="1"/>
  <c r="K276" i="1"/>
  <c r="T273" i="1"/>
  <c r="S273" i="1"/>
  <c r="R273" i="1"/>
  <c r="Q273" i="1"/>
  <c r="P273" i="1"/>
  <c r="O273" i="1"/>
  <c r="N273" i="1"/>
  <c r="M273" i="1"/>
  <c r="L273" i="1"/>
  <c r="K273" i="1"/>
  <c r="T270" i="1"/>
  <c r="S270" i="1"/>
  <c r="R270" i="1"/>
  <c r="Q270" i="1"/>
  <c r="P270" i="1"/>
  <c r="O270" i="1"/>
  <c r="N270" i="1"/>
  <c r="M270" i="1"/>
  <c r="L270" i="1"/>
  <c r="K270" i="1"/>
  <c r="T267" i="1"/>
  <c r="S267" i="1"/>
  <c r="R267" i="1"/>
  <c r="Q267" i="1"/>
  <c r="P267" i="1"/>
  <c r="O267" i="1"/>
  <c r="N267" i="1"/>
  <c r="M267" i="1"/>
  <c r="L267" i="1"/>
  <c r="K267" i="1"/>
  <c r="T264" i="1"/>
  <c r="S264" i="1"/>
  <c r="R264" i="1"/>
  <c r="Q264" i="1"/>
  <c r="P264" i="1"/>
  <c r="O264" i="1"/>
  <c r="N264" i="1"/>
  <c r="M264" i="1"/>
  <c r="L264" i="1"/>
  <c r="K264" i="1"/>
  <c r="T261" i="1"/>
  <c r="S261" i="1"/>
  <c r="R261" i="1"/>
  <c r="Q261" i="1"/>
  <c r="P261" i="1"/>
  <c r="O261" i="1"/>
  <c r="N261" i="1"/>
  <c r="M261" i="1"/>
  <c r="L261" i="1"/>
  <c r="K261" i="1"/>
  <c r="J261" i="1"/>
  <c r="T258" i="1"/>
  <c r="S258" i="1"/>
  <c r="R258" i="1"/>
  <c r="Q258" i="1"/>
  <c r="P258" i="1"/>
  <c r="O258" i="1"/>
  <c r="N258" i="1"/>
  <c r="M258" i="1"/>
  <c r="L258" i="1"/>
  <c r="K258" i="1"/>
  <c r="J258" i="1"/>
  <c r="T252" i="1"/>
  <c r="S252" i="1"/>
  <c r="R252" i="1"/>
  <c r="Q252" i="1"/>
  <c r="P252" i="1"/>
  <c r="O252" i="1"/>
  <c r="N252" i="1"/>
  <c r="M252" i="1"/>
  <c r="L252" i="1"/>
  <c r="K252" i="1"/>
  <c r="T249" i="1"/>
  <c r="S249" i="1"/>
  <c r="R249" i="1"/>
  <c r="Q249" i="1"/>
  <c r="P249" i="1"/>
  <c r="O249" i="1"/>
  <c r="N249" i="1"/>
  <c r="M249" i="1"/>
  <c r="L249" i="1"/>
  <c r="K249" i="1"/>
  <c r="T246" i="1"/>
  <c r="S246" i="1"/>
  <c r="R246" i="1"/>
  <c r="Q246" i="1"/>
  <c r="P246" i="1"/>
  <c r="O246" i="1"/>
  <c r="N246" i="1"/>
  <c r="M246" i="1"/>
  <c r="L246" i="1"/>
  <c r="K246" i="1"/>
  <c r="T243" i="1"/>
  <c r="S243" i="1"/>
  <c r="R243" i="1"/>
  <c r="Q243" i="1"/>
  <c r="P243" i="1"/>
  <c r="O243" i="1"/>
  <c r="N243" i="1"/>
  <c r="M243" i="1"/>
  <c r="L243" i="1"/>
  <c r="K243" i="1"/>
  <c r="T240" i="1"/>
  <c r="S240" i="1"/>
  <c r="R240" i="1"/>
  <c r="Q240" i="1"/>
  <c r="P240" i="1"/>
  <c r="O240" i="1"/>
  <c r="N240" i="1"/>
  <c r="M240" i="1"/>
  <c r="L240" i="1"/>
  <c r="K240" i="1"/>
  <c r="Q232" i="1"/>
  <c r="P232" i="1"/>
  <c r="L232" i="1"/>
  <c r="K232" i="1"/>
  <c r="T229" i="1"/>
  <c r="R229" i="1"/>
  <c r="Q229" i="1"/>
  <c r="P229" i="1"/>
  <c r="O229" i="1"/>
  <c r="N229" i="1"/>
  <c r="M229" i="1"/>
  <c r="L229" i="1"/>
  <c r="K229" i="1"/>
  <c r="J229" i="1"/>
  <c r="T225" i="1"/>
  <c r="S225" i="1"/>
  <c r="R225" i="1"/>
  <c r="Q225" i="1"/>
  <c r="P225" i="1"/>
  <c r="O225" i="1"/>
  <c r="N225" i="1"/>
  <c r="M225" i="1"/>
  <c r="L225" i="1"/>
  <c r="K225" i="1"/>
  <c r="T221" i="1"/>
  <c r="S221" i="1"/>
  <c r="R221" i="1"/>
  <c r="Q221" i="1"/>
  <c r="P221" i="1"/>
  <c r="O221" i="1"/>
  <c r="N221" i="1"/>
  <c r="M221" i="1"/>
  <c r="L221" i="1"/>
  <c r="K221" i="1"/>
  <c r="T218" i="1"/>
  <c r="S218" i="1"/>
  <c r="R218" i="1"/>
  <c r="Q218" i="1"/>
  <c r="P218" i="1"/>
  <c r="O218" i="1"/>
  <c r="N218" i="1"/>
  <c r="M218" i="1"/>
  <c r="L218" i="1"/>
  <c r="K218" i="1"/>
  <c r="T215" i="1"/>
  <c r="S215" i="1"/>
  <c r="R215" i="1"/>
  <c r="Q215" i="1"/>
  <c r="P215" i="1"/>
  <c r="O215" i="1"/>
  <c r="N215" i="1"/>
  <c r="M215" i="1"/>
  <c r="L215" i="1"/>
  <c r="K215" i="1"/>
  <c r="T212" i="1"/>
  <c r="S212" i="1"/>
  <c r="R212" i="1"/>
  <c r="Q212" i="1"/>
  <c r="P212" i="1"/>
  <c r="O212" i="1"/>
  <c r="N212" i="1"/>
  <c r="M212" i="1"/>
  <c r="L212" i="1"/>
  <c r="K212" i="1"/>
  <c r="J212" i="1"/>
  <c r="Q209" i="1"/>
  <c r="L209" i="1"/>
  <c r="K209" i="1"/>
  <c r="T206" i="1"/>
  <c r="S206" i="1"/>
  <c r="R206" i="1"/>
  <c r="Q206" i="1"/>
  <c r="P206" i="1"/>
  <c r="O206" i="1"/>
  <c r="N206" i="1"/>
  <c r="M206" i="1"/>
  <c r="L206" i="1"/>
  <c r="K206" i="1"/>
  <c r="J206" i="1"/>
  <c r="T203" i="1"/>
  <c r="S203" i="1"/>
  <c r="R203" i="1"/>
  <c r="Q203" i="1"/>
  <c r="P203" i="1"/>
  <c r="O203" i="1"/>
  <c r="N203" i="1"/>
  <c r="M203" i="1"/>
  <c r="L203" i="1"/>
  <c r="K203" i="1"/>
  <c r="J203" i="1"/>
  <c r="T200" i="1"/>
  <c r="S200" i="1"/>
  <c r="R200" i="1"/>
  <c r="Q200" i="1"/>
  <c r="P200" i="1"/>
  <c r="O200" i="1"/>
  <c r="N200" i="1"/>
  <c r="M200" i="1"/>
  <c r="L200" i="1"/>
  <c r="K200" i="1"/>
  <c r="J200" i="1"/>
  <c r="T197" i="1"/>
  <c r="S197" i="1"/>
  <c r="R197" i="1"/>
  <c r="Q197" i="1"/>
  <c r="P197" i="1"/>
  <c r="O197" i="1"/>
  <c r="N197" i="1"/>
  <c r="M197" i="1"/>
  <c r="L197" i="1"/>
  <c r="K197" i="1"/>
  <c r="J197" i="1"/>
  <c r="K194" i="1"/>
  <c r="J194" i="1"/>
  <c r="K191" i="1"/>
  <c r="J191" i="1"/>
  <c r="J188" i="1"/>
  <c r="T184" i="1"/>
  <c r="S184" i="1"/>
  <c r="R184" i="1"/>
  <c r="Q184" i="1"/>
  <c r="P184" i="1"/>
  <c r="O184" i="1"/>
  <c r="N184" i="1"/>
  <c r="M184" i="1"/>
  <c r="L184" i="1"/>
  <c r="K184" i="1"/>
  <c r="J184" i="1"/>
  <c r="T181" i="1"/>
  <c r="S181" i="1"/>
  <c r="R181" i="1"/>
  <c r="Q181" i="1"/>
  <c r="P181" i="1"/>
  <c r="O181" i="1"/>
  <c r="N181" i="1"/>
  <c r="M181" i="1"/>
  <c r="L181" i="1"/>
  <c r="K181" i="1"/>
  <c r="T178" i="1"/>
  <c r="S178" i="1"/>
  <c r="R178" i="1"/>
  <c r="P178" i="1"/>
  <c r="O178" i="1"/>
  <c r="N178" i="1"/>
  <c r="M178" i="1"/>
  <c r="L178" i="1"/>
  <c r="K178" i="1"/>
  <c r="T175" i="1"/>
  <c r="S175" i="1"/>
  <c r="R175" i="1"/>
  <c r="P175" i="1"/>
  <c r="O175" i="1"/>
  <c r="N175" i="1"/>
  <c r="M175" i="1"/>
  <c r="L175" i="1"/>
  <c r="K175" i="1"/>
  <c r="K171" i="1"/>
  <c r="T166" i="1"/>
  <c r="S166" i="1"/>
  <c r="R166" i="1"/>
  <c r="Q166" i="1"/>
  <c r="P166" i="1"/>
  <c r="O166" i="1"/>
  <c r="N166" i="1"/>
  <c r="M166" i="1"/>
  <c r="L166" i="1"/>
  <c r="K166" i="1"/>
  <c r="J166" i="1"/>
  <c r="T163" i="1"/>
  <c r="S163" i="1"/>
  <c r="R163" i="1"/>
  <c r="Q163" i="1"/>
  <c r="P163" i="1"/>
  <c r="O163" i="1"/>
  <c r="N163" i="1"/>
  <c r="M163" i="1"/>
  <c r="L163" i="1"/>
  <c r="K163" i="1"/>
  <c r="J163" i="1"/>
  <c r="T160" i="1"/>
  <c r="S160" i="1"/>
  <c r="R160" i="1"/>
  <c r="Q160" i="1"/>
  <c r="P160" i="1"/>
  <c r="O160" i="1"/>
  <c r="N160" i="1"/>
  <c r="M160" i="1"/>
  <c r="L160" i="1"/>
  <c r="K160" i="1"/>
  <c r="J160" i="1"/>
  <c r="T157" i="1"/>
  <c r="S157" i="1"/>
  <c r="R157" i="1"/>
  <c r="Q157" i="1"/>
  <c r="P157" i="1"/>
  <c r="O157" i="1"/>
  <c r="N157" i="1"/>
  <c r="M157" i="1"/>
  <c r="L157" i="1"/>
  <c r="K157" i="1"/>
  <c r="T154" i="1"/>
  <c r="S154" i="1"/>
  <c r="R154" i="1"/>
  <c r="Q154" i="1"/>
  <c r="P154" i="1"/>
  <c r="O154" i="1"/>
  <c r="N154" i="1"/>
  <c r="M154" i="1"/>
  <c r="L154" i="1"/>
  <c r="K154" i="1"/>
  <c r="J154" i="1"/>
  <c r="T151" i="1"/>
  <c r="S151" i="1"/>
  <c r="R151" i="1"/>
  <c r="Q151" i="1"/>
  <c r="P151" i="1"/>
  <c r="O151" i="1"/>
  <c r="N151" i="1"/>
  <c r="M151" i="1"/>
  <c r="L151" i="1"/>
  <c r="K151" i="1"/>
  <c r="J151" i="1"/>
  <c r="T148" i="1"/>
  <c r="S148" i="1"/>
  <c r="R148" i="1"/>
  <c r="Q148" i="1"/>
  <c r="P148" i="1"/>
  <c r="O148" i="1"/>
  <c r="N148" i="1"/>
  <c r="M148" i="1"/>
  <c r="L148" i="1"/>
  <c r="K148" i="1"/>
  <c r="T145" i="1"/>
  <c r="S145" i="1"/>
  <c r="R145" i="1"/>
  <c r="Q145" i="1"/>
  <c r="P145" i="1"/>
  <c r="O145" i="1"/>
  <c r="N145" i="1"/>
  <c r="M145" i="1"/>
  <c r="L145" i="1"/>
  <c r="K145" i="1"/>
  <c r="T142" i="1"/>
  <c r="S142" i="1"/>
  <c r="R142" i="1"/>
  <c r="Q142" i="1"/>
  <c r="P142" i="1"/>
  <c r="O142" i="1"/>
  <c r="N142" i="1"/>
  <c r="M142" i="1"/>
  <c r="L142" i="1"/>
  <c r="K142" i="1"/>
  <c r="T139" i="1"/>
  <c r="S139" i="1"/>
  <c r="R139" i="1"/>
  <c r="Q139" i="1"/>
  <c r="P139" i="1"/>
  <c r="O139" i="1"/>
  <c r="N139" i="1"/>
  <c r="M139" i="1"/>
  <c r="L139" i="1"/>
  <c r="K139" i="1"/>
  <c r="J139" i="1"/>
  <c r="T136" i="1"/>
  <c r="S136" i="1"/>
  <c r="R136" i="1"/>
  <c r="Q136" i="1"/>
  <c r="P136" i="1"/>
  <c r="O136" i="1"/>
  <c r="N136" i="1"/>
  <c r="M136" i="1"/>
  <c r="L136" i="1"/>
  <c r="K136" i="1"/>
  <c r="J136" i="1"/>
  <c r="T133" i="1"/>
  <c r="S133" i="1"/>
  <c r="R133" i="1"/>
  <c r="Q133" i="1"/>
  <c r="P133" i="1"/>
  <c r="O133" i="1"/>
  <c r="N133" i="1"/>
  <c r="M133" i="1"/>
  <c r="L133" i="1"/>
  <c r="K133" i="1"/>
  <c r="J133" i="1"/>
  <c r="T130" i="1"/>
  <c r="S130" i="1"/>
  <c r="R130" i="1"/>
  <c r="Q130" i="1"/>
  <c r="P130" i="1"/>
  <c r="O130" i="1"/>
  <c r="N130" i="1"/>
  <c r="M130" i="1"/>
  <c r="L130" i="1"/>
  <c r="K130" i="1"/>
  <c r="J130" i="1"/>
  <c r="T126" i="1"/>
  <c r="S126" i="1"/>
  <c r="R126" i="1"/>
  <c r="Q126" i="1"/>
  <c r="P126" i="1"/>
  <c r="O126" i="1"/>
  <c r="N126" i="1"/>
  <c r="M126" i="1"/>
  <c r="L126" i="1"/>
  <c r="K126" i="1"/>
  <c r="K121" i="1"/>
  <c r="T118" i="1"/>
  <c r="S118" i="1"/>
  <c r="R118" i="1"/>
  <c r="Q118" i="1"/>
  <c r="P118" i="1"/>
  <c r="O118" i="1"/>
  <c r="N118" i="1"/>
  <c r="M118" i="1"/>
  <c r="L118" i="1"/>
  <c r="K118" i="1"/>
  <c r="T113" i="1"/>
  <c r="S113" i="1"/>
  <c r="R113" i="1"/>
  <c r="Q113" i="1"/>
  <c r="P113" i="1"/>
  <c r="O113" i="1"/>
  <c r="N113" i="1"/>
  <c r="M113" i="1"/>
  <c r="L113" i="1"/>
  <c r="K113" i="1"/>
  <c r="T110" i="1"/>
  <c r="S110" i="1"/>
  <c r="R110" i="1"/>
  <c r="Q110" i="1"/>
  <c r="P110" i="1"/>
  <c r="O110" i="1"/>
  <c r="N110" i="1"/>
  <c r="M110" i="1"/>
  <c r="L110" i="1"/>
  <c r="K110" i="1"/>
  <c r="T107" i="1"/>
  <c r="S107" i="1"/>
  <c r="R107" i="1"/>
  <c r="Q107" i="1"/>
  <c r="P107" i="1"/>
  <c r="O107" i="1"/>
  <c r="N107" i="1"/>
  <c r="M107" i="1"/>
  <c r="L107" i="1"/>
  <c r="K107" i="1"/>
  <c r="T96" i="1"/>
  <c r="S96" i="1"/>
  <c r="R96" i="1"/>
  <c r="Q96" i="1"/>
  <c r="P96" i="1"/>
  <c r="O96" i="1"/>
  <c r="N96" i="1"/>
  <c r="M96" i="1"/>
  <c r="L96" i="1"/>
  <c r="K96" i="1"/>
  <c r="T93" i="1"/>
  <c r="S93" i="1"/>
  <c r="R93" i="1"/>
  <c r="Q93" i="1"/>
  <c r="P93" i="1"/>
  <c r="O93" i="1"/>
  <c r="N93" i="1"/>
  <c r="M93" i="1"/>
  <c r="L93" i="1"/>
  <c r="K93" i="1"/>
  <c r="T90" i="1"/>
  <c r="S90" i="1"/>
  <c r="R90" i="1"/>
  <c r="Q90" i="1"/>
  <c r="P90" i="1"/>
  <c r="O90" i="1"/>
  <c r="N90" i="1"/>
  <c r="M90" i="1"/>
  <c r="L90" i="1"/>
  <c r="K90" i="1"/>
  <c r="T87" i="1"/>
  <c r="S87" i="1"/>
  <c r="R87" i="1"/>
  <c r="Q87" i="1"/>
  <c r="P87" i="1"/>
  <c r="O87" i="1"/>
  <c r="N87" i="1"/>
  <c r="M87" i="1"/>
  <c r="L87" i="1"/>
  <c r="K87" i="1"/>
  <c r="T84" i="1"/>
  <c r="S84" i="1"/>
  <c r="R84" i="1"/>
  <c r="Q84" i="1"/>
  <c r="P84" i="1"/>
  <c r="O84" i="1"/>
  <c r="N84" i="1"/>
  <c r="M84" i="1"/>
  <c r="L84" i="1"/>
  <c r="K84" i="1"/>
  <c r="T81" i="1"/>
  <c r="S81" i="1"/>
  <c r="R81" i="1"/>
  <c r="Q81" i="1"/>
  <c r="P81" i="1"/>
  <c r="O81" i="1"/>
  <c r="N81" i="1"/>
  <c r="M81" i="1"/>
  <c r="L81" i="1"/>
  <c r="K81" i="1"/>
  <c r="J81" i="1"/>
  <c r="T78" i="1"/>
  <c r="S78" i="1"/>
  <c r="R78" i="1"/>
  <c r="Q78" i="1"/>
  <c r="P78" i="1"/>
  <c r="O78" i="1"/>
  <c r="N78" i="1"/>
  <c r="M78" i="1"/>
  <c r="L78" i="1"/>
  <c r="K78" i="1"/>
  <c r="T74" i="1"/>
  <c r="S74" i="1"/>
  <c r="R74" i="1"/>
  <c r="Q74" i="1"/>
  <c r="P74" i="1"/>
  <c r="O74" i="1"/>
  <c r="N74" i="1"/>
  <c r="M74" i="1"/>
  <c r="L74" i="1"/>
  <c r="K74" i="1"/>
  <c r="T64" i="1"/>
  <c r="S64" i="1"/>
  <c r="R64" i="1"/>
  <c r="Q64" i="1"/>
  <c r="P64" i="1"/>
  <c r="O64" i="1"/>
  <c r="N64" i="1"/>
  <c r="M64" i="1"/>
  <c r="L64" i="1"/>
  <c r="K64" i="1"/>
  <c r="J64" i="1"/>
  <c r="T61" i="1"/>
  <c r="S61" i="1"/>
  <c r="R61" i="1"/>
  <c r="Q61" i="1"/>
  <c r="P61" i="1"/>
  <c r="O61" i="1"/>
  <c r="N61" i="1"/>
  <c r="M61" i="1"/>
  <c r="L61" i="1"/>
  <c r="K61" i="1"/>
  <c r="J61" i="1"/>
  <c r="T58" i="1"/>
  <c r="S58" i="1"/>
  <c r="R58" i="1"/>
  <c r="Q58" i="1"/>
  <c r="P58" i="1"/>
  <c r="O58" i="1"/>
  <c r="N58" i="1"/>
  <c r="M58" i="1"/>
  <c r="L58" i="1"/>
  <c r="K58" i="1"/>
  <c r="J58" i="1"/>
  <c r="T55" i="1"/>
  <c r="S55" i="1"/>
  <c r="R55" i="1"/>
  <c r="Q55" i="1"/>
  <c r="P55" i="1"/>
  <c r="O55" i="1"/>
  <c r="N55" i="1"/>
  <c r="M55" i="1"/>
  <c r="L55" i="1"/>
  <c r="K55" i="1"/>
  <c r="T51" i="1"/>
  <c r="S51" i="1"/>
  <c r="R51" i="1"/>
  <c r="Q51" i="1"/>
  <c r="P51" i="1"/>
  <c r="O51" i="1"/>
  <c r="N51" i="1"/>
  <c r="M51" i="1"/>
  <c r="L51" i="1"/>
  <c r="K51" i="1"/>
  <c r="T48" i="1"/>
  <c r="S48" i="1"/>
  <c r="R48" i="1"/>
  <c r="Q48" i="1"/>
  <c r="P48" i="1"/>
  <c r="O48" i="1"/>
  <c r="N48" i="1"/>
  <c r="M48" i="1"/>
  <c r="L48" i="1"/>
  <c r="K48" i="1"/>
  <c r="J48" i="1"/>
  <c r="T45" i="1"/>
  <c r="S45" i="1"/>
  <c r="R45" i="1"/>
  <c r="Q45" i="1"/>
  <c r="P45" i="1"/>
  <c r="O45" i="1"/>
  <c r="N45" i="1"/>
  <c r="M45" i="1"/>
  <c r="L45" i="1"/>
  <c r="K45" i="1"/>
  <c r="J45" i="1"/>
  <c r="T42" i="1"/>
  <c r="S42" i="1"/>
  <c r="R42" i="1"/>
  <c r="Q42" i="1"/>
  <c r="P42" i="1"/>
  <c r="O42" i="1"/>
  <c r="N42" i="1"/>
  <c r="M42" i="1"/>
  <c r="L42" i="1"/>
  <c r="K42" i="1"/>
  <c r="J42" i="1"/>
  <c r="T39" i="1"/>
  <c r="S39" i="1"/>
  <c r="R39" i="1"/>
  <c r="Q39" i="1"/>
  <c r="P39" i="1"/>
  <c r="O39" i="1"/>
  <c r="N39" i="1"/>
  <c r="M39" i="1"/>
  <c r="L39" i="1"/>
  <c r="K39" i="1"/>
  <c r="J39" i="1"/>
  <c r="T36" i="1"/>
  <c r="S36" i="1"/>
  <c r="R36" i="1"/>
  <c r="Q36" i="1"/>
  <c r="P36" i="1"/>
  <c r="O36" i="1"/>
  <c r="N36" i="1"/>
  <c r="M36" i="1"/>
  <c r="L36" i="1"/>
  <c r="K36" i="1"/>
  <c r="J36" i="1"/>
  <c r="T33" i="1"/>
  <c r="S33" i="1"/>
  <c r="R33" i="1"/>
  <c r="Q33" i="1"/>
  <c r="P33" i="1"/>
  <c r="O33" i="1"/>
  <c r="N33" i="1"/>
  <c r="M33" i="1"/>
  <c r="L33" i="1"/>
  <c r="K33" i="1"/>
  <c r="J33" i="1"/>
  <c r="T30" i="1"/>
  <c r="S30" i="1"/>
  <c r="R30" i="1"/>
  <c r="Q30" i="1"/>
  <c r="P30" i="1"/>
  <c r="O30" i="1"/>
  <c r="N30" i="1"/>
  <c r="M30" i="1"/>
  <c r="L30" i="1"/>
  <c r="K30" i="1"/>
  <c r="T27" i="1"/>
  <c r="S27" i="1"/>
  <c r="R27" i="1"/>
  <c r="Q27" i="1"/>
  <c r="P27" i="1"/>
  <c r="O27" i="1"/>
  <c r="N27" i="1"/>
  <c r="M27" i="1"/>
  <c r="L27" i="1"/>
  <c r="K27" i="1"/>
  <c r="J27" i="1"/>
  <c r="T24" i="1"/>
  <c r="S24" i="1"/>
  <c r="R24" i="1"/>
  <c r="Q24" i="1"/>
  <c r="P24" i="1"/>
  <c r="O24" i="1"/>
  <c r="N24" i="1"/>
  <c r="M24" i="1"/>
  <c r="L24" i="1"/>
  <c r="K24" i="1"/>
  <c r="J24" i="1"/>
  <c r="T21" i="1"/>
  <c r="S21" i="1"/>
  <c r="R21" i="1"/>
  <c r="Q21" i="1"/>
  <c r="P21" i="1"/>
  <c r="O21" i="1"/>
  <c r="N21" i="1"/>
  <c r="M21" i="1"/>
  <c r="L21" i="1"/>
  <c r="K21" i="1"/>
  <c r="J21" i="1"/>
  <c r="T18" i="1"/>
  <c r="S18" i="1"/>
  <c r="R18" i="1"/>
  <c r="Q18" i="1"/>
  <c r="P18" i="1"/>
  <c r="O18" i="1"/>
  <c r="N18" i="1"/>
  <c r="M18" i="1"/>
  <c r="L18" i="1"/>
  <c r="K18" i="1"/>
  <c r="T15" i="1"/>
  <c r="S15" i="1"/>
  <c r="R15" i="1"/>
  <c r="Q15" i="1"/>
  <c r="P15" i="1"/>
  <c r="O15" i="1"/>
  <c r="N15" i="1"/>
  <c r="M15" i="1"/>
  <c r="L15" i="1"/>
  <c r="K15" i="1"/>
  <c r="J15" i="1"/>
  <c r="T11" i="1"/>
  <c r="S11" i="1"/>
  <c r="R11" i="1"/>
  <c r="Q11" i="1"/>
  <c r="P11" i="1"/>
  <c r="O11" i="1"/>
  <c r="N11" i="1"/>
  <c r="M11" i="1"/>
  <c r="L11" i="1"/>
  <c r="K11" i="1"/>
  <c r="T8" i="1"/>
  <c r="S8" i="1"/>
  <c r="R8" i="1"/>
  <c r="Q8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<sst xmlns="http://schemas.openxmlformats.org/spreadsheetml/2006/main" count="1337" uniqueCount="620">
  <si>
    <t>แบบรายงานผลการดำเนินงานตามตัวชี้วัดกระทรวงสาธารณสุข ปี 2561</t>
  </si>
  <si>
    <t>โครงการ</t>
  </si>
  <si>
    <t>ประเด็น</t>
  </si>
  <si>
    <t>กดตัวกรองเพื่อดูแต่ละกลุ่มงาน</t>
  </si>
  <si>
    <t>ลำดับ</t>
  </si>
  <si>
    <r>
      <t xml:space="preserve">ตัวชี้วัด
</t>
    </r>
    <r>
      <rPr>
        <b/>
        <sz val="20"/>
        <color rgb="FF002060"/>
        <rFont val="TH SarabunPSK"/>
        <family val="2"/>
      </rPr>
      <t>(สีเหลือง=PA )</t>
    </r>
  </si>
  <si>
    <t>เกณฑ์ปี 61</t>
  </si>
  <si>
    <t>รายละเอียด</t>
  </si>
  <si>
    <t>ผลงานปี 2560</t>
  </si>
  <si>
    <t>ผลการดำเนินการ</t>
  </si>
  <si>
    <t>ระดับการ รายงาน ข้อมูล(กระทรวงระบุ)</t>
  </si>
  <si>
    <t>ระยะเวลาประเมิน</t>
  </si>
  <si>
    <t>แหล่งการดึงข้อมูล</t>
  </si>
  <si>
    <t>ชื่อ/กลุ่มงาน/เบอร์โทรศัพท์ ของผู้รับผิดชอบตัวชี้วัด</t>
  </si>
  <si>
    <t>PA
ปลัด 61</t>
  </si>
  <si>
    <t>Pa
ผตร.61</t>
  </si>
  <si>
    <t>ตรวจราชการ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</si>
  <si>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</si>
  <si>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</si>
  <si>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</si>
  <si>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</si>
  <si>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</si>
  <si>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</si>
  <si>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</si>
  <si>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</si>
  <si>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</si>
  <si>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</si>
  <si>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</si>
  <si>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</si>
  <si>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1. โครงการพัฒนาและสร้างเสริมศักยภาพคนไทยกลุ่มสตรีและเด็กปฐมวัย</t>
  </si>
  <si>
    <t>ส่งเสริม</t>
  </si>
  <si>
    <t xml:space="preserve">ร้อยละสถานบริการสุขภาพที่มีการคลอดมาตรฐาน </t>
  </si>
  <si>
    <t>ร้อยละ 70</t>
  </si>
  <si>
    <t>A=จำนวนโรงพยาบาลระดับ M1 และ F2 ขึ้นไปของที่ผ่านเกณฑ์การประเมิน</t>
  </si>
  <si>
    <t>จังหวัด</t>
  </si>
  <si>
    <t>ไตรมาส 2 และ 4</t>
  </si>
  <si>
    <t>รายงานการประเมิน</t>
  </si>
  <si>
    <t xml:space="preserve">น.ส.ปวีณภัสสร์  คล้ำศิริ /กลุ่มงานส่งเสริมสุขภาพ/08 9831 5944  </t>
  </si>
  <si>
    <t>B=จำนวนโรงพยาบาลระดับ M1 และ F2 ขึ้นไปทั้งหมด</t>
  </si>
  <si>
    <t>(A/B)x 100</t>
  </si>
  <si>
    <t>อัตราส่วนการตายมารดาไทย</t>
  </si>
  <si>
    <t>ไม่เกิน 20 ต่อการเกิดมีชีพ แสนคน</t>
  </si>
  <si>
    <t xml:space="preserve">A = จำนวนมารดาตายระหว่างการตั้งครรภ์ การคลอด หลังคลอด 42 วันหลังคลอด ทุกสาเหตุยกเว้นอุบัติเหตุในช่วงเวลาที่กำหนด
</t>
  </si>
  <si>
    <t>ทุกไตรมาส</t>
  </si>
  <si>
    <t>Health Explorer</t>
  </si>
  <si>
    <t>B = จำนวนการเกิดมีชีพทั้งหมดในช่วงเวลาเดียวกัน</t>
  </si>
  <si>
    <t>(A/B) x 100,000</t>
  </si>
  <si>
    <t xml:space="preserve"> ร้อยละของเด็กอายุ 0-5 ปี มีพัฒนาการสมวัย</t>
  </si>
  <si>
    <t>ร้อยละ 80</t>
  </si>
  <si>
    <t xml:space="preserve">A = จำนวนเด็กอายุ 9,18,30 และ 42 เดือน ผลการตรวจคัดกรองพัฒนาการครั้งแรก ผ่านครบ 5 ด้าน
</t>
  </si>
  <si>
    <t>ทุกไตรมาส(ไม่สะสม)</t>
  </si>
  <si>
    <t>HDC</t>
  </si>
  <si>
    <t xml:space="preserve">B = จำนวนเด็กอายุ 9, 18, 30 และ 42 เดือน ที่พัฒนาการสงสัยล่าช้าครั้งแรกได้รับการ ติดตามกระตุ้นพัฒนาการภายใน 30 วัน และผลการตรวจคัดกรองซ้ำผ่านครบ 5 ด้าน
</t>
  </si>
  <si>
    <t xml:space="preserve">C= จำนวนเด็กอายุ 9, 18, 30 และ 42 เดือน ทั้งหมดในเขตรับผิดชอบที่ได้รับการตรวจคัดกรองพัฒนาการจริง ในเวลาที่กำหนด
</t>
  </si>
  <si>
    <t>((A+B)/C) x 100</t>
  </si>
  <si>
    <t>ร้อยละของเด็กอายุ 0-5 ปี สูงดีสมส่วน และส่วนสูงเฉลี่ยที่อายุ 5 ปี</t>
  </si>
  <si>
    <t>ความครอบคลุมเด็กที่ได้รับการชั่งน้ำหนักและวัดความยาว/ส่วนสูง</t>
  </si>
  <si>
    <t>B2 = จำนวนเด็กอายุ 0-5 ปีที่ชั่งน้ำหนักและวัดส่วนสูงทั้งหมด</t>
  </si>
  <si>
    <t>B1 = จำนวนเด็กอายุ 0-5 ปี ทั้งหมด</t>
  </si>
  <si>
    <t>(B2/B1)*100</t>
  </si>
  <si>
    <t>สูงดีสมส่วนร้อยละ 54</t>
  </si>
  <si>
    <t>A1 = จำนวนเด็กอายุ 0-5 ปีสูงดีสมส่วน</t>
  </si>
  <si>
    <t xml:space="preserve">B2 = จำนวนเด็กอายุ 0-5 ปีที่ชั่งน้ำหนักและวัดส่วนสูงทั้งหมด </t>
  </si>
  <si>
    <t xml:space="preserve">(A1/B2) × 100 </t>
  </si>
  <si>
    <t>ส่วนสูงเฉลี่ย ชาย 113(ปี 64)</t>
  </si>
  <si>
    <t xml:space="preserve">A2 = ผลรวมของส่วนสูงของประชากรชายอายุ 5 ปีที่ได้รับการวัดส่วนสูง </t>
  </si>
  <si>
    <t xml:space="preserve">B3 = จำนวนประชากรชายอายุ 5 ปีที่ได้รับการวัดส่วนสูงทั้งหมด </t>
  </si>
  <si>
    <t>(A2/B3)</t>
  </si>
  <si>
    <t>ส่วนสูงเฉลี่ย หญิง 112(ปี 64)</t>
  </si>
  <si>
    <t xml:space="preserve">A3 = ผลรวมของส่วนสูงของประชากรหญิงอายุ 5 ปีที่ได้รับการวัดส่วนสูง </t>
  </si>
  <si>
    <t xml:space="preserve">B4 = จำนวนประชากรหญิงอายุ 5 ปีที่ได้รับการวัดส่วนสูงทั้งหมด </t>
  </si>
  <si>
    <t>(A3/B4)</t>
  </si>
  <si>
    <t>2. โครงการพัฒนาและสร้างเสริมศักยภาพคนไทยกลุ่มวัยเรียนและวัยรุ่น</t>
  </si>
  <si>
    <t xml:space="preserve"> เด็กไทยมีระดับสติปัญญาเฉลี่ยไม่ต่ำกว่า 100</t>
  </si>
  <si>
    <t xml:space="preserve">เด็กกลุ่มเสี่ยงได้รับ
การติดตามกระตุ้น
พัฒนาการและดูแล
ต่อเนื่องด้วย
เครื่องมือมาตรฐาน
ร้อยละ 60
</t>
  </si>
  <si>
    <t>A =จำนวนเด็กกลุ่มเสี่ยงที่ได้รับการติดตามกระตุ้น
พัฒนาการและดูแลต่อเนื่องด้วยเครื่องมือมาตรฐาน</t>
  </si>
  <si>
    <t>ปีละครั้ง
(ไตรมาส4)</t>
  </si>
  <si>
    <t>รายงาน</t>
  </si>
  <si>
    <t>B = จำนวนเด็กกลุ่มเสี่ยงทั้งหมด</t>
  </si>
  <si>
    <t xml:space="preserve">ร้อยละของเด็กวัยเรียน สูงดีสมส่วน   </t>
  </si>
  <si>
    <t>ร้อยละ 68</t>
  </si>
  <si>
    <t>A1 = จำนวนเด็กอายุ 6-14 ปีสูงดีสมส่วน</t>
  </si>
  <si>
    <t xml:space="preserve">B1 = จำนวนเด็กอายุ 6-14 ปีที่ชั่งน้ำหนักและวัดส่วนสูงทั้งหมด </t>
  </si>
  <si>
    <t>(A1/B1) x 100</t>
  </si>
  <si>
    <t>ส่วนสูงเฉลี่ยชายที่อายุ 14 ปี</t>
  </si>
  <si>
    <t>ส่วนสูงเฉลี่ย ชาย 154 (ปี 64)</t>
  </si>
  <si>
    <t xml:space="preserve">A2 = ผลรวมของส่วนสูงของประชากรชายอายุ 12 ปีที่ได้รับการวัดส่วนสูง </t>
  </si>
  <si>
    <t xml:space="preserve">B2 = จำนวนประชากรชายอายุ 12 ปีที่ได้รับการวัดส่วนสูงทั้งหมด </t>
  </si>
  <si>
    <t>A2/B2</t>
  </si>
  <si>
    <t>ส่วนสูงเฉลี่ยหญิงที่อายุ 14 ปี</t>
  </si>
  <si>
    <t>ส่วนสูงเฉลี่ย หญิง 155 (ปี 64)</t>
  </si>
  <si>
    <t xml:space="preserve">A3 = ผลรวมของส่วนสูงของประชากรหญิงอายุ 12 ปีที่ได้รับการวัดส่วนสูง </t>
  </si>
  <si>
    <t xml:space="preserve">B3 = จำนวนประชากรหญิงอายุ 12 ปีที่ได้รับการวัดส่วนสูงทั้งหมด </t>
  </si>
  <si>
    <t>A3/B3</t>
  </si>
  <si>
    <t>ร้อยละเด็กอายุ 6-14 ปี มีภาวะผอม</t>
  </si>
  <si>
    <t>น้อยกว่า ร้อยละ 5 (ปี 64)</t>
  </si>
  <si>
    <t>A4 = จำนวนเด็กอายุ 6-14 ปี ที่มีภาวะผอม</t>
  </si>
  <si>
    <t>B1 = จำนวนเด็กอายุ 6-14 ปีที่ชั่งน้ำหนักและวัดส่วนสูงทั้งหมด</t>
  </si>
  <si>
    <t>(A4/B1) x 100</t>
  </si>
  <si>
    <t>ร้อยละเด็กอายุ 6-14 ปี มีภาวะเริ่มอ้วนและอ้วน</t>
  </si>
  <si>
    <t>น้อยกว่า ร้อยละ 10 (ปี 64)</t>
  </si>
  <si>
    <t>A5 = จำนวนเด็กอายุ 6-14 ปี ที่มีภาวะเริ่มอ้วนและอ้วน</t>
  </si>
  <si>
    <t>(A5/B1) x 100</t>
  </si>
  <si>
    <t>ร้อยละเด็กอายุ 6-14 ปี มีภาวะเตี้ย</t>
  </si>
  <si>
    <t>A6 = จำนวนเด็กอายุ 6-14 ปี ที่มีภาวะเตี้ย</t>
  </si>
  <si>
    <t>(A6/B1) x 100</t>
  </si>
  <si>
    <t>NCD</t>
  </si>
  <si>
    <t>ร้อยละของเด็กไทยมีความฉลาดทางอารมณ์ (EQ) อยู่ในเกณฑ์ปกติขึ้นไป</t>
  </si>
  <si>
    <t xml:space="preserve">ร้อยละ 70 </t>
  </si>
  <si>
    <t xml:space="preserve">A = จำนวนเด็กนักเรียนไทยกลุ่มตัวอย่างที่มีความฉลาดทางอารมณ์อยู่ในเกณฑ์ปกติหรือสูงกว่า
</t>
  </si>
  <si>
    <t>ไตรมาส 4</t>
  </si>
  <si>
    <t>สำรวจ</t>
  </si>
  <si>
    <t>นางกฤษณา  ฤทธิ์เดช/    กลุ่มงาน NCD/0 3742 5141-4 ต่อ 303</t>
  </si>
  <si>
    <t>B = จำนวนเด็กนักเรียนไทยที่เป็นกลุ่มตัวอย่างในปีที่ส่ารวจ</t>
  </si>
  <si>
    <t>(A/B) x 100</t>
  </si>
  <si>
    <t>ทันตะ</t>
  </si>
  <si>
    <t xml:space="preserve"> ร้อยละของเด็กกลุ่มอายุ 0-12 ปีฟันดีไม่มีผุ (cavity free)</t>
  </si>
  <si>
    <t>ร้อยละ 54</t>
  </si>
  <si>
    <t>A= จำนวนเด็กกลุ่มอายุ 12 ปีที่ปราศจากฟันผุ</t>
  </si>
  <si>
    <t>นางสาวชยานิศ  อุปนันท์/กลุ่มงานทันตสาธารณสุข/037-425141-4 ต่อ 105</t>
  </si>
  <si>
    <t>B= จำนวนเด็กกลุ่มอายุ 12 ปีที่ได้รับการอุดฟันและไม่มีฟันผุ หรือฟันถูกถอน</t>
  </si>
  <si>
    <t>C = จำนวนเด็กอายุ 12 ปีในพื้นที่รับผิดชอบ</t>
  </si>
  <si>
    <t xml:space="preserve">(A+B)/C x 100 </t>
  </si>
  <si>
    <t xml:space="preserve"> อัตราการคลอดมีชีพในหญิงอายุ 15-19 ปี</t>
  </si>
  <si>
    <t>ไม่เกินร้อยละ 40</t>
  </si>
  <si>
    <t xml:space="preserve">A = จำนวนการคลอดมีชีพโดยหญิงอายุ 15 – 19 ปี (จากทะเบียนเกิด)  </t>
  </si>
  <si>
    <t xml:space="preserve">น.ส.สุลีรัต์  เพชรสมบัติ /กลุ่มงานส่งเสริมสุขภาพ/084-710 7543  </t>
  </si>
  <si>
    <t xml:space="preserve">B = จำนวนหญิงอายุ 15 – 19 ปี ทั้งหมด 
(จำนวนประชากรกลางปีจากฐานข้อมูลทะเบียนราษฎร์)
</t>
  </si>
  <si>
    <t>(A/B) x 1,000</t>
  </si>
  <si>
    <t>3. โครงการพัฒนาและสร้างเสริมศักยภาพคนไทยกลุ่มวัยทำงาน</t>
  </si>
  <si>
    <t>ร้อยละของประชาชนวัยทำงานอายุ 30 - 44 ปี มีค่าดัชนีมวลกายปกติ</t>
  </si>
  <si>
    <t>ร้อยละ 55</t>
  </si>
  <si>
    <t>A = จำนวนประชากรวัยทำงานอายุ 30-44 ปี ที่มีดัชนีมวลกายปกติที่ชั่งน้ำหนักวัดส่วนสูงทั้งหมด</t>
  </si>
  <si>
    <t>ประเทศ</t>
  </si>
  <si>
    <t>ทุก ไตรมาส</t>
  </si>
  <si>
    <t>B = จำนวนประชากรวัยทำงานอายุ 30-44 ปี ที่ชั่งน้ำหนักวัดส่วนสูงทั้งหมด</t>
  </si>
  <si>
    <t>A/B x 100</t>
  </si>
  <si>
    <t>4. โครงการพัฒนาและสร้างเสริมศักยภาพคนไทยกลุ่มวัยผู้สูงอายุ</t>
  </si>
  <si>
    <t xml:space="preserve">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</si>
  <si>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ร้อยละ 60</t>
  </si>
  <si>
    <t>A = จำนวนตําบลที่มีระบบการส่งเสริมสุขภาพผู้สูงอายุในชุมชนระยะยาว(long Term Care)ในชุมชนผ่านเกณฑ์</t>
  </si>
  <si>
    <t>รายงายการประเมิน</t>
  </si>
  <si>
    <t xml:space="preserve">นายจาตุรงค์  จันทร์เรือง /กลุ่มงานส่งเสริมสุขภาพ/081 - 9830535  </t>
  </si>
  <si>
    <t>B= จำนวนตำบลหมดในประเทศไทย</t>
  </si>
  <si>
    <t>(A/B) X 100</t>
  </si>
  <si>
    <t xml:space="preserve"> ร้อยละของ Healthy Ageing </t>
  </si>
  <si>
    <t>ดำเนินงานได้ตามเกณฑ์ 1 - 5</t>
  </si>
  <si>
    <t>ระดับความสำเร็จของการดำเนินงาน Healthy Ageing</t>
  </si>
  <si>
    <t>มีฐานข้อมูลสถานะสุขภาพผู้สูงอายุ ไม่น้อยกว่าร้อยละ 60</t>
  </si>
  <si>
    <t>1. ร้อยละของผู้สงอาย ู ุที่ได้รับการคัดกรอง/ประเมินสุขภาพ(ดําเนินการครบทุกประเด็นและยอดคัดกรองสะสม)</t>
  </si>
  <si>
    <t>มีสถานะผู้สูงอายุที่มีความเสี่ยงภาวะสมองเสื่อม</t>
  </si>
  <si>
    <t>2. อัตราของผู้สูงอายุที่มีความเสี่ยงภาวะสมองเสื่อม</t>
  </si>
  <si>
    <t>มีสถานะผู้สูงอายุ
ที่มีความเสี่ยง
ภาวะหกล้ม</t>
  </si>
  <si>
    <t>3. อัตราของผู้สูงอายุที่มีความเสี่ยงภาวะหกล้ม</t>
  </si>
  <si>
    <t>เพิ่มขึ้นหรือคงที่
จากปี 60</t>
  </si>
  <si>
    <t>4. ร้อยละของผู้สงอาย ู ุที่สามารถ
ช่วยเหลือตนเองได้ในการทํากิจวัตประจําวันพื้นฐาน</t>
  </si>
  <si>
    <t>รพท/ศ = 1
แห่ง
- รพช. อย่าง
น้อย 1 แห่ง</t>
  </si>
  <si>
    <t>แผนงานที่ 2 : การพัฒนาคุณภาพชีวิตระดับอำเภอ (1โครงการ)</t>
  </si>
  <si>
    <t>1. โครงการพัฒนาคุณภาพชีวิตระดับอำเภอ</t>
  </si>
  <si>
    <t>คุณภาพ</t>
  </si>
  <si>
    <t xml:space="preserve"> ร้อยละของการมีคณะกรรมการพัฒนาคุณภาพชีวิตระดับอำเภอ(พชอ.)ที่มีคุณภาพ</t>
  </si>
  <si>
    <t>ร้อยละ 50</t>
  </si>
  <si>
    <t>A = จำนวนอำเภอที่มีคณะกรรมการพัฒนาคุณภาพชีวิตระดับอำเภอผ่านเกณฑ์คุณภาพ</t>
  </si>
  <si>
    <t>นายสมบัติ  สมบัติวงษ์  /กลุ่มงานพัฒนาคุณภาพและรูปแบบบริการ/083-1188506</t>
  </si>
  <si>
    <t>B = จำนวนอำเภอ 9 แห่ง</t>
  </si>
  <si>
    <t>แผนงานที่ 3 : การป้องกันควบคุมโรคและและลดปัจจัยเสี่ยงด้านสุขภาพ (5 โครงการ)</t>
  </si>
  <si>
    <t>1. โครงการพัฒนาระบบการตอบโต้ภาวะฉุกเฉินและภัยสุขภาพ</t>
  </si>
  <si>
    <t>ควบคุมโรค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</si>
  <si>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</si>
  <si>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ร้อยละ 85 (ขั้นตอนที่ 5)</t>
  </si>
  <si>
    <t>A = จำนวนจังหวัดที่มี EOC และ SAT ที่สามารถปฏิบัติงานได้จริง</t>
  </si>
  <si>
    <t>สมบัติ พึงเกษม/กลุ่มงานควบคุมโรค/0 81295 0985</t>
  </si>
  <si>
    <t>B = จำนวนจังหวัดทั้งหมด</t>
  </si>
  <si>
    <t>2. โครงการควบคุมโรคติดต่อ</t>
  </si>
  <si>
    <t xml:space="preserve"> ร้อยละของกลุ่มประชากรหลักที่เข้าถึงบริการป้องกัน HIV และโรคติดต่อทางเพศสัมพันธ์เชิงรุก</t>
  </si>
  <si>
    <t>ร้อยละ 87</t>
  </si>
  <si>
    <t xml:space="preserve">A = จำนวนคนที่เข้าถึงบริการป้องกันเชิงรุกในจังหวัด
(จํานวนคนที่เข้าถึงบริการป้องกันเชิงรุก ในกลุ่มชายมีเพศสัมพันธ์กับชาย/MSM +สาวประเภทสอง /TG + กลุ่มพนักงานบริการ/SW ทั้งหญิงและชาย + กลุ่มผู้ใช้ยาเสพติดด้วยวิธีฉีด /PWID)
</t>
  </si>
  <si>
    <t>นางสาววรรณวิมล สุรินทร์ศักดิ์ /กลุ่มงานควบคุมโรค/084 3625243</t>
  </si>
  <si>
    <t xml:space="preserve">B = จํานวนประชากรกลุ่มประชากรหลัก* ที่คาดประมาณในพื้นที่ (รวมคาดประมาณทุกกลุ่ม)
</t>
  </si>
  <si>
    <t xml:space="preserve"> ร้อยละของตำบลจัดการสุขภาพในการเฝ้าระวัง ป้องกันแก้ไขปัญหาโรคพยาธิใบไม้ตับ และมะเร็งท่อน้ำดี </t>
  </si>
  <si>
    <t>A = จํานวนตําบลที่ดําเนินงานคัดกรองโรคพยาธิใบไม้ตับผ่านเกณฑ์ที่กำหนด</t>
  </si>
  <si>
    <t>4 ตำบล</t>
  </si>
  <si>
    <t>นายประวิทย์ คำนึง /กลุ่มงานควบคุมโรค/08102959387</t>
  </si>
  <si>
    <t xml:space="preserve">B = จำนวนตำบลเป้าหมาย </t>
  </si>
  <si>
    <t xml:space="preserve"> 4 ตำบล</t>
  </si>
  <si>
    <t>3. โครงการควบคุมโรคไม่ติดต่อและภัยสุขภาพ</t>
  </si>
  <si>
    <t xml:space="preserve">อัตราการเสียชีวิตจากการจมน้ำของเด็กอายุน้อยกว่า 15 ปี </t>
  </si>
  <si>
    <t>น้อยกว่าหรือเท่ากับ 4.5</t>
  </si>
  <si>
    <t>A = จำนวนเด็กอายุต่ากว่า 15 ปีทเสียชีวิตจากการจมน้ำ</t>
  </si>
  <si>
    <t>B = จำนวนประชากรกลางปีของเด็ก อายุต่ากว่า 15 ปี</t>
  </si>
  <si>
    <t xml:space="preserve">อัตราการเสียชีวิตจากการบาดเจ็บทางถนน </t>
  </si>
  <si>
    <t>ไม่เกิน 16 ต่อประชากรแสนคน</t>
  </si>
  <si>
    <t>A = จำนวนผู้เสียชีวิตจากอุบัติเหตุทางถนนทั้งหมด (V01-V89) (ตุลาคม - กันยายน)</t>
  </si>
  <si>
    <t>B = จำนวนประชากรกลางปี</t>
  </si>
  <si>
    <t>อัตราผู้ป่วยเบาหวานรายใหม่จากกลุ่มเสี่ยงเบาหวาน และความดันโลหิตสูงราย
ใหม่จากกลุ่มเสี่ยงและสงสัยป่วยความดันโลหิตสูง</t>
  </si>
  <si>
    <t>อัตราผู้ป่วยเบาหวาน      รายใหม่จากกลุ่มเสี่ยงเบาหวาน ไม่เกินร้อยละ 2.40</t>
  </si>
  <si>
    <t xml:space="preserve">A = จํานวนประชากรกลุ่มเสี่ยงเบาหวานอายุ 35 ปี ขึ้นไป ในเขตรับผิดชอบ ที่ถูกวินิจฉัยว่าเป็นผู้ป่วยเบาหวานรายใหม่ และขึ้นทะเบียนในปีงบประมาณ
</t>
  </si>
  <si>
    <t>นางภัทรา  ผาแก้ว/กลุ่มงาน NCD/0 3742 5141-4 ต่อ 303</t>
  </si>
  <si>
    <t>B = จํานวนประชากรอายุ 35 ปี ขึ้นไป ในเขตรับผิดชอบทั้งหมด ที่เป็นกลุ่มเสียงเบาหวานในปีงบประมาณที่ผ่านมา</t>
  </si>
  <si>
    <t>ประชากรกลุ่มเสี่ยงและสงสัยป่วยความดัน
โลหิตสูง ในเขต
รับผิดชอบได้รับการวัดความดันโลหิตที่บ้าน
≥ร้อยละ 10</t>
  </si>
  <si>
    <t xml:space="preserve">C = จํานวนประชากรกลุ่มเสี่ยงและสงสัยป่วยความดันโลหิตสูงอายุ 35 ปี ขึ้นไป ในเขตรับผิดชอบ ได้รับการวัดความดันโลหิตที่บ้าน </t>
  </si>
  <si>
    <t>D = จํานวนประชากรอายุ 35 ปี ขึ้นไป ในเขตรับผิดชอบที่เป็นกลุ่มเสี่ยงและสงสัยป่วยความดันโลหิตสูง ในปีงบประมาณที่ผ่านมา</t>
  </si>
  <si>
    <t>(C/D) x 100</t>
  </si>
  <si>
    <t>4. โครงการส่งเสริมและพัฒนาความปลอดภัยด้านอาหาร</t>
  </si>
  <si>
    <t>คุ้มครอง</t>
  </si>
  <si>
    <t xml:space="preserve"> ร้อยละของผลิตภัณฑ์อาหารสดและอาหารแปรรูปมีความปลอดภัย</t>
  </si>
  <si>
    <t>ร้อยละ 75</t>
  </si>
  <si>
    <t>A=จํานวนของผักและผลไม้สดที่มผลการตรวจวิเคราะห์ผ่านมาตรฐานตามเกณฑ์ที่กําหนด</t>
  </si>
  <si>
    <t>นารีรัตน์/คุ้มครอง/095-9185855</t>
  </si>
  <si>
    <t>B=จํานวนของผักและผลไม้สดที่เก็บตัวอย่างและได้รับรายงานผลการตรวจวิเคราะห์ทั้งหมด</t>
  </si>
  <si>
    <t>C = จํานวนของนมโรงเรียนที่มีผลการตรวจวิเคราะห์ผ่านมาตรฐานตามเกณฑ์ที่กําหนด</t>
  </si>
  <si>
    <t>D = จํานวนของนมโรงเรียนที่เก็บตัวอย่างและได้รับรายงานผลการตรวจวิเคราะห์ทั้งหมด</t>
  </si>
  <si>
    <t>5. โครงการคุ้มครองผู้บริโภคด้านผลิตภัณฑ์สุขภาพและบริการสุขภาพ</t>
  </si>
  <si>
    <t>ร้อยละของผลิตภัณฑ์สุขภาพที่ได้รับการตรวจสอบได้มาตรฐานตามเกณฑ์ที่กำหนด</t>
  </si>
  <si>
    <t>ร้อยละ 96</t>
  </si>
  <si>
    <t>A = จํานวนผลิตภัณฑ์สุขภาพที่ได้รับการตรวจสอบทางห้องปฏิบัติการที่ได้มาตรฐานตามเกณฑ์ที่กำหนด</t>
  </si>
  <si>
    <t>ภมร/คุ้มครอง/095-9185855</t>
  </si>
  <si>
    <t>B = จํานวนผลิตภัณฑ์สุขภาพที่ได้รับผลวิเคราะห์จากห้องปฏิบัติการทั้งหมด</t>
  </si>
  <si>
    <t>C = จํานวนผลิตภัณฑ์สุขภาพที่ตรวจสอบโดยชุดทดสอบเบื้องต้นที่ได้มาตรฐานตามเกณฑ์ที่กำหนด</t>
  </si>
  <si>
    <t>D = จํานวนผลิตภัณฑ์สุขภาพที่ได้รับผลจากชุดทดสอบเบื้องต้นทั้งหมด</t>
  </si>
  <si>
    <t>((A+C)/(B+D)) x 100</t>
  </si>
  <si>
    <t>ร้อยละของสถานพยาบาลเอกชนและสถานประกอบการเพื่อสุขภาพได้รับการตรวจสอบมาตรฐานตามเกณฑ์ที่กำหนด</t>
  </si>
  <si>
    <t>สถานพยาบาลเอกชนผ่านเกณฑ์ ร้อยละ 90</t>
  </si>
  <si>
    <t>A = จำนวนคลินิกเอกชนรายใหม่ผ่านเกณฑ์มาตรฐานตามที่กฎหมายกำหนด</t>
  </si>
  <si>
    <t>C = จำนวนคลินิกเอกชนที่ยื่นคำขอตั้งใหม่ทั้งหมด</t>
  </si>
  <si>
    <t>(A/C) x 100</t>
  </si>
  <si>
    <t>สถานประกอบการ
เพื่อสุขภาพผ่าน
เกณฑ์ฯ
ร้อยละ 65</t>
  </si>
  <si>
    <t xml:space="preserve">B = จำนวนสถานประกอบการเพื่อสุขภาพผ่านเกณฑ์มาตรฐานตามพระราชบัญญัติสถานประกอบการเพื่อสุขภาพ พ.ศ.2559
</t>
  </si>
  <si>
    <t xml:space="preserve">D = จำนวนสถานประกอบเพื่อสุขภาพที่ยื่นขอรับใบอนุญาตประกอบกิจการตั้งแต่เดือนกรกฎาคม 2560 ถึง เดือนกันยายน 2561 และได้รับการตรวจประเมินมาตรฐาน
</t>
  </si>
  <si>
    <t>(B/D) x 100</t>
  </si>
  <si>
    <t>แผนงานที่ 4 : การบริหารจัดการสิ่งแวดล้อม (2 โครงการ)</t>
  </si>
  <si>
    <t>1.โครงการGREEN&amp;CLEAN Hospital</t>
  </si>
  <si>
    <t>อนามัยสิ่งแวดล้อม</t>
  </si>
  <si>
    <t>ร้อยละของโรงพยาบาลที่พัฒนาอนามัยสิ่งแวดล้อมได้ตามเกณฑ์ GREEN&amp;CLEAN Hospital</t>
  </si>
  <si>
    <t>ร้อยละ 20 ผ่านเณฑ์ระดับดีมาก(หรือผ่านอย่างน้อย 1 รพ.)</t>
  </si>
  <si>
    <r>
      <t>ระดับการผ่านเกณฑ์(พื้นฐาน/ดี/ดีมาก)</t>
    </r>
    <r>
      <rPr>
        <sz val="14"/>
        <color rgb="FFFF0000"/>
        <rFont val="TH SarabunPSK"/>
        <family val="2"/>
      </rPr>
      <t>ระบุระดับ</t>
    </r>
  </si>
  <si>
    <t>ทุกเดือน</t>
  </si>
  <si>
    <t>นายนพดล  ทาทิตย์/นายเอกชัย  หอมชื่น /กลุ่มงานอนามัยสิ่งแวดล้อม</t>
  </si>
  <si>
    <t>A1 = จํานวนโรงพยาบาลสังกัดกระทรวงสาธารณสุขที่ดําเนินกิจกรรม GREEN &amp; CLEANผ่านเกณฑ์ระดับดีมาก</t>
  </si>
  <si>
    <t>B = จำนวนโรงพยาบาลสังกัดกระทรวงสาธารณสุขทั้งหมด</t>
  </si>
  <si>
    <t>2. โครงการคุ้มครองสุขภาพประชาชนจากมลพิษสิ่งแวดล้อมในพื้นที่เสี่ยง (Hot Zone)</t>
  </si>
  <si>
    <t>ร้อยละ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</si>
  <si>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ร้อยละ 100 ของจังหวัดผ่านเกณฑ์ระดับพื้นฐาน</t>
  </si>
  <si>
    <t xml:space="preserve">A = จำนวนสำนักงานสาธารณสุขจังหวัดที่มีระบบจัดการปัจจัยเสี่ยงด้านสิ่งแวดล้อมเพื่อ สุขภาพอย่างบูรณาการ มีประสิทธิภาพและยั่งยืน ระดับพื้นฐาน
</t>
  </si>
  <si>
    <t>1(ผ่านระดับพื้นฐาน)</t>
  </si>
  <si>
    <t>B = จำนวนสำนักงานสาธารณสุขจังหวัดทั้งหมด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</si>
  <si>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</si>
  <si>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</si>
  <si>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</si>
  <si>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 xml:space="preserve"> ร้อยละของคลินิกหมอครอบครัวที่เปิดดำเนินการในพื้นที่ (Primary Care Cluster)</t>
  </si>
  <si>
    <t>ร้อยละ 36</t>
  </si>
  <si>
    <t xml:space="preserve">A = จำนวนทีมของคลินิกหมอครอบครัวที่ รพศ./รพท/รพช./รพ.สต ดำเนินการให้บริการการแพทย์ปฐมภูมิ
</t>
  </si>
  <si>
    <t xml:space="preserve">B = จำนวนทีม บริการการแพทย์ปฐมภูมิเป้าหมาย 
</t>
  </si>
  <si>
    <t>แผนงานที่ 6 : การพัฒนาระบบบริการสุขภาพ (Service Plan) (17 โครงการ)</t>
  </si>
  <si>
    <t>1. โครงการพัฒนาระบบบริการสุขภาพ สาขาโรคไม่ติดต่อเรื้อรัง</t>
  </si>
  <si>
    <t>ร้อยละของผู้ป่วยโรคเบาหวานและโรคความดันโลหิตสูงที่ควบคุมได้</t>
  </si>
  <si>
    <t>เบาหวานมากกว่าหรือเท่ากับร้อยละ 40</t>
  </si>
  <si>
    <t xml:space="preserve">A = จํานวนผู้ป่วยโรคเบาหวานที่ลงทะเบียนและอยู่ในพื้นที่รับผิดชอบมีระดับค่าน้ำตาลอยู่ในเกณฑ์ที่ควบคุมได้
</t>
  </si>
  <si>
    <t>เบาหวาน</t>
  </si>
  <si>
    <t xml:space="preserve">B = จำนวนผู้ป่วยโรคเบาหวานที่ลงทะเบียนและอยู่ในพื้นที่รับผิดชอบ 
</t>
  </si>
  <si>
    <t>ความดันโลหิตสูง</t>
  </si>
  <si>
    <t>ความดัยมากกว่าหรือเท่ากับร้อยละ 40</t>
  </si>
  <si>
    <t xml:space="preserve">C = จำนวนผู้ป่วยโรคความดันโลหิตสูงที่ลงทะเบียนและอยู่ในพื้นที่รับผิดชอบ ทีระดับความดันโลหิตอยู่ในเกณฑ์ที่ควบคุมได้
</t>
  </si>
  <si>
    <t xml:space="preserve">D = จำนวนผู้ป่วยโรคความดันโลหิตสูงที่ลงทะเบียนและอยู่ในพื้นที่รับผิดชอบ ในคลินิกบริการเครือข่ายทั้งหมด
</t>
  </si>
  <si>
    <t xml:space="preserve">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</si>
  <si>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มากกว่าหรือเท่ากับร้อยละ 82.5</t>
  </si>
  <si>
    <t xml:space="preserve">A = จำนวนผู้ป่วยเบาหวาน ความดันโลหิตสูง ที่ขึ้นทะเบียนและอยู่ในพื้นที่รับผิดชอบ ได้รับการประเมินโอกาสเสี่ยงต่อการเกิดโรคหัวใจและหลอดเลือด (CVD Risk) 
</t>
  </si>
  <si>
    <t xml:space="preserve">B = จำนวนผู้ป่วยเบาหวาน ความดันโลหิตสูง ที่ขึ้นทะเบียนและอยู่ในพื้นที่รับผิดชอบ 
</t>
  </si>
  <si>
    <t>อัตราตายของผู้ป่วยโรคหลอดเลือดสมอง</t>
  </si>
  <si>
    <t>ผู้ป่วยโรคหลอดเลือดสมอง น้อยกว่าร้อยละ 7</t>
  </si>
  <si>
    <t>A =จำนวนครั้งของการจำหน่ายผู้ป่วยโรคหลอดเลือดสมองตายจากทุกหอผู้ป่วย (I60-I69)</t>
  </si>
  <si>
    <t>B = = จำนวนครั้งของการจำหน่ายผู้ป่วยโรคหลอดเลือดสมองแตกตายจากทุกหอผู้ป่วย (I60-I62)</t>
  </si>
  <si>
    <t>ผู้ป่วยโรคหลอดเลือดสมองแตก น้อยกว่าร้อยละ 25</t>
  </si>
  <si>
    <t>C = จำนวนครั้งของการจำหน่ายผู้ป่วยโรคหลอดเลือดสมองแตกตายจากทุกหอผู้ป่วย (I60-I62)</t>
  </si>
  <si>
    <t xml:space="preserve">D = จำนวนครั้งของการจำหน่ายทุกสถานะของผู้ป่วยโรคหลอดเลือดสมองแตกจากทุกหอผู้ป่วยในช่วงเวลาเดียวกัน (I60-I62)
</t>
  </si>
  <si>
    <t>2.โครงการป้องกันและควบคุมการดื้อยาต้านจุลชีพและการใช้ยาอย่างสมเหตุสมผล</t>
  </si>
  <si>
    <t>ร้อยละของโรงพยาบาลที่ใช้ยาอย่างสมเหตุสมผล (RDU)) และร้อยละของโรงพยาบาลที่มีระบบจัดการการดื้อยาต้านจุลชีพอย่างบูรณาการ (AMR)</t>
  </si>
  <si>
    <t>RDU ขั้น 1 ร้อยละ 80 และขั้น 2 ร้อยละ 20</t>
  </si>
  <si>
    <t xml:space="preserve">A = จำนวนโรงพยาบาลผ่าน RDUขั้น 2
</t>
  </si>
  <si>
    <t>เขต</t>
  </si>
  <si>
    <t>ปรารถนา/คุ้มครอง/095-9185855</t>
  </si>
  <si>
    <t xml:space="preserve">B = จำนวนโรงพยาบาล/ทั้งหมด </t>
  </si>
  <si>
    <t>ร้อยละ 70 ของ
โรงพยาบาล มี
ระบบการจัดการ
AMR อย่างบูรณา
การ</t>
  </si>
  <si>
    <t>C = จํานวนโรงพยาบาลศูนย์ โรงพยาบาลทั่วไปที่ดําเนินกิจกรรม AMR ตามที่กําหนด</t>
  </si>
  <si>
    <t>D = จํานวนโรงพยาบาลศูนย์ โรงพยาบาลทั่วไปทั้งหม</t>
  </si>
  <si>
    <t>3. โครงการพัฒนาศูนย์ความเป็นเลิศทางการแพทย์</t>
  </si>
  <si>
    <t xml:space="preserve">ร้อยละการส่งต่อผู้ป่วยนอกเขตสุขภาพลดลง </t>
  </si>
  <si>
    <t>ลดลงร้อยละ 10</t>
  </si>
  <si>
    <t>A = จำนวนผู้ป่วย 4 สาขา ที่ส่งต่อออกนอกเขตสุขภาพรายไตรมาสปี 2560</t>
  </si>
  <si>
    <t>ไตรมาสที่ 3 และ4</t>
  </si>
  <si>
    <t>B = จำนวนผู้ป่วย 4 สาขา ที่ส่งต่อออกนอกเขตสุขภาพรายไตรมาสปี 2561</t>
  </si>
  <si>
    <t>(A-B)/A x 100</t>
  </si>
  <si>
    <t>4. โครงการพัฒนาระบบบริการสุขภาพ สาขาทารกแรกเกิด</t>
  </si>
  <si>
    <t>อัตราตายทารกแรกเกิด อายุน้อยกว่าหรือเท่ากับ 28 วัน</t>
  </si>
  <si>
    <t>น้อยกว่า 3.4 ต่อพันทารกเกิดมีชีพ</t>
  </si>
  <si>
    <t>A = จำนวนทารกแรกเกิดที่เสียชีวิตภายในอายุ 28 วัน</t>
  </si>
  <si>
    <t>B = จำนวนทำรกแรกเกิดมีชีพ</t>
  </si>
  <si>
    <t>5. โครงการดูแลผู้สูงอายุ ผู้พิการและผู้ด้อยโอกาส แบบประคับประคอง</t>
  </si>
  <si>
    <t xml:space="preserve"> ร้อยละของโรงพยาบาลที่มีการดูแลแบบประคับประคอง (Palliative Care)</t>
  </si>
  <si>
    <t>ผ่านขั้นตอนที่ 2 ขั้นตอน ที่ 3 ขั้นตอน ที่ 4 และขั้นตอนที่ 5</t>
  </si>
  <si>
    <t xml:space="preserve">A = จำนวนโรงพยาบาล (ระดับ A, S, M, F) ดำเนินการผ่านระดับความส่าเร็จ ตามขั้นตอนที่กำหนดในวิธีการประเมินผล
</t>
  </si>
  <si>
    <t>B = จำนวนโรงพยาบาลทั้งหมด (ระดับ A,S,M,F) ในเขตสุขภาพ</t>
  </si>
  <si>
    <t>6. โครงการพัฒนาระบบบริการการแพทย์แผนไทยฯ</t>
  </si>
  <si>
    <t>แผนไทย</t>
  </si>
  <si>
    <t xml:space="preserve"> ร้อยละของผู้ป่วยนอกได้รับบริการการแพทย์แผนไทยและการแพทย์ทางเลือก</t>
  </si>
  <si>
    <t xml:space="preserve">ร้อยละ 20
(รพศ./ทร้อยล10)
(รพช. ร้อยละ20)
รพ.สต.ร้อยละ30)
</t>
  </si>
  <si>
    <t xml:space="preserve">A = 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</si>
  <si>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นางสาวกัญญา  เทพรัตนะ/กลุ่มงานแพทย์แผนไทย/083-2420840</t>
  </si>
  <si>
    <t>B = จำนวนครั้งที่มารับบริการทั้งหมดของสถานบริการสาธารณสุขของรัฐ</t>
  </si>
  <si>
    <t>7. โครงการพัฒนาระบบบริการสุขภาพ สาขาสุขภาพจิตและจิตเวช</t>
  </si>
  <si>
    <t xml:space="preserve"> ร้อยละของผู้ป่วยโรคซึมเศร้าเข้าถึงบริการสุขภาพจิต</t>
  </si>
  <si>
    <t xml:space="preserve">A = จำนวนผู้ป่วยโรคซึมเศร้าที่มารับบริการตั้งแต่ปีงบประมาณ 2552 สะสมมาจนถึงปีงบประมาณ 2561
</t>
  </si>
  <si>
    <t>B = จำนวนผู้ป่วยโรคซึมเศร้าคาดประมาณจากความชุกที่ได้จากการสำรวจ</t>
  </si>
  <si>
    <t xml:space="preserve">อัตราการฆ่าตัวตายสำเร็จ </t>
  </si>
  <si>
    <t>น้อยกว่าหรือเท่ากับ 6.3 ต่อประชากรแสนคน</t>
  </si>
  <si>
    <t>A = จำนวนผู้ฆ่าตัวตายส่าเร็จ</t>
  </si>
  <si>
    <t>8. โครงการพัฒนาระบบบริการสุขภาพ 5 สาขาหลัก</t>
  </si>
  <si>
    <t>รพร.</t>
  </si>
  <si>
    <t>อัตราตายผู้ป่วยติดเชื้อในกระแสเลือดแบบรุนแรงชนิดcommunity-acquired</t>
  </si>
  <si>
    <t xml:space="preserve"> น้อยกว่า ร้อยละ 30 </t>
  </si>
  <si>
    <t xml:space="preserve">A = จำนวนผู้ป่วยที่เสียชีวิต (dead) หรือจากภาวะการติดเชื้อในกระแสเลือดแบบรุนแรง ชนิด community-acquired ที่ลง ICD 10 รหัส R 65.1 และ R57.2 ใน Principle  Diagnosis และ Comorbidity  ไม่นับรวมที่ลงใน Post Admission Comorbidity  (complication) และไม่นับรวมผู้ป่วย palliative (รหัส Z 51.5)
</t>
  </si>
  <si>
    <t>รพร.สระแก้ว+นางภัทรา  ผาแก้ว/    กลุ่มงาน NCD/0 3742 5141-4 ต่อ 303</t>
  </si>
  <si>
    <t xml:space="preserve">B = จำนวนผู้ป่วยปฏิเสธการรักษาเพื่อกลับไปเสียชีวิตที่บ้าน (against advise) จาก ภาวะการติดเชื้อในกระแสเลือดแบบรุนแรงชนิดcommunity-acquired  ที่ลง ICD 10 รหัส R 65.1 และ R57.2  ใน Principle Diagnosis และ Comorbidity   ไม่นับรวมที่ลงใน Post Admission Comorbidity (complication) และไม่นับรวม ผู้ป่วย palliative (รหัส Z 51.5) โดยมีสถานภาพการจำหน่าย (Discharge status) = 2 ปฏิเสธการรักษา, และวิธีการจำหน่าย (Discharge type) = 2 ดีขึ้น
</t>
  </si>
  <si>
    <t xml:space="preserve">C= จำนวนผู้ป่วยที่ปฏิเสธการรักษาเพื่อกลับไปเสียชีวิตที่บ้าน (against advise) จากภาวะการติดเชื้อในกระแสเลือดแบบรุนแรงชนิด community-acquired ที่ลง ICD 10รหัส R 65.1 และ R57.2  ใน Principle Diagnosis และ Comorbidity  ไม่นับรวมที่ลงใน Post Admission Comorbidity (complication) และไม่นับรวมผู้ป่วยpalliative (รหัส Z 51.5)โดยมีสถานภาพการจำหน่าย (Discharge status) = 2 ปฏิเสธการรักษา, และวิธีการจำหน่าย (Discharge type) = 3 ไม่ดีขึ้น
</t>
  </si>
  <si>
    <t xml:space="preserve">D = จำนวนผู้ป่วยติดเชื้อในกระแสเลือดแบบรุนแรงชนิด community-acquired ทั้งหมด ที่ลง ICD 10 รหัส R 65.1 และ R57.2  ใน Principle Diagnosis และ Comorbidity ไม่นับรวมที่ลงใน Post Admission Comorbidity (complication) และไม่นับรวมผู้ป่วย palliative (รหัส Z 51.5)
</t>
  </si>
  <si>
    <t>(A+B+C)/D x 100</t>
  </si>
  <si>
    <t>จำนวนโรงพยาบาลที่มีทีม capture the fracture</t>
  </si>
  <si>
    <t>ร้อยละ 100</t>
  </si>
  <si>
    <t xml:space="preserve">เขตสุขภาพที่มีการจัดตั้งทีม Capturethe fracture </t>
  </si>
  <si>
    <t>ร้อยละของผู้ป่วย Capture the fracture ที่มีภาวะกระดูกหักซ้ำ</t>
  </si>
  <si>
    <t>น้อกว่าร้อยละ 30</t>
  </si>
  <si>
    <t>C = จํานวนผู้ป่วยที่มีกระดูกหักซ้ำาภายหลังกระดูกสะโพกหัก (refracture)</t>
  </si>
  <si>
    <t>D = จํานวนผู้ป่วย Capture the fracture ทั้งหมด</t>
  </si>
  <si>
    <t>ร้อยละของผู้ป่วย Capture the fracture ที่ได้รับการผ่าตัดภายใน 72 ชั่วโมงหลังจากได้รับการรักษาในโรงพยาบาล (Early surgery)</t>
  </si>
  <si>
    <t>มากกว่าร้อยละ 50</t>
  </si>
  <si>
    <t>E = จํานวนผู้ป่วย Capture the fracture ทีได้รับการผ่าตัดแบบ Early surgery</t>
  </si>
  <si>
    <t>F = จํานวนผู้ป่วย Capture the fracture ที่ได้รับการผ่าตัดทั้งหมด</t>
  </si>
  <si>
    <t>(E/F) x 100</t>
  </si>
  <si>
    <t>9. โครงการพัฒนาระบบบริการสุขภาพ สาขาโรคหัวใจ</t>
  </si>
  <si>
    <t>ร้อยละโรงพยาบาลตั้งแต่ระดับ F2 ขึ้นไปสามารถให้ยาละลายลิ่มเลือด (Fibrinolytic drug) ในผู้ป่วย STEMI ได้</t>
  </si>
  <si>
    <t xml:space="preserve">ร้อยละ 100 </t>
  </si>
  <si>
    <t xml:space="preserve">1A = รพ.ระดับ F2 ในเขตที่และ F2 ขึ้นไปที่มีการให้ยาละลายลิ่มเลือดในผู้ป่วย STEMI ในเขตบริการนั้น
</t>
  </si>
  <si>
    <t>2B = รพ. ระดับ F2 และ F2 ขึ้นไปทั้งหมดในเขตนั้น</t>
  </si>
  <si>
    <t>อัตราตายจากโรคหลอดเลือดหัวใจ</t>
  </si>
  <si>
    <t>ไม่เกิน 27 ต่อแสนประชากร</t>
  </si>
  <si>
    <t>A = จำนวนประชากรที่เสียชีวิตจากโรคหลอดเลือดหัวใจ(รหัส ICD-10 =I20-I25)</t>
  </si>
  <si>
    <t>นางภัทรา  ผาแก้ว/    กลุ่มงาน NCD/0 3742 5141-4 ต่อ 303</t>
  </si>
  <si>
    <t>B = จำนวนประชากรกลางในช่วงเวลาเดียวกัน</t>
  </si>
  <si>
    <t>10. โครงการพัฒนาระบบบริการสุขภาพ สาขาโรคมะเร็ง</t>
  </si>
  <si>
    <t>ลดระยะเวลารอคอย ผ่าตัด เคมีบำบัด รังสีรักษา ของมะเร็ง 5 อันดับแรกมะเร็งตับและท่อน้ำดี (C22,C24) มะเร็งหลอดคอ หลอดลมใหญ่และปอด (C33-C34) มะเร็งเต้านม (C50) มะเร็งลำไส้ใหญ่และทวารหนัก (C18-C21) และมะเร็งปากมดลูก (C53)</t>
  </si>
  <si>
    <t xml:space="preserve">1.ร้อยละของผู้ป่วยที่ได้รับการรักษาด้วยการผ่าตัดภายในระยะเวลา 4 สัปดาห์ </t>
  </si>
  <si>
    <t>มากกว่าหรือเท่ากับร้อยละ 85</t>
  </si>
  <si>
    <t xml:space="preserve">A(S) = จำนวนผู้ป่วยที่แพทย์วางแผนการรักษาด้วยการผ่าตัดและได้รับการผ่าตัดรักษา ≤4 สัปดาห์นับตามเกณฑ์ที่กำหนด
</t>
  </si>
  <si>
    <t>B(S) = จำนวนผู้ป่วยที่ได้รับการผ่าตัดเพื่อรักษามะเร็งทั้งหมดในปีที่รายงาน</t>
  </si>
  <si>
    <t xml:space="preserve">2.ร้อยละของผู้ป่วยที่ได้รับการรักษาด้วยเคมีบำบัดภายในระยะเวลา  6 สัปดาห์ </t>
  </si>
  <si>
    <t xml:space="preserve">A(C) = จำนวนผู้ป่วยที่แพทย์วางแผนการรักษาด้วยเคมีบำบัดและได้รับ การรักษาด้วยเคมีบำบัด ≤ 6 สัปดาห์นับตามเกณฑ์ที่กำหนด
</t>
  </si>
  <si>
    <t>B(C) = จำนวนผู้ป่วยที่ได้รับเคมีบำบัดเพื่อรักษามะเร็งทั้งหมดในปีที่รายงาน</t>
  </si>
  <si>
    <t xml:space="preserve">3.ร้อยละของผู้ป่วยที่ได้รับการรักษาด้วยรังสีรักษาภายในระยะเวลา 6 สัปดาห์ </t>
  </si>
  <si>
    <t xml:space="preserve">A(R) = จำนวนผู้ป่วยที่แพทย์วางแผนการรักษาด้วยรังสีรักษาและได้รับการรักษาด้วยรังสีรักษา ≤ 6 สัปดาห์นับตามเกณฑ์ที่กำหนด
</t>
  </si>
  <si>
    <t>B(R) = จำนวนผู้ป่วยที่ได้รับรังสีรักษาเพื่อรักษามะเร็งทั้งหมดในปีที่รายงาน</t>
  </si>
  <si>
    <t xml:space="preserve"> อัตราตายจากโรคมะเร็งตับ</t>
  </si>
  <si>
    <t xml:space="preserve">ไม่เกิน 24.6 ต่อประชากรแสนคน
</t>
  </si>
  <si>
    <t>A = จำนวนการตายจากโรคมะเร็งตับ(รหัส ICD-10 = C22 และC24)</t>
  </si>
  <si>
    <t xml:space="preserve"> อัตราตายจากมะเร็งปอด</t>
  </si>
  <si>
    <t xml:space="preserve">ไม่เกิน 19.8 ต่อประชากรแสนคน
</t>
  </si>
  <si>
    <t>A = จำนวนการตายจากโรคมะเร็งปอด (รหัส ICD-10 = C33 - C34)</t>
  </si>
  <si>
    <t>11. โครงการพัฒนาระบบบริการสุขภาพ สาขาโรคไต</t>
  </si>
  <si>
    <t>ร้อยละของผู้ป่วย CKD ที่มีอัตราการลดลงของ eGFR&lt;4 ml/min/1.73m2/yr</t>
  </si>
  <si>
    <t>ร้อยละ 66</t>
  </si>
  <si>
    <t xml:space="preserve">A = จํานวนผู้ป่วยโรคไตเรื้อรัง Stage 3-4 ตอนเริ่มประเมิน สัญชาติไทยที่มารับบริการที่โรงพยาบาลได้รับการตรวจ creatinine และ มีผล eGFR ≥ 2 ค่า และมีค่าเฉลี่ยการเปลี่ยนแปลง &lt; 4
</t>
  </si>
  <si>
    <t>B = จํานวนผู้ป่วยโรคไตเรื้อรัง Stage 3-4 ตอนเริ่มประเมิน สัญชาติไทยที่มารับบริการที่โรงพยาบาลได้รับการตรวจ creatinine และ มีผล eGFR ≥ 2 ค่า</t>
  </si>
  <si>
    <t>12. โครงการพัฒนาระบบบริการสุขภาพ สาขาจักษุวิทยา</t>
  </si>
  <si>
    <t xml:space="preserve"> ร้อยละของผู้ป่วยต้อกระจกชนิดบอด (Blinding Cataract) ได้รับการผ่าตัดภายใน 30 วัน</t>
  </si>
  <si>
    <t>ร้อยละ 85</t>
  </si>
  <si>
    <t xml:space="preserve">A = จ่านวนผู้ป่วยต้อกระจกชนิดบอด (Blinding Cataract) ที่ได้รับการผ่าตัด ภายใน 30 วัน
</t>
  </si>
  <si>
    <t>VISION 2020</t>
  </si>
  <si>
    <t xml:space="preserve">B = จำนวนผู้ป่วยต้อกระจกชนิดบอด (Blinding Cataract) ที่ด้รับการวินิจฉัย
</t>
  </si>
  <si>
    <t>13. โครงการพัฒนาระบบบริการสุขภาพ สาขาปลูกถ่ายอวัยวะ</t>
  </si>
  <si>
    <t>อัตราส่วนของจํานวนผู้ยินยอมบริจาคอวัยวะจากผู้ป่วยสมองตาย ต่อจํานวนผู้ป่วยเสียชีวิตในโรงพยาบาล</t>
  </si>
  <si>
    <t>0.7:100</t>
  </si>
  <si>
    <t>A = จํานวนผู้บริจาคอวัยวะจากผู้ป่วยสมองตาย (actual donor)ในรพ. A S และ M1</t>
  </si>
  <si>
    <t>B = จํานวนผู้ป่วยที่เสียชีวิตใน รพ. A S และ M1 จากทกสาเหตในปีงบประมาณ 2560</t>
  </si>
  <si>
    <t>(A/B)</t>
  </si>
  <si>
    <t>14. โครงการพัฒนาระบบบริการบำบัดรักษาผู้ป่วยยาเสพติด</t>
  </si>
  <si>
    <t>ร้อยละของผู้ป่วยที่ใช้สารเสพติดที่หยุดเสพต่อเนื่อง3 เดือนหลังจำหน่าย (3 month remission rate)</t>
  </si>
  <si>
    <t>ร้อยละ 90</t>
  </si>
  <si>
    <t xml:space="preserve">A == จำนวนผู้ป่วยยาเสพติดที่เข้ารับการบำบัดรักษาและหยุดเสพต่อเนื่องเป็นระยะเวลา 3 เดือน หลังจำหน่ายจากหน่วยบริการ
</t>
  </si>
  <si>
    <t xml:space="preserve">B = จำนวนผู้ป่วยยาเสพติดที่เข้ารับการบำบัดรักษาและได้รับการจำหน่ายตามเกณฑ์ที่กำหนดจากหน่วยบริการ และได้รับการติดตามในระยะเวลา 3 เดือน
</t>
  </si>
  <si>
    <t>15.โครงการพัฒนาระบบบริการดูแลระยะกลาง Intermediate care</t>
  </si>
  <si>
    <t>ร้อยละของโรงพยาบาลระดับ M และF ที่ให้บริการการดูแลระยะกลาง</t>
  </si>
  <si>
    <t>ร้อยละ 10</t>
  </si>
  <si>
    <t>A = จํานวนโรงพยาบาลระดับ M และ F ที่ดำเนินงานการดูแลระยะกลาง</t>
  </si>
  <si>
    <t>B = จํานวนโรงพยาบาลระดับ M และ F ทงหมด</t>
  </si>
  <si>
    <t>16. โครงการพัฒนาระบบบริการ One day Surgery</t>
  </si>
  <si>
    <t>จำนวนผู้ป่วยที่เข้ารับการผ่าตัดแบบ One Day Surgery</t>
  </si>
  <si>
    <t>ร้อยละ 15</t>
  </si>
  <si>
    <t>A = จํานวนผู้ป่วยทั้งหมดที่ได้รับการผ่าตัดแบบ One Day Surgery</t>
  </si>
  <si>
    <t>B = จํานวนผู้ป่วยที่เข้าเงื่อนไขในการเข้ารบการผ่าตัดแบบ One Day Surgery ด้วยโรคที่กําหนด (Principle diagnosis)</t>
  </si>
  <si>
    <t>17. โครงการพัฒนาระบบบริการ Minimally Invasive Surgery</t>
  </si>
  <si>
    <t>ร้อยละผู้ป่วยที่เข้ารับการผ่าตัดแบบ  Minimally Invasive Surgery</t>
  </si>
  <si>
    <t xml:space="preserve"> ร้อยละ 10</t>
  </si>
  <si>
    <t>A = จํานวนผู้ป่วยทั้งหมดที่ได้รับการผ่าตัดแบบ Minimally Invasive Surgery</t>
  </si>
  <si>
    <t>B = จํานวนผู้ป่วยที่เข้าเงื่อนไขในการเข้ารบการผ ั ่าตัดแบบด้วยโรค Minimally Invasive
Surgery ที่กําหนด (Principle diagnosis)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</si>
  <si>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</si>
  <si>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</si>
  <si>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อัตราการเสียชีวิตของผู้เจ็บบป่วยวิกฤตฉุกเฉิน ภายใน 24 ชั่วโมง ในโรงพยาบาล
ระดับ F2 ขึ้นไป (ทั้งที่ ER และ Admit)</t>
  </si>
  <si>
    <t>ร้อยละ 12</t>
  </si>
  <si>
    <t>A = จํานวนผู้เจ็บป่วยวิกฤตฉุกเฉินที่เสียชีวิตภายใน 24 ชั่วโมง</t>
  </si>
  <si>
    <t>ณัฐกริช  โกมลศรี/กลุ่มงานพัฒนาคถณภาพ</t>
  </si>
  <si>
    <t>B = จํานวนผู้เจ็บป่วยวิกฤตฉุกเฉินทั้งหมด</t>
  </si>
  <si>
    <t>แผนงานที่ 8 : การพัฒนาตามโครงการพระราชดำริ และพื้นที่เฉพาะ (2 โครงการ)</t>
  </si>
  <si>
    <t>1. โครงการเฉลิมพระเกียรติ ร.10</t>
  </si>
  <si>
    <t xml:space="preserve"> อัตราความสําเร็จการรักษาผู้ป่วยวัณโรคปอดรายใหม่</t>
  </si>
  <si>
    <t xml:space="preserve">A = จํานวนผปู้ ่วยวัณโรคปอดรายใหม่ ทขี่ นทะเบ ึ้ ียน ในไตรมาสที่ 1 ของปีงบประมาณ 2561(เดือนตุลาคม – ธันวาคม 2560) โดยมีผลการรักษาหาย (Cured) รวมกับรักษาครบ(Completed) โดยครบรอบรายงานผลการรักษาไม่เกินวันที่ 31 สิงหาคม 2561 เพื่อนําผลการรักษา (Outcome) ไปรายงานผลลัพธ์ในสิ้นเดือนกันยายน 2561
</t>
  </si>
  <si>
    <t xml:space="preserve">นางสาวกาญจนา อ่ำอินทร์/กลุ่มงานควบคุมโรค/06 2461 4490   </t>
  </si>
  <si>
    <t xml:space="preserve">B = จํานวนผู้ป่วยวัณโรคปอดรายใหม่ ทขี่ นทะเบ ึ้ ียน ในไตรมาสที่ 1 ของปีงบประมาณ 2561
(เดือนตุลาคม – ธันวาคม 2560)
</t>
  </si>
  <si>
    <t>2. โครงการพัฒนาเขตเศรษฐกิจพิเศษและสุขภาพแรงงานข้ามชาติ (Migrant Health)</t>
  </si>
  <si>
    <t>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</si>
  <si>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 xml:space="preserve">A = ผลรวมหน่วยบริการสาธารณสุข (รพศ., รพท., รพช.) ในเขตพัฒนาเศรษฐกิจพิเศษที่ ผ่านเกณฑ์การประเมินฯ ตั้งแต่ระดับเริ่มต้นพัฒนา (ขั้นพื้นฐาน) ขึ้นไป
</t>
  </si>
  <si>
    <t>นางสาวกรองกาณจน์ /กลุ่มงาน NCD/0 3742 5141-4 ต่อ 303</t>
  </si>
  <si>
    <t xml:space="preserve">B = จำนวนรวมของหน่วยบริการสาธารณสุข (รพศ./รพท./รพช.) ในเขตพัฒนาเศรษฐกิจพิเศษทั้งหมด
</t>
  </si>
  <si>
    <t>แผนงานที่ 9 : อุตสาหกรรมทางการแพทย์ครบวงจร (1 โครงการ)</t>
  </si>
  <si>
    <t>1.โครงการพัฒนาเมืองสมุนไพร</t>
  </si>
  <si>
    <t>จำนวนเมืองสมุนไพร</t>
  </si>
  <si>
    <t>เขตสุขภาพละ 1 จังหวัด</t>
  </si>
  <si>
    <t>จํานวนเขตสุขภาพ ที่มีผลดําเนินการขับเคลื่อนเมืองสมุนไพรผ่านเกณฑ์ที่กําหนด</t>
  </si>
  <si>
    <t xml:space="preserve">กลุ่มงานแพทย์แผนไทยฯ  </t>
  </si>
  <si>
    <t>3. People Excellence (บุคลากรเป็นเลิศ) (1 แผนงาน 4 โครงการ)</t>
  </si>
  <si>
    <t>แผนงานที่ 10 : การพัฒนาระบบบริหารจัดการกำลังคนด้านสุขภาพ (3 โครงการ)</t>
  </si>
  <si>
    <t xml:space="preserve">1. โครงการผลิตและพัฒนากำลังคนด้านสุขภาพสู่ความเป็นมืออาชีพ </t>
  </si>
  <si>
    <t>ทรัพ</t>
  </si>
  <si>
    <t>ร้อยละของเขตสุขภาพที่มีการบริหารจัดการระบบการผลิตและพัฒนากำลังคนได้ตามเกณฑ์ที่กำหนด</t>
  </si>
  <si>
    <t>ผ่านระดับ 4 ทั้ง 5 องค์ประกอบ</t>
  </si>
  <si>
    <t xml:space="preserve">จำนวนเขตสุขภาพที่มีค่าเฉลี่ยที่ระดับ 4 มั้ง 5 องค์ประกอบ
</t>
  </si>
  <si>
    <t>ผ่าน5 ใน 5องค์ประกอบ</t>
  </si>
  <si>
    <t>ระบุระดับ</t>
  </si>
  <si>
    <t>ไตรมาส 2 และ 3</t>
  </si>
  <si>
    <t>กลุ่มงานบริหารทรัพยากรบุคคล
ชุติญา/ชุติพร/ธมพร</t>
  </si>
  <si>
    <t xml:space="preserve"> ร้อยละของบุคลากรที่ได้รับการพัฒนาตามเกณฑ์ที่กำหนด</t>
  </si>
  <si>
    <t>A = จำนวนบุคลากรที่ได้รับการพัฒนาในปีที่วัดผล</t>
  </si>
  <si>
    <t>กลุ่มงานบริหารทรัพยากรบุคคล
ชุติญา</t>
  </si>
  <si>
    <t>B = จำนวนบุคลากรเป้าหมายที่กำหนด</t>
  </si>
  <si>
    <t>(A/B) x 100 )</t>
  </si>
  <si>
    <t>2.โครงการเพิ่มประสิทธิภาพการบริหารจัดการกำลังคน</t>
  </si>
  <si>
    <t>ร้อยละของหน่วยงานที่มีการนำดัชนีความสุขของคนทำงาน (Happinometer)</t>
  </si>
  <si>
    <t xml:space="preserve">A = จำนวนหน่วยงานที่มีการน่าดัชนีความสุขของคนท่างาน (Happinometer)ไปใช้
</t>
  </si>
  <si>
    <t>Happinometer</t>
  </si>
  <si>
    <t>B = จำนวนหน่วยงานในสังกัดกระทรวงสาธารณสุข</t>
  </si>
  <si>
    <t>อัตราการคงอยู่ของบุคลากรด้านสุขภาพ(Retention Rate)</t>
  </si>
  <si>
    <t>ไม่น้อยกว่าร้อยละ 85</t>
  </si>
  <si>
    <t>A = จํานวนบุคลากรทั้งหมด (ทุกประเภทการจ้าง) ที่ปฏิบัติงานอยู่จริง ณ วันที่เก็บข้อมูล</t>
  </si>
  <si>
    <t>B = จํานวนบุคลากรทั้งหมด (ทุกประเภทการจ้าง) ณ ต้นปีงบประมาณ (1 ตุลาคม)</t>
  </si>
  <si>
    <t>ร้อยละของจังหวัดที่มีบุคลากรสาธารณสุขเพียงพอ</t>
  </si>
  <si>
    <t>A = จํานวนจังหวัดที่มีบุคลากรสาธารณสุข คิดเป็นร้อยละ 80 ขึ้นไปของกรอบอัตรากําลังที่ควรมี ที่กำหนดในระดับหน่วยงาน</t>
  </si>
  <si>
    <t>กลุ่มงานบริหารทรัพยากรบุคคล
ชุติพร/ธมพร</t>
  </si>
  <si>
    <t>3.โครงการพัฒนาเครือข่ายกำลังคนด้านสุขภาพ</t>
  </si>
  <si>
    <t>ร้อยละของครอบครัวที่มีศักยภาพในการดูแลสุขภาพตนเองได้ตามเกณฑ์ที่กำหนด</t>
  </si>
  <si>
    <t>A = จำนวนครอบครัวที่มีศักยภาพในการดูแลสุขภาพตนเองได้ตามเกณฑ์ที่ก่าหนด</t>
  </si>
  <si>
    <t>ทุก 3 เดือน</t>
  </si>
  <si>
    <t xml:space="preserve">นายเชาวลิต  นาคสวัสดิ์  /กลุ่มงานพัฒนาคุณภาพและรูปแบบบริการ/0 3742 5141 ต่อ 301  </t>
  </si>
  <si>
    <t>กําหนด</t>
  </si>
  <si>
    <t>B = จำนวนครอบครัวเป้าหมาย</t>
  </si>
  <si>
    <t>4. Governance Excellence (บริหารเป็นเลิศด้วยธรรมาภิบาล) (5 แผนงาน 9 โครงการ)</t>
  </si>
  <si>
    <t>แผนงานที่ 11 : การพัฒนาระบบธรรมาภิบาลและองค์กรคุณภาพ (2 โครงการ)</t>
  </si>
  <si>
    <t>1. โครงการประเมินคุณธรรมและความโปร่งใส และบริหาร</t>
  </si>
  <si>
    <t>ควบคุมภายใน</t>
  </si>
  <si>
    <t>ร้อยละของหน่วยงานในสังกัดกระทรวงสาธารณสุขผ่านเกณฑ์การประเมิน ITA</t>
  </si>
  <si>
    <t>ระดับคุณธรรมและความโปร่งใสอยู่ในระดับสูงมาก ร้อยละ 90</t>
  </si>
  <si>
    <t>คะแนนที่ได้</t>
  </si>
  <si>
    <t>นางผ่องใส ม่วงประเสริฐ/งานควบคุมภายใน และตรวจสอบภายใน</t>
  </si>
  <si>
    <t xml:space="preserve">A = จํานวนหน่วยงานที่ผ่านเกณฑ์การประเมินตนเองตามแบบสํารวจหลักฐานเชิงประจักษ์
(Evidence Base) ผ่านเกณฑ์ร้อยละ 90 (ใน 1 ปี)
</t>
  </si>
  <si>
    <t>B = จำนวนหน่วยงานทั้งหมดที่ได้รับการประเมิน ITA</t>
  </si>
  <si>
    <t xml:space="preserve">ร้อยละของการจัดซื้อร่วมของยา เวชภัณฑ์ที่ไม่ใช่ยา วัสดุวิทยาศาสตร์ และวัสดุทันตกรรม </t>
  </si>
  <si>
    <t>ร้อยละ 20</t>
  </si>
  <si>
    <t xml:space="preserve">A = มูลค่าการจัดซื้อร่วมของยาและเวชภัณฑ์ที่มิใช่ยาแต่ละประเภทของหน่วยงานในสังกัด กระทรวงสาธารณสุข
</t>
  </si>
  <si>
    <t>ปรารถนา/กลุ่มงานคุ้มครองผู้บริโภค/095-9185855</t>
  </si>
  <si>
    <t xml:space="preserve">B = มูลค่าการจัดซื้อทั้งหมดของยาและเวชภัณฑ์ที่มิใช่ยาแต่ละประเภทของหน่วยงานใน สังกัดกระทรวงสาธารณสุข
</t>
  </si>
  <si>
    <t>ร้อยละของหน่วยงานภายในกระทรวงสาธารณสุขผ่านเกณฑ์การประเมินระบบการควบคุมภายใน</t>
  </si>
  <si>
    <t>ร้อยละ 8</t>
  </si>
  <si>
    <t>A = จำนวนหน่วยงานภายในกระทรวงสาธารณสุข ได้คะแนนประเมิน 5 คะแนน</t>
  </si>
  <si>
    <t>B = จำนวนหน่วยงานทั้งหมดที่ถูกประเมิน</t>
  </si>
  <si>
    <t>2. โครงการพัฒนาองค์กรคุณภาพ</t>
  </si>
  <si>
    <t>ระดับความสำเร็จของการพัฒนาคุณภาพการบริหารจัดการของส่วนราชการในสังกัดกระทรวงสาธารณสุข</t>
  </si>
  <si>
    <t>สสจ.ระดับ 5
สสอ. ระดับ 5 ร้อยละ 20</t>
  </si>
  <si>
    <t xml:space="preserve">A = จำนวนส่วนราชการในสังกัดกระทรวสาธารณสุขผ่านเกณฑ์คุณภาพการบริหารจัดการภาครัฐ (PMQA) รายหมวด 1 และ 5
</t>
  </si>
  <si>
    <t>ปีละ 1 ครั้ง</t>
  </si>
  <si>
    <t>กลุ่มงานพัฒนาคุณภาพและรูปแบบบริการ</t>
  </si>
  <si>
    <t>B = จำนวนส่วนราชการในสังกัดกระทรวสาธารณสุขทั้งหมด</t>
  </si>
  <si>
    <t xml:space="preserve"> ร้อยละของหน่วยบริการที่ผ่านการรับรองคุณภาพโรงพยาบาล (HA) ขั้น 3</t>
  </si>
  <si>
    <t>รพศ และ รพท. ร้อยละ 100</t>
  </si>
  <si>
    <t>A = จำนวนรพศ และ รพท. ในจังหวัดสระแก้ว ที่ผ่านเกณฑ์รับรอง HA ขั้น 3</t>
  </si>
  <si>
    <t>กลุ่มงานพัมนาคุณภาพและรูปแบบบริการ    (กชพรรณ,กัลยา)</t>
  </si>
  <si>
    <t>B = B = จำนวนรพศ และ รพท. สาธารณสุข ในจังหวัดสระแก้วทั้งหมด</t>
  </si>
  <si>
    <t>รพช. ร้อยละ 80</t>
  </si>
  <si>
    <t>A = จำนวนรพช.ในจังหวัดสระแก้ว ที่ผ่านเกณฑ์รับรอง HA ขั้น 3</t>
  </si>
  <si>
    <t>B = B = จำนวนรพช. ในจังหวัดสระแก้วทั้งหมด</t>
  </si>
  <si>
    <t xml:space="preserve"> ร้อยละของ รพ.สต. ในแต่ละอำเภอที่ผ่านเกณฑ์ระดับการพัฒนาคุณภาพ รพ.สต.ติดดาว</t>
  </si>
  <si>
    <t>ร้อยละ 25</t>
  </si>
  <si>
    <t xml:space="preserve">A = จำนวน รพ.สต. ที่ผ่านเกณฑ์มาตรฐานคุณภาพโรงพยาบาลส่งเสริมสุขภาพตำบลติดดาว
</t>
  </si>
  <si>
    <t>แผนงานที่ 12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</si>
  <si>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</si>
  <si>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พยส.</t>
  </si>
  <si>
    <t>ร้อยละของจังหวัดและหน่วยบริการที่ผ่านเกณฑ์คุณภาพข้อมูล</t>
  </si>
  <si>
    <t>คุณภาพข้อมูลสาเหตุการตายไม่น้อยกว่าร้อยละ 25</t>
  </si>
  <si>
    <t>ร้อยละของ Ill Define (ระบุ)</t>
  </si>
  <si>
    <t>43 แฟ้ม</t>
  </si>
  <si>
    <t>A = จํานวนจังหวัดผ่านเกณฑ์คุณภาพข้อมูลสาเหตุการตาย</t>
  </si>
  <si>
    <t>B = จํานวนจังหวัดทั้งหมด</t>
  </si>
  <si>
    <t>นายสาคิด ทัศนพินิ/งานข้อมูลข่าวสารและเทคโนโลยีสารสนเทศ/0-3742-5141 ต่อ 109</t>
  </si>
  <si>
    <t>คุณภาพข้อมูลข้อมูลบริการสุขภาพ ไม่น้อยกว่าร้อยละ 50</t>
  </si>
  <si>
    <t>C = จํานวนรพ.สต. สังกัดสํานักงานปลัดกระทรวงสาธารณสุขที่ผ่านเกณฑ์คุณภาพเวชระเบียน</t>
  </si>
  <si>
    <t>นายจิระเดช ช่างสาย/งานข้อมูลข่าวสารและเทคโนโลยีสารสนเทศ/0-3742-5141 ต่อ 109</t>
  </si>
  <si>
    <t>D = จํานวนรพ.สต. สังกัดสํานักงานปลัดกระทรวงสาธารณสุขทผี่ ่านเกณฑ์คุณภาพการให้รหัสโรค</t>
  </si>
  <si>
    <t>E = จํานวน รพ.สต. สังกัดสํานักงานปลัดกระทรวงสาธารณสุขทั้งหมด</t>
  </si>
  <si>
    <t>ข้อมูลเวชระเบียน : (C/E) x 100</t>
  </si>
  <si>
    <t>ข้อมูลการให้รหัสโรค : (D/E) x 100</t>
  </si>
  <si>
    <t>2. โครงการพัฒนาสุขภาพด้วยเศรษฐกิจดิจิทัล (Digital Economy)</t>
  </si>
  <si>
    <t>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</si>
  <si>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A = จำนวนโรงพยาบาลที่สามารถแลกเปลี่ยนข้อมูลกันได้ </t>
  </si>
  <si>
    <t>ปีละ 2 ครั้ง(เดือน มีนาคม, สิงหาคม)</t>
  </si>
  <si>
    <t>นายจิรเดช ช่างสาย/งานข้อมูลข่าวสารและเทคโนโลยีสารสนเทศ/0-3742-5141 ต่อ 109</t>
  </si>
  <si>
    <t xml:space="preserve">B = จำนวนโรงพยาบาลทั้งหมด </t>
  </si>
  <si>
    <t>ร้อยละของประชาชนเข้าถึงข้อมูลสุขภาพตนเองได้ (Personal Health Record)</t>
  </si>
  <si>
    <t>ร้อยละ 5</t>
  </si>
  <si>
    <t>A = จํานวนประชาชนในเขตรับผิดชอบที่สามารถเข้าถึงข้อมูลสุขภาพตนเองได้</t>
  </si>
  <si>
    <t>นายทรงพล เพียเพ็งต้น/งานข้อมูลข่าวสารและเทคโนโลยีสารสนเทศ/0-3742-5141 ต่อ 109</t>
  </si>
  <si>
    <t>B = จํานวนประชาชนในเขตรับผิดชอบทั้งหมด</t>
  </si>
  <si>
    <t>แผนงานที่ 13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</si>
  <si>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</si>
  <si>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ไม่วัด</t>
  </si>
  <si>
    <t>รายจ่ายต่อหัวที่ปรับด้วยโครงสร้างอายุ ของ 3 ระบบหลักประกันสุขภาพภาครัฐ(Age adjusted health expenditure per capita of each scheme)</t>
  </si>
  <si>
    <t>พิสัยความต่าง
ลดลง
จากปีก่อนหน้า</t>
  </si>
  <si>
    <t>ภายในปี 2565</t>
  </si>
  <si>
    <t>กลุ่มงานประกันสุขภาพ</t>
  </si>
  <si>
    <t xml:space="preserve">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</si>
  <si>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ลดความต่างของ
อัตราการจ่ายเงิน</t>
  </si>
  <si>
    <t>ใช้ข้อมูลทุติยภูมิของระบบประกันสุขภาพภาครัฐ 3 ระบบหลัก</t>
  </si>
  <si>
    <t xml:space="preserve"> ร้อยละของประชากรเข้าถึงบริการการแพทย์ฉุกเฉินปี 2560</t>
  </si>
  <si>
    <t>ไม่ต่ำกว่าร้อยละ 20</t>
  </si>
  <si>
    <t>A = จํานวนครั้งของผู้ป่วยฉุกเฉินวิกฤตที่มาโดยระบบการแพทย์ฉุกเฉิน (EMS)</t>
  </si>
  <si>
    <t>B = จํานวนครั้งของผู้ป่วยฉุกเฉินวิกฤตทั้งหมดที่มารับบริการที่ห้องฉุกเฉิน (ER Visit)</t>
  </si>
  <si>
    <t>2. โครงการบริหารจัดการด้านการเงินการคลัง</t>
  </si>
  <si>
    <t>ประกัน</t>
  </si>
  <si>
    <t>ร้อยละของหน่วยบริการที่ประสบภาวะวิกฤตทางการเงิน</t>
  </si>
  <si>
    <t>ไม่เกิน ร้อยละ 6</t>
  </si>
  <si>
    <t xml:space="preserve">A = จำนวนหน่วยบริการสังกัดส่านักงานปลัดกระทรวงสาธารณสุขที่ประสบภาวะวิกฤติ
ทางการเงิน
</t>
  </si>
  <si>
    <t xml:space="preserve">B = จำนวนหน่วยบริการสังกัดส่านักงานปลัด กระทรวงสาธารณสุข ทั้งหมด (หน่วยบริการที่จัดส่งรายงานงบทดลอง)
</t>
  </si>
  <si>
    <t>แผนงานที่ 15 : การพัฒนางานวิจัยและนวัตกรรมด้านสุขภาพ (2 โครงการ)</t>
  </si>
  <si>
    <t>1. โครงการพัฒนางานวิจัย</t>
  </si>
  <si>
    <t xml:space="preserve"> ร้อยละผลงานวิจัย/R2R ด้านสุขภาพที่เผยแพร่ให้หน่วยงานต่างๆนำไปใช้ประโยชน์</t>
  </si>
  <si>
    <t xml:space="preserve">A = จำนวนผลงานวิจัย/R2R ด้านสุขภาพที่ให้หน่วยงานต่าง ๆ นำไปใช้ประโยชน์
</t>
  </si>
  <si>
    <t xml:space="preserve">B = จำนวนผลงานวิจัย/R2R ด้านสุขภาพทั้งหมดที่ผ่านการตีพิมพ์เผยแพร่ผ่านสื่อต่าง ๆหรือนำเสนอผลงานในเวทีตั้งแต่ระดับจังหวัดขึ้นไป
</t>
  </si>
  <si>
    <t>ร้อยละของงบประมาณด้านการวิจัยและพัฒนา ไม่น้อยกว่าร้อยละ 1.5 ของ
งบประมาณทงหมด</t>
  </si>
  <si>
    <t>ไม่น้อยกว่าร้อยละ 1.5</t>
  </si>
  <si>
    <t xml:space="preserve">A = งบประมาณที่หน่วยงานจัดสรรให้กับโครงการวิจัยและพัฒนา
</t>
  </si>
  <si>
    <t>ไตรมาส 2 3 4</t>
  </si>
  <si>
    <t xml:space="preserve">B = งบประมาณดำเนินการทั้งหมดของหน่วยงานในสังกัดกระทรวงสาธารณสุข
</t>
  </si>
  <si>
    <t>ร้อยละของยากลุ่มเป้าหมายที่ผลิตหรือนําเข้าเพื่อทดแทนยาต้นแบบเพิ่มขึ้น</t>
  </si>
  <si>
    <t>ร้อยละ 10 ของ
รายการยา
กลุ่มเป้าหมายได้รับ
ทะเบียนตํารับและ
พร้อมจําหน่าย
ในเชิงพาณิช</t>
  </si>
  <si>
    <t>A = จำนวนยากลุ่มเป้าหมายที่ผลิตหรือนำเข้าเพื่อทดแทนยาต้นแบบ</t>
  </si>
  <si>
    <t>B = จำนวนยากลุ่มเป้าหมายทั้งหมด</t>
  </si>
  <si>
    <t>ร้อยละรายการยาและเครื่องมือแพทย์ที่ได้รับการขึ้นทะเบียน</t>
  </si>
  <si>
    <t>ร้อยละ 28</t>
  </si>
  <si>
    <t xml:space="preserve">A = จำนวนรายการยาและเครื่องมือแพทย์ที่ผ่านกระบวนการให้คำปรึกษาและได้รับ การขึ้นทะเบียน
</t>
  </si>
  <si>
    <t>ปรารถนา,โสพิศ/คุ้มครอง/095-9185855</t>
  </si>
  <si>
    <t xml:space="preserve">B = จำนวนรายการยาและเครื่องมือแพทย์ที่ผ่านกระบวนการให้คำปรึกษา และผ่านการรับ คำขอขึ้นทะเบียน
</t>
  </si>
  <si>
    <t>จำนวนตำรับยาแผนไทยแห่งชาติ อที่ผ่านการเห็นชอบจากคณะกรรมการคุ้มครอง และส่งเสริมภูมิปัญญาการแพทย์แผนไทย</t>
  </si>
  <si>
    <t>100 ตำรับ</t>
  </si>
  <si>
    <t>ผลงานจำนวนตำรับยาแผนไทย</t>
  </si>
  <si>
    <t>10 ตำรับ</t>
  </si>
  <si>
    <t xml:space="preserve">กลุม่งานแพทย์แผนไทยฯ    นางสาวหทัยชนก  บุญปก    099-1013003        </t>
  </si>
  <si>
    <t>จำนวนนวัตกรรม หรือเทคโนโลยีสุขภาพที่คิดค้นใหม่ หรือที่พัฒนาต่อยอด</t>
  </si>
  <si>
    <t>เพิ่มขึ้นจากฐานข้อมูลนวัตกรรมวิทยาศาสตร์การแพทย์ร้อยละ10</t>
  </si>
  <si>
    <t>A = จํานวนข้อมูลจากฐานข้อมูลนวัตกรรมด้านวิทยาศาสตร์การแพทย์ปีงบประมาณที่ต้องการวัด</t>
  </si>
  <si>
    <t>B = จํานวนข้อมูลจากฐานข้อมูลลนวัตกรรมด้านวิทยาศาสตร์การแพทย์ปีงบประมาณ 2560</t>
  </si>
  <si>
    <t>จำนวนงานวิจัยสมุนไพร/งานวิจัยการแพทย์แผนไทย และการแพทย์ทางเลือกที่นำมาใช้จริงทางการแพทย์หรือการตลาด</t>
  </si>
  <si>
    <t xml:space="preserve"> - วิจัย หรือ R2R  จำนวน 1 เรื่อง /ปี/อำเภอ (สำหรับแพทย์แผนไทย)
</t>
  </si>
  <si>
    <t xml:space="preserve">จำนวนวิจัย/R2Rการแพทย์แผนไทย </t>
  </si>
  <si>
    <t>วิจัย 7 เรื่อง นวัตกรรม 10 เรื่อง</t>
  </si>
  <si>
    <t xml:space="preserve">กลุ่มงานแพทย์แผนไทยฯ    นางสาวนุชรี  บวงสวง  080-0962633      </t>
  </si>
  <si>
    <t>แผนงานที่ 15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</si>
  <si>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</si>
  <si>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>นิติการ</t>
  </si>
  <si>
    <t>ร้อยละของกฎหมายที่ควรปรับปรุงได้รับการแก้ไขและมีการบังคับใช้</t>
  </si>
  <si>
    <t>สสจ.ดำเนินการได้ร้อยละ 90</t>
  </si>
  <si>
    <t>A = สํานักงานสาธารณสุขจังหวัดที่บังคับใช้กฎหมายได้ครบองค์ประกอบ</t>
  </si>
  <si>
    <t>นายพิชิตชัย  เชิดชู กลุ่มงานนิติการ</t>
  </si>
  <si>
    <t>B = สํานักงานสาธารณสุขจังหวัดทั้งหมด</t>
  </si>
  <si>
    <t>32+7</t>
  </si>
  <si>
    <t>รวม 15 แผนงาน45 โครงการ 80 ตัวชี้วัด</t>
  </si>
  <si>
    <t>ระบุกิจกรรมตาม Quickwin ที่ดำเนินการ
หรือหมายเหตุอื่นๆ</t>
  </si>
  <si>
    <t>อยู่ระหว่างดำเนินการ</t>
  </si>
  <si>
    <t xml:space="preserve"> 1. แต่งตั้งคณะกรรมการและคณะทำงานฯ HA และ 5 ระบบงานสำคัญที่มุ่งเน้น (RM,ER,LAB,X-ray, QSC) และจัดทำโครงการฯ เพื่อรองรับดำเนินงาน
2. ประชุมคณะทำงานฯ HA เพื่อออกแบบ และตั้งเป้าหมายพัฒนาปี 61
3. รพ.จัดทำและส่งแผนพัฒนายกระดับตามเป้าหมายปี 61 
4. สรุปแผนพัฒนาฯ ให้ นพ.สสจ. เพื่อมอบนโยบายแก่ ผู้บริหาร รพ.
5. ส่งแผนพัฒนาฯ ให้ รอง นพ.สสจ. เพื่อใช้ประกอบลงเยี่ยมเสริมพลัง ในช่วงเดือน ม.ค.61 หรือ ก่อน สรพ.ลงรับรองผลฯ</t>
  </si>
  <si>
    <t>รอผลประเมินไตรมาส 4</t>
  </si>
  <si>
    <t>ระหว่างดำเนินการ</t>
  </si>
  <si>
    <t>ดี/จิตเวชพื้นฐาน</t>
  </si>
  <si>
    <t>พื้นฐาน</t>
  </si>
  <si>
    <t xml:space="preserve"> -ชี้แจงนโยบายและสื่อสารให้กับ ผอ. รพ. และ สสอ. และผู้เกี่ยวข้อง
-สื่อสารนโยบาย ในที่ประชุม นายอำเภอและหน.ส่วนราชการ ระดับจังหวัด
-กำหนดเป็นตัวชี้วัดผู้บริหาร ของผู้อำนวยการและสาธารณสุขสุขอำเภอ และดำเนินการ MOU  ทั้งจังหวัด
-ทุกอำเภอยกร่างคณะกรรมพัฒนาคุณภาพชีวิตระดับอำเภอ เตรียมประเด็นปัญหาคุณภาพชีวิตเสนอคณะกรรมการ
-T72จังหวัดทำแผนสนับสนุน  และกำหนด ปัญหาคุณภาพชีวิต เชิงนโยบาย
</t>
  </si>
  <si>
    <t xml:space="preserve">ชี้แจงนโยบายแนวทางการดำเนินงาน 16 พ.ย. 60
- อบรมครู ก.จังหวัด (3  ทีม) 18 ธ.ค. 60   
- อบรม พี่เลี้ยง  เลี้ยงระดับอำเภอ ม.ค. 60
 - จังหวัดจัดทำคู่มือประเมิน ตนเอง ให้อำเภอประเมินตนเองและทำแผนพัฒนา ธ.ค. – ม.ค.
</t>
  </si>
  <si>
    <t>1. อยู่ระหว่างการดำเนินการประเมินตนเองและจัดทำแผนพัฒนาส่วนขาดของแต่ละโรงพยาบาล
2. สสจ.ดำเนินการติดตามเยี่ยมเสริมพลังในพื้นที่</t>
  </si>
  <si>
    <t>1. สสจ.จัดทำแผนงานและโครงการรองรับกิจกรรมตามประเด็นรายละเอียดตัวชี้วั
2.จัดการประชุมชี้แจงการจัดทำฐานข้อมูลด้านอนามัยสิ่งแวดล้อม ในพื้นที่ SEZ ,ชายแดน และพื้นที่เสี่ยง</t>
  </si>
  <si>
    <t>นม C/D*100</t>
  </si>
  <si>
    <t>ผักและผลไม้สด A/B*100</t>
  </si>
  <si>
    <t>การให้คำแนะนำเกี่ยวกับมาตรฐานข้อกำหนดของสถานประกอบการเพื่อสุขภาพสำหรับผู้ประกอบการและผู้ให้บริการ</t>
  </si>
  <si>
    <t>การตรวจอนุญาตสถานประกอบการเพื่อสุขภาพ</t>
  </si>
  <si>
    <t>อยู่ระหว่างการจัดซื้อชุดทดสอบ และแผนปฏิบัติการตรวจร่วมกับ Mobile Unit ในเดือนมกราคม 2561</t>
  </si>
  <si>
    <t xml:space="preserve">1.มี สรุปผลการตรวจสอบภายในประจำปีงบประมาณ พ.ศ.2560  การดำเนินการแก้ไขข้อทักท้วง แต่ยังไม่ครบทุกหน่วยงาน 
2.มีแผนการตรวจสอบภายใน ปีงบประมาณ พ.ศ.2561 โดยได้รับอนุมัติจากนพ.สสจ.สก และได้แจ้งให้หน่วยรับตรวจ และ สปสธ.ทราบแล้ว
3.กำหนดให้ทุกโรงพยาบาล ประเมินระบบการควบคุมภายใน ๕ มิติ ขณะนี้อยู่ระหว่างดำเนินการเนื่องจากยังไม่ครบรอบการประเมิน ตามระเบียบ คตง.และได้บรรจุไว้ในแผนปีงบประมาณ 2561
4.ไม่มีปัญหาหนี้ค่าสาธารณูปโภคค้างชำระ และยังได้มีการกำหนดนโยบายและมาตรการประหยัดพลังงานและลดค่าใช้จ่ายด้านสาธารณูปโภค ทั้งในระดับจังหวัดและอำเภอ 
5.มีการแต่งตั้งคณะกรรมการ ภาคีเครือข่ายตรวจสอบภายในระดับจังหวัด และระดับอำเภอ
</t>
  </si>
  <si>
    <t xml:space="preserve">อยู่ระหว่างดำเนินการ 
เนื่องจากยังไม่ครบรอบประเมิน
</t>
  </si>
  <si>
    <t>1. ปัจจุบันจังหวัดสระแก้วอยู่ในขั้นตอนการแต่งตั้งคณะกรรมการพัฒนาระบบบริการสุขภาพการ
ดูแลระยะกลาง (Intermediate care) เพื่อให้ โรงพยาบาลระดับ M/F สามารถให้บริการดูแลระยะ
กลางมากกว่า ≥ 5% ในไตรมาศ 2
2. มีการส่งกลับผู้ป่วยที่พ้นภาวะวิกฤตที่มีอาการคงที่ ไปยังโรงพยาบาลชุมชน (M/F) บ้างแล้วแต่ยัง
ม่ได้มีการรวบรวมข้อมูลอย่างเป็นระบบ</t>
  </si>
  <si>
    <t>1. อยู่ระหว่างดำเนินการแต่งตั้งคณะกรรมการ ดำเนินการ One Day Surgery 
2. มีการวิเคราะห์ เพื่อเข้าร่วมโครงการใน 4 โรค  ได้แก่ 1)Inguinal, Femoral hernia 2)Hydrocele 3)Hemorrhoid 4)Esophagogastric varice</t>
  </si>
  <si>
    <t>ในไตรมาสแรกอยู่ระหว่างดำเนินการ</t>
  </si>
  <si>
    <t>จันทบุรีเป็นเจ้าภาพ</t>
  </si>
  <si>
    <t>N/A</t>
  </si>
  <si>
    <t>5. มีการดําเนินจัดบริการสุขภาพผู้สูงอายุในสถานบริการสุขภาพ</t>
  </si>
  <si>
    <t xml:space="preserve"> - ส่งแบบสำรวจให้กับพื้นที่  เพื่อรวบรวมข้อมูลและจัดทำทะเบียนภูมิปัญญาการแพทย์แผนไทยเกี่ยวกับตำรับยาแผนไทย และตำราการแพทย์แผนไทย
 - กำหนด ส่งข้อมูลการสำรวจดังนี้
       - รอบที่ 1  ส่งวันที่ 28 กุมภาพันธ์ พ.ศ. 2561
       - รอบที่ 2  ส่งวันที่ 25 เมษายน พ.ศ. 2561
       - รอบที่ 3  ส่งวันที่ 27 มิถุนายน พ.ศ. 2561</t>
  </si>
  <si>
    <t xml:space="preserve">1. กำหนดเป็น PA ผอ.,สสอ.,หน.กลุ่มงาน ในสสจ.
2. วิเคราะห์ข้อมูลและทำแผนพัฒนาความสุขของบุคลากร
3. ติดตามในนิเทศ คปสอ.ติดดาว
</t>
  </si>
  <si>
    <t>1.ถ่ายทอดตัวชี้วัดให้หน่วยงานสั่งกัด สสจ.ทราบ          2.แจ้งให้หน่วยงานสังกัด สสจ.สระแก้ว บันทึกการสูญเสียบุคลากรให้เป็นปัจจุบัน                                         3แจ้งหน่วยงานในสังกัดให้  Exit interview ทุกรายที่ลาออก ย้าย โอน อื่นๆ                                         4.กำหนดประชุมทำแผนเสริมสร้างธำรงรักษาบุลากรให้คงอยู่ในระบบ วันที่ 18 ธ.ค.2560                              5.ประชาสัมพันธ์ช่องทางให้คำปรึกษา HR Clinic          6.ประชุมบริหารจัดการที่ดีทุกไตรมาส</t>
  </si>
  <si>
    <t>รพ.วังสมบูรณ์ไม่ครบ</t>
  </si>
  <si>
    <t xml:space="preserve">1. แต่งตั้งคณะกรรมการและคณะทำงานฯ PMQA  ของสำนักงานสาธารณสุขจังหวัดสระแก้ว และจัดทำโครงการฯ เพื่อรองรับดำเนินงาน
2. ระดับจังหวัด ถ่ายทอดตัวชี้วัดให้ผู้บริหาร/หัวหน้ากลุ่มงานฯ ในที่ประชุม กบห. และอยู่ระหว่างประเมินตนเอง ตาม 1) หมวด P 2)หมวด 1,5  3) จัดทำแผนปรับปรุงพัฒนาหมวดละ 1 แผน  4)  จัดทำตัวชี้วัดที่สะท้อนผลลัพธ์ในหมวด 1,5 (ส่วนกลางกำหนดหมวดละ 3 ตัว)
3. ระดับอำเภอ อยู่ระหว่างประเมินตนเอง  ตาม1) หมวด P 2)หมวด 1,5  3) จัดทำแผนปรับปรุงพัฒนาหมวดละ 1 แผน  4)  จัดทำตัวชี้วัดที่สะท้อนผลลัพธ์ในหมวด 1,5 (ส่วนกลางกำหนด)
4. ทีมนำจังหวัด /อำเภอ เตรียมเอกสาร เข้า Work shop ระดับภาคกลาง วันที่ 6 – 8  ธันวาคม 2560  ณ จังหวัดนนทบุรี  </t>
  </si>
  <si>
    <t>B = จำนวนรพ.สต.ทั้งหมดที่ยังไม่ผ่านเกณฑ์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</si>
</sst>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##0;###0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b/>
      <sz val="20"/>
      <color rgb="FF000000"/>
      <name val="TH SarabunPSK"/>
      <family val="2"/>
    </font>
    <font>
      <sz val="10"/>
      <color rgb="FF00000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20"/>
      <color rgb="FF002060"/>
      <name val="TH SarabunPSK"/>
      <family val="2"/>
    </font>
    <font>
      <b/>
      <sz val="16"/>
      <color rgb="FF00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2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color theme="1" tint="0.499984740745262"/>
      <name val="TH SarabunPSK"/>
      <family val="2"/>
    </font>
    <font>
      <sz val="10"/>
      <name val="TH SarabunPSK"/>
      <family val="2"/>
    </font>
    <font>
      <b/>
      <sz val="14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8999908444471571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28">
    <xf numFmtId="0" fontId="0" fillId="0" borderId="0" xfId="0"/>
    <xf numFmtId="0" fontId="4" fillId="0" borderId="0" xfId="3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0" fontId="6" fillId="7" borderId="2" xfId="3" applyFont="1" applyFill="1" applyBorder="1" applyAlignment="1">
      <alignment horizontal="center" vertical="top" wrapText="1"/>
    </xf>
    <xf numFmtId="0" fontId="6" fillId="8" borderId="3" xfId="3" applyFont="1" applyFill="1" applyBorder="1" applyAlignment="1">
      <alignment horizontal="center" vertical="top" wrapText="1"/>
    </xf>
    <xf numFmtId="0" fontId="6" fillId="9" borderId="1" xfId="3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horizontal="left" vertical="top" wrapText="1"/>
    </xf>
    <xf numFmtId="0" fontId="11" fillId="6" borderId="15" xfId="3" applyFont="1" applyFill="1" applyBorder="1" applyAlignment="1">
      <alignment horizontal="right" vertical="top" wrapText="1"/>
    </xf>
    <xf numFmtId="0" fontId="11" fillId="3" borderId="1" xfId="3" applyFont="1" applyFill="1" applyBorder="1" applyAlignment="1">
      <alignment horizontal="right" vertical="top" wrapText="1"/>
    </xf>
    <xf numFmtId="0" fontId="11" fillId="12" borderId="1" xfId="3" applyFont="1" applyFill="1" applyBorder="1" applyAlignment="1">
      <alignment horizontal="right" vertical="top" wrapText="1"/>
    </xf>
    <xf numFmtId="0" fontId="11" fillId="13" borderId="1" xfId="3" applyFont="1" applyFill="1" applyBorder="1" applyAlignment="1">
      <alignment horizontal="right" vertical="top" wrapText="1"/>
    </xf>
    <xf numFmtId="0" fontId="11" fillId="13" borderId="19" xfId="3" applyFont="1" applyFill="1" applyBorder="1" applyAlignment="1">
      <alignment horizontal="right" vertical="top" wrapText="1"/>
    </xf>
    <xf numFmtId="0" fontId="11" fillId="3" borderId="1" xfId="3" applyFont="1" applyFill="1" applyBorder="1" applyAlignment="1">
      <alignment horizontal="left" vertical="top" wrapText="1"/>
    </xf>
    <xf numFmtId="0" fontId="11" fillId="6" borderId="1" xfId="3" applyFont="1" applyFill="1" applyBorder="1" applyAlignment="1">
      <alignment horizontal="right" vertical="top" wrapText="1"/>
    </xf>
    <xf numFmtId="2" fontId="11" fillId="3" borderId="1" xfId="3" applyNumberFormat="1" applyFont="1" applyFill="1" applyBorder="1" applyAlignment="1" applyProtection="1">
      <alignment horizontal="right" vertical="top" wrapText="1"/>
    </xf>
    <xf numFmtId="2" fontId="11" fillId="13" borderId="1" xfId="3" applyNumberFormat="1" applyFont="1" applyFill="1" applyBorder="1" applyAlignment="1" applyProtection="1">
      <alignment horizontal="right" vertical="top" wrapText="1"/>
    </xf>
    <xf numFmtId="2" fontId="11" fillId="13" borderId="19" xfId="3" applyNumberFormat="1" applyFont="1" applyFill="1" applyBorder="1" applyAlignment="1" applyProtection="1">
      <alignment horizontal="right" vertical="top" wrapText="1"/>
    </xf>
    <xf numFmtId="0" fontId="11" fillId="12" borderId="19" xfId="3" applyFont="1" applyFill="1" applyBorder="1" applyAlignment="1">
      <alignment horizontal="right" vertical="top" wrapText="1"/>
    </xf>
    <xf numFmtId="0" fontId="11" fillId="3" borderId="19" xfId="3" applyFont="1" applyFill="1" applyBorder="1" applyAlignment="1">
      <alignment horizontal="right" vertical="top" wrapText="1"/>
    </xf>
    <xf numFmtId="187" fontId="12" fillId="3" borderId="2" xfId="3" applyNumberFormat="1" applyFont="1" applyFill="1" applyBorder="1" applyAlignment="1">
      <alignment horizontal="center" vertical="top" wrapText="1"/>
    </xf>
    <xf numFmtId="0" fontId="11" fillId="6" borderId="1" xfId="3" applyFont="1" applyFill="1" applyBorder="1" applyAlignment="1">
      <alignment vertical="top" wrapText="1"/>
    </xf>
    <xf numFmtId="187" fontId="12" fillId="3" borderId="10" xfId="3" applyNumberFormat="1" applyFont="1" applyFill="1" applyBorder="1" applyAlignment="1">
      <alignment horizontal="center" vertical="top" wrapText="1"/>
    </xf>
    <xf numFmtId="187" fontId="12" fillId="3" borderId="23" xfId="3" applyNumberFormat="1" applyFont="1" applyFill="1" applyBorder="1" applyAlignment="1">
      <alignment horizontal="center" vertical="top" wrapText="1"/>
    </xf>
    <xf numFmtId="2" fontId="11" fillId="6" borderId="1" xfId="3" applyNumberFormat="1" applyFont="1" applyFill="1" applyBorder="1" applyAlignment="1">
      <alignment vertical="top" wrapText="1"/>
    </xf>
    <xf numFmtId="2" fontId="11" fillId="3" borderId="1" xfId="3" applyNumberFormat="1" applyFont="1" applyFill="1" applyBorder="1" applyAlignment="1">
      <alignment horizontal="right" vertical="top" wrapText="1"/>
    </xf>
    <xf numFmtId="2" fontId="11" fillId="3" borderId="19" xfId="3" applyNumberFormat="1" applyFont="1" applyFill="1" applyBorder="1" applyAlignment="1">
      <alignment horizontal="right" vertical="top" wrapText="1"/>
    </xf>
    <xf numFmtId="0" fontId="11" fillId="3" borderId="13" xfId="3" applyFont="1" applyFill="1" applyBorder="1" applyAlignment="1">
      <alignment horizontal="center" vertical="top" wrapText="1"/>
    </xf>
    <xf numFmtId="0" fontId="11" fillId="3" borderId="12" xfId="3" applyFont="1" applyFill="1" applyBorder="1" applyAlignment="1">
      <alignment horizontal="center" vertical="top" wrapText="1"/>
    </xf>
    <xf numFmtId="0" fontId="11" fillId="3" borderId="9" xfId="3" applyFont="1" applyFill="1" applyBorder="1" applyAlignment="1">
      <alignment horizontal="center" vertical="top" wrapText="1"/>
    </xf>
    <xf numFmtId="0" fontId="11" fillId="3" borderId="20" xfId="3" applyFont="1" applyFill="1" applyBorder="1" applyAlignment="1">
      <alignment horizontal="center" vertical="top" wrapText="1"/>
    </xf>
    <xf numFmtId="2" fontId="11" fillId="6" borderId="1" xfId="3" applyNumberFormat="1" applyFont="1" applyFill="1" applyBorder="1" applyAlignment="1">
      <alignment horizontal="right" vertical="top" wrapText="1"/>
    </xf>
    <xf numFmtId="188" fontId="11" fillId="6" borderId="1" xfId="1" applyNumberFormat="1" applyFont="1" applyFill="1" applyBorder="1" applyAlignment="1">
      <alignment horizontal="right" vertical="top" wrapText="1"/>
    </xf>
    <xf numFmtId="3" fontId="11" fillId="12" borderId="1" xfId="3" applyNumberFormat="1" applyFont="1" applyFill="1" applyBorder="1" applyAlignment="1">
      <alignment horizontal="right" vertical="top" wrapText="1"/>
    </xf>
    <xf numFmtId="3" fontId="11" fillId="12" borderId="19" xfId="3" applyNumberFormat="1" applyFont="1" applyFill="1" applyBorder="1" applyAlignment="1">
      <alignment horizontal="right" vertical="top" wrapText="1"/>
    </xf>
    <xf numFmtId="3" fontId="11" fillId="6" borderId="1" xfId="3" applyNumberFormat="1" applyFont="1" applyFill="1" applyBorder="1" applyAlignment="1">
      <alignment horizontal="right" vertical="top" wrapText="1"/>
    </xf>
    <xf numFmtId="3" fontId="11" fillId="3" borderId="1" xfId="3" applyNumberFormat="1" applyFont="1" applyFill="1" applyBorder="1" applyAlignment="1">
      <alignment horizontal="right" vertical="top" wrapText="1"/>
    </xf>
    <xf numFmtId="43" fontId="11" fillId="6" borderId="1" xfId="3" applyNumberFormat="1" applyFont="1" applyFill="1" applyBorder="1" applyAlignment="1">
      <alignment horizontal="right" vertical="top" wrapText="1"/>
    </xf>
    <xf numFmtId="0" fontId="11" fillId="6" borderId="1" xfId="3" applyFont="1" applyFill="1" applyBorder="1" applyAlignment="1">
      <alignment horizontal="center" vertical="top" wrapText="1"/>
    </xf>
    <xf numFmtId="3" fontId="11" fillId="6" borderId="1" xfId="3" applyNumberFormat="1" applyFont="1" applyFill="1" applyBorder="1" applyAlignment="1">
      <alignment vertical="top" wrapText="1"/>
    </xf>
    <xf numFmtId="3" fontId="11" fillId="6" borderId="1" xfId="3" applyNumberFormat="1" applyFont="1" applyFill="1" applyBorder="1" applyAlignment="1">
      <alignment vertical="top"/>
    </xf>
    <xf numFmtId="3" fontId="12" fillId="3" borderId="1" xfId="3" applyNumberFormat="1" applyFont="1" applyFill="1" applyBorder="1" applyAlignment="1">
      <alignment horizontal="right" vertical="top"/>
    </xf>
    <xf numFmtId="3" fontId="12" fillId="12" borderId="1" xfId="3" applyNumberFormat="1" applyFont="1" applyFill="1" applyBorder="1" applyAlignment="1">
      <alignment horizontal="right" vertical="top"/>
    </xf>
    <xf numFmtId="3" fontId="12" fillId="12" borderId="19" xfId="3" applyNumberFormat="1" applyFont="1" applyFill="1" applyBorder="1" applyAlignment="1">
      <alignment horizontal="right" vertical="top"/>
    </xf>
    <xf numFmtId="0" fontId="12" fillId="12" borderId="1" xfId="3" applyFont="1" applyFill="1" applyBorder="1" applyAlignment="1">
      <alignment horizontal="right" vertical="top"/>
    </xf>
    <xf numFmtId="0" fontId="12" fillId="12" borderId="19" xfId="3" applyFont="1" applyFill="1" applyBorder="1" applyAlignment="1">
      <alignment horizontal="right" vertical="top"/>
    </xf>
    <xf numFmtId="2" fontId="11" fillId="6" borderId="1" xfId="3" applyNumberFormat="1" applyFont="1" applyFill="1" applyBorder="1" applyAlignment="1">
      <alignment vertical="top"/>
    </xf>
    <xf numFmtId="0" fontId="11" fillId="6" borderId="1" xfId="3" applyFont="1" applyFill="1" applyBorder="1" applyAlignment="1">
      <alignment vertical="top"/>
    </xf>
    <xf numFmtId="0" fontId="12" fillId="3" borderId="1" xfId="3" applyFont="1" applyFill="1" applyBorder="1" applyAlignment="1">
      <alignment horizontal="right" vertical="top"/>
    </xf>
    <xf numFmtId="0" fontId="12" fillId="3" borderId="1" xfId="3" applyFont="1" applyFill="1" applyBorder="1" applyAlignment="1">
      <alignment vertical="top"/>
    </xf>
    <xf numFmtId="3" fontId="11" fillId="6" borderId="1" xfId="3" applyNumberFormat="1" applyFont="1" applyFill="1" applyBorder="1" applyAlignment="1">
      <alignment horizontal="right" vertical="top"/>
    </xf>
    <xf numFmtId="0" fontId="11" fillId="3" borderId="35" xfId="3" applyFont="1" applyFill="1" applyBorder="1" applyAlignment="1">
      <alignment horizontal="left" vertical="top" wrapText="1"/>
    </xf>
    <xf numFmtId="0" fontId="11" fillId="3" borderId="2" xfId="3" applyFont="1" applyFill="1" applyBorder="1" applyAlignment="1">
      <alignment horizontal="left" vertical="top" wrapText="1"/>
    </xf>
    <xf numFmtId="2" fontId="11" fillId="3" borderId="19" xfId="3" applyNumberFormat="1" applyFont="1" applyFill="1" applyBorder="1" applyAlignment="1" applyProtection="1">
      <alignment horizontal="right" vertical="top" wrapText="1"/>
    </xf>
    <xf numFmtId="0" fontId="11" fillId="3" borderId="15" xfId="3" applyFont="1" applyFill="1" applyBorder="1" applyAlignment="1">
      <alignment horizontal="center" vertical="top" wrapText="1"/>
    </xf>
    <xf numFmtId="0" fontId="11" fillId="3" borderId="37" xfId="3" applyFont="1" applyFill="1" applyBorder="1" applyAlignment="1">
      <alignment vertical="top" wrapText="1"/>
    </xf>
    <xf numFmtId="0" fontId="11" fillId="3" borderId="38" xfId="3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11" fillId="3" borderId="40" xfId="3" applyFont="1" applyFill="1" applyBorder="1" applyAlignment="1">
      <alignment horizontal="left" vertical="top" wrapText="1"/>
    </xf>
    <xf numFmtId="0" fontId="11" fillId="3" borderId="0" xfId="3" applyFont="1" applyFill="1" applyBorder="1" applyAlignment="1">
      <alignment horizontal="left" vertical="top" wrapText="1"/>
    </xf>
    <xf numFmtId="2" fontId="11" fillId="12" borderId="1" xfId="3" applyNumberFormat="1" applyFont="1" applyFill="1" applyBorder="1" applyAlignment="1">
      <alignment horizontal="right" vertical="top" wrapText="1"/>
    </xf>
    <xf numFmtId="2" fontId="11" fillId="12" borderId="19" xfId="3" applyNumberFormat="1" applyFont="1" applyFill="1" applyBorder="1" applyAlignment="1">
      <alignment horizontal="right" vertical="top" wrapText="1"/>
    </xf>
    <xf numFmtId="0" fontId="11" fillId="3" borderId="15" xfId="3" applyFont="1" applyFill="1" applyBorder="1" applyAlignment="1">
      <alignment horizontal="right" vertical="top" wrapText="1"/>
    </xf>
    <xf numFmtId="0" fontId="11" fillId="12" borderId="15" xfId="3" applyFont="1" applyFill="1" applyBorder="1" applyAlignment="1">
      <alignment horizontal="right" vertical="top" wrapText="1"/>
    </xf>
    <xf numFmtId="0" fontId="11" fillId="12" borderId="42" xfId="3" applyFont="1" applyFill="1" applyBorder="1" applyAlignment="1">
      <alignment horizontal="right" vertical="top" wrapText="1"/>
    </xf>
    <xf numFmtId="0" fontId="11" fillId="0" borderId="2" xfId="3" applyFont="1" applyFill="1" applyBorder="1" applyAlignment="1">
      <alignment vertical="top" wrapText="1"/>
    </xf>
    <xf numFmtId="0" fontId="11" fillId="3" borderId="43" xfId="3" applyFont="1" applyFill="1" applyBorder="1" applyAlignment="1">
      <alignment horizontal="left" vertical="top" wrapText="1"/>
    </xf>
    <xf numFmtId="188" fontId="11" fillId="6" borderId="1" xfId="1" applyNumberFormat="1" applyFont="1" applyFill="1" applyBorder="1" applyAlignment="1">
      <alignment vertical="top" wrapText="1"/>
    </xf>
    <xf numFmtId="0" fontId="11" fillId="12" borderId="1" xfId="3" applyFont="1" applyFill="1" applyBorder="1" applyAlignment="1">
      <alignment horizontal="right" vertical="center" wrapText="1"/>
    </xf>
    <xf numFmtId="0" fontId="11" fillId="0" borderId="10" xfId="3" applyFont="1" applyFill="1" applyBorder="1" applyAlignment="1">
      <alignment vertical="top" wrapText="1"/>
    </xf>
    <xf numFmtId="3" fontId="11" fillId="3" borderId="1" xfId="3" applyNumberFormat="1" applyFont="1" applyFill="1" applyBorder="1" applyAlignment="1">
      <alignment horizontal="right" vertical="center" wrapText="1"/>
    </xf>
    <xf numFmtId="0" fontId="11" fillId="0" borderId="23" xfId="3" applyFont="1" applyFill="1" applyBorder="1" applyAlignment="1">
      <alignment vertical="top" wrapText="1"/>
    </xf>
    <xf numFmtId="2" fontId="11" fillId="13" borderId="1" xfId="3" applyNumberFormat="1" applyFont="1" applyFill="1" applyBorder="1" applyAlignment="1">
      <alignment horizontal="right" vertical="top" wrapText="1"/>
    </xf>
    <xf numFmtId="2" fontId="11" fillId="13" borderId="19" xfId="3" applyNumberFormat="1" applyFont="1" applyFill="1" applyBorder="1" applyAlignment="1">
      <alignment horizontal="right" vertical="top" wrapText="1"/>
    </xf>
    <xf numFmtId="0" fontId="12" fillId="3" borderId="1" xfId="3" applyFont="1" applyFill="1" applyBorder="1" applyAlignment="1">
      <alignment horizontal="left" vertical="top" wrapText="1"/>
    </xf>
    <xf numFmtId="0" fontId="12" fillId="6" borderId="1" xfId="3" applyFont="1" applyFill="1" applyBorder="1" applyAlignment="1">
      <alignment horizontal="right" vertical="top"/>
    </xf>
    <xf numFmtId="0" fontId="12" fillId="3" borderId="0" xfId="3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right" vertical="center" wrapText="1" readingOrder="1"/>
    </xf>
    <xf numFmtId="0" fontId="15" fillId="12" borderId="19" xfId="0" applyFont="1" applyFill="1" applyBorder="1" applyAlignment="1">
      <alignment horizontal="right" vertical="center" wrapText="1" readingOrder="1"/>
    </xf>
    <xf numFmtId="2" fontId="11" fillId="3" borderId="36" xfId="3" applyNumberFormat="1" applyFont="1" applyFill="1" applyBorder="1" applyAlignment="1">
      <alignment horizontal="right" vertical="top" wrapText="1"/>
    </xf>
    <xf numFmtId="187" fontId="12" fillId="3" borderId="37" xfId="3" applyNumberFormat="1" applyFont="1" applyFill="1" applyBorder="1" applyAlignment="1">
      <alignment horizontal="center" vertical="top" wrapText="1"/>
    </xf>
    <xf numFmtId="187" fontId="12" fillId="3" borderId="20" xfId="3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right"/>
    </xf>
    <xf numFmtId="0" fontId="16" fillId="12" borderId="1" xfId="0" applyFont="1" applyFill="1" applyBorder="1" applyAlignment="1">
      <alignment horizontal="right"/>
    </xf>
    <xf numFmtId="0" fontId="16" fillId="12" borderId="19" xfId="0" applyFont="1" applyFill="1" applyBorder="1" applyAlignment="1">
      <alignment horizontal="right"/>
    </xf>
    <xf numFmtId="0" fontId="11" fillId="3" borderId="36" xfId="3" applyFont="1" applyFill="1" applyBorder="1" applyAlignment="1">
      <alignment horizontal="left" vertical="top" wrapText="1"/>
    </xf>
    <xf numFmtId="0" fontId="11" fillId="12" borderId="2" xfId="3" applyFont="1" applyFill="1" applyBorder="1" applyAlignment="1">
      <alignment horizontal="right" vertical="top" wrapText="1"/>
    </xf>
    <xf numFmtId="0" fontId="11" fillId="6" borderId="0" xfId="3" applyFont="1" applyFill="1" applyBorder="1" applyAlignment="1">
      <alignment horizontal="right" vertical="top" wrapText="1"/>
    </xf>
    <xf numFmtId="0" fontId="11" fillId="6" borderId="36" xfId="3" applyFont="1" applyFill="1" applyBorder="1" applyAlignment="1">
      <alignment horizontal="right" vertical="top" wrapText="1"/>
    </xf>
    <xf numFmtId="0" fontId="11" fillId="3" borderId="39" xfId="3" applyFont="1" applyFill="1" applyBorder="1" applyAlignment="1">
      <alignment horizontal="left" vertical="top" wrapText="1"/>
    </xf>
    <xf numFmtId="0" fontId="11" fillId="6" borderId="39" xfId="3" applyFont="1" applyFill="1" applyBorder="1" applyAlignment="1">
      <alignment horizontal="center" vertical="top" wrapText="1"/>
    </xf>
    <xf numFmtId="0" fontId="11" fillId="6" borderId="39" xfId="3" applyFont="1" applyFill="1" applyBorder="1" applyAlignment="1">
      <alignment horizontal="right" vertical="top" wrapText="1"/>
    </xf>
    <xf numFmtId="0" fontId="12" fillId="3" borderId="10" xfId="3" applyFont="1" applyFill="1" applyBorder="1" applyAlignment="1">
      <alignment horizontal="center" vertical="top" wrapText="1"/>
    </xf>
    <xf numFmtId="0" fontId="11" fillId="6" borderId="49" xfId="3" applyFont="1" applyFill="1" applyBorder="1" applyAlignment="1">
      <alignment horizontal="right" vertical="top" wrapText="1"/>
    </xf>
    <xf numFmtId="0" fontId="11" fillId="12" borderId="49" xfId="3" applyFont="1" applyFill="1" applyBorder="1" applyAlignment="1">
      <alignment horizontal="right" vertical="top" wrapText="1"/>
    </xf>
    <xf numFmtId="0" fontId="11" fillId="13" borderId="49" xfId="3" applyFont="1" applyFill="1" applyBorder="1" applyAlignment="1">
      <alignment horizontal="right" vertical="top" wrapText="1"/>
    </xf>
    <xf numFmtId="0" fontId="11" fillId="3" borderId="9" xfId="3" applyFont="1" applyFill="1" applyBorder="1" applyAlignment="1">
      <alignment horizontal="left" vertical="top" wrapText="1"/>
    </xf>
    <xf numFmtId="0" fontId="11" fillId="6" borderId="9" xfId="3" applyFont="1" applyFill="1" applyBorder="1" applyAlignment="1">
      <alignment horizontal="right" vertical="top" wrapText="1"/>
    </xf>
    <xf numFmtId="187" fontId="12" fillId="3" borderId="12" xfId="3" applyNumberFormat="1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vertical="top" wrapText="1"/>
    </xf>
    <xf numFmtId="0" fontId="11" fillId="3" borderId="4" xfId="3" applyFont="1" applyFill="1" applyBorder="1" applyAlignment="1">
      <alignment horizontal="left" vertical="top" wrapText="1"/>
    </xf>
    <xf numFmtId="0" fontId="11" fillId="3" borderId="36" xfId="3" applyFont="1" applyFill="1" applyBorder="1" applyAlignment="1">
      <alignment horizontal="right" vertical="top" wrapText="1"/>
    </xf>
    <xf numFmtId="0" fontId="11" fillId="3" borderId="13" xfId="3" applyFont="1" applyFill="1" applyBorder="1" applyAlignment="1">
      <alignment horizontal="right" vertical="top" wrapText="1"/>
    </xf>
    <xf numFmtId="0" fontId="11" fillId="12" borderId="10" xfId="3" applyFont="1" applyFill="1" applyBorder="1" applyAlignment="1">
      <alignment horizontal="right" vertical="top" wrapText="1"/>
    </xf>
    <xf numFmtId="0" fontId="11" fillId="12" borderId="12" xfId="3" applyFont="1" applyFill="1" applyBorder="1" applyAlignment="1">
      <alignment horizontal="right" vertical="top" wrapText="1"/>
    </xf>
    <xf numFmtId="0" fontId="11" fillId="3" borderId="6" xfId="3" applyFont="1" applyFill="1" applyBorder="1" applyAlignment="1">
      <alignment horizontal="left" vertical="top" wrapText="1"/>
    </xf>
    <xf numFmtId="0" fontId="12" fillId="6" borderId="1" xfId="3" applyFont="1" applyFill="1" applyBorder="1" applyAlignment="1">
      <alignment vertical="top"/>
    </xf>
    <xf numFmtId="187" fontId="12" fillId="3" borderId="5" xfId="3" applyNumberFormat="1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3" xfId="3" applyFont="1" applyFill="1" applyBorder="1" applyAlignment="1">
      <alignment horizontal="center" vertical="top" wrapText="1"/>
    </xf>
    <xf numFmtId="187" fontId="12" fillId="3" borderId="13" xfId="3" applyNumberFormat="1" applyFont="1" applyFill="1" applyBorder="1" applyAlignment="1">
      <alignment horizontal="center" vertical="top" wrapText="1"/>
    </xf>
    <xf numFmtId="0" fontId="11" fillId="3" borderId="10" xfId="3" applyFont="1" applyFill="1" applyBorder="1" applyAlignment="1">
      <alignment horizontal="left" vertical="top" wrapText="1"/>
    </xf>
    <xf numFmtId="187" fontId="12" fillId="3" borderId="25" xfId="3" applyNumberFormat="1" applyFont="1" applyFill="1" applyBorder="1" applyAlignment="1">
      <alignment horizontal="center" vertical="top" wrapText="1"/>
    </xf>
    <xf numFmtId="0" fontId="11" fillId="3" borderId="23" xfId="3" applyFont="1" applyFill="1" applyBorder="1" applyAlignment="1">
      <alignment horizontal="left" vertical="top" wrapText="1"/>
    </xf>
    <xf numFmtId="0" fontId="4" fillId="6" borderId="1" xfId="3" applyFont="1" applyFill="1" applyBorder="1" applyAlignment="1">
      <alignment horizontal="center" vertical="top"/>
    </xf>
    <xf numFmtId="0" fontId="12" fillId="0" borderId="0" xfId="3" applyFont="1" applyFill="1" applyBorder="1" applyAlignment="1">
      <alignment horizontal="left" vertical="top"/>
    </xf>
    <xf numFmtId="188" fontId="18" fillId="6" borderId="1" xfId="1" applyNumberFormat="1" applyFont="1" applyFill="1" applyBorder="1" applyAlignment="1">
      <alignment horizontal="right" vertical="top" wrapText="1"/>
    </xf>
    <xf numFmtId="2" fontId="18" fillId="6" borderId="1" xfId="2" applyNumberFormat="1" applyFont="1" applyFill="1" applyBorder="1" applyAlignment="1">
      <alignment horizontal="right" vertical="top" wrapText="1"/>
    </xf>
    <xf numFmtId="0" fontId="12" fillId="3" borderId="2" xfId="3" applyFont="1" applyFill="1" applyBorder="1" applyAlignment="1">
      <alignment horizontal="center" vertical="top" wrapText="1"/>
    </xf>
    <xf numFmtId="0" fontId="12" fillId="6" borderId="1" xfId="3" applyFont="1" applyFill="1" applyBorder="1" applyAlignment="1">
      <alignment vertical="top" wrapText="1"/>
    </xf>
    <xf numFmtId="0" fontId="12" fillId="12" borderId="1" xfId="3" applyFont="1" applyFill="1" applyBorder="1" applyAlignment="1">
      <alignment horizontal="right" vertical="top" wrapText="1"/>
    </xf>
    <xf numFmtId="0" fontId="12" fillId="13" borderId="2" xfId="3" applyFont="1" applyFill="1" applyBorder="1" applyAlignment="1">
      <alignment horizontal="right" vertical="top" wrapText="1"/>
    </xf>
    <xf numFmtId="0" fontId="12" fillId="13" borderId="3" xfId="3" applyFont="1" applyFill="1" applyBorder="1" applyAlignment="1">
      <alignment horizontal="right" vertical="top" wrapText="1"/>
    </xf>
    <xf numFmtId="0" fontId="4" fillId="6" borderId="0" xfId="3" applyFont="1" applyFill="1" applyBorder="1" applyAlignment="1">
      <alignment horizontal="left" vertical="top"/>
    </xf>
    <xf numFmtId="0" fontId="12" fillId="13" borderId="10" xfId="3" applyFont="1" applyFill="1" applyBorder="1" applyAlignment="1">
      <alignment horizontal="right" vertical="top" wrapText="1"/>
    </xf>
    <xf numFmtId="0" fontId="12" fillId="13" borderId="12" xfId="3" applyFont="1" applyFill="1" applyBorder="1" applyAlignment="1">
      <alignment horizontal="right" vertical="top" wrapText="1"/>
    </xf>
    <xf numFmtId="0" fontId="12" fillId="3" borderId="12" xfId="3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horizontal="center" vertical="top" wrapText="1"/>
    </xf>
    <xf numFmtId="0" fontId="11" fillId="14" borderId="1" xfId="3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right" vertical="top" wrapText="1"/>
    </xf>
    <xf numFmtId="0" fontId="11" fillId="3" borderId="36" xfId="3" applyFont="1" applyFill="1" applyBorder="1" applyAlignment="1">
      <alignment horizontal="center" vertical="top" wrapText="1"/>
    </xf>
    <xf numFmtId="0" fontId="4" fillId="3" borderId="0" xfId="3" applyFont="1" applyFill="1" applyBorder="1" applyAlignment="1">
      <alignment horizontal="left" vertical="top"/>
    </xf>
    <xf numFmtId="0" fontId="11" fillId="14" borderId="15" xfId="3" applyFont="1" applyFill="1" applyBorder="1" applyAlignment="1">
      <alignment horizontal="center" vertical="top" wrapText="1"/>
    </xf>
    <xf numFmtId="0" fontId="12" fillId="12" borderId="15" xfId="3" applyFont="1" applyFill="1" applyBorder="1" applyAlignment="1">
      <alignment horizontal="right" vertical="top" wrapText="1"/>
    </xf>
    <xf numFmtId="0" fontId="16" fillId="6" borderId="1" xfId="0" applyFont="1" applyFill="1" applyBorder="1" applyAlignment="1">
      <alignment vertical="top"/>
    </xf>
    <xf numFmtId="0" fontId="11" fillId="6" borderId="0" xfId="3" applyFont="1" applyFill="1" applyBorder="1" applyAlignment="1">
      <alignment horizontal="center" vertical="top" wrapText="1"/>
    </xf>
    <xf numFmtId="187" fontId="12" fillId="3" borderId="2" xfId="3" applyNumberFormat="1" applyFont="1" applyFill="1" applyBorder="1" applyAlignment="1">
      <alignment horizontal="right" vertical="top" wrapText="1"/>
    </xf>
    <xf numFmtId="187" fontId="12" fillId="13" borderId="2" xfId="3" applyNumberFormat="1" applyFont="1" applyFill="1" applyBorder="1" applyAlignment="1">
      <alignment horizontal="right" vertical="top" wrapText="1"/>
    </xf>
    <xf numFmtId="187" fontId="12" fillId="13" borderId="3" xfId="3" applyNumberFormat="1" applyFont="1" applyFill="1" applyBorder="1" applyAlignment="1">
      <alignment horizontal="right" vertical="top" wrapText="1"/>
    </xf>
    <xf numFmtId="187" fontId="12" fillId="6" borderId="1" xfId="3" applyNumberFormat="1" applyFont="1" applyFill="1" applyBorder="1" applyAlignment="1">
      <alignment vertical="top" wrapText="1"/>
    </xf>
    <xf numFmtId="187" fontId="12" fillId="12" borderId="1" xfId="3" applyNumberFormat="1" applyFont="1" applyFill="1" applyBorder="1" applyAlignment="1">
      <alignment horizontal="right" vertical="top" wrapText="1"/>
    </xf>
    <xf numFmtId="187" fontId="12" fillId="13" borderId="1" xfId="3" applyNumberFormat="1" applyFont="1" applyFill="1" applyBorder="1" applyAlignment="1">
      <alignment horizontal="right" vertical="top" wrapText="1"/>
    </xf>
    <xf numFmtId="187" fontId="12" fillId="13" borderId="19" xfId="3" applyNumberFormat="1" applyFont="1" applyFill="1" applyBorder="1" applyAlignment="1">
      <alignment horizontal="right" vertical="top" wrapText="1"/>
    </xf>
    <xf numFmtId="2" fontId="12" fillId="6" borderId="1" xfId="3" applyNumberFormat="1" applyFont="1" applyFill="1" applyBorder="1" applyAlignment="1">
      <alignment vertical="top" wrapText="1"/>
    </xf>
    <xf numFmtId="0" fontId="12" fillId="3" borderId="3" xfId="3" applyFont="1" applyFill="1" applyBorder="1" applyAlignment="1">
      <alignment horizontal="center" vertical="top" wrapText="1"/>
    </xf>
    <xf numFmtId="0" fontId="12" fillId="3" borderId="12" xfId="3" applyFont="1" applyFill="1" applyBorder="1" applyAlignment="1">
      <alignment horizontal="center" vertical="top" wrapText="1"/>
    </xf>
    <xf numFmtId="2" fontId="12" fillId="6" borderId="1" xfId="3" applyNumberFormat="1" applyFont="1" applyFill="1" applyBorder="1" applyAlignment="1">
      <alignment vertical="top"/>
    </xf>
    <xf numFmtId="0" fontId="11" fillId="3" borderId="19" xfId="3" applyFont="1" applyFill="1" applyBorder="1" applyAlignment="1">
      <alignment horizontal="left" vertical="top" wrapText="1"/>
    </xf>
    <xf numFmtId="0" fontId="6" fillId="6" borderId="1" xfId="3" applyFont="1" applyFill="1" applyBorder="1" applyAlignment="1">
      <alignment vertical="top" wrapText="1"/>
    </xf>
    <xf numFmtId="2" fontId="6" fillId="6" borderId="1" xfId="3" applyNumberFormat="1" applyFont="1" applyFill="1" applyBorder="1" applyAlignment="1">
      <alignment vertical="top" wrapText="1"/>
    </xf>
    <xf numFmtId="0" fontId="11" fillId="3" borderId="4" xfId="3" applyFont="1" applyFill="1" applyBorder="1" applyAlignment="1">
      <alignment horizontal="center" vertical="top" wrapText="1"/>
    </xf>
    <xf numFmtId="0" fontId="11" fillId="3" borderId="0" xfId="3" applyFont="1" applyFill="1" applyBorder="1" applyAlignment="1">
      <alignment horizontal="center" vertical="top" wrapText="1"/>
    </xf>
    <xf numFmtId="187" fontId="12" fillId="3" borderId="1" xfId="3" applyNumberFormat="1" applyFont="1" applyFill="1" applyBorder="1" applyAlignment="1">
      <alignment horizontal="right" vertical="top" wrapText="1"/>
    </xf>
    <xf numFmtId="0" fontId="11" fillId="6" borderId="49" xfId="3" applyFont="1" applyFill="1" applyBorder="1" applyAlignment="1">
      <alignment vertical="top" wrapText="1"/>
    </xf>
    <xf numFmtId="0" fontId="11" fillId="3" borderId="49" xfId="3" applyFont="1" applyFill="1" applyBorder="1" applyAlignment="1">
      <alignment horizontal="right" vertical="top" wrapText="1"/>
    </xf>
    <xf numFmtId="0" fontId="11" fillId="3" borderId="48" xfId="3" applyFont="1" applyFill="1" applyBorder="1" applyAlignment="1">
      <alignment horizontal="center" vertical="top" wrapText="1"/>
    </xf>
    <xf numFmtId="0" fontId="11" fillId="3" borderId="49" xfId="3" applyFont="1" applyFill="1" applyBorder="1" applyAlignment="1">
      <alignment horizontal="center" vertical="top" wrapText="1"/>
    </xf>
    <xf numFmtId="0" fontId="11" fillId="3" borderId="42" xfId="3" applyFont="1" applyFill="1" applyBorder="1" applyAlignment="1">
      <alignment horizontal="center" vertical="top" wrapText="1"/>
    </xf>
    <xf numFmtId="0" fontId="4" fillId="3" borderId="1" xfId="3" applyFont="1" applyFill="1" applyBorder="1" applyAlignment="1">
      <alignment horizontal="left" vertical="top"/>
    </xf>
    <xf numFmtId="187" fontId="12" fillId="3" borderId="9" xfId="3" applyNumberFormat="1" applyFont="1" applyFill="1" applyBorder="1" applyAlignment="1">
      <alignment horizontal="center" vertical="top" wrapText="1"/>
    </xf>
    <xf numFmtId="0" fontId="11" fillId="3" borderId="52" xfId="3" applyFont="1" applyFill="1" applyBorder="1" applyAlignment="1">
      <alignment vertical="top" wrapText="1"/>
    </xf>
    <xf numFmtId="0" fontId="11" fillId="3" borderId="53" xfId="3" applyFont="1" applyFill="1" applyBorder="1" applyAlignment="1">
      <alignment horizontal="left" vertical="top" wrapText="1"/>
    </xf>
    <xf numFmtId="0" fontId="16" fillId="6" borderId="1" xfId="3" applyFont="1" applyFill="1" applyBorder="1" applyAlignment="1">
      <alignment vertical="top" wrapText="1"/>
    </xf>
    <xf numFmtId="0" fontId="16" fillId="3" borderId="1" xfId="3" applyFont="1" applyFill="1" applyBorder="1" applyAlignment="1">
      <alignment horizontal="right" vertical="center" wrapText="1"/>
    </xf>
    <xf numFmtId="0" fontId="16" fillId="12" borderId="1" xfId="3" applyFont="1" applyFill="1" applyBorder="1" applyAlignment="1">
      <alignment horizontal="right" vertical="center" wrapText="1"/>
    </xf>
    <xf numFmtId="0" fontId="16" fillId="12" borderId="19" xfId="3" applyFont="1" applyFill="1" applyBorder="1" applyAlignment="1">
      <alignment horizontal="right" vertical="center" wrapText="1"/>
    </xf>
    <xf numFmtId="0" fontId="4" fillId="3" borderId="54" xfId="3" applyFont="1" applyFill="1" applyBorder="1" applyAlignment="1">
      <alignment horizontal="left" vertical="top"/>
    </xf>
    <xf numFmtId="0" fontId="11" fillId="3" borderId="16" xfId="3" applyFont="1" applyFill="1" applyBorder="1" applyAlignment="1">
      <alignment vertical="top" wrapText="1"/>
    </xf>
    <xf numFmtId="0" fontId="11" fillId="3" borderId="45" xfId="3" applyFont="1" applyFill="1" applyBorder="1" applyAlignment="1">
      <alignment vertical="top" wrapText="1"/>
    </xf>
    <xf numFmtId="0" fontId="4" fillId="3" borderId="47" xfId="3" applyFont="1" applyFill="1" applyBorder="1" applyAlignment="1">
      <alignment horizontal="left" vertical="top"/>
    </xf>
    <xf numFmtId="0" fontId="12" fillId="13" borderId="1" xfId="3" applyFont="1" applyFill="1" applyBorder="1" applyAlignment="1">
      <alignment horizontal="right" vertical="top"/>
    </xf>
    <xf numFmtId="0" fontId="6" fillId="3" borderId="1" xfId="3" applyFont="1" applyFill="1" applyBorder="1" applyAlignment="1">
      <alignment horizontal="left" vertical="top" wrapText="1"/>
    </xf>
    <xf numFmtId="0" fontId="6" fillId="3" borderId="1" xfId="3" applyFont="1" applyFill="1" applyBorder="1" applyAlignment="1">
      <alignment horizontal="center" vertical="top" wrapText="1"/>
    </xf>
    <xf numFmtId="0" fontId="6" fillId="8" borderId="1" xfId="3" applyFont="1" applyFill="1" applyBorder="1" applyAlignment="1">
      <alignment horizontal="center" vertical="top" wrapText="1"/>
    </xf>
    <xf numFmtId="0" fontId="6" fillId="11" borderId="1" xfId="3" applyFont="1" applyFill="1" applyBorder="1" applyAlignment="1">
      <alignment horizontal="left" vertical="top" wrapText="1"/>
    </xf>
    <xf numFmtId="0" fontId="6" fillId="14" borderId="1" xfId="3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right" vertical="top" wrapText="1"/>
    </xf>
    <xf numFmtId="0" fontId="6" fillId="13" borderId="1" xfId="3" applyFont="1" applyFill="1" applyBorder="1" applyAlignment="1">
      <alignment horizontal="right" vertical="top" wrapText="1"/>
    </xf>
    <xf numFmtId="0" fontId="6" fillId="13" borderId="19" xfId="3" applyFont="1" applyFill="1" applyBorder="1" applyAlignment="1">
      <alignment horizontal="right" vertical="top" wrapText="1"/>
    </xf>
    <xf numFmtId="0" fontId="6" fillId="3" borderId="36" xfId="3" applyFont="1" applyFill="1" applyBorder="1" applyAlignment="1">
      <alignment horizontal="center" vertical="top" wrapText="1"/>
    </xf>
    <xf numFmtId="0" fontId="12" fillId="3" borderId="5" xfId="3" applyFont="1" applyFill="1" applyBorder="1" applyAlignment="1">
      <alignment horizontal="center" vertical="top" wrapText="1"/>
    </xf>
    <xf numFmtId="187" fontId="12" fillId="3" borderId="3" xfId="3" applyNumberFormat="1" applyFont="1" applyFill="1" applyBorder="1" applyAlignment="1">
      <alignment horizontal="center" vertical="top" wrapText="1"/>
    </xf>
    <xf numFmtId="187" fontId="12" fillId="3" borderId="1" xfId="3" applyNumberFormat="1" applyFont="1" applyFill="1" applyBorder="1" applyAlignment="1">
      <alignment horizontal="center" vertical="top" wrapText="1"/>
    </xf>
    <xf numFmtId="0" fontId="12" fillId="3" borderId="4" xfId="3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center" vertical="top" wrapText="1"/>
    </xf>
    <xf numFmtId="0" fontId="11" fillId="6" borderId="13" xfId="3" applyFont="1" applyFill="1" applyBorder="1" applyAlignment="1">
      <alignment vertical="top" wrapText="1"/>
    </xf>
    <xf numFmtId="187" fontId="12" fillId="7" borderId="16" xfId="3" applyNumberFormat="1" applyFont="1" applyFill="1" applyBorder="1" applyAlignment="1">
      <alignment horizontal="center" vertical="top" wrapText="1"/>
    </xf>
    <xf numFmtId="187" fontId="12" fillId="8" borderId="0" xfId="3" applyNumberFormat="1" applyFont="1" applyFill="1" applyBorder="1" applyAlignment="1">
      <alignment horizontal="center" vertical="top" wrapText="1"/>
    </xf>
    <xf numFmtId="187" fontId="11" fillId="12" borderId="19" xfId="3" applyNumberFormat="1" applyFont="1" applyFill="1" applyBorder="1" applyAlignment="1">
      <alignment horizontal="right" vertical="top" wrapText="1"/>
    </xf>
    <xf numFmtId="0" fontId="12" fillId="0" borderId="1" xfId="3" applyFont="1" applyFill="1" applyBorder="1" applyAlignment="1">
      <alignment horizontal="left" vertical="top"/>
    </xf>
    <xf numFmtId="43" fontId="11" fillId="6" borderId="1" xfId="1" applyFont="1" applyFill="1" applyBorder="1" applyAlignment="1">
      <alignment horizontal="right" vertical="top" wrapText="1"/>
    </xf>
    <xf numFmtId="43" fontId="11" fillId="3" borderId="1" xfId="1" applyFont="1" applyFill="1" applyBorder="1" applyAlignment="1">
      <alignment horizontal="right" vertical="top" wrapText="1"/>
    </xf>
    <xf numFmtId="43" fontId="11" fillId="12" borderId="1" xfId="1" applyFont="1" applyFill="1" applyBorder="1" applyAlignment="1">
      <alignment horizontal="right" vertical="top" wrapText="1"/>
    </xf>
    <xf numFmtId="43" fontId="11" fillId="12" borderId="19" xfId="1" applyFont="1" applyFill="1" applyBorder="1" applyAlignment="1">
      <alignment horizontal="right" vertical="top" wrapText="1"/>
    </xf>
    <xf numFmtId="43" fontId="19" fillId="6" borderId="1" xfId="1" applyFont="1" applyFill="1" applyBorder="1" applyAlignment="1">
      <alignment horizontal="right" vertical="top"/>
    </xf>
    <xf numFmtId="2" fontId="11" fillId="6" borderId="1" xfId="3" applyNumberFormat="1" applyFont="1" applyFill="1" applyBorder="1" applyAlignment="1">
      <alignment horizontal="right" vertical="top"/>
    </xf>
    <xf numFmtId="0" fontId="11" fillId="0" borderId="1" xfId="3" applyFont="1" applyFill="1" applyBorder="1" applyAlignment="1">
      <alignment horizontal="left" vertical="top" wrapText="1"/>
    </xf>
    <xf numFmtId="0" fontId="11" fillId="0" borderId="9" xfId="3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right" vertical="top" wrapText="1"/>
    </xf>
    <xf numFmtId="0" fontId="16" fillId="12" borderId="1" xfId="0" applyFont="1" applyFill="1" applyBorder="1" applyAlignment="1">
      <alignment horizontal="right" vertical="top" wrapText="1"/>
    </xf>
    <xf numFmtId="0" fontId="16" fillId="12" borderId="19" xfId="0" applyFont="1" applyFill="1" applyBorder="1" applyAlignment="1">
      <alignment horizontal="right" vertical="top" wrapText="1"/>
    </xf>
    <xf numFmtId="2" fontId="16" fillId="6" borderId="1" xfId="0" applyNumberFormat="1" applyFont="1" applyFill="1" applyBorder="1" applyAlignment="1">
      <alignment vertical="top" wrapText="1"/>
    </xf>
    <xf numFmtId="0" fontId="12" fillId="3" borderId="1" xfId="3" applyFont="1" applyFill="1" applyBorder="1" applyAlignment="1">
      <alignment horizontal="left" vertical="top"/>
    </xf>
    <xf numFmtId="0" fontId="6" fillId="6" borderId="1" xfId="3" applyFont="1" applyFill="1" applyBorder="1" applyAlignment="1">
      <alignment horizontal="right" vertical="top" wrapText="1"/>
    </xf>
    <xf numFmtId="2" fontId="12" fillId="3" borderId="1" xfId="0" applyNumberFormat="1" applyFont="1" applyFill="1" applyBorder="1" applyAlignment="1">
      <alignment horizontal="right" vertical="top"/>
    </xf>
    <xf numFmtId="2" fontId="12" fillId="3" borderId="19" xfId="0" applyNumberFormat="1" applyFont="1" applyFill="1" applyBorder="1" applyAlignment="1">
      <alignment horizontal="right" vertical="top"/>
    </xf>
    <xf numFmtId="0" fontId="6" fillId="3" borderId="9" xfId="3" applyFont="1" applyFill="1" applyBorder="1" applyAlignment="1">
      <alignment horizontal="left" vertical="top" wrapText="1"/>
    </xf>
    <xf numFmtId="0" fontId="6" fillId="3" borderId="15" xfId="3" applyFont="1" applyFill="1" applyBorder="1" applyAlignment="1">
      <alignment horizontal="left" vertical="top" wrapText="1"/>
    </xf>
    <xf numFmtId="2" fontId="12" fillId="12" borderId="1" xfId="0" applyNumberFormat="1" applyFont="1" applyFill="1" applyBorder="1" applyAlignment="1">
      <alignment horizontal="right" vertical="top"/>
    </xf>
    <xf numFmtId="2" fontId="12" fillId="12" borderId="19" xfId="0" applyNumberFormat="1" applyFont="1" applyFill="1" applyBorder="1" applyAlignment="1">
      <alignment horizontal="right" vertical="top"/>
    </xf>
    <xf numFmtId="0" fontId="11" fillId="14" borderId="0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>
      <alignment horizontal="center" vertical="top" wrapText="1"/>
    </xf>
    <xf numFmtId="0" fontId="20" fillId="14" borderId="10" xfId="3" applyFont="1" applyFill="1" applyBorder="1" applyAlignment="1">
      <alignment horizontal="center" vertical="top" wrapText="1"/>
    </xf>
    <xf numFmtId="0" fontId="12" fillId="13" borderId="1" xfId="3" applyFont="1" applyFill="1" applyBorder="1" applyAlignment="1">
      <alignment horizontal="center" vertical="top" wrapText="1"/>
    </xf>
    <xf numFmtId="0" fontId="11" fillId="15" borderId="1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top" wrapText="1"/>
    </xf>
    <xf numFmtId="0" fontId="11" fillId="14" borderId="2" xfId="3" applyFont="1" applyFill="1" applyBorder="1" applyAlignment="1">
      <alignment horizontal="center" vertical="top" wrapText="1"/>
    </xf>
    <xf numFmtId="0" fontId="11" fillId="3" borderId="51" xfId="3" applyFont="1" applyFill="1" applyBorder="1" applyAlignment="1">
      <alignment horizontal="center" vertical="top" wrapText="1"/>
    </xf>
    <xf numFmtId="0" fontId="11" fillId="3" borderId="3" xfId="3" applyFont="1" applyFill="1" applyBorder="1" applyAlignment="1">
      <alignment horizontal="left" vertical="top" wrapText="1"/>
    </xf>
    <xf numFmtId="188" fontId="12" fillId="6" borderId="1" xfId="1" applyNumberFormat="1" applyFont="1" applyFill="1" applyBorder="1" applyAlignment="1">
      <alignment vertical="top" wrapText="1"/>
    </xf>
    <xf numFmtId="188" fontId="12" fillId="3" borderId="1" xfId="1" applyNumberFormat="1" applyFont="1" applyFill="1" applyBorder="1" applyAlignment="1">
      <alignment horizontal="right" vertical="top" wrapText="1"/>
    </xf>
    <xf numFmtId="43" fontId="11" fillId="6" borderId="9" xfId="1" applyNumberFormat="1" applyFont="1" applyFill="1" applyBorder="1" applyAlignment="1">
      <alignment vertical="top" wrapText="1"/>
    </xf>
    <xf numFmtId="187" fontId="12" fillId="3" borderId="17" xfId="3" applyNumberFormat="1" applyFont="1" applyFill="1" applyBorder="1" applyAlignment="1">
      <alignment horizontal="center" vertical="top" wrapText="1"/>
    </xf>
    <xf numFmtId="0" fontId="11" fillId="14" borderId="13" xfId="3" applyFont="1" applyFill="1" applyBorder="1" applyAlignment="1">
      <alignment horizontal="center" vertical="top" wrapText="1"/>
    </xf>
    <xf numFmtId="0" fontId="11" fillId="13" borderId="13" xfId="3" applyFont="1" applyFill="1" applyBorder="1" applyAlignment="1">
      <alignment horizontal="right" vertical="top" wrapText="1"/>
    </xf>
    <xf numFmtId="0" fontId="11" fillId="13" borderId="0" xfId="3" applyFont="1" applyFill="1" applyBorder="1" applyAlignment="1">
      <alignment horizontal="right" vertical="top" wrapText="1"/>
    </xf>
    <xf numFmtId="0" fontId="11" fillId="3" borderId="22" xfId="3" applyFont="1" applyFill="1" applyBorder="1" applyAlignment="1">
      <alignment horizontal="center" vertical="top" wrapText="1"/>
    </xf>
    <xf numFmtId="187" fontId="11" fillId="3" borderId="35" xfId="3" applyNumberFormat="1" applyFont="1" applyFill="1" applyBorder="1" applyAlignment="1">
      <alignment horizontal="center" vertical="top" wrapText="1"/>
    </xf>
    <xf numFmtId="0" fontId="11" fillId="3" borderId="35" xfId="3" applyFont="1" applyFill="1" applyBorder="1" applyAlignment="1">
      <alignment horizontal="center" vertical="top" wrapText="1"/>
    </xf>
    <xf numFmtId="0" fontId="11" fillId="3" borderId="59" xfId="3" applyFont="1" applyFill="1" applyBorder="1" applyAlignment="1">
      <alignment horizontal="left" vertical="top" wrapText="1"/>
    </xf>
    <xf numFmtId="0" fontId="11" fillId="3" borderId="43" xfId="3" applyFont="1" applyFill="1" applyBorder="1" applyAlignment="1">
      <alignment horizontal="center" vertical="top" wrapText="1"/>
    </xf>
    <xf numFmtId="0" fontId="12" fillId="13" borderId="23" xfId="3" applyFont="1" applyFill="1" applyBorder="1" applyAlignment="1">
      <alignment horizontal="right" vertical="top" wrapText="1"/>
    </xf>
    <xf numFmtId="0" fontId="12" fillId="13" borderId="22" xfId="3" applyFont="1" applyFill="1" applyBorder="1" applyAlignment="1">
      <alignment horizontal="right" vertical="top" wrapText="1"/>
    </xf>
    <xf numFmtId="187" fontId="11" fillId="3" borderId="1" xfId="3" applyNumberFormat="1" applyFont="1" applyFill="1" applyBorder="1" applyAlignment="1">
      <alignment horizontal="center" vertical="top" wrapText="1"/>
    </xf>
    <xf numFmtId="187" fontId="11" fillId="3" borderId="9" xfId="3" applyNumberFormat="1" applyFont="1" applyFill="1" applyBorder="1" applyAlignment="1">
      <alignment horizontal="left" vertical="top" wrapText="1"/>
    </xf>
    <xf numFmtId="187" fontId="11" fillId="6" borderId="1" xfId="3" applyNumberFormat="1" applyFont="1" applyFill="1" applyBorder="1" applyAlignment="1">
      <alignment horizontal="center" vertical="top" wrapText="1"/>
    </xf>
    <xf numFmtId="0" fontId="12" fillId="0" borderId="35" xfId="3" applyFont="1" applyFill="1" applyBorder="1" applyAlignment="1">
      <alignment horizontal="left" vertical="top" wrapText="1"/>
    </xf>
    <xf numFmtId="187" fontId="22" fillId="7" borderId="35" xfId="3" applyNumberFormat="1" applyFont="1" applyFill="1" applyBorder="1" applyAlignment="1">
      <alignment horizontal="center" vertical="top" wrapText="1"/>
    </xf>
    <xf numFmtId="187" fontId="22" fillId="8" borderId="35" xfId="3" applyNumberFormat="1" applyFont="1" applyFill="1" applyBorder="1" applyAlignment="1">
      <alignment horizontal="center" vertical="top" wrapText="1"/>
    </xf>
    <xf numFmtId="0" fontId="12" fillId="4" borderId="35" xfId="3" applyFont="1" applyFill="1" applyBorder="1" applyAlignment="1">
      <alignment horizontal="center" vertical="top" wrapText="1"/>
    </xf>
    <xf numFmtId="0" fontId="6" fillId="4" borderId="43" xfId="3" applyFont="1" applyFill="1" applyBorder="1" applyAlignment="1">
      <alignment vertical="top" wrapText="1"/>
    </xf>
    <xf numFmtId="0" fontId="6" fillId="4" borderId="59" xfId="3" applyFont="1" applyFill="1" applyBorder="1" applyAlignment="1">
      <alignment horizontal="center" vertical="top" wrapText="1"/>
    </xf>
    <xf numFmtId="0" fontId="6" fillId="4" borderId="59" xfId="3" applyFont="1" applyFill="1" applyBorder="1" applyAlignment="1">
      <alignment horizontal="left" vertical="top" wrapText="1"/>
    </xf>
    <xf numFmtId="0" fontId="6" fillId="6" borderId="25" xfId="3" applyFont="1" applyFill="1" applyBorder="1" applyAlignment="1">
      <alignment horizontal="center" vertical="top" wrapText="1"/>
    </xf>
    <xf numFmtId="187" fontId="22" fillId="2" borderId="23" xfId="3" applyNumberFormat="1" applyFont="1" applyFill="1" applyBorder="1" applyAlignment="1">
      <alignment horizontal="right" vertical="top" wrapText="1"/>
    </xf>
    <xf numFmtId="187" fontId="22" fillId="2" borderId="22" xfId="3" applyNumberFormat="1" applyFont="1" applyFill="1" applyBorder="1" applyAlignment="1">
      <alignment horizontal="right" vertical="top" wrapText="1"/>
    </xf>
    <xf numFmtId="0" fontId="12" fillId="4" borderId="40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center" vertical="top" wrapText="1"/>
    </xf>
    <xf numFmtId="0" fontId="4" fillId="6" borderId="0" xfId="3" applyFont="1" applyFill="1" applyBorder="1" applyAlignment="1">
      <alignment horizontal="center" vertical="top"/>
    </xf>
    <xf numFmtId="0" fontId="4" fillId="9" borderId="1" xfId="3" applyFont="1" applyFill="1" applyBorder="1" applyAlignment="1">
      <alignment horizontal="center" vertical="top"/>
    </xf>
    <xf numFmtId="0" fontId="13" fillId="16" borderId="17" xfId="3" applyFont="1" applyFill="1" applyBorder="1" applyAlignment="1">
      <alignment horizontal="center" vertical="top" wrapText="1"/>
    </xf>
    <xf numFmtId="0" fontId="13" fillId="16" borderId="32" xfId="3" applyFont="1" applyFill="1" applyBorder="1" applyAlignment="1">
      <alignment horizontal="center" vertical="top" wrapText="1"/>
    </xf>
    <xf numFmtId="0" fontId="13" fillId="16" borderId="33" xfId="3" applyFont="1" applyFill="1" applyBorder="1" applyAlignment="1">
      <alignment horizontal="center" vertical="top" wrapText="1"/>
    </xf>
    <xf numFmtId="0" fontId="13" fillId="16" borderId="5" xfId="3" applyFont="1" applyFill="1" applyBorder="1" applyAlignment="1">
      <alignment horizontal="center" vertical="top" wrapText="1"/>
    </xf>
    <xf numFmtId="0" fontId="13" fillId="16" borderId="2" xfId="3" applyFont="1" applyFill="1" applyBorder="1" applyAlignment="1">
      <alignment horizontal="center" vertical="top" wrapText="1"/>
    </xf>
    <xf numFmtId="0" fontId="13" fillId="16" borderId="9" xfId="3" applyFont="1" applyFill="1" applyBorder="1" applyAlignment="1">
      <alignment horizontal="center" vertical="top" wrapText="1"/>
    </xf>
    <xf numFmtId="187" fontId="13" fillId="16" borderId="17" xfId="3" applyNumberFormat="1" applyFont="1" applyFill="1" applyBorder="1" applyAlignment="1">
      <alignment horizontal="center" vertical="top" wrapText="1"/>
    </xf>
    <xf numFmtId="187" fontId="13" fillId="16" borderId="33" xfId="3" applyNumberFormat="1" applyFont="1" applyFill="1" applyBorder="1" applyAlignment="1">
      <alignment horizontal="center" vertical="top" wrapText="1"/>
    </xf>
    <xf numFmtId="187" fontId="13" fillId="16" borderId="9" xfId="3" applyNumberFormat="1" applyFont="1" applyFill="1" applyBorder="1" applyAlignment="1">
      <alignment horizontal="center" vertical="top" wrapText="1"/>
    </xf>
    <xf numFmtId="187" fontId="13" fillId="16" borderId="1" xfId="3" applyNumberFormat="1" applyFont="1" applyFill="1" applyBorder="1" applyAlignment="1">
      <alignment horizontal="center" vertical="top" wrapText="1"/>
    </xf>
    <xf numFmtId="187" fontId="13" fillId="16" borderId="2" xfId="3" applyNumberFormat="1" applyFont="1" applyFill="1" applyBorder="1" applyAlignment="1">
      <alignment horizontal="center" vertical="top" wrapText="1"/>
    </xf>
    <xf numFmtId="187" fontId="18" fillId="16" borderId="9" xfId="3" applyNumberFormat="1" applyFont="1" applyFill="1" applyBorder="1" applyAlignment="1">
      <alignment horizontal="center" vertical="top" wrapText="1"/>
    </xf>
    <xf numFmtId="0" fontId="8" fillId="16" borderId="1" xfId="3" applyFont="1" applyFill="1" applyBorder="1" applyAlignment="1">
      <alignment horizontal="center" vertical="top" wrapText="1"/>
    </xf>
    <xf numFmtId="187" fontId="13" fillId="16" borderId="4" xfId="3" applyNumberFormat="1" applyFont="1" applyFill="1" applyBorder="1" applyAlignment="1">
      <alignment horizontal="center" vertical="top" wrapText="1"/>
    </xf>
    <xf numFmtId="187" fontId="13" fillId="16" borderId="52" xfId="3" applyNumberFormat="1" applyFont="1" applyFill="1" applyBorder="1" applyAlignment="1">
      <alignment horizontal="center" vertical="top" wrapText="1"/>
    </xf>
    <xf numFmtId="2" fontId="13" fillId="16" borderId="9" xfId="0" applyNumberFormat="1" applyFont="1" applyFill="1" applyBorder="1" applyAlignment="1">
      <alignment horizontal="center" vertical="top"/>
    </xf>
    <xf numFmtId="0" fontId="13" fillId="16" borderId="10" xfId="3" applyFont="1" applyFill="1" applyBorder="1" applyAlignment="1">
      <alignment horizontal="center" vertical="top" wrapText="1"/>
    </xf>
    <xf numFmtId="187" fontId="13" fillId="16" borderId="26" xfId="3" applyNumberFormat="1" applyFont="1" applyFill="1" applyBorder="1" applyAlignment="1">
      <alignment horizontal="center" vertical="top" wrapText="1"/>
    </xf>
    <xf numFmtId="0" fontId="18" fillId="16" borderId="13" xfId="3" applyFont="1" applyFill="1" applyBorder="1" applyAlignment="1">
      <alignment horizontal="center" vertical="top" wrapText="1"/>
    </xf>
    <xf numFmtId="0" fontId="18" fillId="16" borderId="0" xfId="3" applyFont="1" applyFill="1" applyBorder="1" applyAlignment="1">
      <alignment horizontal="center" vertical="top" wrapText="1"/>
    </xf>
    <xf numFmtId="187" fontId="10" fillId="16" borderId="35" xfId="3" applyNumberFormat="1" applyFont="1" applyFill="1" applyBorder="1" applyAlignment="1">
      <alignment horizontal="center" vertical="top" wrapText="1"/>
    </xf>
    <xf numFmtId="0" fontId="13" fillId="16" borderId="0" xfId="3" applyFont="1" applyFill="1" applyBorder="1" applyAlignment="1">
      <alignment horizontal="center" vertical="top"/>
    </xf>
    <xf numFmtId="0" fontId="11" fillId="18" borderId="1" xfId="3" applyFont="1" applyFill="1" applyBorder="1" applyAlignment="1">
      <alignment horizontal="right" vertical="top" wrapText="1"/>
    </xf>
    <xf numFmtId="0" fontId="11" fillId="18" borderId="19" xfId="3" applyFont="1" applyFill="1" applyBorder="1" applyAlignment="1">
      <alignment horizontal="right" vertical="top" wrapText="1"/>
    </xf>
    <xf numFmtId="2" fontId="11" fillId="18" borderId="1" xfId="3" applyNumberFormat="1" applyFont="1" applyFill="1" applyBorder="1" applyAlignment="1">
      <alignment horizontal="right" vertical="top" wrapText="1"/>
    </xf>
    <xf numFmtId="2" fontId="11" fillId="18" borderId="19" xfId="3" applyNumberFormat="1" applyFont="1" applyFill="1" applyBorder="1" applyAlignment="1">
      <alignment horizontal="right" vertical="top" wrapText="1"/>
    </xf>
    <xf numFmtId="0" fontId="11" fillId="12" borderId="1" xfId="3" applyFont="1" applyFill="1" applyBorder="1" applyAlignment="1">
      <alignment horizontal="center" vertical="top" wrapText="1"/>
    </xf>
    <xf numFmtId="0" fontId="11" fillId="12" borderId="19" xfId="3" applyFont="1" applyFill="1" applyBorder="1" applyAlignment="1">
      <alignment horizontal="center" vertical="top" wrapText="1"/>
    </xf>
    <xf numFmtId="0" fontId="11" fillId="6" borderId="1" xfId="3" applyFont="1" applyFill="1" applyBorder="1" applyAlignment="1">
      <alignment horizontal="right" vertical="top" wrapText="1"/>
    </xf>
    <xf numFmtId="0" fontId="11" fillId="6" borderId="15" xfId="3" applyFont="1" applyFill="1" applyBorder="1" applyAlignment="1">
      <alignment horizontal="right" vertical="top" wrapText="1"/>
    </xf>
    <xf numFmtId="0" fontId="11" fillId="3" borderId="1" xfId="3" applyFont="1" applyFill="1" applyBorder="1" applyAlignment="1">
      <alignment horizontal="center" vertical="top" wrapText="1"/>
    </xf>
    <xf numFmtId="0" fontId="11" fillId="3" borderId="1" xfId="3" applyFont="1" applyFill="1" applyBorder="1" applyAlignment="1">
      <alignment horizontal="left" vertical="top" wrapText="1"/>
    </xf>
    <xf numFmtId="0" fontId="11" fillId="6" borderId="1" xfId="3" applyFont="1" applyFill="1" applyBorder="1" applyAlignment="1">
      <alignment horizontal="right" vertical="top" wrapText="1"/>
    </xf>
    <xf numFmtId="0" fontId="11" fillId="17" borderId="1" xfId="3" applyFont="1" applyFill="1" applyBorder="1" applyAlignment="1">
      <alignment horizontal="left" vertical="top" wrapText="1"/>
    </xf>
    <xf numFmtId="0" fontId="12" fillId="17" borderId="1" xfId="3" applyFont="1" applyFill="1" applyBorder="1" applyAlignment="1">
      <alignment horizontal="left" vertical="top" wrapText="1"/>
    </xf>
    <xf numFmtId="0" fontId="6" fillId="17" borderId="1" xfId="3" applyFont="1" applyFill="1" applyBorder="1" applyAlignment="1">
      <alignment horizontal="left" vertical="top" wrapText="1"/>
    </xf>
    <xf numFmtId="0" fontId="21" fillId="17" borderId="1" xfId="3" applyFont="1" applyFill="1" applyBorder="1" applyAlignment="1">
      <alignment horizontal="left" vertical="top"/>
    </xf>
    <xf numFmtId="0" fontId="18" fillId="17" borderId="1" xfId="3" applyFont="1" applyFill="1" applyBorder="1" applyAlignment="1">
      <alignment horizontal="left" vertical="top" wrapText="1"/>
    </xf>
    <xf numFmtId="187" fontId="22" fillId="17" borderId="1" xfId="3" applyNumberFormat="1" applyFont="1" applyFill="1" applyBorder="1" applyAlignment="1">
      <alignment horizontal="left" vertical="top" wrapText="1"/>
    </xf>
    <xf numFmtId="0" fontId="4" fillId="17" borderId="1" xfId="3" applyFont="1" applyFill="1" applyBorder="1" applyAlignment="1">
      <alignment horizontal="left" vertical="top"/>
    </xf>
    <xf numFmtId="0" fontId="6" fillId="12" borderId="1" xfId="3" applyFont="1" applyFill="1" applyBorder="1" applyAlignment="1">
      <alignment horizontal="right" vertical="top" wrapText="1"/>
    </xf>
    <xf numFmtId="0" fontId="6" fillId="12" borderId="19" xfId="3" applyFont="1" applyFill="1" applyBorder="1" applyAlignment="1">
      <alignment horizontal="right" vertical="top" wrapText="1"/>
    </xf>
    <xf numFmtId="0" fontId="16" fillId="3" borderId="1" xfId="0" applyFont="1" applyFill="1" applyBorder="1" applyAlignment="1">
      <alignment vertical="top"/>
    </xf>
    <xf numFmtId="0" fontId="16" fillId="12" borderId="1" xfId="0" applyFont="1" applyFill="1" applyBorder="1" applyAlignment="1">
      <alignment vertical="top"/>
    </xf>
    <xf numFmtId="188" fontId="11" fillId="13" borderId="1" xfId="1" applyNumberFormat="1" applyFont="1" applyFill="1" applyBorder="1" applyAlignment="1">
      <alignment horizontal="right" vertical="center" wrapText="1"/>
    </xf>
    <xf numFmtId="0" fontId="11" fillId="13" borderId="1" xfId="3" applyFont="1" applyFill="1" applyBorder="1" applyAlignment="1">
      <alignment horizontal="right" vertical="center" wrapText="1"/>
    </xf>
    <xf numFmtId="3" fontId="11" fillId="13" borderId="1" xfId="3" applyNumberFormat="1" applyFont="1" applyFill="1" applyBorder="1" applyAlignment="1">
      <alignment horizontal="right" vertical="center" wrapText="1"/>
    </xf>
    <xf numFmtId="0" fontId="11" fillId="13" borderId="19" xfId="3" applyFont="1" applyFill="1" applyBorder="1" applyAlignment="1">
      <alignment horizontal="right" vertical="center" wrapText="1"/>
    </xf>
    <xf numFmtId="0" fontId="11" fillId="3" borderId="1" xfId="3" applyFont="1" applyFill="1" applyBorder="1" applyAlignment="1">
      <alignment horizontal="right" vertical="center" wrapText="1"/>
    </xf>
    <xf numFmtId="0" fontId="11" fillId="13" borderId="15" xfId="3" applyFont="1" applyFill="1" applyBorder="1" applyAlignment="1">
      <alignment horizontal="right" vertical="top" wrapText="1"/>
    </xf>
    <xf numFmtId="0" fontId="11" fillId="13" borderId="42" xfId="3" applyFont="1" applyFill="1" applyBorder="1" applyAlignment="1">
      <alignment horizontal="right" vertical="top" wrapText="1"/>
    </xf>
    <xf numFmtId="1" fontId="11" fillId="3" borderId="1" xfId="3" applyNumberFormat="1" applyFont="1" applyFill="1" applyBorder="1" applyAlignment="1">
      <alignment horizontal="right" vertical="top" wrapText="1"/>
    </xf>
    <xf numFmtId="1" fontId="11" fillId="12" borderId="1" xfId="3" applyNumberFormat="1" applyFont="1" applyFill="1" applyBorder="1" applyAlignment="1">
      <alignment horizontal="right" vertical="top" wrapText="1"/>
    </xf>
    <xf numFmtId="1" fontId="11" fillId="12" borderId="19" xfId="3" applyNumberFormat="1" applyFont="1" applyFill="1" applyBorder="1" applyAlignment="1">
      <alignment horizontal="right" vertical="top" wrapText="1"/>
    </xf>
    <xf numFmtId="0" fontId="11" fillId="17" borderId="15" xfId="3" applyFont="1" applyFill="1" applyBorder="1" applyAlignment="1">
      <alignment vertical="top" wrapText="1"/>
    </xf>
    <xf numFmtId="0" fontId="22" fillId="4" borderId="13" xfId="3" applyFont="1" applyFill="1" applyBorder="1" applyAlignment="1">
      <alignment horizontal="center" vertical="center" wrapText="1"/>
    </xf>
    <xf numFmtId="0" fontId="22" fillId="4" borderId="10" xfId="3" applyFont="1" applyFill="1" applyBorder="1" applyAlignment="1">
      <alignment horizontal="center" vertical="center" wrapText="1"/>
    </xf>
    <xf numFmtId="0" fontId="22" fillId="4" borderId="12" xfId="3" applyFont="1" applyFill="1" applyBorder="1" applyAlignment="1">
      <alignment horizontal="center" vertical="center" wrapText="1"/>
    </xf>
    <xf numFmtId="0" fontId="12" fillId="13" borderId="0" xfId="3" applyFont="1" applyFill="1" applyBorder="1" applyAlignment="1">
      <alignment horizontal="right" vertical="top"/>
    </xf>
    <xf numFmtId="188" fontId="11" fillId="3" borderId="1" xfId="1" applyNumberFormat="1" applyFont="1" applyFill="1" applyBorder="1" applyAlignment="1">
      <alignment horizontal="right" vertical="top" wrapText="1"/>
    </xf>
    <xf numFmtId="188" fontId="11" fillId="12" borderId="1" xfId="1" applyNumberFormat="1" applyFont="1" applyFill="1" applyBorder="1" applyAlignment="1">
      <alignment horizontal="right" vertical="top" wrapText="1"/>
    </xf>
    <xf numFmtId="188" fontId="11" fillId="12" borderId="19" xfId="1" applyNumberFormat="1" applyFont="1" applyFill="1" applyBorder="1" applyAlignment="1">
      <alignment horizontal="right" vertical="top" wrapText="1"/>
    </xf>
    <xf numFmtId="0" fontId="12" fillId="13" borderId="19" xfId="3" applyFont="1" applyFill="1" applyBorder="1" applyAlignment="1">
      <alignment horizontal="right" vertical="top"/>
    </xf>
    <xf numFmtId="0" fontId="16" fillId="12" borderId="1" xfId="3" applyFont="1" applyFill="1" applyBorder="1" applyAlignment="1">
      <alignment horizontal="right" vertical="top"/>
    </xf>
    <xf numFmtId="43" fontId="11" fillId="12" borderId="1" xfId="0" applyNumberFormat="1" applyFont="1" applyFill="1" applyBorder="1" applyAlignment="1">
      <alignment horizontal="right" vertical="top"/>
    </xf>
    <xf numFmtId="0" fontId="11" fillId="13" borderId="1" xfId="3" applyFont="1" applyFill="1" applyBorder="1" applyAlignment="1">
      <alignment horizontal="right" vertical="top"/>
    </xf>
    <xf numFmtId="0" fontId="11" fillId="13" borderId="19" xfId="3" applyFont="1" applyFill="1" applyBorder="1" applyAlignment="1">
      <alignment horizontal="right" vertical="top"/>
    </xf>
    <xf numFmtId="0" fontId="12" fillId="0" borderId="0" xfId="3" applyFont="1" applyFill="1" applyBorder="1" applyAlignment="1">
      <alignment horizontal="right" vertical="top"/>
    </xf>
    <xf numFmtId="0" fontId="11" fillId="13" borderId="36" xfId="3" applyFont="1" applyFill="1" applyBorder="1" applyAlignment="1">
      <alignment horizontal="right" vertical="top" wrapText="1"/>
    </xf>
    <xf numFmtId="0" fontId="16" fillId="3" borderId="1" xfId="3" applyFont="1" applyFill="1" applyBorder="1" applyAlignment="1">
      <alignment horizontal="right" vertical="top" wrapText="1"/>
    </xf>
    <xf numFmtId="0" fontId="16" fillId="12" borderId="1" xfId="3" applyFont="1" applyFill="1" applyBorder="1" applyAlignment="1">
      <alignment horizontal="right" vertical="top" wrapText="1"/>
    </xf>
    <xf numFmtId="0" fontId="16" fillId="12" borderId="19" xfId="3" applyFont="1" applyFill="1" applyBorder="1" applyAlignment="1">
      <alignment horizontal="right" vertical="top" wrapText="1"/>
    </xf>
    <xf numFmtId="0" fontId="12" fillId="13" borderId="15" xfId="3" applyFont="1" applyFill="1" applyBorder="1" applyAlignment="1">
      <alignment horizontal="right" vertical="top" wrapText="1"/>
    </xf>
    <xf numFmtId="0" fontId="12" fillId="13" borderId="42" xfId="3" applyFont="1" applyFill="1" applyBorder="1" applyAlignment="1">
      <alignment horizontal="right" vertical="top" wrapText="1"/>
    </xf>
    <xf numFmtId="0" fontId="17" fillId="3" borderId="1" xfId="3" applyFont="1" applyFill="1" applyBorder="1" applyAlignment="1">
      <alignment horizontal="right" vertical="top" wrapText="1"/>
    </xf>
    <xf numFmtId="0" fontId="12" fillId="13" borderId="1" xfId="3" applyFont="1" applyFill="1" applyBorder="1" applyAlignment="1">
      <alignment horizontal="right" vertical="top" wrapText="1"/>
    </xf>
    <xf numFmtId="0" fontId="12" fillId="13" borderId="19" xfId="3" applyFont="1" applyFill="1" applyBorder="1" applyAlignment="1">
      <alignment horizontal="right" vertical="top" wrapText="1"/>
    </xf>
    <xf numFmtId="0" fontId="11" fillId="15" borderId="0" xfId="3" applyFont="1" applyFill="1" applyBorder="1" applyAlignment="1">
      <alignment horizontal="center" vertical="top" wrapText="1"/>
    </xf>
    <xf numFmtId="0" fontId="12" fillId="3" borderId="0" xfId="3" applyFont="1" applyFill="1" applyBorder="1" applyAlignment="1">
      <alignment horizontal="left" vertical="top"/>
    </xf>
    <xf numFmtId="0" fontId="11" fillId="3" borderId="1" xfId="3" applyFont="1" applyFill="1" applyBorder="1" applyAlignment="1">
      <alignment horizontal="center" vertical="top" wrapText="1"/>
    </xf>
    <xf numFmtId="0" fontId="18" fillId="16" borderId="1" xfId="3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11" fillId="3" borderId="30" xfId="0" applyFont="1" applyFill="1" applyBorder="1" applyAlignment="1">
      <alignment horizontal="center" vertical="top" wrapText="1"/>
    </xf>
    <xf numFmtId="0" fontId="11" fillId="3" borderId="9" xfId="3" applyFont="1" applyFill="1" applyBorder="1" applyAlignment="1">
      <alignment horizontal="center" vertical="top" wrapText="1"/>
    </xf>
    <xf numFmtId="0" fontId="11" fillId="3" borderId="20" xfId="3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horizontal="center" vertical="top" wrapText="1"/>
    </xf>
    <xf numFmtId="0" fontId="8" fillId="17" borderId="1" xfId="3" applyFont="1" applyFill="1" applyBorder="1" applyAlignment="1">
      <alignment horizontal="left" vertical="top" wrapText="1"/>
    </xf>
    <xf numFmtId="0" fontId="6" fillId="4" borderId="4" xfId="3" applyFont="1" applyFill="1" applyBorder="1" applyAlignment="1">
      <alignment horizontal="center" vertical="top" wrapText="1"/>
    </xf>
    <xf numFmtId="0" fontId="6" fillId="4" borderId="0" xfId="3" applyFont="1" applyFill="1" applyBorder="1" applyAlignment="1">
      <alignment horizontal="center" vertical="top" wrapText="1"/>
    </xf>
    <xf numFmtId="0" fontId="8" fillId="4" borderId="8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15" xfId="3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horizontal="left" vertical="top" wrapText="1"/>
    </xf>
    <xf numFmtId="0" fontId="11" fillId="3" borderId="3" xfId="3" applyFont="1" applyFill="1" applyBorder="1" applyAlignment="1">
      <alignment horizontal="center" vertical="top" wrapText="1"/>
    </xf>
    <xf numFmtId="0" fontId="11" fillId="3" borderId="12" xfId="3" applyFont="1" applyFill="1" applyBorder="1" applyAlignment="1">
      <alignment horizontal="center" vertical="top" wrapText="1"/>
    </xf>
    <xf numFmtId="0" fontId="11" fillId="3" borderId="22" xfId="3" applyFont="1" applyFill="1" applyBorder="1" applyAlignment="1">
      <alignment horizontal="center" vertical="top" wrapText="1"/>
    </xf>
    <xf numFmtId="0" fontId="11" fillId="3" borderId="1" xfId="3" applyFont="1" applyFill="1" applyBorder="1" applyAlignment="1">
      <alignment horizontal="center" vertical="top" wrapText="1"/>
    </xf>
    <xf numFmtId="0" fontId="6" fillId="11" borderId="1" xfId="3" applyFont="1" applyFill="1" applyBorder="1" applyAlignment="1">
      <alignment horizontal="left" vertical="top" wrapText="1"/>
    </xf>
    <xf numFmtId="0" fontId="11" fillId="3" borderId="10" xfId="3" applyFont="1" applyFill="1" applyBorder="1" applyAlignment="1">
      <alignment horizontal="left" vertical="top" wrapText="1"/>
    </xf>
    <xf numFmtId="0" fontId="11" fillId="3" borderId="23" xfId="3" applyFont="1" applyFill="1" applyBorder="1" applyAlignment="1">
      <alignment horizontal="left" vertical="top" wrapText="1"/>
    </xf>
    <xf numFmtId="0" fontId="12" fillId="3" borderId="16" xfId="3" applyFont="1" applyFill="1" applyBorder="1" applyAlignment="1">
      <alignment horizontal="center" vertical="top" wrapText="1"/>
    </xf>
    <xf numFmtId="0" fontId="12" fillId="3" borderId="21" xfId="3" applyFont="1" applyFill="1" applyBorder="1" applyAlignment="1">
      <alignment horizontal="center" vertical="top" wrapText="1"/>
    </xf>
    <xf numFmtId="0" fontId="12" fillId="3" borderId="12" xfId="3" applyFont="1" applyFill="1" applyBorder="1" applyAlignment="1">
      <alignment horizontal="center" vertical="top" wrapText="1"/>
    </xf>
    <xf numFmtId="0" fontId="12" fillId="3" borderId="22" xfId="3" applyFont="1" applyFill="1" applyBorder="1" applyAlignment="1">
      <alignment horizontal="center" vertical="top" wrapText="1"/>
    </xf>
    <xf numFmtId="0" fontId="12" fillId="3" borderId="9" xfId="3" applyFont="1" applyFill="1" applyBorder="1" applyAlignment="1">
      <alignment horizontal="center" vertical="top" wrapText="1"/>
    </xf>
    <xf numFmtId="0" fontId="12" fillId="3" borderId="20" xfId="3" applyFont="1" applyFill="1" applyBorder="1" applyAlignment="1">
      <alignment horizontal="center" vertical="top" wrapText="1"/>
    </xf>
    <xf numFmtId="0" fontId="12" fillId="3" borderId="15" xfId="3" applyFont="1" applyFill="1" applyBorder="1" applyAlignment="1">
      <alignment horizontal="center" vertical="top" wrapText="1"/>
    </xf>
    <xf numFmtId="187" fontId="12" fillId="3" borderId="10" xfId="3" applyNumberFormat="1" applyFont="1" applyFill="1" applyBorder="1" applyAlignment="1">
      <alignment horizontal="center" vertical="top" wrapText="1"/>
    </xf>
    <xf numFmtId="187" fontId="12" fillId="3" borderId="23" xfId="3" applyNumberFormat="1" applyFont="1" applyFill="1" applyBorder="1" applyAlignment="1">
      <alignment horizontal="center" vertical="top" wrapText="1"/>
    </xf>
    <xf numFmtId="0" fontId="11" fillId="3" borderId="18" xfId="3" applyFont="1" applyFill="1" applyBorder="1" applyAlignment="1">
      <alignment horizontal="left" vertical="top" wrapText="1"/>
    </xf>
    <xf numFmtId="0" fontId="11" fillId="3" borderId="24" xfId="3" applyFont="1" applyFill="1" applyBorder="1" applyAlignment="1">
      <alignment horizontal="left" vertical="top" wrapText="1"/>
    </xf>
    <xf numFmtId="0" fontId="11" fillId="17" borderId="1" xfId="3" applyFont="1" applyFill="1" applyBorder="1" applyAlignment="1">
      <alignment horizontal="left" vertical="top" wrapText="1"/>
    </xf>
    <xf numFmtId="0" fontId="11" fillId="3" borderId="13" xfId="3" applyFont="1" applyFill="1" applyBorder="1" applyAlignment="1">
      <alignment horizontal="center" vertical="top" wrapText="1"/>
    </xf>
    <xf numFmtId="0" fontId="11" fillId="3" borderId="25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5" fillId="4" borderId="2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top" wrapText="1"/>
    </xf>
    <xf numFmtId="0" fontId="6" fillId="4" borderId="5" xfId="3" applyFont="1" applyFill="1" applyBorder="1" applyAlignment="1">
      <alignment horizontal="center" vertical="top" wrapText="1"/>
    </xf>
    <xf numFmtId="0" fontId="7" fillId="16" borderId="2" xfId="3" applyFont="1" applyFill="1" applyBorder="1" applyAlignment="1">
      <alignment horizontal="center" vertical="top" wrapText="1"/>
    </xf>
    <xf numFmtId="0" fontId="7" fillId="16" borderId="11" xfId="3" applyFont="1" applyFill="1" applyBorder="1" applyAlignment="1">
      <alignment horizontal="center" vertical="top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4" borderId="10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22" fillId="4" borderId="6" xfId="3" applyFont="1" applyFill="1" applyBorder="1" applyAlignment="1">
      <alignment horizontal="center" vertical="center" wrapText="1"/>
    </xf>
    <xf numFmtId="0" fontId="22" fillId="4" borderId="7" xfId="3" applyFont="1" applyFill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top" wrapText="1"/>
    </xf>
    <xf numFmtId="187" fontId="12" fillId="3" borderId="3" xfId="3" applyNumberFormat="1" applyFont="1" applyFill="1" applyBorder="1" applyAlignment="1">
      <alignment horizontal="center" vertical="top" wrapText="1"/>
    </xf>
    <xf numFmtId="187" fontId="12" fillId="3" borderId="12" xfId="3" applyNumberFormat="1" applyFont="1" applyFill="1" applyBorder="1" applyAlignment="1">
      <alignment horizontal="center" vertical="top" wrapText="1"/>
    </xf>
    <xf numFmtId="187" fontId="12" fillId="3" borderId="22" xfId="3" applyNumberFormat="1" applyFont="1" applyFill="1" applyBorder="1" applyAlignment="1">
      <alignment horizontal="center" vertical="top" wrapText="1"/>
    </xf>
    <xf numFmtId="187" fontId="12" fillId="9" borderId="9" xfId="3" applyNumberFormat="1" applyFont="1" applyFill="1" applyBorder="1" applyAlignment="1">
      <alignment horizontal="center" vertical="top" wrapText="1"/>
    </xf>
    <xf numFmtId="187" fontId="12" fillId="9" borderId="20" xfId="3" applyNumberFormat="1" applyFont="1" applyFill="1" applyBorder="1" applyAlignment="1">
      <alignment horizontal="center" vertical="top" wrapText="1"/>
    </xf>
    <xf numFmtId="187" fontId="12" fillId="9" borderId="15" xfId="3" applyNumberFormat="1" applyFont="1" applyFill="1" applyBorder="1" applyAlignment="1">
      <alignment horizontal="center" vertical="top" wrapText="1"/>
    </xf>
    <xf numFmtId="187" fontId="12" fillId="3" borderId="2" xfId="3" applyNumberFormat="1" applyFont="1" applyFill="1" applyBorder="1" applyAlignment="1">
      <alignment horizontal="center" vertical="top" wrapText="1"/>
    </xf>
    <xf numFmtId="0" fontId="11" fillId="3" borderId="8" xfId="3" applyFont="1" applyFill="1" applyBorder="1" applyAlignment="1">
      <alignment horizontal="left"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11" fillId="3" borderId="29" xfId="0" applyFont="1" applyFill="1" applyBorder="1" applyAlignment="1">
      <alignment horizontal="center" vertical="top"/>
    </xf>
    <xf numFmtId="0" fontId="11" fillId="3" borderId="31" xfId="0" applyFont="1" applyFill="1" applyBorder="1" applyAlignment="1">
      <alignment horizontal="center" vertical="top"/>
    </xf>
    <xf numFmtId="187" fontId="12" fillId="9" borderId="33" xfId="3" applyNumberFormat="1" applyFont="1" applyFill="1" applyBorder="1" applyAlignment="1">
      <alignment horizontal="center" vertical="top" wrapText="1"/>
    </xf>
    <xf numFmtId="187" fontId="12" fillId="9" borderId="10" xfId="3" applyNumberFormat="1" applyFont="1" applyFill="1" applyBorder="1" applyAlignment="1">
      <alignment horizontal="center" vertical="top" wrapText="1"/>
    </xf>
    <xf numFmtId="0" fontId="11" fillId="3" borderId="8" xfId="3" applyFont="1" applyFill="1" applyBorder="1" applyAlignment="1">
      <alignment horizontal="center" vertical="top" wrapText="1"/>
    </xf>
    <xf numFmtId="0" fontId="11" fillId="3" borderId="18" xfId="3" applyFont="1" applyFill="1" applyBorder="1" applyAlignment="1">
      <alignment horizontal="center" vertical="top" wrapText="1"/>
    </xf>
    <xf numFmtId="0" fontId="11" fillId="3" borderId="24" xfId="3" applyFont="1" applyFill="1" applyBorder="1" applyAlignment="1">
      <alignment horizontal="center" vertical="top" wrapText="1"/>
    </xf>
    <xf numFmtId="187" fontId="12" fillId="9" borderId="1" xfId="3" applyNumberFormat="1" applyFont="1" applyFill="1" applyBorder="1" applyAlignment="1">
      <alignment horizontal="center" vertical="top" wrapText="1"/>
    </xf>
    <xf numFmtId="0" fontId="14" fillId="3" borderId="33" xfId="3" applyFont="1" applyFill="1" applyBorder="1" applyAlignment="1">
      <alignment horizontal="center" vertical="top" wrapText="1"/>
    </xf>
    <xf numFmtId="0" fontId="14" fillId="3" borderId="10" xfId="3" applyFont="1" applyFill="1" applyBorder="1" applyAlignment="1">
      <alignment horizontal="center" vertical="top" wrapText="1"/>
    </xf>
    <xf numFmtId="0" fontId="14" fillId="3" borderId="23" xfId="3" applyFont="1" applyFill="1" applyBorder="1" applyAlignment="1">
      <alignment horizontal="center" vertical="top" wrapText="1"/>
    </xf>
    <xf numFmtId="3" fontId="11" fillId="17" borderId="1" xfId="3" applyNumberFormat="1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horizontal="left" vertical="top" wrapText="1"/>
    </xf>
    <xf numFmtId="3" fontId="12" fillId="17" borderId="1" xfId="3" applyNumberFormat="1" applyFont="1" applyFill="1" applyBorder="1" applyAlignment="1">
      <alignment horizontal="left" vertical="top"/>
    </xf>
    <xf numFmtId="0" fontId="11" fillId="3" borderId="14" xfId="3" applyFont="1" applyFill="1" applyBorder="1" applyAlignment="1">
      <alignment horizontal="left" vertical="top" wrapText="1"/>
    </xf>
    <xf numFmtId="0" fontId="12" fillId="17" borderId="1" xfId="3" applyFont="1" applyFill="1" applyBorder="1" applyAlignment="1">
      <alignment horizontal="left" vertical="top"/>
    </xf>
    <xf numFmtId="0" fontId="12" fillId="3" borderId="5" xfId="3" applyFont="1" applyFill="1" applyBorder="1" applyAlignment="1">
      <alignment horizontal="center" vertical="top" wrapText="1"/>
    </xf>
    <xf numFmtId="0" fontId="12" fillId="3" borderId="13" xfId="3" applyFont="1" applyFill="1" applyBorder="1" applyAlignment="1">
      <alignment horizontal="center" vertical="top" wrapText="1"/>
    </xf>
    <xf numFmtId="0" fontId="12" fillId="3" borderId="25" xfId="3" applyFont="1" applyFill="1" applyBorder="1" applyAlignment="1">
      <alignment horizontal="center" vertical="top" wrapText="1"/>
    </xf>
    <xf numFmtId="0" fontId="12" fillId="3" borderId="3" xfId="3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center" vertical="top" wrapText="1"/>
    </xf>
    <xf numFmtId="0" fontId="11" fillId="3" borderId="33" xfId="3" applyFont="1" applyFill="1" applyBorder="1" applyAlignment="1">
      <alignment horizontal="left" vertical="top" wrapText="1"/>
    </xf>
    <xf numFmtId="0" fontId="11" fillId="3" borderId="34" xfId="3" applyFont="1" applyFill="1" applyBorder="1" applyAlignment="1">
      <alignment horizontal="center" vertical="top" wrapText="1"/>
    </xf>
    <xf numFmtId="0" fontId="12" fillId="3" borderId="2" xfId="3" applyFont="1" applyFill="1" applyBorder="1" applyAlignment="1">
      <alignment horizontal="center" vertical="top" wrapText="1"/>
    </xf>
    <xf numFmtId="0" fontId="12" fillId="3" borderId="10" xfId="3" applyFont="1" applyFill="1" applyBorder="1" applyAlignment="1">
      <alignment horizontal="center" vertical="top" wrapText="1"/>
    </xf>
    <xf numFmtId="0" fontId="12" fillId="3" borderId="23" xfId="3" applyFont="1" applyFill="1" applyBorder="1" applyAlignment="1">
      <alignment horizontal="center" vertical="top" wrapText="1"/>
    </xf>
    <xf numFmtId="187" fontId="12" fillId="9" borderId="2" xfId="3" applyNumberFormat="1" applyFont="1" applyFill="1" applyBorder="1" applyAlignment="1">
      <alignment horizontal="center" vertical="top" wrapText="1"/>
    </xf>
    <xf numFmtId="0" fontId="11" fillId="6" borderId="9" xfId="3" applyFont="1" applyFill="1" applyBorder="1" applyAlignment="1">
      <alignment horizontal="right" vertical="top" wrapText="1"/>
    </xf>
    <xf numFmtId="0" fontId="11" fillId="6" borderId="15" xfId="3" applyFont="1" applyFill="1" applyBorder="1" applyAlignment="1">
      <alignment horizontal="right" vertical="top" wrapText="1"/>
    </xf>
    <xf numFmtId="0" fontId="11" fillId="3" borderId="2" xfId="3" applyFont="1" applyFill="1" applyBorder="1" applyAlignment="1">
      <alignment horizontal="left" vertical="top" wrapText="1"/>
    </xf>
    <xf numFmtId="187" fontId="12" fillId="9" borderId="23" xfId="3" applyNumberFormat="1" applyFont="1" applyFill="1" applyBorder="1" applyAlignment="1">
      <alignment horizontal="center" vertical="top" wrapText="1"/>
    </xf>
    <xf numFmtId="0" fontId="11" fillId="0" borderId="3" xfId="3" applyFont="1" applyFill="1" applyBorder="1" applyAlignment="1">
      <alignment horizontal="left" vertical="top" wrapText="1"/>
    </xf>
    <xf numFmtId="0" fontId="11" fillId="0" borderId="12" xfId="3" applyFont="1" applyFill="1" applyBorder="1" applyAlignment="1">
      <alignment horizontal="left" vertical="top" wrapText="1"/>
    </xf>
    <xf numFmtId="187" fontId="12" fillId="3" borderId="1" xfId="3" applyNumberFormat="1" applyFont="1" applyFill="1" applyBorder="1" applyAlignment="1">
      <alignment horizontal="center" vertical="top" wrapText="1"/>
    </xf>
    <xf numFmtId="187" fontId="12" fillId="3" borderId="4" xfId="3" applyNumberFormat="1" applyFont="1" applyFill="1" applyBorder="1" applyAlignment="1">
      <alignment horizontal="center" vertical="top" wrapText="1"/>
    </xf>
    <xf numFmtId="187" fontId="12" fillId="3" borderId="0" xfId="3" applyNumberFormat="1" applyFont="1" applyFill="1" applyBorder="1" applyAlignment="1">
      <alignment horizontal="center" vertical="top" wrapText="1"/>
    </xf>
    <xf numFmtId="187" fontId="12" fillId="3" borderId="5" xfId="3" applyNumberFormat="1" applyFont="1" applyFill="1" applyBorder="1" applyAlignment="1">
      <alignment horizontal="center" vertical="top" wrapText="1"/>
    </xf>
    <xf numFmtId="187" fontId="12" fillId="3" borderId="13" xfId="3" applyNumberFormat="1" applyFont="1" applyFill="1" applyBorder="1" applyAlignment="1">
      <alignment horizontal="center" vertical="top" wrapText="1"/>
    </xf>
    <xf numFmtId="0" fontId="11" fillId="3" borderId="39" xfId="3" applyFont="1" applyFill="1" applyBorder="1" applyAlignment="1">
      <alignment horizontal="center" vertical="top" wrapText="1"/>
    </xf>
    <xf numFmtId="0" fontId="11" fillId="3" borderId="36" xfId="3" applyFont="1" applyFill="1" applyBorder="1" applyAlignment="1">
      <alignment horizontal="center" vertical="top" wrapText="1"/>
    </xf>
    <xf numFmtId="0" fontId="11" fillId="3" borderId="41" xfId="3" applyFont="1" applyFill="1" applyBorder="1" applyAlignment="1">
      <alignment horizontal="center" vertical="top" wrapText="1"/>
    </xf>
    <xf numFmtId="187" fontId="12" fillId="3" borderId="9" xfId="3" applyNumberFormat="1" applyFont="1" applyFill="1" applyBorder="1" applyAlignment="1">
      <alignment horizontal="center" vertical="top" wrapText="1"/>
    </xf>
    <xf numFmtId="0" fontId="11" fillId="3" borderId="9" xfId="3" applyFont="1" applyFill="1" applyBorder="1" applyAlignment="1">
      <alignment horizontal="left" vertical="top" wrapText="1"/>
    </xf>
    <xf numFmtId="0" fontId="11" fillId="3" borderId="20" xfId="3" applyFont="1" applyFill="1" applyBorder="1" applyAlignment="1">
      <alignment horizontal="left" vertical="top" wrapText="1"/>
    </xf>
    <xf numFmtId="0" fontId="11" fillId="17" borderId="9" xfId="3" applyFont="1" applyFill="1" applyBorder="1" applyAlignment="1">
      <alignment horizontal="left" vertical="top" wrapText="1"/>
    </xf>
    <xf numFmtId="0" fontId="11" fillId="17" borderId="20" xfId="3" applyFont="1" applyFill="1" applyBorder="1" applyAlignment="1">
      <alignment horizontal="left" vertical="top" wrapText="1"/>
    </xf>
    <xf numFmtId="0" fontId="11" fillId="17" borderId="15" xfId="3" applyFont="1" applyFill="1" applyBorder="1" applyAlignment="1">
      <alignment horizontal="left" vertical="top" wrapText="1"/>
    </xf>
    <xf numFmtId="0" fontId="6" fillId="3" borderId="9" xfId="3" applyFont="1" applyFill="1" applyBorder="1" applyAlignment="1">
      <alignment horizontal="left" vertical="top" wrapText="1"/>
    </xf>
    <xf numFmtId="0" fontId="6" fillId="3" borderId="20" xfId="3" applyFont="1" applyFill="1" applyBorder="1" applyAlignment="1">
      <alignment horizontal="left" vertical="top" wrapText="1"/>
    </xf>
    <xf numFmtId="0" fontId="6" fillId="3" borderId="15" xfId="3" applyFont="1" applyFill="1" applyBorder="1" applyAlignment="1">
      <alignment horizontal="left" vertical="top" wrapText="1"/>
    </xf>
    <xf numFmtId="0" fontId="12" fillId="7" borderId="1" xfId="3" applyFont="1" applyFill="1" applyBorder="1" applyAlignment="1">
      <alignment horizontal="center" vertical="top" wrapText="1"/>
    </xf>
    <xf numFmtId="0" fontId="12" fillId="8" borderId="1" xfId="3" applyFont="1" applyFill="1" applyBorder="1" applyAlignment="1">
      <alignment horizontal="center" vertical="top" wrapText="1"/>
    </xf>
    <xf numFmtId="0" fontId="12" fillId="9" borderId="9" xfId="3" applyFont="1" applyFill="1" applyBorder="1" applyAlignment="1">
      <alignment horizontal="center" vertical="top" wrapText="1"/>
    </xf>
    <xf numFmtId="0" fontId="12" fillId="9" borderId="20" xfId="3" applyFont="1" applyFill="1" applyBorder="1" applyAlignment="1">
      <alignment horizontal="center" vertical="top" wrapText="1"/>
    </xf>
    <xf numFmtId="0" fontId="12" fillId="9" borderId="15" xfId="3" applyFont="1" applyFill="1" applyBorder="1" applyAlignment="1">
      <alignment horizontal="center" vertical="top" wrapText="1"/>
    </xf>
    <xf numFmtId="0" fontId="11" fillId="11" borderId="1" xfId="3" applyFont="1" applyFill="1" applyBorder="1" applyAlignment="1">
      <alignment horizontal="left" vertical="top" wrapText="1"/>
    </xf>
    <xf numFmtId="187" fontId="12" fillId="8" borderId="12" xfId="3" applyNumberFormat="1" applyFont="1" applyFill="1" applyBorder="1" applyAlignment="1">
      <alignment horizontal="center" vertical="top" wrapText="1"/>
    </xf>
    <xf numFmtId="187" fontId="12" fillId="8" borderId="22" xfId="3" applyNumberFormat="1" applyFont="1" applyFill="1" applyBorder="1" applyAlignment="1">
      <alignment horizontal="center" vertical="top" wrapText="1"/>
    </xf>
    <xf numFmtId="0" fontId="11" fillId="11" borderId="10" xfId="3" applyFont="1" applyFill="1" applyBorder="1" applyAlignment="1">
      <alignment horizontal="left" vertical="top" wrapText="1"/>
    </xf>
    <xf numFmtId="0" fontId="11" fillId="11" borderId="23" xfId="3" applyFont="1" applyFill="1" applyBorder="1" applyAlignment="1">
      <alignment horizontal="left" vertical="top" wrapText="1"/>
    </xf>
    <xf numFmtId="187" fontId="12" fillId="3" borderId="26" xfId="3" applyNumberFormat="1" applyFont="1" applyFill="1" applyBorder="1" applyAlignment="1">
      <alignment horizontal="center" vertical="top" wrapText="1"/>
    </xf>
    <xf numFmtId="187" fontId="12" fillId="3" borderId="16" xfId="3" applyNumberFormat="1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>
      <alignment horizontal="center" vertical="top" wrapText="1"/>
    </xf>
    <xf numFmtId="0" fontId="11" fillId="3" borderId="23" xfId="3" applyFont="1" applyFill="1" applyBorder="1" applyAlignment="1">
      <alignment horizontal="center" vertical="top" wrapText="1"/>
    </xf>
    <xf numFmtId="0" fontId="11" fillId="3" borderId="44" xfId="3" applyFont="1" applyFill="1" applyBorder="1" applyAlignment="1">
      <alignment horizontal="center" vertical="top" wrapText="1"/>
    </xf>
    <xf numFmtId="0" fontId="11" fillId="17" borderId="1" xfId="3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11" fillId="0" borderId="47" xfId="3" applyFont="1" applyFill="1" applyBorder="1" applyAlignment="1">
      <alignment horizontal="left" vertical="top" wrapText="1"/>
    </xf>
    <xf numFmtId="187" fontId="12" fillId="3" borderId="25" xfId="3" applyNumberFormat="1" applyFont="1" applyFill="1" applyBorder="1" applyAlignment="1">
      <alignment horizontal="center" vertical="top" wrapText="1"/>
    </xf>
    <xf numFmtId="187" fontId="12" fillId="3" borderId="45" xfId="3" applyNumberFormat="1" applyFont="1" applyFill="1" applyBorder="1" applyAlignment="1">
      <alignment horizontal="center" vertical="top" wrapText="1"/>
    </xf>
    <xf numFmtId="187" fontId="12" fillId="3" borderId="46" xfId="3" applyNumberFormat="1" applyFont="1" applyFill="1" applyBorder="1" applyAlignment="1">
      <alignment horizontal="center" vertical="top" wrapText="1"/>
    </xf>
    <xf numFmtId="0" fontId="15" fillId="17" borderId="1" xfId="0" applyFont="1" applyFill="1" applyBorder="1" applyAlignment="1">
      <alignment horizontal="left" vertical="center" wrapText="1" readingOrder="1"/>
    </xf>
    <xf numFmtId="187" fontId="12" fillId="3" borderId="20" xfId="3" applyNumberFormat="1" applyFont="1" applyFill="1" applyBorder="1" applyAlignment="1">
      <alignment horizontal="center" vertical="top" wrapText="1"/>
    </xf>
    <xf numFmtId="0" fontId="12" fillId="9" borderId="1" xfId="3" applyFont="1" applyFill="1" applyBorder="1" applyAlignment="1">
      <alignment horizontal="center" vertical="top" wrapText="1"/>
    </xf>
    <xf numFmtId="0" fontId="11" fillId="3" borderId="46" xfId="3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left"/>
    </xf>
    <xf numFmtId="0" fontId="11" fillId="3" borderId="13" xfId="3" applyFont="1" applyFill="1" applyBorder="1" applyAlignment="1">
      <alignment horizontal="left" vertical="top" wrapText="1"/>
    </xf>
    <xf numFmtId="187" fontId="12" fillId="3" borderId="15" xfId="3" applyNumberFormat="1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left" vertical="top" wrapText="1"/>
    </xf>
    <xf numFmtId="187" fontId="12" fillId="3" borderId="21" xfId="3" applyNumberFormat="1" applyFont="1" applyFill="1" applyBorder="1" applyAlignment="1">
      <alignment horizontal="center" vertical="top" wrapText="1"/>
    </xf>
    <xf numFmtId="0" fontId="12" fillId="3" borderId="18" xfId="3" applyFont="1" applyFill="1" applyBorder="1" applyAlignment="1">
      <alignment horizontal="center" vertical="top" wrapText="1"/>
    </xf>
    <xf numFmtId="0" fontId="11" fillId="6" borderId="48" xfId="3" applyFont="1" applyFill="1" applyBorder="1" applyAlignment="1">
      <alignment horizontal="right" vertical="top" wrapText="1"/>
    </xf>
    <xf numFmtId="0" fontId="11" fillId="6" borderId="42" xfId="3" applyFont="1" applyFill="1" applyBorder="1" applyAlignment="1">
      <alignment horizontal="right" vertical="top" wrapText="1"/>
    </xf>
    <xf numFmtId="0" fontId="11" fillId="6" borderId="20" xfId="3" applyFont="1" applyFill="1" applyBorder="1" applyAlignment="1">
      <alignment horizontal="right" vertical="top" wrapText="1"/>
    </xf>
    <xf numFmtId="0" fontId="11" fillId="3" borderId="19" xfId="3" applyFont="1" applyFill="1" applyBorder="1" applyAlignment="1">
      <alignment horizontal="center" vertical="top" wrapText="1"/>
    </xf>
    <xf numFmtId="0" fontId="11" fillId="0" borderId="18" xfId="3" applyFont="1" applyFill="1" applyBorder="1" applyAlignment="1">
      <alignment horizontal="left" vertical="top" wrapText="1"/>
    </xf>
    <xf numFmtId="0" fontId="11" fillId="11" borderId="15" xfId="3" applyFont="1" applyFill="1" applyBorder="1" applyAlignment="1">
      <alignment horizontal="left" vertical="top" wrapText="1"/>
    </xf>
    <xf numFmtId="0" fontId="11" fillId="3" borderId="0" xfId="3" applyFont="1" applyFill="1" applyBorder="1" applyAlignment="1">
      <alignment horizontal="center" vertical="top" wrapText="1"/>
    </xf>
    <xf numFmtId="0" fontId="11" fillId="17" borderId="9" xfId="3" applyFont="1" applyFill="1" applyBorder="1" applyAlignment="1">
      <alignment horizontal="center" vertical="top" wrapText="1"/>
    </xf>
    <xf numFmtId="0" fontId="11" fillId="17" borderId="20" xfId="3" applyFont="1" applyFill="1" applyBorder="1" applyAlignment="1">
      <alignment horizontal="center" vertical="top" wrapText="1"/>
    </xf>
    <xf numFmtId="0" fontId="11" fillId="17" borderId="15" xfId="3" applyFont="1" applyFill="1" applyBorder="1" applyAlignment="1">
      <alignment horizontal="center" vertical="top" wrapText="1"/>
    </xf>
    <xf numFmtId="0" fontId="11" fillId="3" borderId="48" xfId="3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center" vertical="top" wrapText="1"/>
    </xf>
    <xf numFmtId="0" fontId="11" fillId="0" borderId="2" xfId="3" applyFont="1" applyFill="1" applyBorder="1" applyAlignment="1">
      <alignment horizontal="left" vertical="top" wrapText="1"/>
    </xf>
    <xf numFmtId="0" fontId="11" fillId="0" borderId="10" xfId="3" applyFont="1" applyFill="1" applyBorder="1" applyAlignment="1">
      <alignment horizontal="left" vertical="top" wrapText="1"/>
    </xf>
    <xf numFmtId="187" fontId="12" fillId="3" borderId="33" xfId="3" applyNumberFormat="1" applyFont="1" applyFill="1" applyBorder="1" applyAlignment="1">
      <alignment horizontal="center" vertical="top" wrapText="1"/>
    </xf>
    <xf numFmtId="0" fontId="11" fillId="3" borderId="42" xfId="3" applyFont="1" applyFill="1" applyBorder="1" applyAlignment="1">
      <alignment horizontal="center" vertical="top" wrapText="1"/>
    </xf>
    <xf numFmtId="187" fontId="12" fillId="7" borderId="16" xfId="3" applyNumberFormat="1" applyFont="1" applyFill="1" applyBorder="1" applyAlignment="1">
      <alignment horizontal="center" vertical="top" wrapText="1"/>
    </xf>
    <xf numFmtId="187" fontId="12" fillId="7" borderId="21" xfId="3" applyNumberFormat="1" applyFont="1" applyFill="1" applyBorder="1" applyAlignment="1">
      <alignment horizontal="center" vertical="top" wrapText="1"/>
    </xf>
    <xf numFmtId="2" fontId="11" fillId="17" borderId="1" xfId="3" applyNumberFormat="1" applyFont="1" applyFill="1" applyBorder="1" applyAlignment="1">
      <alignment horizontal="left" vertical="top" wrapText="1"/>
    </xf>
    <xf numFmtId="0" fontId="11" fillId="0" borderId="17" xfId="3" applyFont="1" applyFill="1" applyBorder="1" applyAlignment="1">
      <alignment horizontal="center" vertical="top" wrapText="1"/>
    </xf>
    <xf numFmtId="0" fontId="11" fillId="0" borderId="13" xfId="3" applyFont="1" applyFill="1" applyBorder="1" applyAlignment="1">
      <alignment horizontal="center" vertical="top" wrapText="1"/>
    </xf>
    <xf numFmtId="0" fontId="11" fillId="3" borderId="17" xfId="3" applyFont="1" applyFill="1" applyBorder="1" applyAlignment="1">
      <alignment horizontal="center" vertical="top" wrapText="1"/>
    </xf>
    <xf numFmtId="0" fontId="11" fillId="3" borderId="14" xfId="3" applyFont="1" applyFill="1" applyBorder="1" applyAlignment="1">
      <alignment horizontal="center" vertical="top" wrapText="1"/>
    </xf>
    <xf numFmtId="187" fontId="12" fillId="8" borderId="2" xfId="3" applyNumberFormat="1" applyFont="1" applyFill="1" applyBorder="1" applyAlignment="1">
      <alignment horizontal="center" vertical="top" wrapText="1"/>
    </xf>
    <xf numFmtId="187" fontId="12" fillId="8" borderId="10" xfId="3" applyNumberFormat="1" applyFont="1" applyFill="1" applyBorder="1" applyAlignment="1">
      <alignment horizontal="center" vertical="top" wrapText="1"/>
    </xf>
    <xf numFmtId="187" fontId="12" fillId="8" borderId="23" xfId="3" applyNumberFormat="1" applyFont="1" applyFill="1" applyBorder="1" applyAlignment="1">
      <alignment horizontal="center" vertical="top" wrapText="1"/>
    </xf>
    <xf numFmtId="0" fontId="11" fillId="11" borderId="3" xfId="3" applyFont="1" applyFill="1" applyBorder="1" applyAlignment="1">
      <alignment horizontal="left" vertical="top" wrapText="1"/>
    </xf>
    <xf numFmtId="0" fontId="11" fillId="11" borderId="12" xfId="3" applyFont="1" applyFill="1" applyBorder="1" applyAlignment="1">
      <alignment horizontal="left" vertical="top" wrapText="1"/>
    </xf>
    <xf numFmtId="0" fontId="11" fillId="11" borderId="22" xfId="3" applyFont="1" applyFill="1" applyBorder="1" applyAlignment="1">
      <alignment horizontal="left" vertical="top" wrapText="1"/>
    </xf>
    <xf numFmtId="188" fontId="18" fillId="17" borderId="1" xfId="1" applyNumberFormat="1" applyFont="1" applyFill="1" applyBorder="1" applyAlignment="1">
      <alignment horizontal="left" vertical="top" wrapText="1"/>
    </xf>
    <xf numFmtId="0" fontId="12" fillId="0" borderId="10" xfId="3" applyFont="1" applyFill="1" applyBorder="1" applyAlignment="1">
      <alignment horizontal="left" vertical="top" wrapText="1"/>
    </xf>
    <xf numFmtId="0" fontId="12" fillId="3" borderId="50" xfId="3" applyFont="1" applyFill="1" applyBorder="1" applyAlignment="1">
      <alignment horizontal="center" vertical="top" wrapText="1"/>
    </xf>
    <xf numFmtId="0" fontId="11" fillId="0" borderId="23" xfId="3" applyFont="1" applyFill="1" applyBorder="1" applyAlignment="1">
      <alignment horizontal="left" vertical="top" wrapText="1"/>
    </xf>
    <xf numFmtId="0" fontId="12" fillId="17" borderId="1" xfId="3" applyFont="1" applyFill="1" applyBorder="1" applyAlignment="1">
      <alignment horizontal="left" vertical="top" wrapText="1"/>
    </xf>
    <xf numFmtId="0" fontId="11" fillId="3" borderId="51" xfId="3" applyFont="1" applyFill="1" applyBorder="1" applyAlignment="1">
      <alignment horizontal="center" vertical="top" wrapText="1"/>
    </xf>
    <xf numFmtId="49" fontId="11" fillId="3" borderId="1" xfId="3" applyNumberFormat="1" applyFont="1" applyFill="1" applyBorder="1" applyAlignment="1">
      <alignment horizontal="left" vertical="top" wrapText="1"/>
    </xf>
    <xf numFmtId="187" fontId="12" fillId="17" borderId="1" xfId="3" applyNumberFormat="1" applyFont="1" applyFill="1" applyBorder="1" applyAlignment="1">
      <alignment horizontal="left" vertical="top" wrapText="1"/>
    </xf>
    <xf numFmtId="187" fontId="12" fillId="3" borderId="8" xfId="3" applyNumberFormat="1" applyFont="1" applyFill="1" applyBorder="1" applyAlignment="1">
      <alignment horizontal="center" vertical="top" wrapText="1"/>
    </xf>
    <xf numFmtId="187" fontId="12" fillId="3" borderId="18" xfId="3" applyNumberFormat="1" applyFont="1" applyFill="1" applyBorder="1" applyAlignment="1">
      <alignment horizontal="center" vertical="top" wrapText="1"/>
    </xf>
    <xf numFmtId="187" fontId="12" fillId="3" borderId="24" xfId="3" applyNumberFormat="1" applyFont="1" applyFill="1" applyBorder="1" applyAlignment="1">
      <alignment horizontal="center" vertical="top" wrapText="1"/>
    </xf>
    <xf numFmtId="187" fontId="12" fillId="3" borderId="50" xfId="3" applyNumberFormat="1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0" fontId="11" fillId="3" borderId="26" xfId="3" applyFont="1" applyFill="1" applyBorder="1" applyAlignment="1">
      <alignment horizontal="left" vertical="top" wrapText="1"/>
    </xf>
    <xf numFmtId="0" fontId="11" fillId="3" borderId="16" xfId="3" applyFont="1" applyFill="1" applyBorder="1" applyAlignment="1">
      <alignment horizontal="left" vertical="top" wrapText="1"/>
    </xf>
    <xf numFmtId="0" fontId="11" fillId="3" borderId="21" xfId="3" applyFont="1" applyFill="1" applyBorder="1" applyAlignment="1">
      <alignment horizontal="left" vertical="top" wrapText="1"/>
    </xf>
    <xf numFmtId="187" fontId="12" fillId="3" borderId="37" xfId="3" applyNumberFormat="1" applyFont="1" applyFill="1" applyBorder="1" applyAlignment="1">
      <alignment horizontal="center" vertical="top" wrapText="1"/>
    </xf>
    <xf numFmtId="0" fontId="6" fillId="11" borderId="15" xfId="3" applyFont="1" applyFill="1" applyBorder="1" applyAlignment="1">
      <alignment horizontal="left" vertical="top" wrapText="1"/>
    </xf>
    <xf numFmtId="187" fontId="12" fillId="8" borderId="9" xfId="3" applyNumberFormat="1" applyFont="1" applyFill="1" applyBorder="1" applyAlignment="1">
      <alignment horizontal="center" vertical="top" wrapText="1"/>
    </xf>
    <xf numFmtId="187" fontId="12" fillId="8" borderId="20" xfId="3" applyNumberFormat="1" applyFont="1" applyFill="1" applyBorder="1" applyAlignment="1">
      <alignment horizontal="center" vertical="top" wrapText="1"/>
    </xf>
    <xf numFmtId="187" fontId="12" fillId="8" borderId="15" xfId="3" applyNumberFormat="1" applyFont="1" applyFill="1" applyBorder="1" applyAlignment="1">
      <alignment horizontal="center" vertical="top" wrapText="1"/>
    </xf>
    <xf numFmtId="0" fontId="11" fillId="11" borderId="9" xfId="3" applyFont="1" applyFill="1" applyBorder="1" applyAlignment="1">
      <alignment horizontal="left" vertical="top" wrapText="1"/>
    </xf>
    <xf numFmtId="0" fontId="11" fillId="11" borderId="20" xfId="3" applyFont="1" applyFill="1" applyBorder="1" applyAlignment="1">
      <alignment horizontal="left" vertical="top" wrapText="1"/>
    </xf>
    <xf numFmtId="187" fontId="12" fillId="9" borderId="50" xfId="3" applyNumberFormat="1" applyFont="1" applyFill="1" applyBorder="1" applyAlignment="1">
      <alignment horizontal="center" vertical="top" wrapText="1"/>
    </xf>
    <xf numFmtId="0" fontId="6" fillId="11" borderId="9" xfId="3" applyFont="1" applyFill="1" applyBorder="1" applyAlignment="1">
      <alignment horizontal="left" vertical="top" wrapText="1"/>
    </xf>
    <xf numFmtId="187" fontId="12" fillId="7" borderId="17" xfId="3" applyNumberFormat="1" applyFont="1" applyFill="1" applyBorder="1" applyAlignment="1">
      <alignment horizontal="center" vertical="top" wrapText="1"/>
    </xf>
    <xf numFmtId="187" fontId="12" fillId="7" borderId="13" xfId="3" applyNumberFormat="1" applyFont="1" applyFill="1" applyBorder="1" applyAlignment="1">
      <alignment horizontal="center" vertical="top" wrapText="1"/>
    </xf>
    <xf numFmtId="187" fontId="12" fillId="7" borderId="11" xfId="3" applyNumberFormat="1" applyFont="1" applyFill="1" applyBorder="1" applyAlignment="1">
      <alignment horizontal="center" vertical="top" wrapText="1"/>
    </xf>
    <xf numFmtId="187" fontId="12" fillId="8" borderId="34" xfId="3" applyNumberFormat="1" applyFont="1" applyFill="1" applyBorder="1" applyAlignment="1">
      <alignment horizontal="center" vertical="top" wrapText="1"/>
    </xf>
    <xf numFmtId="187" fontId="12" fillId="8" borderId="46" xfId="3" applyNumberFormat="1" applyFont="1" applyFill="1" applyBorder="1" applyAlignment="1">
      <alignment horizontal="center" vertical="top" wrapText="1"/>
    </xf>
    <xf numFmtId="0" fontId="11" fillId="11" borderId="33" xfId="3" applyFont="1" applyFill="1" applyBorder="1" applyAlignment="1">
      <alignment horizontal="left" vertical="top" wrapText="1"/>
    </xf>
    <xf numFmtId="0" fontId="11" fillId="11" borderId="50" xfId="3" applyFont="1" applyFill="1" applyBorder="1" applyAlignment="1">
      <alignment horizontal="left" vertical="top" wrapText="1"/>
    </xf>
    <xf numFmtId="0" fontId="16" fillId="17" borderId="1" xfId="3" applyFont="1" applyFill="1" applyBorder="1" applyAlignment="1">
      <alignment horizontal="left" vertical="center" wrapText="1"/>
    </xf>
    <xf numFmtId="0" fontId="11" fillId="3" borderId="11" xfId="3" applyFont="1" applyFill="1" applyBorder="1" applyAlignment="1">
      <alignment horizontal="center" vertical="top" wrapText="1"/>
    </xf>
    <xf numFmtId="0" fontId="6" fillId="11" borderId="19" xfId="3" applyFont="1" applyFill="1" applyBorder="1" applyAlignment="1">
      <alignment horizontal="left" vertical="top" wrapText="1"/>
    </xf>
    <xf numFmtId="0" fontId="6" fillId="11" borderId="6" xfId="3" applyFont="1" applyFill="1" applyBorder="1" applyAlignment="1">
      <alignment horizontal="left" vertical="top" wrapText="1"/>
    </xf>
    <xf numFmtId="0" fontId="6" fillId="11" borderId="36" xfId="3" applyFont="1" applyFill="1" applyBorder="1" applyAlignment="1">
      <alignment horizontal="left" vertical="top" wrapText="1"/>
    </xf>
    <xf numFmtId="0" fontId="6" fillId="10" borderId="19" xfId="3" applyFont="1" applyFill="1" applyBorder="1" applyAlignment="1">
      <alignment horizontal="left" vertical="top" wrapText="1"/>
    </xf>
    <xf numFmtId="0" fontId="6" fillId="10" borderId="6" xfId="3" applyFont="1" applyFill="1" applyBorder="1" applyAlignment="1">
      <alignment horizontal="left" vertical="top" wrapText="1"/>
    </xf>
    <xf numFmtId="0" fontId="6" fillId="10" borderId="36" xfId="3" applyFont="1" applyFill="1" applyBorder="1" applyAlignment="1">
      <alignment horizontal="left" vertical="top" wrapText="1"/>
    </xf>
    <xf numFmtId="0" fontId="11" fillId="3" borderId="50" xfId="3" applyFont="1" applyFill="1" applyBorder="1" applyAlignment="1">
      <alignment horizontal="left" vertical="top" wrapText="1"/>
    </xf>
    <xf numFmtId="0" fontId="4" fillId="17" borderId="1" xfId="3" applyFont="1" applyFill="1" applyBorder="1" applyAlignment="1">
      <alignment horizontal="left" vertical="top"/>
    </xf>
    <xf numFmtId="0" fontId="12" fillId="3" borderId="0" xfId="3" applyFont="1" applyFill="1" applyBorder="1" applyAlignment="1">
      <alignment horizontal="center" vertical="top" wrapText="1"/>
    </xf>
    <xf numFmtId="0" fontId="12" fillId="3" borderId="38" xfId="3" applyFont="1" applyFill="1" applyBorder="1" applyAlignment="1">
      <alignment horizontal="center" vertical="top" wrapText="1"/>
    </xf>
    <xf numFmtId="187" fontId="12" fillId="8" borderId="1" xfId="3" applyNumberFormat="1" applyFont="1" applyFill="1" applyBorder="1" applyAlignment="1">
      <alignment horizontal="center" vertical="top" wrapText="1"/>
    </xf>
    <xf numFmtId="0" fontId="11" fillId="11" borderId="2" xfId="3" applyFont="1" applyFill="1" applyBorder="1" applyAlignment="1">
      <alignment horizontal="left" vertical="top" wrapText="1"/>
    </xf>
    <xf numFmtId="0" fontId="11" fillId="17" borderId="1" xfId="3" applyFont="1" applyFill="1" applyBorder="1" applyAlignment="1">
      <alignment horizontal="center" vertical="top" wrapText="1"/>
    </xf>
    <xf numFmtId="0" fontId="12" fillId="3" borderId="8" xfId="3" applyFont="1" applyFill="1" applyBorder="1" applyAlignment="1">
      <alignment horizontal="center" vertical="top" wrapText="1"/>
    </xf>
    <xf numFmtId="0" fontId="12" fillId="3" borderId="24" xfId="3" applyFont="1" applyFill="1" applyBorder="1" applyAlignment="1">
      <alignment horizontal="center" vertical="top" wrapText="1"/>
    </xf>
    <xf numFmtId="0" fontId="12" fillId="3" borderId="4" xfId="3" applyFont="1" applyFill="1" applyBorder="1" applyAlignment="1">
      <alignment horizontal="center" vertical="top" wrapText="1"/>
    </xf>
    <xf numFmtId="187" fontId="11" fillId="17" borderId="1" xfId="3" applyNumberFormat="1" applyFont="1" applyFill="1" applyBorder="1" applyAlignment="1">
      <alignment horizontal="left" vertical="top" wrapText="1"/>
    </xf>
    <xf numFmtId="187" fontId="12" fillId="7" borderId="55" xfId="3" applyNumberFormat="1" applyFont="1" applyFill="1" applyBorder="1" applyAlignment="1">
      <alignment horizontal="center" vertical="top" wrapText="1"/>
    </xf>
    <xf numFmtId="187" fontId="12" fillId="7" borderId="49" xfId="3" applyNumberFormat="1" applyFont="1" applyFill="1" applyBorder="1" applyAlignment="1">
      <alignment horizontal="center" vertical="top" wrapText="1"/>
    </xf>
    <xf numFmtId="187" fontId="12" fillId="7" borderId="56" xfId="3" applyNumberFormat="1" applyFont="1" applyFill="1" applyBorder="1" applyAlignment="1">
      <alignment horizontal="center" vertical="top" wrapText="1"/>
    </xf>
    <xf numFmtId="0" fontId="11" fillId="0" borderId="25" xfId="3" applyFont="1" applyFill="1" applyBorder="1" applyAlignment="1">
      <alignment horizontal="center" vertical="top" wrapText="1"/>
    </xf>
    <xf numFmtId="0" fontId="12" fillId="3" borderId="49" xfId="3" applyFont="1" applyFill="1" applyBorder="1" applyAlignment="1">
      <alignment horizontal="center" vertical="top" wrapText="1"/>
    </xf>
    <xf numFmtId="0" fontId="12" fillId="3" borderId="56" xfId="3" applyFont="1" applyFill="1" applyBorder="1" applyAlignment="1">
      <alignment horizontal="center" vertical="top" wrapText="1"/>
    </xf>
    <xf numFmtId="187" fontId="12" fillId="3" borderId="2" xfId="3" applyNumberFormat="1" applyFont="1" applyFill="1" applyBorder="1" applyAlignment="1">
      <alignment horizontal="left" vertical="top" wrapText="1"/>
    </xf>
    <xf numFmtId="187" fontId="12" fillId="3" borderId="10" xfId="3" applyNumberFormat="1" applyFont="1" applyFill="1" applyBorder="1" applyAlignment="1">
      <alignment horizontal="left" vertical="top" wrapText="1"/>
    </xf>
    <xf numFmtId="187" fontId="12" fillId="3" borderId="23" xfId="3" applyNumberFormat="1" applyFont="1" applyFill="1" applyBorder="1" applyAlignment="1">
      <alignment horizontal="left" vertical="top" wrapText="1"/>
    </xf>
    <xf numFmtId="43" fontId="11" fillId="17" borderId="1" xfId="1" applyFont="1" applyFill="1" applyBorder="1" applyAlignment="1">
      <alignment horizontal="left" vertical="top" wrapText="1"/>
    </xf>
    <xf numFmtId="0" fontId="4" fillId="17" borderId="1" xfId="3" applyFont="1" applyFill="1" applyBorder="1" applyAlignment="1">
      <alignment horizontal="left" vertical="top" wrapText="1"/>
    </xf>
    <xf numFmtId="0" fontId="11" fillId="0" borderId="5" xfId="3" applyFont="1" applyFill="1" applyBorder="1" applyAlignment="1">
      <alignment horizontal="left" vertical="top" wrapText="1"/>
    </xf>
    <xf numFmtId="0" fontId="11" fillId="0" borderId="13" xfId="3" applyFont="1" applyFill="1" applyBorder="1" applyAlignment="1">
      <alignment horizontal="left" vertical="top" wrapText="1"/>
    </xf>
    <xf numFmtId="0" fontId="11" fillId="0" borderId="11" xfId="3" applyFont="1" applyFill="1" applyBorder="1" applyAlignment="1">
      <alignment horizontal="left" vertical="top" wrapText="1"/>
    </xf>
    <xf numFmtId="0" fontId="12" fillId="0" borderId="55" xfId="3" applyFont="1" applyFill="1" applyBorder="1" applyAlignment="1">
      <alignment horizontal="center" vertical="top" wrapText="1"/>
    </xf>
    <xf numFmtId="0" fontId="12" fillId="0" borderId="49" xfId="3" applyFont="1" applyFill="1" applyBorder="1" applyAlignment="1">
      <alignment horizontal="center" vertical="top" wrapText="1"/>
    </xf>
    <xf numFmtId="0" fontId="12" fillId="8" borderId="55" xfId="3" applyFont="1" applyFill="1" applyBorder="1" applyAlignment="1">
      <alignment horizontal="center" vertical="top" wrapText="1"/>
    </xf>
    <xf numFmtId="0" fontId="12" fillId="8" borderId="49" xfId="3" applyFont="1" applyFill="1" applyBorder="1" applyAlignment="1">
      <alignment horizontal="center" vertical="top" wrapText="1"/>
    </xf>
    <xf numFmtId="187" fontId="12" fillId="0" borderId="5" xfId="3" applyNumberFormat="1" applyFont="1" applyFill="1" applyBorder="1" applyAlignment="1">
      <alignment horizontal="center" vertical="top" wrapText="1"/>
    </xf>
    <xf numFmtId="187" fontId="12" fillId="0" borderId="13" xfId="3" applyNumberFormat="1" applyFont="1" applyFill="1" applyBorder="1" applyAlignment="1">
      <alignment horizontal="center" vertical="top" wrapText="1"/>
    </xf>
    <xf numFmtId="0" fontId="11" fillId="0" borderId="3" xfId="3" applyFont="1" applyFill="1" applyBorder="1" applyAlignment="1">
      <alignment horizontal="center" vertical="top" wrapText="1"/>
    </xf>
    <xf numFmtId="0" fontId="11" fillId="0" borderId="12" xfId="3" applyFont="1" applyFill="1" applyBorder="1" applyAlignment="1">
      <alignment horizontal="center" vertical="top" wrapText="1"/>
    </xf>
    <xf numFmtId="0" fontId="12" fillId="0" borderId="4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center" vertical="top" wrapText="1"/>
    </xf>
    <xf numFmtId="187" fontId="12" fillId="3" borderId="44" xfId="3" applyNumberFormat="1" applyFont="1" applyFill="1" applyBorder="1" applyAlignment="1">
      <alignment horizontal="center" vertical="top" wrapText="1"/>
    </xf>
    <xf numFmtId="187" fontId="12" fillId="3" borderId="14" xfId="3" applyNumberFormat="1" applyFont="1" applyFill="1" applyBorder="1" applyAlignment="1">
      <alignment horizontal="center" vertical="top" wrapText="1"/>
    </xf>
    <xf numFmtId="187" fontId="12" fillId="8" borderId="48" xfId="3" applyNumberFormat="1" applyFont="1" applyFill="1" applyBorder="1" applyAlignment="1">
      <alignment horizontal="center" vertical="top" wrapText="1"/>
    </xf>
    <xf numFmtId="187" fontId="12" fillId="8" borderId="49" xfId="3" applyNumberFormat="1" applyFont="1" applyFill="1" applyBorder="1" applyAlignment="1">
      <alignment horizontal="center" vertical="top" wrapText="1"/>
    </xf>
    <xf numFmtId="187" fontId="12" fillId="8" borderId="42" xfId="3" applyNumberFormat="1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left" vertical="top" wrapText="1"/>
    </xf>
    <xf numFmtId="0" fontId="12" fillId="3" borderId="55" xfId="3" applyFont="1" applyFill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/>
    </xf>
    <xf numFmtId="0" fontId="11" fillId="3" borderId="57" xfId="3" applyFont="1" applyFill="1" applyBorder="1" applyAlignment="1">
      <alignment horizontal="left" vertical="top" wrapText="1"/>
    </xf>
    <xf numFmtId="187" fontId="12" fillId="8" borderId="44" xfId="3" applyNumberFormat="1" applyFont="1" applyFill="1" applyBorder="1" applyAlignment="1">
      <alignment horizontal="center" vertical="top" wrapText="1"/>
    </xf>
    <xf numFmtId="187" fontId="12" fillId="8" borderId="18" xfId="3" applyNumberFormat="1" applyFont="1" applyFill="1" applyBorder="1" applyAlignment="1">
      <alignment horizontal="center" vertical="top" wrapText="1"/>
    </xf>
    <xf numFmtId="2" fontId="12" fillId="17" borderId="1" xfId="0" applyNumberFormat="1" applyFont="1" applyFill="1" applyBorder="1" applyAlignment="1">
      <alignment horizontal="left" vertical="top"/>
    </xf>
    <xf numFmtId="0" fontId="11" fillId="3" borderId="58" xfId="3" applyFont="1" applyFill="1" applyBorder="1" applyAlignment="1">
      <alignment horizontal="center" vertical="top" wrapText="1"/>
    </xf>
    <xf numFmtId="0" fontId="12" fillId="3" borderId="57" xfId="3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0" fontId="11" fillId="6" borderId="1" xfId="3" applyFont="1" applyFill="1" applyBorder="1" applyAlignment="1">
      <alignment horizontal="right" vertical="top" wrapText="1"/>
    </xf>
    <xf numFmtId="0" fontId="16" fillId="3" borderId="15" xfId="0" applyFont="1" applyFill="1" applyBorder="1" applyAlignment="1">
      <alignment horizontal="center" vertical="top" wrapText="1"/>
    </xf>
    <xf numFmtId="2" fontId="11" fillId="6" borderId="9" xfId="3" applyNumberFormat="1" applyFont="1" applyFill="1" applyBorder="1" applyAlignment="1">
      <alignment horizontal="right" vertical="top" wrapText="1"/>
    </xf>
    <xf numFmtId="2" fontId="11" fillId="6" borderId="15" xfId="3" applyNumberFormat="1" applyFont="1" applyFill="1" applyBorder="1" applyAlignment="1">
      <alignment horizontal="right" vertical="top" wrapText="1"/>
    </xf>
    <xf numFmtId="0" fontId="16" fillId="3" borderId="9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187" fontId="12" fillId="3" borderId="9" xfId="3" applyNumberFormat="1" applyFont="1" applyFill="1" applyBorder="1" applyAlignment="1">
      <alignment horizontal="left" vertical="top" wrapText="1"/>
    </xf>
    <xf numFmtId="187" fontId="12" fillId="3" borderId="20" xfId="3" applyNumberFormat="1" applyFont="1" applyFill="1" applyBorder="1" applyAlignment="1">
      <alignment horizontal="left" vertical="top" wrapText="1"/>
    </xf>
    <xf numFmtId="0" fontId="11" fillId="0" borderId="4" xfId="3" applyFont="1" applyFill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11" fillId="3" borderId="4" xfId="3" applyFont="1" applyFill="1" applyBorder="1" applyAlignment="1">
      <alignment horizontal="center" vertical="top" wrapText="1"/>
    </xf>
    <xf numFmtId="0" fontId="11" fillId="0" borderId="2" xfId="3" applyFont="1" applyFill="1" applyBorder="1" applyAlignment="1">
      <alignment horizontal="center" vertical="top" wrapText="1"/>
    </xf>
    <xf numFmtId="0" fontId="11" fillId="0" borderId="10" xfId="3" applyFont="1" applyFill="1" applyBorder="1" applyAlignment="1">
      <alignment horizontal="center" vertical="top" wrapText="1"/>
    </xf>
    <xf numFmtId="0" fontId="11" fillId="0" borderId="50" xfId="3" applyFont="1" applyFill="1" applyBorder="1" applyAlignment="1">
      <alignment horizontal="center" vertical="top" wrapText="1"/>
    </xf>
    <xf numFmtId="187" fontId="12" fillId="7" borderId="9" xfId="3" applyNumberFormat="1" applyFont="1" applyFill="1" applyBorder="1" applyAlignment="1">
      <alignment horizontal="center" vertical="top" wrapText="1"/>
    </xf>
    <xf numFmtId="187" fontId="12" fillId="7" borderId="20" xfId="3" applyNumberFormat="1" applyFont="1" applyFill="1" applyBorder="1" applyAlignment="1">
      <alignment horizontal="center" vertical="top" wrapText="1"/>
    </xf>
    <xf numFmtId="0" fontId="12" fillId="13" borderId="9" xfId="3" applyFont="1" applyFill="1" applyBorder="1" applyAlignment="1">
      <alignment horizontal="center" vertical="top" wrapText="1"/>
    </xf>
    <xf numFmtId="0" fontId="12" fillId="13" borderId="20" xfId="3" applyFont="1" applyFill="1" applyBorder="1" applyAlignment="1">
      <alignment horizontal="center" vertical="top" wrapText="1"/>
    </xf>
    <xf numFmtId="0" fontId="12" fillId="13" borderId="15" xfId="3" applyFont="1" applyFill="1" applyBorder="1" applyAlignment="1">
      <alignment horizontal="center" vertical="top" wrapText="1"/>
    </xf>
    <xf numFmtId="0" fontId="11" fillId="0" borderId="54" xfId="3" applyFont="1" applyFill="1" applyBorder="1" applyAlignment="1">
      <alignment horizontal="center" vertical="top" wrapText="1"/>
    </xf>
    <xf numFmtId="0" fontId="13" fillId="16" borderId="1" xfId="3" applyFont="1" applyFill="1" applyBorder="1" applyAlignment="1">
      <alignment horizontal="center" vertical="top" wrapText="1"/>
    </xf>
    <xf numFmtId="0" fontId="11" fillId="13" borderId="9" xfId="3" applyFont="1" applyFill="1" applyBorder="1" applyAlignment="1">
      <alignment horizontal="center" vertical="top" wrapText="1"/>
    </xf>
    <xf numFmtId="0" fontId="11" fillId="13" borderId="20" xfId="3" applyFont="1" applyFill="1" applyBorder="1" applyAlignment="1">
      <alignment horizontal="center" vertical="top" wrapText="1"/>
    </xf>
    <xf numFmtId="0" fontId="11" fillId="13" borderId="15" xfId="3" applyFont="1" applyFill="1" applyBorder="1" applyAlignment="1">
      <alignment horizontal="center" vertical="top" wrapText="1"/>
    </xf>
    <xf numFmtId="0" fontId="14" fillId="3" borderId="2" xfId="3" applyFont="1" applyFill="1" applyBorder="1" applyAlignment="1">
      <alignment horizontal="center" vertical="top" wrapText="1"/>
    </xf>
    <xf numFmtId="0" fontId="13" fillId="16" borderId="9" xfId="3" applyFont="1" applyFill="1" applyBorder="1" applyAlignment="1">
      <alignment horizontal="center" vertical="top" wrapText="1"/>
    </xf>
    <xf numFmtId="0" fontId="13" fillId="16" borderId="20" xfId="3" applyFont="1" applyFill="1" applyBorder="1" applyAlignment="1">
      <alignment horizontal="center" vertical="top" wrapText="1"/>
    </xf>
    <xf numFmtId="0" fontId="13" fillId="16" borderId="15" xfId="3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96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"/>
  <sheetViews>
    <sheetView tabSelected="1" view="pageBreakPreview" topLeftCell="F1" zoomScale="70" zoomScaleNormal="80" zoomScaleSheetLayoutView="70" workbookViewId="0">
      <pane ySplit="3" topLeftCell="A181" activePane="bottomLeft" state="frozen"/>
      <selection pane="bottomLeft" activeCell="Q250" sqref="Q250"/>
    </sheetView>
  </sheetViews>
  <sheetFormatPr defaultRowHeight="24" x14ac:dyDescent="0.2"/>
  <cols>
    <col min="1" max="1" width="12.125" style="3" customWidth="1"/>
    <col min="2" max="2" width="4.875" style="1" customWidth="1"/>
    <col min="3" max="4" width="4.25" style="1" customWidth="1"/>
    <col min="5" max="5" width="9.125" style="272" customWidth="1"/>
    <col min="6" max="6" width="5.375" style="1" customWidth="1"/>
    <col min="7" max="7" width="28.5" style="3" customWidth="1"/>
    <col min="8" max="8" width="11.625" style="1" customWidth="1"/>
    <col min="9" max="9" width="33.875" style="3" customWidth="1"/>
    <col min="10" max="10" width="14.5" style="249" customWidth="1"/>
    <col min="11" max="11" width="12.625" style="318" customWidth="1"/>
    <col min="12" max="12" width="12.25" style="318" customWidth="1"/>
    <col min="13" max="14" width="10.875" style="318" bestFit="1" customWidth="1"/>
    <col min="15" max="15" width="12.5" style="318" customWidth="1"/>
    <col min="16" max="16" width="11.625" style="318" customWidth="1"/>
    <col min="17" max="17" width="11.75" style="318" bestFit="1" customWidth="1"/>
    <col min="18" max="18" width="10.875" style="318" bestFit="1" customWidth="1"/>
    <col min="19" max="19" width="12.125" style="318" bestFit="1" customWidth="1"/>
    <col min="20" max="20" width="11.5" style="318" bestFit="1" customWidth="1"/>
    <col min="21" max="21" width="36.125" style="290" customWidth="1"/>
    <col min="22" max="22" width="10" style="3" customWidth="1"/>
    <col min="23" max="24" width="10.5" style="1" customWidth="1"/>
    <col min="25" max="25" width="16.25" style="250" customWidth="1"/>
    <col min="26" max="16384" width="9" style="3"/>
  </cols>
  <sheetData>
    <row r="1" spans="1:25" ht="30.75" x14ac:dyDescent="0.2">
      <c r="A1" s="367" t="s">
        <v>0</v>
      </c>
      <c r="B1" s="367"/>
      <c r="C1" s="367"/>
      <c r="D1" s="367"/>
      <c r="E1" s="367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Y1" s="2"/>
    </row>
    <row r="2" spans="1:25" ht="22.5" customHeight="1" x14ac:dyDescent="0.2">
      <c r="A2" s="369" t="s">
        <v>1</v>
      </c>
      <c r="B2" s="371" t="s">
        <v>2</v>
      </c>
      <c r="C2" s="338"/>
      <c r="D2" s="372"/>
      <c r="E2" s="373" t="s">
        <v>3</v>
      </c>
      <c r="F2" s="375" t="s">
        <v>4</v>
      </c>
      <c r="G2" s="369" t="s">
        <v>5</v>
      </c>
      <c r="H2" s="377" t="s">
        <v>6</v>
      </c>
      <c r="I2" s="379" t="s">
        <v>7</v>
      </c>
      <c r="J2" s="381" t="s">
        <v>8</v>
      </c>
      <c r="K2" s="382" t="s">
        <v>9</v>
      </c>
      <c r="L2" s="382"/>
      <c r="M2" s="382"/>
      <c r="N2" s="382"/>
      <c r="O2" s="382"/>
      <c r="P2" s="382"/>
      <c r="Q2" s="382"/>
      <c r="R2" s="382"/>
      <c r="S2" s="382"/>
      <c r="T2" s="383"/>
      <c r="U2" s="337" t="s">
        <v>590</v>
      </c>
      <c r="V2" s="338" t="s">
        <v>10</v>
      </c>
      <c r="W2" s="340" t="s">
        <v>11</v>
      </c>
      <c r="X2" s="342" t="s">
        <v>12</v>
      </c>
      <c r="Y2" s="343" t="s">
        <v>13</v>
      </c>
    </row>
    <row r="3" spans="1:25" ht="85.5" customHeight="1" x14ac:dyDescent="0.2">
      <c r="A3" s="370"/>
      <c r="B3" s="4" t="s">
        <v>14</v>
      </c>
      <c r="C3" s="5" t="s">
        <v>15</v>
      </c>
      <c r="D3" s="6" t="s">
        <v>16</v>
      </c>
      <c r="E3" s="374"/>
      <c r="F3" s="376"/>
      <c r="G3" s="370"/>
      <c r="H3" s="378"/>
      <c r="I3" s="380"/>
      <c r="J3" s="381"/>
      <c r="K3" s="306" t="s">
        <v>17</v>
      </c>
      <c r="L3" s="307" t="s">
        <v>18</v>
      </c>
      <c r="M3" s="307" t="s">
        <v>19</v>
      </c>
      <c r="N3" s="307" t="s">
        <v>20</v>
      </c>
      <c r="O3" s="307" t="s">
        <v>21</v>
      </c>
      <c r="P3" s="307" t="s">
        <v>22</v>
      </c>
      <c r="Q3" s="307" t="s">
        <v>23</v>
      </c>
      <c r="R3" s="307" t="s">
        <v>24</v>
      </c>
      <c r="S3" s="307" t="s">
        <v>25</v>
      </c>
      <c r="T3" s="308" t="s">
        <v>26</v>
      </c>
      <c r="U3" s="337"/>
      <c r="V3" s="339"/>
      <c r="W3" s="341"/>
      <c r="X3" s="342"/>
      <c r="Y3" s="344"/>
    </row>
    <row r="4" spans="1:25" ht="24" customHeight="1" x14ac:dyDescent="0.2">
      <c r="A4" s="345" t="s">
        <v>27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</row>
    <row r="5" spans="1:25" ht="21.75" customHeight="1" x14ac:dyDescent="0.2">
      <c r="A5" s="350" t="s">
        <v>28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</row>
    <row r="6" spans="1:25" ht="45" customHeight="1" x14ac:dyDescent="0.2">
      <c r="A6" s="351" t="s">
        <v>29</v>
      </c>
      <c r="B6" s="353"/>
      <c r="C6" s="355"/>
      <c r="D6" s="357"/>
      <c r="E6" s="251" t="s">
        <v>30</v>
      </c>
      <c r="F6" s="360">
        <v>1</v>
      </c>
      <c r="G6" s="362" t="s">
        <v>31</v>
      </c>
      <c r="H6" s="336" t="s">
        <v>32</v>
      </c>
      <c r="I6" s="7" t="s">
        <v>33</v>
      </c>
      <c r="J6" s="8">
        <v>7</v>
      </c>
      <c r="K6" s="176">
        <f>L6+M6+N6+O6+P6+Q6+R6</f>
        <v>1</v>
      </c>
      <c r="L6" s="291">
        <v>1</v>
      </c>
      <c r="M6" s="291">
        <v>0</v>
      </c>
      <c r="N6" s="291">
        <v>0</v>
      </c>
      <c r="O6" s="291">
        <v>0</v>
      </c>
      <c r="P6" s="291">
        <v>0</v>
      </c>
      <c r="Q6" s="291">
        <v>0</v>
      </c>
      <c r="R6" s="291">
        <v>0</v>
      </c>
      <c r="S6" s="11"/>
      <c r="T6" s="12"/>
      <c r="U6" s="364"/>
      <c r="V6" s="365" t="s">
        <v>34</v>
      </c>
      <c r="W6" s="347" t="s">
        <v>35</v>
      </c>
      <c r="X6" s="334" t="s">
        <v>36</v>
      </c>
      <c r="Y6" s="334" t="s">
        <v>37</v>
      </c>
    </row>
    <row r="7" spans="1:25" ht="43.5" x14ac:dyDescent="0.2">
      <c r="A7" s="351"/>
      <c r="B7" s="353"/>
      <c r="C7" s="355"/>
      <c r="D7" s="358"/>
      <c r="E7" s="251" t="s">
        <v>30</v>
      </c>
      <c r="F7" s="360"/>
      <c r="G7" s="362"/>
      <c r="H7" s="349"/>
      <c r="I7" s="13" t="s">
        <v>38</v>
      </c>
      <c r="J7" s="14">
        <v>7</v>
      </c>
      <c r="K7" s="176">
        <v>7</v>
      </c>
      <c r="L7" s="291">
        <v>1</v>
      </c>
      <c r="M7" s="291">
        <v>1</v>
      </c>
      <c r="N7" s="291">
        <v>1</v>
      </c>
      <c r="O7" s="291">
        <v>1</v>
      </c>
      <c r="P7" s="291">
        <v>1</v>
      </c>
      <c r="Q7" s="291">
        <v>1</v>
      </c>
      <c r="R7" s="291">
        <v>1</v>
      </c>
      <c r="S7" s="11"/>
      <c r="T7" s="12"/>
      <c r="U7" s="364"/>
      <c r="V7" s="365"/>
      <c r="W7" s="347"/>
      <c r="X7" s="335"/>
      <c r="Y7" s="335"/>
    </row>
    <row r="8" spans="1:25" ht="18" customHeight="1" x14ac:dyDescent="0.2">
      <c r="A8" s="351"/>
      <c r="B8" s="354"/>
      <c r="C8" s="356"/>
      <c r="D8" s="359"/>
      <c r="E8" s="251" t="s">
        <v>30</v>
      </c>
      <c r="F8" s="361"/>
      <c r="G8" s="363"/>
      <c r="H8" s="349"/>
      <c r="I8" s="13" t="s">
        <v>39</v>
      </c>
      <c r="J8" s="14">
        <v>100</v>
      </c>
      <c r="K8" s="15">
        <f>K6/K7*100</f>
        <v>14.285714285714285</v>
      </c>
      <c r="L8" s="15">
        <f t="shared" ref="L8:T8" si="0">L6/L7*100</f>
        <v>100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6" t="e">
        <f t="shared" si="0"/>
        <v>#DIV/0!</v>
      </c>
      <c r="T8" s="17" t="e">
        <f t="shared" si="0"/>
        <v>#DIV/0!</v>
      </c>
      <c r="U8" s="364"/>
      <c r="V8" s="366"/>
      <c r="W8" s="348"/>
      <c r="X8" s="336"/>
      <c r="Y8" s="336"/>
    </row>
    <row r="9" spans="1:25" ht="66" customHeight="1" x14ac:dyDescent="0.2">
      <c r="A9" s="351"/>
      <c r="B9" s="384"/>
      <c r="C9" s="385"/>
      <c r="D9" s="388">
        <v>1</v>
      </c>
      <c r="E9" s="251" t="s">
        <v>30</v>
      </c>
      <c r="F9" s="391">
        <v>2</v>
      </c>
      <c r="G9" s="392" t="s">
        <v>40</v>
      </c>
      <c r="H9" s="349" t="s">
        <v>41</v>
      </c>
      <c r="I9" s="13" t="s">
        <v>42</v>
      </c>
      <c r="J9" s="14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364"/>
      <c r="V9" s="393" t="s">
        <v>34</v>
      </c>
      <c r="W9" s="394" t="s">
        <v>43</v>
      </c>
      <c r="X9" s="332" t="s">
        <v>44</v>
      </c>
      <c r="Y9" s="334" t="s">
        <v>37</v>
      </c>
    </row>
    <row r="10" spans="1:25" ht="21.75" customHeight="1" x14ac:dyDescent="0.2">
      <c r="A10" s="351"/>
      <c r="B10" s="353"/>
      <c r="C10" s="386"/>
      <c r="D10" s="389"/>
      <c r="E10" s="251" t="s">
        <v>30</v>
      </c>
      <c r="F10" s="360"/>
      <c r="G10" s="362"/>
      <c r="H10" s="349"/>
      <c r="I10" s="13" t="s">
        <v>45</v>
      </c>
      <c r="J10" s="14">
        <v>4633</v>
      </c>
      <c r="K10" s="176">
        <f>L10+M10+N10+O10+P10+Q10+R10+S10+T10</f>
        <v>811</v>
      </c>
      <c r="L10" s="291">
        <v>460</v>
      </c>
      <c r="M10" s="291">
        <v>47</v>
      </c>
      <c r="N10" s="291">
        <v>40</v>
      </c>
      <c r="O10" s="291">
        <v>60</v>
      </c>
      <c r="P10" s="291">
        <v>42</v>
      </c>
      <c r="Q10" s="291">
        <v>122</v>
      </c>
      <c r="R10" s="291">
        <v>40</v>
      </c>
      <c r="S10" s="291">
        <v>0</v>
      </c>
      <c r="T10" s="292">
        <v>0</v>
      </c>
      <c r="U10" s="364"/>
      <c r="V10" s="365"/>
      <c r="W10" s="395"/>
      <c r="X10" s="333"/>
      <c r="Y10" s="335"/>
    </row>
    <row r="11" spans="1:25" ht="21.75" customHeight="1" x14ac:dyDescent="0.2">
      <c r="A11" s="351"/>
      <c r="B11" s="354"/>
      <c r="C11" s="387"/>
      <c r="D11" s="390"/>
      <c r="E11" s="251" t="s">
        <v>30</v>
      </c>
      <c r="F11" s="361"/>
      <c r="G11" s="363"/>
      <c r="H11" s="349"/>
      <c r="I11" s="13" t="s">
        <v>46</v>
      </c>
      <c r="J11" s="14">
        <v>0</v>
      </c>
      <c r="K11" s="9">
        <f>K9/K10*100000</f>
        <v>0</v>
      </c>
      <c r="L11" s="9">
        <f t="shared" ref="L11:T11" si="1">L9/L10*100000</f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 t="e">
        <f t="shared" si="1"/>
        <v>#DIV/0!</v>
      </c>
      <c r="T11" s="19" t="e">
        <f t="shared" si="1"/>
        <v>#DIV/0!</v>
      </c>
      <c r="U11" s="364"/>
      <c r="V11" s="366"/>
      <c r="W11" s="396"/>
      <c r="X11" s="333"/>
      <c r="Y11" s="336"/>
    </row>
    <row r="12" spans="1:25" ht="52.5" customHeight="1" x14ac:dyDescent="0.2">
      <c r="A12" s="351"/>
      <c r="B12" s="20"/>
      <c r="C12" s="385"/>
      <c r="D12" s="402">
        <v>2</v>
      </c>
      <c r="E12" s="252" t="s">
        <v>30</v>
      </c>
      <c r="F12" s="391">
        <v>3</v>
      </c>
      <c r="G12" s="392" t="s">
        <v>47</v>
      </c>
      <c r="H12" s="349" t="s">
        <v>48</v>
      </c>
      <c r="I12" s="13" t="s">
        <v>49</v>
      </c>
      <c r="J12" s="21">
        <v>12789</v>
      </c>
      <c r="K12" s="176">
        <f>L12+M12+N12+O12+P12+Q12+R12+S12+T12</f>
        <v>2321</v>
      </c>
      <c r="L12" s="291">
        <v>420</v>
      </c>
      <c r="M12" s="291">
        <v>143</v>
      </c>
      <c r="N12" s="291">
        <v>233</v>
      </c>
      <c r="O12" s="291">
        <v>259</v>
      </c>
      <c r="P12" s="291">
        <v>381</v>
      </c>
      <c r="Q12" s="291">
        <v>461</v>
      </c>
      <c r="R12" s="291">
        <v>225</v>
      </c>
      <c r="S12" s="291">
        <v>100</v>
      </c>
      <c r="T12" s="292">
        <v>99</v>
      </c>
      <c r="U12" s="364"/>
      <c r="V12" s="393" t="s">
        <v>34</v>
      </c>
      <c r="W12" s="346" t="s">
        <v>50</v>
      </c>
      <c r="X12" s="349" t="s">
        <v>51</v>
      </c>
      <c r="Y12" s="334" t="s">
        <v>37</v>
      </c>
    </row>
    <row r="13" spans="1:25" ht="89.25" customHeight="1" x14ac:dyDescent="0.2">
      <c r="A13" s="351"/>
      <c r="B13" s="22"/>
      <c r="C13" s="386"/>
      <c r="D13" s="402"/>
      <c r="E13" s="251" t="s">
        <v>30</v>
      </c>
      <c r="F13" s="360"/>
      <c r="G13" s="362"/>
      <c r="H13" s="349"/>
      <c r="I13" s="13" t="s">
        <v>52</v>
      </c>
      <c r="J13" s="21">
        <v>929</v>
      </c>
      <c r="K13" s="176">
        <f>L13+M13+N13+O13+P13+Q13+R13+S13+T13</f>
        <v>26</v>
      </c>
      <c r="L13" s="291">
        <v>3</v>
      </c>
      <c r="M13" s="291">
        <v>1</v>
      </c>
      <c r="N13" s="291">
        <v>1</v>
      </c>
      <c r="O13" s="291">
        <v>8</v>
      </c>
      <c r="P13" s="291">
        <v>11</v>
      </c>
      <c r="Q13" s="291">
        <v>0</v>
      </c>
      <c r="R13" s="291">
        <v>1</v>
      </c>
      <c r="S13" s="291">
        <v>0</v>
      </c>
      <c r="T13" s="292">
        <v>1</v>
      </c>
      <c r="U13" s="364"/>
      <c r="V13" s="365"/>
      <c r="W13" s="347"/>
      <c r="X13" s="349"/>
      <c r="Y13" s="335"/>
    </row>
    <row r="14" spans="1:25" ht="66" customHeight="1" x14ac:dyDescent="0.2">
      <c r="A14" s="351"/>
      <c r="B14" s="22"/>
      <c r="C14" s="386"/>
      <c r="D14" s="402"/>
      <c r="E14" s="251" t="s">
        <v>30</v>
      </c>
      <c r="F14" s="360"/>
      <c r="G14" s="362"/>
      <c r="H14" s="349"/>
      <c r="I14" s="13" t="s">
        <v>53</v>
      </c>
      <c r="J14" s="21">
        <v>13742</v>
      </c>
      <c r="K14" s="176">
        <f>L14+M14+N14+O14+P14+Q14+R14+S14+T14</f>
        <v>2417</v>
      </c>
      <c r="L14" s="291">
        <v>437</v>
      </c>
      <c r="M14" s="291">
        <v>155</v>
      </c>
      <c r="N14" s="291">
        <v>248</v>
      </c>
      <c r="O14" s="291">
        <v>280</v>
      </c>
      <c r="P14" s="291">
        <v>395</v>
      </c>
      <c r="Q14" s="291">
        <v>469</v>
      </c>
      <c r="R14" s="291">
        <v>229</v>
      </c>
      <c r="S14" s="291">
        <v>103</v>
      </c>
      <c r="T14" s="292">
        <v>101</v>
      </c>
      <c r="U14" s="364"/>
      <c r="V14" s="365"/>
      <c r="W14" s="347"/>
      <c r="X14" s="349"/>
      <c r="Y14" s="335"/>
    </row>
    <row r="15" spans="1:25" ht="21.75" customHeight="1" x14ac:dyDescent="0.2">
      <c r="A15" s="351"/>
      <c r="B15" s="23"/>
      <c r="C15" s="387"/>
      <c r="D15" s="402"/>
      <c r="E15" s="251" t="s">
        <v>30</v>
      </c>
      <c r="F15" s="361"/>
      <c r="G15" s="363"/>
      <c r="H15" s="349"/>
      <c r="I15" s="13" t="s">
        <v>54</v>
      </c>
      <c r="J15" s="24">
        <f>J12*100/J14</f>
        <v>93.065056032600779</v>
      </c>
      <c r="K15" s="25">
        <f>(K12+K13)/K14*100</f>
        <v>97.103847745138609</v>
      </c>
      <c r="L15" s="25">
        <f t="shared" ref="L15:T15" si="2">(L12+L13)/L14*100</f>
        <v>96.796338672768883</v>
      </c>
      <c r="M15" s="25">
        <f t="shared" si="2"/>
        <v>92.903225806451616</v>
      </c>
      <c r="N15" s="25">
        <f t="shared" si="2"/>
        <v>94.354838709677423</v>
      </c>
      <c r="O15" s="25">
        <f t="shared" si="2"/>
        <v>95.357142857142861</v>
      </c>
      <c r="P15" s="25">
        <f t="shared" si="2"/>
        <v>99.240506329113913</v>
      </c>
      <c r="Q15" s="25">
        <f t="shared" si="2"/>
        <v>98.294243070362469</v>
      </c>
      <c r="R15" s="25">
        <f t="shared" si="2"/>
        <v>98.689956331877724</v>
      </c>
      <c r="S15" s="25">
        <f t="shared" si="2"/>
        <v>97.087378640776706</v>
      </c>
      <c r="T15" s="26">
        <f t="shared" si="2"/>
        <v>99.009900990099013</v>
      </c>
      <c r="U15" s="364"/>
      <c r="V15" s="366"/>
      <c r="W15" s="348"/>
      <c r="X15" s="349"/>
      <c r="Y15" s="336"/>
    </row>
    <row r="16" spans="1:25" ht="21.75" customHeight="1" x14ac:dyDescent="0.2">
      <c r="A16" s="351"/>
      <c r="B16" s="391"/>
      <c r="C16" s="391"/>
      <c r="D16" s="397">
        <v>3</v>
      </c>
      <c r="E16" s="253" t="s">
        <v>30</v>
      </c>
      <c r="F16" s="391">
        <v>4</v>
      </c>
      <c r="G16" s="399" t="s">
        <v>55</v>
      </c>
      <c r="H16" s="334" t="s">
        <v>56</v>
      </c>
      <c r="I16" s="13" t="s">
        <v>57</v>
      </c>
      <c r="J16" s="24"/>
      <c r="K16" s="176">
        <f>L16+M16+N16+O16+P16+Q16+R16+S16+T16</f>
        <v>20042</v>
      </c>
      <c r="L16" s="291">
        <v>3755</v>
      </c>
      <c r="M16" s="291">
        <v>1493</v>
      </c>
      <c r="N16" s="291">
        <v>1982</v>
      </c>
      <c r="O16" s="291">
        <v>2006</v>
      </c>
      <c r="P16" s="291">
        <v>3399</v>
      </c>
      <c r="Q16" s="291">
        <v>3037</v>
      </c>
      <c r="R16" s="291">
        <v>1906</v>
      </c>
      <c r="S16" s="291">
        <v>1092</v>
      </c>
      <c r="T16" s="292">
        <v>1372</v>
      </c>
      <c r="U16" s="284"/>
      <c r="V16" s="27"/>
      <c r="W16" s="28"/>
      <c r="X16" s="29"/>
      <c r="Y16" s="30"/>
    </row>
    <row r="17" spans="1:25" ht="21.75" customHeight="1" x14ac:dyDescent="0.2">
      <c r="A17" s="351"/>
      <c r="B17" s="360"/>
      <c r="C17" s="360"/>
      <c r="D17" s="398"/>
      <c r="E17" s="253" t="s">
        <v>30</v>
      </c>
      <c r="F17" s="360"/>
      <c r="G17" s="400"/>
      <c r="H17" s="335"/>
      <c r="I17" s="13" t="s">
        <v>58</v>
      </c>
      <c r="J17" s="24"/>
      <c r="K17" s="176">
        <f>L17+M17+N17+O17+P17+Q17+R17+S17+T17</f>
        <v>28006</v>
      </c>
      <c r="L17" s="291">
        <v>5554</v>
      </c>
      <c r="M17" s="291">
        <v>2032</v>
      </c>
      <c r="N17" s="291">
        <v>3192</v>
      </c>
      <c r="O17" s="291">
        <v>2987</v>
      </c>
      <c r="P17" s="291">
        <v>4048</v>
      </c>
      <c r="Q17" s="291">
        <v>4166</v>
      </c>
      <c r="R17" s="291">
        <v>2825</v>
      </c>
      <c r="S17" s="291">
        <v>1435</v>
      </c>
      <c r="T17" s="292">
        <v>1767</v>
      </c>
      <c r="U17" s="284"/>
      <c r="V17" s="27"/>
      <c r="W17" s="28"/>
      <c r="X17" s="29"/>
      <c r="Y17" s="30"/>
    </row>
    <row r="18" spans="1:25" ht="21.75" customHeight="1" x14ac:dyDescent="0.2">
      <c r="A18" s="351"/>
      <c r="B18" s="360"/>
      <c r="C18" s="360"/>
      <c r="D18" s="398"/>
      <c r="E18" s="253" t="s">
        <v>30</v>
      </c>
      <c r="F18" s="360"/>
      <c r="G18" s="400"/>
      <c r="H18" s="336"/>
      <c r="I18" s="13" t="s">
        <v>59</v>
      </c>
      <c r="J18" s="24"/>
      <c r="K18" s="25">
        <f>K16*100/K17</f>
        <v>71.56323644933228</v>
      </c>
      <c r="L18" s="25">
        <f t="shared" ref="L18:T18" si="3">L16*100/L17</f>
        <v>67.608930500540154</v>
      </c>
      <c r="M18" s="25">
        <f t="shared" si="3"/>
        <v>73.474409448818903</v>
      </c>
      <c r="N18" s="25">
        <f t="shared" si="3"/>
        <v>62.092731829573935</v>
      </c>
      <c r="O18" s="25">
        <f t="shared" si="3"/>
        <v>67.157683294275188</v>
      </c>
      <c r="P18" s="25">
        <f t="shared" si="3"/>
        <v>83.967391304347828</v>
      </c>
      <c r="Q18" s="25">
        <f t="shared" si="3"/>
        <v>72.899663946231399</v>
      </c>
      <c r="R18" s="25">
        <f t="shared" si="3"/>
        <v>67.469026548672559</v>
      </c>
      <c r="S18" s="25">
        <f t="shared" si="3"/>
        <v>76.097560975609753</v>
      </c>
      <c r="T18" s="26">
        <f t="shared" si="3"/>
        <v>77.645727221279003</v>
      </c>
      <c r="U18" s="284"/>
      <c r="V18" s="27"/>
      <c r="W18" s="28"/>
      <c r="X18" s="29"/>
      <c r="Y18" s="30"/>
    </row>
    <row r="19" spans="1:25" ht="26.25" customHeight="1" x14ac:dyDescent="0.2">
      <c r="A19" s="351"/>
      <c r="B19" s="360"/>
      <c r="C19" s="360"/>
      <c r="D19" s="398"/>
      <c r="E19" s="253" t="s">
        <v>30</v>
      </c>
      <c r="F19" s="360"/>
      <c r="G19" s="400"/>
      <c r="H19" s="349" t="s">
        <v>60</v>
      </c>
      <c r="I19" s="13" t="s">
        <v>61</v>
      </c>
      <c r="J19" s="14">
        <v>27911</v>
      </c>
      <c r="K19" s="9">
        <v>13696</v>
      </c>
      <c r="L19" s="10">
        <v>2732</v>
      </c>
      <c r="M19" s="10">
        <v>1063</v>
      </c>
      <c r="N19" s="10">
        <v>1291</v>
      </c>
      <c r="O19" s="10">
        <v>1360</v>
      </c>
      <c r="P19" s="10">
        <v>1984</v>
      </c>
      <c r="Q19" s="10">
        <v>2340</v>
      </c>
      <c r="R19" s="10">
        <v>1361</v>
      </c>
      <c r="S19" s="10">
        <v>679</v>
      </c>
      <c r="T19" s="18">
        <v>886</v>
      </c>
      <c r="U19" s="364"/>
      <c r="V19" s="393" t="s">
        <v>34</v>
      </c>
      <c r="W19" s="346" t="s">
        <v>43</v>
      </c>
      <c r="X19" s="334" t="s">
        <v>51</v>
      </c>
      <c r="Y19" s="334" t="s">
        <v>37</v>
      </c>
    </row>
    <row r="20" spans="1:25" ht="43.5" x14ac:dyDescent="0.2">
      <c r="A20" s="351"/>
      <c r="B20" s="360"/>
      <c r="C20" s="360"/>
      <c r="D20" s="398"/>
      <c r="E20" s="253" t="s">
        <v>30</v>
      </c>
      <c r="F20" s="360"/>
      <c r="G20" s="400"/>
      <c r="H20" s="349"/>
      <c r="I20" s="13" t="s">
        <v>62</v>
      </c>
      <c r="J20" s="14">
        <v>55467</v>
      </c>
      <c r="K20" s="9">
        <v>25775</v>
      </c>
      <c r="L20" s="10">
        <v>5201</v>
      </c>
      <c r="M20" s="10">
        <v>2044</v>
      </c>
      <c r="N20" s="10">
        <v>2361</v>
      </c>
      <c r="O20" s="10">
        <v>2409</v>
      </c>
      <c r="P20" s="10">
        <v>3933</v>
      </c>
      <c r="Q20" s="10">
        <v>4682</v>
      </c>
      <c r="R20" s="10">
        <v>2416</v>
      </c>
      <c r="S20" s="10">
        <v>1174</v>
      </c>
      <c r="T20" s="18">
        <v>155</v>
      </c>
      <c r="U20" s="364"/>
      <c r="V20" s="365"/>
      <c r="W20" s="347"/>
      <c r="X20" s="335"/>
      <c r="Y20" s="335"/>
    </row>
    <row r="21" spans="1:25" ht="21.75" customHeight="1" x14ac:dyDescent="0.2">
      <c r="A21" s="351"/>
      <c r="B21" s="360"/>
      <c r="C21" s="360"/>
      <c r="D21" s="398"/>
      <c r="E21" s="253" t="s">
        <v>30</v>
      </c>
      <c r="F21" s="360"/>
      <c r="G21" s="400"/>
      <c r="H21" s="349"/>
      <c r="I21" s="13" t="s">
        <v>63</v>
      </c>
      <c r="J21" s="31">
        <f>J19*100/J20</f>
        <v>50.320010096093171</v>
      </c>
      <c r="K21" s="25">
        <f>K19*100/K20</f>
        <v>53.136760426770124</v>
      </c>
      <c r="L21" s="25">
        <f t="shared" ref="L21:T21" si="4">L19*100/L20</f>
        <v>52.528359930782543</v>
      </c>
      <c r="M21" s="25">
        <f t="shared" si="4"/>
        <v>52.00587084148728</v>
      </c>
      <c r="N21" s="25">
        <f t="shared" si="4"/>
        <v>54.680220245658617</v>
      </c>
      <c r="O21" s="25">
        <f t="shared" si="4"/>
        <v>56.454960564549609</v>
      </c>
      <c r="P21" s="25">
        <f t="shared" si="4"/>
        <v>50.444952962115437</v>
      </c>
      <c r="Q21" s="25">
        <f t="shared" si="4"/>
        <v>49.978641606151214</v>
      </c>
      <c r="R21" s="25">
        <f t="shared" si="4"/>
        <v>56.33278145695364</v>
      </c>
      <c r="S21" s="25">
        <f t="shared" si="4"/>
        <v>57.836456558773428</v>
      </c>
      <c r="T21" s="26">
        <f t="shared" si="4"/>
        <v>571.61290322580646</v>
      </c>
      <c r="U21" s="364"/>
      <c r="V21" s="366"/>
      <c r="W21" s="347"/>
      <c r="X21" s="335"/>
      <c r="Y21" s="336"/>
    </row>
    <row r="22" spans="1:25" ht="43.5" x14ac:dyDescent="0.2">
      <c r="A22" s="351"/>
      <c r="B22" s="360"/>
      <c r="C22" s="360"/>
      <c r="D22" s="398"/>
      <c r="E22" s="253" t="s">
        <v>30</v>
      </c>
      <c r="F22" s="360"/>
      <c r="G22" s="400"/>
      <c r="H22" s="349" t="s">
        <v>64</v>
      </c>
      <c r="I22" s="13" t="s">
        <v>65</v>
      </c>
      <c r="J22" s="32">
        <v>538611</v>
      </c>
      <c r="K22" s="9">
        <v>270493</v>
      </c>
      <c r="L22" s="33">
        <v>58608</v>
      </c>
      <c r="M22" s="33">
        <v>22650</v>
      </c>
      <c r="N22" s="33">
        <v>25159</v>
      </c>
      <c r="O22" s="33">
        <v>22428</v>
      </c>
      <c r="P22" s="33">
        <v>40057</v>
      </c>
      <c r="Q22" s="33">
        <v>57690</v>
      </c>
      <c r="R22" s="33">
        <v>22152</v>
      </c>
      <c r="S22" s="33">
        <v>13212</v>
      </c>
      <c r="T22" s="34">
        <v>8537</v>
      </c>
      <c r="U22" s="364"/>
      <c r="V22" s="393" t="s">
        <v>34</v>
      </c>
      <c r="W22" s="346" t="s">
        <v>43</v>
      </c>
      <c r="X22" s="335"/>
      <c r="Y22" s="334" t="s">
        <v>37</v>
      </c>
    </row>
    <row r="23" spans="1:25" ht="43.5" x14ac:dyDescent="0.2">
      <c r="A23" s="351"/>
      <c r="B23" s="360"/>
      <c r="C23" s="360"/>
      <c r="D23" s="398"/>
      <c r="E23" s="253" t="s">
        <v>30</v>
      </c>
      <c r="F23" s="360"/>
      <c r="G23" s="400"/>
      <c r="H23" s="349"/>
      <c r="I23" s="13" t="s">
        <v>66</v>
      </c>
      <c r="J23" s="35">
        <v>4903</v>
      </c>
      <c r="K23" s="36">
        <v>2453</v>
      </c>
      <c r="L23" s="10">
        <v>532</v>
      </c>
      <c r="M23" s="10">
        <v>205</v>
      </c>
      <c r="N23" s="10">
        <v>231</v>
      </c>
      <c r="O23" s="10">
        <v>206</v>
      </c>
      <c r="P23" s="10">
        <v>361</v>
      </c>
      <c r="Q23" s="10">
        <v>519</v>
      </c>
      <c r="R23" s="10">
        <v>203</v>
      </c>
      <c r="S23" s="10">
        <v>118</v>
      </c>
      <c r="T23" s="18">
        <v>78</v>
      </c>
      <c r="U23" s="364"/>
      <c r="V23" s="365"/>
      <c r="W23" s="347"/>
      <c r="X23" s="335"/>
      <c r="Y23" s="335"/>
    </row>
    <row r="24" spans="1:25" ht="21.75" customHeight="1" x14ac:dyDescent="0.2">
      <c r="A24" s="351"/>
      <c r="B24" s="360"/>
      <c r="C24" s="360"/>
      <c r="D24" s="398"/>
      <c r="E24" s="253" t="s">
        <v>30</v>
      </c>
      <c r="F24" s="360"/>
      <c r="G24" s="400"/>
      <c r="H24" s="349"/>
      <c r="I24" s="13" t="s">
        <v>67</v>
      </c>
      <c r="J24" s="37">
        <f>J22/J23</f>
        <v>109.85335508872119</v>
      </c>
      <c r="K24" s="25">
        <f>K22/K23</f>
        <v>110.27028128821851</v>
      </c>
      <c r="L24" s="25">
        <f t="shared" ref="L24:T24" si="5">L22/L23</f>
        <v>110.16541353383458</v>
      </c>
      <c r="M24" s="25">
        <f t="shared" si="5"/>
        <v>110.48780487804878</v>
      </c>
      <c r="N24" s="25">
        <f t="shared" si="5"/>
        <v>108.91341991341992</v>
      </c>
      <c r="O24" s="25">
        <f t="shared" si="5"/>
        <v>108.87378640776699</v>
      </c>
      <c r="P24" s="25">
        <f t="shared" si="5"/>
        <v>110.9612188365651</v>
      </c>
      <c r="Q24" s="25">
        <f t="shared" si="5"/>
        <v>111.15606936416185</v>
      </c>
      <c r="R24" s="25">
        <f t="shared" si="5"/>
        <v>109.1231527093596</v>
      </c>
      <c r="S24" s="25">
        <f t="shared" si="5"/>
        <v>111.96610169491525</v>
      </c>
      <c r="T24" s="26">
        <f t="shared" si="5"/>
        <v>109.44871794871794</v>
      </c>
      <c r="U24" s="364"/>
      <c r="V24" s="366"/>
      <c r="W24" s="347"/>
      <c r="X24" s="335"/>
      <c r="Y24" s="336"/>
    </row>
    <row r="25" spans="1:25" ht="43.5" x14ac:dyDescent="0.2">
      <c r="A25" s="351"/>
      <c r="B25" s="360"/>
      <c r="C25" s="360"/>
      <c r="D25" s="398"/>
      <c r="E25" s="253" t="s">
        <v>30</v>
      </c>
      <c r="F25" s="360"/>
      <c r="G25" s="400"/>
      <c r="H25" s="349" t="s">
        <v>68</v>
      </c>
      <c r="I25" s="13" t="s">
        <v>69</v>
      </c>
      <c r="J25" s="35">
        <v>509062</v>
      </c>
      <c r="K25" s="36">
        <v>251789</v>
      </c>
      <c r="L25" s="33">
        <v>58176</v>
      </c>
      <c r="M25" s="33">
        <v>19633</v>
      </c>
      <c r="N25" s="33">
        <v>25275</v>
      </c>
      <c r="O25" s="33">
        <v>19644</v>
      </c>
      <c r="P25" s="33">
        <v>39622</v>
      </c>
      <c r="Q25" s="33">
        <v>53589</v>
      </c>
      <c r="R25" s="33">
        <v>17143</v>
      </c>
      <c r="S25" s="33">
        <v>10438</v>
      </c>
      <c r="T25" s="34">
        <v>8269</v>
      </c>
      <c r="U25" s="364"/>
      <c r="V25" s="393" t="s">
        <v>34</v>
      </c>
      <c r="W25" s="346" t="s">
        <v>43</v>
      </c>
      <c r="X25" s="335"/>
      <c r="Y25" s="334" t="s">
        <v>37</v>
      </c>
    </row>
    <row r="26" spans="1:25" ht="43.5" x14ac:dyDescent="0.2">
      <c r="A26" s="351"/>
      <c r="B26" s="360"/>
      <c r="C26" s="360"/>
      <c r="D26" s="398"/>
      <c r="E26" s="253" t="s">
        <v>30</v>
      </c>
      <c r="F26" s="360"/>
      <c r="G26" s="400"/>
      <c r="H26" s="349"/>
      <c r="I26" s="13" t="s">
        <v>70</v>
      </c>
      <c r="J26" s="35">
        <v>4659</v>
      </c>
      <c r="K26" s="36">
        <v>2301</v>
      </c>
      <c r="L26" s="10">
        <v>532</v>
      </c>
      <c r="M26" s="10">
        <v>181</v>
      </c>
      <c r="N26" s="10">
        <v>233</v>
      </c>
      <c r="O26" s="10">
        <v>182</v>
      </c>
      <c r="P26" s="10">
        <v>359</v>
      </c>
      <c r="Q26" s="10">
        <v>486</v>
      </c>
      <c r="R26" s="10">
        <v>159</v>
      </c>
      <c r="S26" s="10">
        <v>93</v>
      </c>
      <c r="T26" s="18">
        <v>76</v>
      </c>
      <c r="U26" s="364"/>
      <c r="V26" s="365"/>
      <c r="W26" s="347"/>
      <c r="X26" s="335"/>
      <c r="Y26" s="335"/>
    </row>
    <row r="27" spans="1:25" ht="21.75" customHeight="1" x14ac:dyDescent="0.2">
      <c r="A27" s="352"/>
      <c r="B27" s="361"/>
      <c r="C27" s="361"/>
      <c r="D27" s="398"/>
      <c r="E27" s="253" t="s">
        <v>30</v>
      </c>
      <c r="F27" s="361"/>
      <c r="G27" s="401"/>
      <c r="H27" s="349"/>
      <c r="I27" s="13" t="s">
        <v>71</v>
      </c>
      <c r="J27" s="31">
        <f>J25/J26</f>
        <v>109.26421978965443</v>
      </c>
      <c r="K27" s="25">
        <f>K25/K26</f>
        <v>109.42590178183399</v>
      </c>
      <c r="L27" s="25">
        <f t="shared" ref="L27:T27" si="6">L25/L26</f>
        <v>109.35338345864662</v>
      </c>
      <c r="M27" s="25">
        <f t="shared" si="6"/>
        <v>108.46961325966851</v>
      </c>
      <c r="N27" s="25">
        <f t="shared" si="6"/>
        <v>108.47639484978541</v>
      </c>
      <c r="O27" s="25">
        <f t="shared" si="6"/>
        <v>107.93406593406593</v>
      </c>
      <c r="P27" s="25">
        <f t="shared" si="6"/>
        <v>110.36768802228413</v>
      </c>
      <c r="Q27" s="25">
        <f t="shared" si="6"/>
        <v>110.26543209876543</v>
      </c>
      <c r="R27" s="25">
        <f t="shared" si="6"/>
        <v>107.81761006289308</v>
      </c>
      <c r="S27" s="25">
        <f t="shared" si="6"/>
        <v>112.23655913978494</v>
      </c>
      <c r="T27" s="26">
        <f t="shared" si="6"/>
        <v>108.80263157894737</v>
      </c>
      <c r="U27" s="364"/>
      <c r="V27" s="366"/>
      <c r="W27" s="347"/>
      <c r="X27" s="336"/>
      <c r="Y27" s="336"/>
    </row>
    <row r="28" spans="1:25" ht="47.25" customHeight="1" x14ac:dyDescent="0.2">
      <c r="A28" s="424" t="s">
        <v>72</v>
      </c>
      <c r="B28" s="384"/>
      <c r="C28" s="414"/>
      <c r="D28" s="415"/>
      <c r="E28" s="251" t="s">
        <v>30</v>
      </c>
      <c r="F28" s="391">
        <v>5</v>
      </c>
      <c r="G28" s="424" t="s">
        <v>73</v>
      </c>
      <c r="H28" s="403" t="s">
        <v>74</v>
      </c>
      <c r="I28" s="13" t="s">
        <v>75</v>
      </c>
      <c r="J28" s="38"/>
      <c r="K28" s="9">
        <v>70</v>
      </c>
      <c r="L28" s="11"/>
      <c r="M28" s="11"/>
      <c r="N28" s="11"/>
      <c r="O28" s="11"/>
      <c r="P28" s="11"/>
      <c r="Q28" s="11"/>
      <c r="R28" s="11"/>
      <c r="S28" s="11"/>
      <c r="T28" s="12"/>
      <c r="U28" s="364"/>
      <c r="V28" s="393" t="s">
        <v>34</v>
      </c>
      <c r="W28" s="346" t="s">
        <v>76</v>
      </c>
      <c r="X28" s="349" t="s">
        <v>77</v>
      </c>
      <c r="Y28" s="334" t="s">
        <v>37</v>
      </c>
    </row>
    <row r="29" spans="1:25" ht="29.25" customHeight="1" x14ac:dyDescent="0.2">
      <c r="A29" s="351"/>
      <c r="B29" s="353"/>
      <c r="C29" s="355"/>
      <c r="D29" s="415"/>
      <c r="E29" s="251" t="s">
        <v>30</v>
      </c>
      <c r="F29" s="360"/>
      <c r="G29" s="351"/>
      <c r="H29" s="404"/>
      <c r="I29" s="13" t="s">
        <v>78</v>
      </c>
      <c r="J29" s="38"/>
      <c r="K29" s="9">
        <v>75</v>
      </c>
      <c r="L29" s="11"/>
      <c r="M29" s="11"/>
      <c r="N29" s="11"/>
      <c r="O29" s="11"/>
      <c r="P29" s="11"/>
      <c r="Q29" s="11"/>
      <c r="R29" s="11"/>
      <c r="S29" s="11"/>
      <c r="T29" s="12"/>
      <c r="U29" s="364"/>
      <c r="V29" s="365"/>
      <c r="W29" s="347"/>
      <c r="X29" s="349"/>
      <c r="Y29" s="335"/>
    </row>
    <row r="30" spans="1:25" ht="40.5" customHeight="1" x14ac:dyDescent="0.2">
      <c r="A30" s="351"/>
      <c r="B30" s="354"/>
      <c r="C30" s="356"/>
      <c r="D30" s="415"/>
      <c r="E30" s="251" t="s">
        <v>30</v>
      </c>
      <c r="F30" s="361"/>
      <c r="G30" s="352"/>
      <c r="H30" s="405"/>
      <c r="I30" s="13" t="s">
        <v>39</v>
      </c>
      <c r="J30" s="38"/>
      <c r="K30" s="25">
        <f>K28/K29*100</f>
        <v>93.333333333333329</v>
      </c>
      <c r="L30" s="72" t="e">
        <f t="shared" ref="L30:T30" si="7">L28/L29*100</f>
        <v>#DIV/0!</v>
      </c>
      <c r="M30" s="72" t="e">
        <f t="shared" si="7"/>
        <v>#DIV/0!</v>
      </c>
      <c r="N30" s="72" t="e">
        <f t="shared" si="7"/>
        <v>#DIV/0!</v>
      </c>
      <c r="O30" s="72" t="e">
        <f t="shared" si="7"/>
        <v>#DIV/0!</v>
      </c>
      <c r="P30" s="72" t="e">
        <f t="shared" si="7"/>
        <v>#DIV/0!</v>
      </c>
      <c r="Q30" s="72" t="e">
        <f t="shared" si="7"/>
        <v>#DIV/0!</v>
      </c>
      <c r="R30" s="72" t="e">
        <f t="shared" si="7"/>
        <v>#DIV/0!</v>
      </c>
      <c r="S30" s="72" t="e">
        <f t="shared" si="7"/>
        <v>#DIV/0!</v>
      </c>
      <c r="T30" s="73" t="e">
        <f t="shared" si="7"/>
        <v>#DIV/0!</v>
      </c>
      <c r="U30" s="364"/>
      <c r="V30" s="366"/>
      <c r="W30" s="347"/>
      <c r="X30" s="349"/>
      <c r="Y30" s="336"/>
    </row>
    <row r="31" spans="1:25" ht="26.25" customHeight="1" x14ac:dyDescent="0.2">
      <c r="A31" s="351"/>
      <c r="B31" s="418"/>
      <c r="C31" s="414"/>
      <c r="D31" s="357"/>
      <c r="E31" s="251" t="s">
        <v>30</v>
      </c>
      <c r="F31" s="385">
        <v>6</v>
      </c>
      <c r="G31" s="392" t="s">
        <v>79</v>
      </c>
      <c r="H31" s="349" t="s">
        <v>80</v>
      </c>
      <c r="I31" s="13" t="s">
        <v>81</v>
      </c>
      <c r="J31" s="39">
        <v>9512</v>
      </c>
      <c r="K31" s="36">
        <v>19435</v>
      </c>
      <c r="L31" s="33">
        <v>3972</v>
      </c>
      <c r="M31" s="33">
        <v>1788</v>
      </c>
      <c r="N31" s="10">
        <v>1203</v>
      </c>
      <c r="O31" s="10">
        <v>909</v>
      </c>
      <c r="P31" s="33">
        <v>5594</v>
      </c>
      <c r="Q31" s="33">
        <v>3246</v>
      </c>
      <c r="R31" s="10">
        <v>1529</v>
      </c>
      <c r="S31" s="10">
        <v>263</v>
      </c>
      <c r="T31" s="34">
        <v>931</v>
      </c>
      <c r="U31" s="406"/>
      <c r="V31" s="393" t="s">
        <v>34</v>
      </c>
      <c r="W31" s="346" t="s">
        <v>35</v>
      </c>
      <c r="X31" s="334" t="s">
        <v>51</v>
      </c>
      <c r="Y31" s="334" t="s">
        <v>37</v>
      </c>
    </row>
    <row r="32" spans="1:25" ht="43.5" customHeight="1" x14ac:dyDescent="0.2">
      <c r="A32" s="351"/>
      <c r="B32" s="419"/>
      <c r="C32" s="355"/>
      <c r="D32" s="358"/>
      <c r="E32" s="251" t="s">
        <v>30</v>
      </c>
      <c r="F32" s="386"/>
      <c r="G32" s="362"/>
      <c r="H32" s="349"/>
      <c r="I32" s="13" t="s">
        <v>82</v>
      </c>
      <c r="J32" s="39">
        <v>15288</v>
      </c>
      <c r="K32" s="36">
        <v>28024</v>
      </c>
      <c r="L32" s="33">
        <v>5987</v>
      </c>
      <c r="M32" s="33">
        <v>2659</v>
      </c>
      <c r="N32" s="33">
        <v>1773</v>
      </c>
      <c r="O32" s="33">
        <v>1420</v>
      </c>
      <c r="P32" s="33">
        <v>7312</v>
      </c>
      <c r="Q32" s="33">
        <v>5025</v>
      </c>
      <c r="R32" s="10">
        <v>2431</v>
      </c>
      <c r="S32" s="10">
        <v>373</v>
      </c>
      <c r="T32" s="34">
        <v>1044</v>
      </c>
      <c r="U32" s="406"/>
      <c r="V32" s="365"/>
      <c r="W32" s="347"/>
      <c r="X32" s="335"/>
      <c r="Y32" s="335"/>
    </row>
    <row r="33" spans="1:25" ht="21.75" customHeight="1" x14ac:dyDescent="0.2">
      <c r="A33" s="351"/>
      <c r="B33" s="419"/>
      <c r="C33" s="355"/>
      <c r="D33" s="358"/>
      <c r="E33" s="251" t="s">
        <v>30</v>
      </c>
      <c r="F33" s="386"/>
      <c r="G33" s="409"/>
      <c r="H33" s="349"/>
      <c r="I33" s="13" t="s">
        <v>83</v>
      </c>
      <c r="J33" s="24">
        <f>J31*100/J32</f>
        <v>62.218733647305079</v>
      </c>
      <c r="K33" s="25">
        <f>K31/K32*100</f>
        <v>69.351270339708833</v>
      </c>
      <c r="L33" s="25">
        <f t="shared" ref="L33:T33" si="8">L31/L32*100</f>
        <v>66.34374478035744</v>
      </c>
      <c r="M33" s="25">
        <f t="shared" si="8"/>
        <v>67.243324558104561</v>
      </c>
      <c r="N33" s="25">
        <f t="shared" si="8"/>
        <v>67.851099830795263</v>
      </c>
      <c r="O33" s="25">
        <f t="shared" si="8"/>
        <v>64.014084507042256</v>
      </c>
      <c r="P33" s="25">
        <f t="shared" si="8"/>
        <v>76.504376367614881</v>
      </c>
      <c r="Q33" s="25">
        <f t="shared" si="8"/>
        <v>64.597014925373131</v>
      </c>
      <c r="R33" s="25">
        <f t="shared" si="8"/>
        <v>62.895927601809952</v>
      </c>
      <c r="S33" s="25">
        <f t="shared" si="8"/>
        <v>70.509383378016082</v>
      </c>
      <c r="T33" s="26">
        <f t="shared" si="8"/>
        <v>89.17624521072797</v>
      </c>
      <c r="U33" s="406"/>
      <c r="V33" s="366"/>
      <c r="W33" s="347"/>
      <c r="X33" s="335"/>
      <c r="Y33" s="336"/>
    </row>
    <row r="34" spans="1:25" ht="43.5" customHeight="1" x14ac:dyDescent="0.2">
      <c r="A34" s="351"/>
      <c r="B34" s="419"/>
      <c r="C34" s="355"/>
      <c r="D34" s="358"/>
      <c r="E34" s="251" t="s">
        <v>30</v>
      </c>
      <c r="F34" s="386"/>
      <c r="G34" s="407" t="s">
        <v>84</v>
      </c>
      <c r="H34" s="349" t="s">
        <v>85</v>
      </c>
      <c r="I34" s="13" t="s">
        <v>86</v>
      </c>
      <c r="J34" s="40">
        <v>148367</v>
      </c>
      <c r="K34" s="41">
        <v>252750</v>
      </c>
      <c r="L34" s="42">
        <v>58578</v>
      </c>
      <c r="M34" s="42">
        <v>22892</v>
      </c>
      <c r="N34" s="42">
        <v>16138</v>
      </c>
      <c r="O34" s="42">
        <v>7672</v>
      </c>
      <c r="P34" s="42">
        <v>68832</v>
      </c>
      <c r="Q34" s="42">
        <v>48728</v>
      </c>
      <c r="R34" s="42">
        <v>18315</v>
      </c>
      <c r="S34" s="42">
        <v>3139</v>
      </c>
      <c r="T34" s="43">
        <v>8456</v>
      </c>
      <c r="U34" s="408"/>
      <c r="V34" s="393" t="s">
        <v>34</v>
      </c>
      <c r="W34" s="346" t="s">
        <v>35</v>
      </c>
      <c r="X34" s="335"/>
      <c r="Y34" s="334" t="s">
        <v>37</v>
      </c>
    </row>
    <row r="35" spans="1:25" ht="43.5" customHeight="1" x14ac:dyDescent="0.2">
      <c r="A35" s="351"/>
      <c r="B35" s="419"/>
      <c r="C35" s="355"/>
      <c r="D35" s="358"/>
      <c r="E35" s="251" t="s">
        <v>30</v>
      </c>
      <c r="F35" s="386"/>
      <c r="G35" s="407"/>
      <c r="H35" s="349"/>
      <c r="I35" s="13" t="s">
        <v>87</v>
      </c>
      <c r="J35" s="40">
        <v>1010</v>
      </c>
      <c r="K35" s="41">
        <v>1689</v>
      </c>
      <c r="L35" s="44">
        <v>383</v>
      </c>
      <c r="M35" s="44">
        <v>157</v>
      </c>
      <c r="N35" s="44">
        <v>110</v>
      </c>
      <c r="O35" s="44">
        <v>52</v>
      </c>
      <c r="P35" s="44">
        <v>463</v>
      </c>
      <c r="Q35" s="44">
        <v>323</v>
      </c>
      <c r="R35" s="44">
        <v>123</v>
      </c>
      <c r="S35" s="44">
        <v>21</v>
      </c>
      <c r="T35" s="45">
        <v>57</v>
      </c>
      <c r="U35" s="408"/>
      <c r="V35" s="365"/>
      <c r="W35" s="347"/>
      <c r="X35" s="335"/>
      <c r="Y35" s="335"/>
    </row>
    <row r="36" spans="1:25" ht="21.75" customHeight="1" x14ac:dyDescent="0.2">
      <c r="A36" s="351"/>
      <c r="B36" s="419"/>
      <c r="C36" s="355"/>
      <c r="D36" s="358"/>
      <c r="E36" s="251" t="s">
        <v>30</v>
      </c>
      <c r="F36" s="386"/>
      <c r="G36" s="407"/>
      <c r="H36" s="349"/>
      <c r="I36" s="13" t="s">
        <v>88</v>
      </c>
      <c r="J36" s="46">
        <f>J34/J35</f>
        <v>146.89801980198021</v>
      </c>
      <c r="K36" s="25">
        <f>K34/K35</f>
        <v>149.64476021314388</v>
      </c>
      <c r="L36" s="25">
        <f t="shared" ref="L36:T36" si="9">L34/L35</f>
        <v>152.94516971279373</v>
      </c>
      <c r="M36" s="25">
        <f t="shared" si="9"/>
        <v>145.80891719745222</v>
      </c>
      <c r="N36" s="25">
        <f t="shared" si="9"/>
        <v>146.70909090909092</v>
      </c>
      <c r="O36" s="25">
        <f t="shared" si="9"/>
        <v>147.53846153846155</v>
      </c>
      <c r="P36" s="25">
        <f t="shared" si="9"/>
        <v>148.66522678185746</v>
      </c>
      <c r="Q36" s="25">
        <f t="shared" si="9"/>
        <v>150.86068111455108</v>
      </c>
      <c r="R36" s="25">
        <f t="shared" si="9"/>
        <v>148.90243902439025</v>
      </c>
      <c r="S36" s="25">
        <f t="shared" si="9"/>
        <v>149.47619047619048</v>
      </c>
      <c r="T36" s="26">
        <f t="shared" si="9"/>
        <v>148.35087719298247</v>
      </c>
      <c r="U36" s="408"/>
      <c r="V36" s="366"/>
      <c r="W36" s="347"/>
      <c r="X36" s="335"/>
      <c r="Y36" s="336"/>
    </row>
    <row r="37" spans="1:25" ht="43.5" customHeight="1" x14ac:dyDescent="0.2">
      <c r="A37" s="351"/>
      <c r="B37" s="419"/>
      <c r="C37" s="355"/>
      <c r="D37" s="358"/>
      <c r="E37" s="251" t="s">
        <v>30</v>
      </c>
      <c r="F37" s="386"/>
      <c r="G37" s="407" t="s">
        <v>89</v>
      </c>
      <c r="H37" s="349" t="s">
        <v>90</v>
      </c>
      <c r="I37" s="13" t="s">
        <v>91</v>
      </c>
      <c r="J37" s="40">
        <v>145745</v>
      </c>
      <c r="K37" s="41">
        <v>251396</v>
      </c>
      <c r="L37" s="42">
        <v>55253</v>
      </c>
      <c r="M37" s="42">
        <v>24527</v>
      </c>
      <c r="N37" s="42">
        <v>17157</v>
      </c>
      <c r="O37" s="42">
        <v>9165</v>
      </c>
      <c r="P37" s="42">
        <v>72847</v>
      </c>
      <c r="Q37" s="42">
        <v>42824</v>
      </c>
      <c r="R37" s="42">
        <v>18829</v>
      </c>
      <c r="S37" s="42">
        <v>2267</v>
      </c>
      <c r="T37" s="43">
        <v>8527</v>
      </c>
      <c r="U37" s="408"/>
      <c r="V37" s="393" t="s">
        <v>34</v>
      </c>
      <c r="W37" s="346" t="s">
        <v>35</v>
      </c>
      <c r="X37" s="335"/>
      <c r="Y37" s="334" t="s">
        <v>37</v>
      </c>
    </row>
    <row r="38" spans="1:25" ht="43.5" customHeight="1" x14ac:dyDescent="0.2">
      <c r="A38" s="351"/>
      <c r="B38" s="419"/>
      <c r="C38" s="355"/>
      <c r="D38" s="358"/>
      <c r="E38" s="251" t="s">
        <v>30</v>
      </c>
      <c r="F38" s="386"/>
      <c r="G38" s="407"/>
      <c r="H38" s="349"/>
      <c r="I38" s="13" t="s">
        <v>92</v>
      </c>
      <c r="J38" s="47">
        <v>979</v>
      </c>
      <c r="K38" s="48">
        <v>1668</v>
      </c>
      <c r="L38" s="44">
        <v>361</v>
      </c>
      <c r="M38" s="44">
        <v>166</v>
      </c>
      <c r="N38" s="44">
        <v>114</v>
      </c>
      <c r="O38" s="44">
        <v>61</v>
      </c>
      <c r="P38" s="44">
        <v>488</v>
      </c>
      <c r="Q38" s="44">
        <v>282</v>
      </c>
      <c r="R38" s="44">
        <v>124</v>
      </c>
      <c r="S38" s="44">
        <v>15</v>
      </c>
      <c r="T38" s="45">
        <v>57</v>
      </c>
      <c r="U38" s="408"/>
      <c r="V38" s="365"/>
      <c r="W38" s="347"/>
      <c r="X38" s="335"/>
      <c r="Y38" s="335"/>
    </row>
    <row r="39" spans="1:25" ht="21.75" customHeight="1" x14ac:dyDescent="0.2">
      <c r="A39" s="351"/>
      <c r="B39" s="419"/>
      <c r="C39" s="355"/>
      <c r="D39" s="358"/>
      <c r="E39" s="251" t="s">
        <v>30</v>
      </c>
      <c r="F39" s="386"/>
      <c r="G39" s="407"/>
      <c r="H39" s="349"/>
      <c r="I39" s="13" t="s">
        <v>93</v>
      </c>
      <c r="J39" s="46">
        <f>J37/J38</f>
        <v>148.87129724208376</v>
      </c>
      <c r="K39" s="25">
        <f>K37/K38</f>
        <v>150.71702637889689</v>
      </c>
      <c r="L39" s="25">
        <f t="shared" ref="L39:T39" si="10">L37/L38</f>
        <v>153.05540166204986</v>
      </c>
      <c r="M39" s="25">
        <f t="shared" si="10"/>
        <v>147.75301204819277</v>
      </c>
      <c r="N39" s="25">
        <f t="shared" si="10"/>
        <v>150.5</v>
      </c>
      <c r="O39" s="25">
        <f t="shared" si="10"/>
        <v>150.24590163934425</v>
      </c>
      <c r="P39" s="25">
        <f t="shared" si="10"/>
        <v>149.27663934426229</v>
      </c>
      <c r="Q39" s="25">
        <f t="shared" si="10"/>
        <v>151.8581560283688</v>
      </c>
      <c r="R39" s="25">
        <f t="shared" si="10"/>
        <v>151.84677419354838</v>
      </c>
      <c r="S39" s="25">
        <f t="shared" si="10"/>
        <v>151.13333333333333</v>
      </c>
      <c r="T39" s="26">
        <f t="shared" si="10"/>
        <v>149.59649122807016</v>
      </c>
      <c r="U39" s="408"/>
      <c r="V39" s="366"/>
      <c r="W39" s="347"/>
      <c r="X39" s="335"/>
      <c r="Y39" s="336"/>
    </row>
    <row r="40" spans="1:25" ht="21.75" customHeight="1" x14ac:dyDescent="0.2">
      <c r="A40" s="351"/>
      <c r="B40" s="419"/>
      <c r="C40" s="355"/>
      <c r="D40" s="358"/>
      <c r="E40" s="251" t="s">
        <v>30</v>
      </c>
      <c r="F40" s="386"/>
      <c r="G40" s="407" t="s">
        <v>94</v>
      </c>
      <c r="H40" s="349" t="s">
        <v>95</v>
      </c>
      <c r="I40" s="13" t="s">
        <v>96</v>
      </c>
      <c r="J40" s="39">
        <v>702</v>
      </c>
      <c r="K40" s="36">
        <v>1108</v>
      </c>
      <c r="L40" s="10">
        <v>260</v>
      </c>
      <c r="M40" s="10">
        <v>73</v>
      </c>
      <c r="N40" s="10">
        <v>68</v>
      </c>
      <c r="O40" s="10">
        <v>71</v>
      </c>
      <c r="P40" s="10">
        <v>225</v>
      </c>
      <c r="Q40" s="10">
        <v>244</v>
      </c>
      <c r="R40" s="10">
        <v>143</v>
      </c>
      <c r="S40" s="10">
        <v>21</v>
      </c>
      <c r="T40" s="18">
        <v>3</v>
      </c>
      <c r="U40" s="364"/>
      <c r="V40" s="393" t="s">
        <v>34</v>
      </c>
      <c r="W40" s="346" t="s">
        <v>35</v>
      </c>
      <c r="X40" s="335"/>
      <c r="Y40" s="334" t="s">
        <v>37</v>
      </c>
    </row>
    <row r="41" spans="1:25" ht="43.5" customHeight="1" x14ac:dyDescent="0.2">
      <c r="A41" s="351"/>
      <c r="B41" s="419"/>
      <c r="C41" s="355"/>
      <c r="D41" s="358"/>
      <c r="E41" s="251" t="s">
        <v>30</v>
      </c>
      <c r="F41" s="386"/>
      <c r="G41" s="407"/>
      <c r="H41" s="349"/>
      <c r="I41" s="13" t="s">
        <v>97</v>
      </c>
      <c r="J41" s="39">
        <v>15288</v>
      </c>
      <c r="K41" s="36">
        <v>28024</v>
      </c>
      <c r="L41" s="33">
        <v>5987</v>
      </c>
      <c r="M41" s="33">
        <v>2659</v>
      </c>
      <c r="N41" s="33">
        <v>1773</v>
      </c>
      <c r="O41" s="33">
        <v>1420</v>
      </c>
      <c r="P41" s="33">
        <v>7312</v>
      </c>
      <c r="Q41" s="33">
        <v>5025</v>
      </c>
      <c r="R41" s="10">
        <v>2431</v>
      </c>
      <c r="S41" s="10">
        <v>373</v>
      </c>
      <c r="T41" s="34">
        <v>1044</v>
      </c>
      <c r="U41" s="364"/>
      <c r="V41" s="365"/>
      <c r="W41" s="347"/>
      <c r="X41" s="335"/>
      <c r="Y41" s="335"/>
    </row>
    <row r="42" spans="1:25" ht="21.75" customHeight="1" x14ac:dyDescent="0.2">
      <c r="A42" s="351"/>
      <c r="B42" s="419"/>
      <c r="C42" s="355"/>
      <c r="D42" s="358"/>
      <c r="E42" s="251" t="s">
        <v>30</v>
      </c>
      <c r="F42" s="386"/>
      <c r="G42" s="407"/>
      <c r="H42" s="349"/>
      <c r="I42" s="13" t="s">
        <v>98</v>
      </c>
      <c r="J42" s="24">
        <f>J40*100/J41</f>
        <v>4.591836734693878</v>
      </c>
      <c r="K42" s="25">
        <f>K40/K41*100</f>
        <v>3.9537539252069651</v>
      </c>
      <c r="L42" s="25">
        <f t="shared" ref="L42:T42" si="11">L40/L41*100</f>
        <v>4.3427426089861365</v>
      </c>
      <c r="M42" s="25">
        <f t="shared" si="11"/>
        <v>2.7453930048890558</v>
      </c>
      <c r="N42" s="25">
        <f t="shared" si="11"/>
        <v>3.8353073886068811</v>
      </c>
      <c r="O42" s="25">
        <f t="shared" si="11"/>
        <v>5</v>
      </c>
      <c r="P42" s="25">
        <f t="shared" si="11"/>
        <v>3.0771334792122538</v>
      </c>
      <c r="Q42" s="25">
        <f t="shared" si="11"/>
        <v>4.855721393034826</v>
      </c>
      <c r="R42" s="25">
        <f t="shared" si="11"/>
        <v>5.8823529411764701</v>
      </c>
      <c r="S42" s="25">
        <f t="shared" si="11"/>
        <v>5.6300268096514747</v>
      </c>
      <c r="T42" s="26">
        <f t="shared" si="11"/>
        <v>0.28735632183908044</v>
      </c>
      <c r="U42" s="364"/>
      <c r="V42" s="366"/>
      <c r="W42" s="347"/>
      <c r="X42" s="335"/>
      <c r="Y42" s="336"/>
    </row>
    <row r="43" spans="1:25" ht="43.5" customHeight="1" x14ac:dyDescent="0.2">
      <c r="A43" s="351"/>
      <c r="B43" s="419"/>
      <c r="C43" s="355"/>
      <c r="D43" s="358"/>
      <c r="E43" s="251" t="s">
        <v>30</v>
      </c>
      <c r="F43" s="386"/>
      <c r="G43" s="407" t="s">
        <v>99</v>
      </c>
      <c r="H43" s="349" t="s">
        <v>100</v>
      </c>
      <c r="I43" s="13" t="s">
        <v>101</v>
      </c>
      <c r="J43" s="39">
        <v>1407</v>
      </c>
      <c r="K43" s="36">
        <v>2799</v>
      </c>
      <c r="L43" s="10">
        <v>802</v>
      </c>
      <c r="M43" s="10">
        <v>268</v>
      </c>
      <c r="N43" s="10">
        <v>146</v>
      </c>
      <c r="O43" s="10">
        <v>175</v>
      </c>
      <c r="P43" s="10">
        <v>450</v>
      </c>
      <c r="Q43" s="10">
        <v>625</v>
      </c>
      <c r="R43" s="10">
        <v>255</v>
      </c>
      <c r="S43" s="10">
        <v>39</v>
      </c>
      <c r="T43" s="18">
        <v>39</v>
      </c>
      <c r="U43" s="364"/>
      <c r="V43" s="393" t="s">
        <v>34</v>
      </c>
      <c r="W43" s="346" t="s">
        <v>35</v>
      </c>
      <c r="X43" s="335"/>
      <c r="Y43" s="334" t="s">
        <v>37</v>
      </c>
    </row>
    <row r="44" spans="1:25" ht="24" customHeight="1" x14ac:dyDescent="0.2">
      <c r="A44" s="351"/>
      <c r="B44" s="419"/>
      <c r="C44" s="355"/>
      <c r="D44" s="358"/>
      <c r="E44" s="251" t="s">
        <v>30</v>
      </c>
      <c r="F44" s="386"/>
      <c r="G44" s="407"/>
      <c r="H44" s="349"/>
      <c r="I44" s="13" t="s">
        <v>97</v>
      </c>
      <c r="J44" s="39">
        <v>15288</v>
      </c>
      <c r="K44" s="36">
        <v>28024</v>
      </c>
      <c r="L44" s="33">
        <v>5987</v>
      </c>
      <c r="M44" s="33">
        <v>2659</v>
      </c>
      <c r="N44" s="33">
        <v>1773</v>
      </c>
      <c r="O44" s="33">
        <v>1420</v>
      </c>
      <c r="P44" s="33">
        <v>7312</v>
      </c>
      <c r="Q44" s="33">
        <v>5025</v>
      </c>
      <c r="R44" s="10">
        <v>2431</v>
      </c>
      <c r="S44" s="10">
        <v>373</v>
      </c>
      <c r="T44" s="34">
        <v>1044</v>
      </c>
      <c r="U44" s="364"/>
      <c r="V44" s="365"/>
      <c r="W44" s="347"/>
      <c r="X44" s="335"/>
      <c r="Y44" s="335"/>
    </row>
    <row r="45" spans="1:25" ht="21.75" customHeight="1" x14ac:dyDescent="0.2">
      <c r="A45" s="351"/>
      <c r="B45" s="419"/>
      <c r="C45" s="355"/>
      <c r="D45" s="358"/>
      <c r="E45" s="251" t="s">
        <v>30</v>
      </c>
      <c r="F45" s="386"/>
      <c r="G45" s="407"/>
      <c r="H45" s="349"/>
      <c r="I45" s="13" t="s">
        <v>102</v>
      </c>
      <c r="J45" s="24">
        <f>J43*100/J44</f>
        <v>9.2032967032967026</v>
      </c>
      <c r="K45" s="25">
        <f>K43/K44*100</f>
        <v>9.9878675421067662</v>
      </c>
      <c r="L45" s="25">
        <f t="shared" ref="L45:T45" si="12">L43/L44*100</f>
        <v>13.395690663103391</v>
      </c>
      <c r="M45" s="25">
        <f t="shared" si="12"/>
        <v>10.078977059044753</v>
      </c>
      <c r="N45" s="25">
        <f t="shared" si="12"/>
        <v>8.2346305696559501</v>
      </c>
      <c r="O45" s="25">
        <f t="shared" si="12"/>
        <v>12.323943661971832</v>
      </c>
      <c r="P45" s="25">
        <f t="shared" si="12"/>
        <v>6.1542669584245075</v>
      </c>
      <c r="Q45" s="25">
        <f t="shared" si="12"/>
        <v>12.437810945273633</v>
      </c>
      <c r="R45" s="25">
        <f t="shared" si="12"/>
        <v>10.48951048951049</v>
      </c>
      <c r="S45" s="25">
        <f t="shared" si="12"/>
        <v>10.455764075067025</v>
      </c>
      <c r="T45" s="26">
        <f t="shared" si="12"/>
        <v>3.7356321839080464</v>
      </c>
      <c r="U45" s="364"/>
      <c r="V45" s="366"/>
      <c r="W45" s="347"/>
      <c r="X45" s="335"/>
      <c r="Y45" s="336"/>
    </row>
    <row r="46" spans="1:25" ht="21.75" customHeight="1" x14ac:dyDescent="0.2">
      <c r="A46" s="351"/>
      <c r="B46" s="419"/>
      <c r="C46" s="355"/>
      <c r="D46" s="358"/>
      <c r="E46" s="251" t="s">
        <v>30</v>
      </c>
      <c r="F46" s="386"/>
      <c r="G46" s="407" t="s">
        <v>103</v>
      </c>
      <c r="H46" s="349" t="s">
        <v>100</v>
      </c>
      <c r="I46" s="49" t="s">
        <v>104</v>
      </c>
      <c r="J46" s="50">
        <v>1410</v>
      </c>
      <c r="K46" s="41">
        <v>1177</v>
      </c>
      <c r="L46" s="44">
        <v>196</v>
      </c>
      <c r="M46" s="44">
        <v>160</v>
      </c>
      <c r="N46" s="44">
        <v>105</v>
      </c>
      <c r="O46" s="44">
        <v>79</v>
      </c>
      <c r="P46" s="44">
        <v>309</v>
      </c>
      <c r="Q46" s="44">
        <v>194</v>
      </c>
      <c r="R46" s="44">
        <v>115</v>
      </c>
      <c r="S46" s="44">
        <v>8</v>
      </c>
      <c r="T46" s="45">
        <v>11</v>
      </c>
      <c r="U46" s="410"/>
      <c r="V46" s="393" t="s">
        <v>34</v>
      </c>
      <c r="W46" s="346" t="s">
        <v>35</v>
      </c>
      <c r="X46" s="335"/>
      <c r="Y46" s="334" t="s">
        <v>37</v>
      </c>
    </row>
    <row r="47" spans="1:25" ht="43.5" customHeight="1" x14ac:dyDescent="0.2">
      <c r="A47" s="351"/>
      <c r="B47" s="419"/>
      <c r="C47" s="355"/>
      <c r="D47" s="358"/>
      <c r="E47" s="251" t="s">
        <v>30</v>
      </c>
      <c r="F47" s="386"/>
      <c r="G47" s="407"/>
      <c r="H47" s="349"/>
      <c r="I47" s="13" t="s">
        <v>97</v>
      </c>
      <c r="J47" s="35">
        <v>15288</v>
      </c>
      <c r="K47" s="36">
        <v>28024</v>
      </c>
      <c r="L47" s="33">
        <v>5987</v>
      </c>
      <c r="M47" s="33">
        <v>2659</v>
      </c>
      <c r="N47" s="33">
        <v>1773</v>
      </c>
      <c r="O47" s="33">
        <v>1420</v>
      </c>
      <c r="P47" s="33">
        <v>7312</v>
      </c>
      <c r="Q47" s="33">
        <v>5025</v>
      </c>
      <c r="R47" s="10">
        <v>2431</v>
      </c>
      <c r="S47" s="10">
        <v>373</v>
      </c>
      <c r="T47" s="34">
        <v>1044</v>
      </c>
      <c r="U47" s="410"/>
      <c r="V47" s="365"/>
      <c r="W47" s="347"/>
      <c r="X47" s="335"/>
      <c r="Y47" s="335"/>
    </row>
    <row r="48" spans="1:25" ht="21.75" customHeight="1" x14ac:dyDescent="0.2">
      <c r="A48" s="351"/>
      <c r="B48" s="420"/>
      <c r="C48" s="356"/>
      <c r="D48" s="359"/>
      <c r="E48" s="251" t="s">
        <v>30</v>
      </c>
      <c r="F48" s="387"/>
      <c r="G48" s="407"/>
      <c r="H48" s="349"/>
      <c r="I48" s="13" t="s">
        <v>105</v>
      </c>
      <c r="J48" s="31">
        <f>J46*100/J47</f>
        <v>9.222919937205651</v>
      </c>
      <c r="K48" s="25">
        <f>K46/K47*100</f>
        <v>4.1999714530402512</v>
      </c>
      <c r="L48" s="25">
        <f t="shared" ref="L48:T48" si="13">L46/L47*100</f>
        <v>3.2737598129280108</v>
      </c>
      <c r="M48" s="25">
        <f t="shared" si="13"/>
        <v>6.0172997367431362</v>
      </c>
      <c r="N48" s="25">
        <f t="shared" si="13"/>
        <v>5.9221658206429781</v>
      </c>
      <c r="O48" s="25">
        <f t="shared" si="13"/>
        <v>5.563380281690141</v>
      </c>
      <c r="P48" s="25">
        <f t="shared" si="13"/>
        <v>4.2259299781181623</v>
      </c>
      <c r="Q48" s="25">
        <f t="shared" si="13"/>
        <v>3.8606965174129351</v>
      </c>
      <c r="R48" s="25">
        <f t="shared" si="13"/>
        <v>4.7305635540929662</v>
      </c>
      <c r="S48" s="25">
        <f t="shared" si="13"/>
        <v>2.1447721179624666</v>
      </c>
      <c r="T48" s="26">
        <f t="shared" si="13"/>
        <v>1.053639846743295</v>
      </c>
      <c r="U48" s="410"/>
      <c r="V48" s="366"/>
      <c r="W48" s="347"/>
      <c r="X48" s="336"/>
      <c r="Y48" s="336"/>
    </row>
    <row r="49" spans="1:25" ht="43.5" customHeight="1" x14ac:dyDescent="0.2">
      <c r="A49" s="351"/>
      <c r="B49" s="411"/>
      <c r="C49" s="414"/>
      <c r="D49" s="415"/>
      <c r="E49" s="254" t="s">
        <v>106</v>
      </c>
      <c r="F49" s="391">
        <v>7</v>
      </c>
      <c r="G49" s="416" t="s">
        <v>107</v>
      </c>
      <c r="H49" s="417" t="s">
        <v>108</v>
      </c>
      <c r="I49" s="51" t="s">
        <v>109</v>
      </c>
      <c r="J49" s="14">
        <v>13</v>
      </c>
      <c r="K49" s="325" t="s">
        <v>612</v>
      </c>
      <c r="L49" s="11"/>
      <c r="M49" s="11"/>
      <c r="N49" s="11"/>
      <c r="O49" s="11"/>
      <c r="P49" s="11"/>
      <c r="Q49" s="11"/>
      <c r="R49" s="11"/>
      <c r="S49" s="11"/>
      <c r="T49" s="12"/>
      <c r="U49" s="364"/>
      <c r="V49" s="393" t="s">
        <v>34</v>
      </c>
      <c r="W49" s="346" t="s">
        <v>110</v>
      </c>
      <c r="X49" s="334" t="s">
        <v>111</v>
      </c>
      <c r="Y49" s="334" t="s">
        <v>112</v>
      </c>
    </row>
    <row r="50" spans="1:25" ht="43.5" customHeight="1" x14ac:dyDescent="0.2">
      <c r="A50" s="351"/>
      <c r="B50" s="412"/>
      <c r="C50" s="355"/>
      <c r="D50" s="415"/>
      <c r="E50" s="254" t="s">
        <v>106</v>
      </c>
      <c r="F50" s="360"/>
      <c r="G50" s="351"/>
      <c r="H50" s="347"/>
      <c r="I50" s="52" t="s">
        <v>113</v>
      </c>
      <c r="J50" s="14">
        <v>16</v>
      </c>
      <c r="K50" s="325" t="s">
        <v>612</v>
      </c>
      <c r="L50" s="11"/>
      <c r="M50" s="11"/>
      <c r="N50" s="11"/>
      <c r="O50" s="11"/>
      <c r="P50" s="11"/>
      <c r="Q50" s="11"/>
      <c r="R50" s="11"/>
      <c r="S50" s="11"/>
      <c r="T50" s="12"/>
      <c r="U50" s="364"/>
      <c r="V50" s="365"/>
      <c r="W50" s="347"/>
      <c r="X50" s="335"/>
      <c r="Y50" s="335"/>
    </row>
    <row r="51" spans="1:25" ht="21.75" customHeight="1" x14ac:dyDescent="0.2">
      <c r="A51" s="351"/>
      <c r="B51" s="413"/>
      <c r="C51" s="356"/>
      <c r="D51" s="415"/>
      <c r="E51" s="254" t="s">
        <v>106</v>
      </c>
      <c r="F51" s="361"/>
      <c r="G51" s="352"/>
      <c r="H51" s="348"/>
      <c r="I51" s="13" t="s">
        <v>114</v>
      </c>
      <c r="J51" s="14">
        <v>81.25</v>
      </c>
      <c r="K51" s="25" t="e">
        <f>K49/K50*100</f>
        <v>#VALUE!</v>
      </c>
      <c r="L51" s="72" t="e">
        <f t="shared" ref="L51:T51" si="14">L49/L50*100</f>
        <v>#DIV/0!</v>
      </c>
      <c r="M51" s="72" t="e">
        <f t="shared" si="14"/>
        <v>#DIV/0!</v>
      </c>
      <c r="N51" s="72" t="e">
        <f t="shared" si="14"/>
        <v>#DIV/0!</v>
      </c>
      <c r="O51" s="72" t="e">
        <f t="shared" si="14"/>
        <v>#DIV/0!</v>
      </c>
      <c r="P51" s="72" t="e">
        <f t="shared" si="14"/>
        <v>#DIV/0!</v>
      </c>
      <c r="Q51" s="72" t="e">
        <f t="shared" si="14"/>
        <v>#DIV/0!</v>
      </c>
      <c r="R51" s="72" t="e">
        <f t="shared" si="14"/>
        <v>#DIV/0!</v>
      </c>
      <c r="S51" s="72" t="e">
        <f t="shared" si="14"/>
        <v>#DIV/0!</v>
      </c>
      <c r="T51" s="73" t="e">
        <f t="shared" si="14"/>
        <v>#DIV/0!</v>
      </c>
      <c r="U51" s="364"/>
      <c r="V51" s="366"/>
      <c r="W51" s="347"/>
      <c r="X51" s="336"/>
      <c r="Y51" s="336"/>
    </row>
    <row r="52" spans="1:25" ht="21.75" customHeight="1" x14ac:dyDescent="0.2">
      <c r="A52" s="351"/>
      <c r="B52" s="384"/>
      <c r="C52" s="385"/>
      <c r="D52" s="397">
        <v>4</v>
      </c>
      <c r="E52" s="255" t="s">
        <v>115</v>
      </c>
      <c r="F52" s="391">
        <v>8</v>
      </c>
      <c r="G52" s="416" t="s">
        <v>116</v>
      </c>
      <c r="H52" s="417" t="s">
        <v>117</v>
      </c>
      <c r="I52" s="13" t="s">
        <v>118</v>
      </c>
      <c r="J52" s="422">
        <v>2525</v>
      </c>
      <c r="K52" s="9"/>
      <c r="L52" s="10"/>
      <c r="M52" s="10"/>
      <c r="N52" s="10"/>
      <c r="O52" s="10"/>
      <c r="P52" s="10"/>
      <c r="Q52" s="10"/>
      <c r="R52" s="10"/>
      <c r="S52" s="10"/>
      <c r="T52" s="18"/>
      <c r="U52" s="364"/>
      <c r="V52" s="393" t="s">
        <v>34</v>
      </c>
      <c r="W52" s="346" t="s">
        <v>110</v>
      </c>
      <c r="X52" s="349" t="s">
        <v>51</v>
      </c>
      <c r="Y52" s="334" t="s">
        <v>119</v>
      </c>
    </row>
    <row r="53" spans="1:25" ht="43.5" customHeight="1" x14ac:dyDescent="0.2">
      <c r="A53" s="351"/>
      <c r="B53" s="353"/>
      <c r="C53" s="386"/>
      <c r="D53" s="398"/>
      <c r="E53" s="255" t="s">
        <v>115</v>
      </c>
      <c r="F53" s="360"/>
      <c r="G53" s="351"/>
      <c r="H53" s="347"/>
      <c r="I53" s="13" t="s">
        <v>120</v>
      </c>
      <c r="J53" s="423"/>
      <c r="K53" s="9">
        <v>823</v>
      </c>
      <c r="L53" s="10">
        <v>36</v>
      </c>
      <c r="M53" s="10">
        <v>53</v>
      </c>
      <c r="N53" s="10">
        <v>182</v>
      </c>
      <c r="O53" s="10">
        <v>68</v>
      </c>
      <c r="P53" s="10">
        <v>278</v>
      </c>
      <c r="Q53" s="10">
        <v>35</v>
      </c>
      <c r="R53" s="10">
        <v>81</v>
      </c>
      <c r="S53" s="10">
        <v>5</v>
      </c>
      <c r="T53" s="18">
        <v>85</v>
      </c>
      <c r="U53" s="364"/>
      <c r="V53" s="365"/>
      <c r="W53" s="347"/>
      <c r="X53" s="349"/>
      <c r="Y53" s="335"/>
    </row>
    <row r="54" spans="1:25" ht="25.5" customHeight="1" x14ac:dyDescent="0.2">
      <c r="A54" s="351"/>
      <c r="B54" s="353"/>
      <c r="C54" s="386"/>
      <c r="D54" s="398"/>
      <c r="E54" s="255" t="s">
        <v>115</v>
      </c>
      <c r="F54" s="360"/>
      <c r="G54" s="351"/>
      <c r="H54" s="347"/>
      <c r="I54" s="13" t="s">
        <v>121</v>
      </c>
      <c r="J54" s="14">
        <v>3383</v>
      </c>
      <c r="K54" s="9">
        <v>968</v>
      </c>
      <c r="L54" s="10">
        <v>53</v>
      </c>
      <c r="M54" s="10">
        <v>64</v>
      </c>
      <c r="N54" s="10">
        <v>199</v>
      </c>
      <c r="O54" s="10">
        <v>86</v>
      </c>
      <c r="P54" s="10">
        <v>333</v>
      </c>
      <c r="Q54" s="10">
        <v>36</v>
      </c>
      <c r="R54" s="10">
        <v>100</v>
      </c>
      <c r="S54" s="10">
        <v>9</v>
      </c>
      <c r="T54" s="18">
        <v>88</v>
      </c>
      <c r="U54" s="364"/>
      <c r="V54" s="365"/>
      <c r="W54" s="347"/>
      <c r="X54" s="349"/>
      <c r="Y54" s="335"/>
    </row>
    <row r="55" spans="1:25" ht="24.75" customHeight="1" x14ac:dyDescent="0.2">
      <c r="A55" s="351"/>
      <c r="B55" s="354"/>
      <c r="C55" s="387"/>
      <c r="D55" s="425"/>
      <c r="E55" s="255" t="s">
        <v>115</v>
      </c>
      <c r="F55" s="361"/>
      <c r="G55" s="352"/>
      <c r="H55" s="348"/>
      <c r="I55" s="13" t="s">
        <v>122</v>
      </c>
      <c r="J55" s="14">
        <v>74.64</v>
      </c>
      <c r="K55" s="25">
        <f>(K52+K53)/K54*100</f>
        <v>85.02066115702479</v>
      </c>
      <c r="L55" s="25">
        <f t="shared" ref="L55:T55" si="15">(L52+L53)/L54*100</f>
        <v>67.924528301886795</v>
      </c>
      <c r="M55" s="25">
        <f t="shared" si="15"/>
        <v>82.8125</v>
      </c>
      <c r="N55" s="25">
        <f t="shared" si="15"/>
        <v>91.457286432160799</v>
      </c>
      <c r="O55" s="25">
        <f t="shared" si="15"/>
        <v>79.069767441860463</v>
      </c>
      <c r="P55" s="25">
        <f t="shared" si="15"/>
        <v>83.483483483483482</v>
      </c>
      <c r="Q55" s="25">
        <f t="shared" si="15"/>
        <v>97.222222222222214</v>
      </c>
      <c r="R55" s="25">
        <f t="shared" si="15"/>
        <v>81</v>
      </c>
      <c r="S55" s="25">
        <f t="shared" si="15"/>
        <v>55.555555555555557</v>
      </c>
      <c r="T55" s="26">
        <f t="shared" si="15"/>
        <v>96.590909090909093</v>
      </c>
      <c r="U55" s="364"/>
      <c r="V55" s="366"/>
      <c r="W55" s="347"/>
      <c r="X55" s="349"/>
      <c r="Y55" s="336"/>
    </row>
    <row r="56" spans="1:25" ht="43.5" x14ac:dyDescent="0.2">
      <c r="A56" s="351"/>
      <c r="B56" s="384"/>
      <c r="C56" s="385"/>
      <c r="D56" s="421">
        <v>5</v>
      </c>
      <c r="E56" s="255" t="s">
        <v>30</v>
      </c>
      <c r="F56" s="391">
        <v>9</v>
      </c>
      <c r="G56" s="416" t="s">
        <v>123</v>
      </c>
      <c r="H56" s="349" t="s">
        <v>124</v>
      </c>
      <c r="I56" s="13" t="s">
        <v>125</v>
      </c>
      <c r="J56" s="21">
        <v>585</v>
      </c>
      <c r="K56" s="176">
        <v>97</v>
      </c>
      <c r="L56" s="10"/>
      <c r="M56" s="10"/>
      <c r="N56" s="10"/>
      <c r="O56" s="10"/>
      <c r="P56" s="10"/>
      <c r="Q56" s="10"/>
      <c r="R56" s="10"/>
      <c r="S56" s="10"/>
      <c r="T56" s="18"/>
      <c r="U56" s="364"/>
      <c r="V56" s="393" t="s">
        <v>34</v>
      </c>
      <c r="W56" s="346" t="s">
        <v>43</v>
      </c>
      <c r="X56" s="349" t="s">
        <v>44</v>
      </c>
      <c r="Y56" s="334" t="s">
        <v>126</v>
      </c>
    </row>
    <row r="57" spans="1:25" ht="65.25" customHeight="1" x14ac:dyDescent="0.2">
      <c r="A57" s="351"/>
      <c r="B57" s="353"/>
      <c r="C57" s="386"/>
      <c r="D57" s="398"/>
      <c r="E57" s="255" t="s">
        <v>30</v>
      </c>
      <c r="F57" s="360"/>
      <c r="G57" s="351"/>
      <c r="H57" s="349"/>
      <c r="I57" s="13" t="s">
        <v>127</v>
      </c>
      <c r="J57" s="21">
        <v>16905</v>
      </c>
      <c r="K57" s="176">
        <v>16346</v>
      </c>
      <c r="L57" s="10"/>
      <c r="M57" s="10"/>
      <c r="N57" s="10"/>
      <c r="O57" s="10"/>
      <c r="P57" s="10"/>
      <c r="Q57" s="10"/>
      <c r="R57" s="10"/>
      <c r="S57" s="10"/>
      <c r="T57" s="18"/>
      <c r="U57" s="364"/>
      <c r="V57" s="365"/>
      <c r="W57" s="347"/>
      <c r="X57" s="349"/>
      <c r="Y57" s="335"/>
    </row>
    <row r="58" spans="1:25" ht="21.75" customHeight="1" x14ac:dyDescent="0.2">
      <c r="A58" s="352"/>
      <c r="B58" s="354"/>
      <c r="C58" s="387"/>
      <c r="D58" s="398"/>
      <c r="E58" s="255" t="s">
        <v>30</v>
      </c>
      <c r="F58" s="361"/>
      <c r="G58" s="352"/>
      <c r="H58" s="349"/>
      <c r="I58" s="13" t="s">
        <v>128</v>
      </c>
      <c r="J58" s="24">
        <f>J56*1000/J57</f>
        <v>34.605146406388641</v>
      </c>
      <c r="K58" s="25">
        <f t="shared" ref="K58:T58" si="16">K56/K57*1000</f>
        <v>5.9341734981035117</v>
      </c>
      <c r="L58" s="25" t="e">
        <f t="shared" si="16"/>
        <v>#DIV/0!</v>
      </c>
      <c r="M58" s="25" t="e">
        <f t="shared" si="16"/>
        <v>#DIV/0!</v>
      </c>
      <c r="N58" s="25" t="e">
        <f t="shared" si="16"/>
        <v>#DIV/0!</v>
      </c>
      <c r="O58" s="25" t="e">
        <f t="shared" si="16"/>
        <v>#DIV/0!</v>
      </c>
      <c r="P58" s="25" t="e">
        <f t="shared" si="16"/>
        <v>#DIV/0!</v>
      </c>
      <c r="Q58" s="25" t="e">
        <f t="shared" si="16"/>
        <v>#DIV/0!</v>
      </c>
      <c r="R58" s="25" t="e">
        <f t="shared" si="16"/>
        <v>#DIV/0!</v>
      </c>
      <c r="S58" s="25" t="e">
        <f t="shared" si="16"/>
        <v>#DIV/0!</v>
      </c>
      <c r="T58" s="26" t="e">
        <f t="shared" si="16"/>
        <v>#DIV/0!</v>
      </c>
      <c r="U58" s="364"/>
      <c r="V58" s="366"/>
      <c r="W58" s="347"/>
      <c r="X58" s="349"/>
      <c r="Y58" s="336"/>
    </row>
    <row r="59" spans="1:25" ht="43.5" customHeight="1" x14ac:dyDescent="0.2">
      <c r="A59" s="424" t="s">
        <v>129</v>
      </c>
      <c r="B59" s="384"/>
      <c r="C59" s="414"/>
      <c r="D59" s="415"/>
      <c r="E59" s="254" t="s">
        <v>30</v>
      </c>
      <c r="F59" s="391">
        <v>10</v>
      </c>
      <c r="G59" s="392" t="s">
        <v>130</v>
      </c>
      <c r="H59" s="334" t="s">
        <v>131</v>
      </c>
      <c r="I59" s="13" t="s">
        <v>132</v>
      </c>
      <c r="J59" s="21">
        <v>41136</v>
      </c>
      <c r="K59" s="9">
        <v>19553</v>
      </c>
      <c r="L59" s="10">
        <v>3717</v>
      </c>
      <c r="M59" s="10">
        <v>1658</v>
      </c>
      <c r="N59" s="10">
        <v>2119</v>
      </c>
      <c r="O59" s="10">
        <v>3637</v>
      </c>
      <c r="P59" s="10">
        <v>2997</v>
      </c>
      <c r="Q59" s="10">
        <v>1682</v>
      </c>
      <c r="R59" s="10">
        <v>1819</v>
      </c>
      <c r="S59" s="10">
        <v>1146</v>
      </c>
      <c r="T59" s="18">
        <v>778</v>
      </c>
      <c r="U59" s="364"/>
      <c r="V59" s="393" t="s">
        <v>133</v>
      </c>
      <c r="W59" s="346" t="s">
        <v>134</v>
      </c>
      <c r="X59" s="349" t="s">
        <v>51</v>
      </c>
      <c r="Y59" s="334" t="s">
        <v>126</v>
      </c>
    </row>
    <row r="60" spans="1:25" ht="43.5" x14ac:dyDescent="0.2">
      <c r="A60" s="351"/>
      <c r="B60" s="353"/>
      <c r="C60" s="355"/>
      <c r="D60" s="415"/>
      <c r="E60" s="254" t="s">
        <v>30</v>
      </c>
      <c r="F60" s="360"/>
      <c r="G60" s="362"/>
      <c r="H60" s="335"/>
      <c r="I60" s="13" t="s">
        <v>135</v>
      </c>
      <c r="J60" s="21">
        <v>79106</v>
      </c>
      <c r="K60" s="9">
        <v>39370</v>
      </c>
      <c r="L60" s="10">
        <v>6866</v>
      </c>
      <c r="M60" s="10">
        <v>3935</v>
      </c>
      <c r="N60" s="10">
        <v>4197</v>
      </c>
      <c r="O60" s="10">
        <v>7174</v>
      </c>
      <c r="P60" s="10">
        <v>6136</v>
      </c>
      <c r="Q60" s="10">
        <v>3735</v>
      </c>
      <c r="R60" s="10">
        <v>3350</v>
      </c>
      <c r="S60" s="10">
        <v>2624</v>
      </c>
      <c r="T60" s="18">
        <v>1353</v>
      </c>
      <c r="U60" s="364"/>
      <c r="V60" s="365"/>
      <c r="W60" s="347"/>
      <c r="X60" s="349"/>
      <c r="Y60" s="335"/>
    </row>
    <row r="61" spans="1:25" ht="21.75" customHeight="1" x14ac:dyDescent="0.2">
      <c r="A61" s="351"/>
      <c r="B61" s="353"/>
      <c r="C61" s="356"/>
      <c r="D61" s="415"/>
      <c r="E61" s="254" t="s">
        <v>30</v>
      </c>
      <c r="F61" s="361"/>
      <c r="G61" s="363"/>
      <c r="H61" s="336"/>
      <c r="I61" s="13" t="s">
        <v>136</v>
      </c>
      <c r="J61" s="24">
        <f>J59*100/J60</f>
        <v>52.001112431421134</v>
      </c>
      <c r="K61" s="25">
        <f>K59/K60*100</f>
        <v>49.664719329438661</v>
      </c>
      <c r="L61" s="25">
        <f t="shared" ref="L61:T61" si="17">L59/L60*100</f>
        <v>54.136323914943198</v>
      </c>
      <c r="M61" s="25">
        <f t="shared" si="17"/>
        <v>42.134688691232533</v>
      </c>
      <c r="N61" s="25">
        <f t="shared" si="17"/>
        <v>50.488444126757202</v>
      </c>
      <c r="O61" s="25">
        <f t="shared" si="17"/>
        <v>50.696961248954551</v>
      </c>
      <c r="P61" s="25">
        <f t="shared" si="17"/>
        <v>48.842894393741851</v>
      </c>
      <c r="Q61" s="25">
        <f t="shared" si="17"/>
        <v>45.0334672021419</v>
      </c>
      <c r="R61" s="25">
        <f t="shared" si="17"/>
        <v>54.298507462686565</v>
      </c>
      <c r="S61" s="25">
        <f t="shared" si="17"/>
        <v>43.673780487804883</v>
      </c>
      <c r="T61" s="26">
        <f t="shared" si="17"/>
        <v>57.50184774575019</v>
      </c>
      <c r="U61" s="364"/>
      <c r="V61" s="366"/>
      <c r="W61" s="347"/>
      <c r="X61" s="349"/>
      <c r="Y61" s="336"/>
    </row>
    <row r="62" spans="1:25" ht="72" customHeight="1" x14ac:dyDescent="0.2">
      <c r="A62" s="426" t="s">
        <v>137</v>
      </c>
      <c r="B62" s="428"/>
      <c r="C62" s="429"/>
      <c r="D62" s="402">
        <v>6</v>
      </c>
      <c r="E62" s="254" t="s">
        <v>30</v>
      </c>
      <c r="F62" s="431">
        <v>11</v>
      </c>
      <c r="G62" s="424" t="s">
        <v>138</v>
      </c>
      <c r="H62" s="417" t="s">
        <v>139</v>
      </c>
      <c r="I62" s="52" t="s">
        <v>140</v>
      </c>
      <c r="J62" s="21">
        <v>41</v>
      </c>
      <c r="K62" s="9">
        <v>46</v>
      </c>
      <c r="L62" s="10">
        <v>6</v>
      </c>
      <c r="M62" s="10">
        <v>7</v>
      </c>
      <c r="N62" s="10">
        <v>5</v>
      </c>
      <c r="O62" s="10">
        <v>4</v>
      </c>
      <c r="P62" s="10">
        <v>4</v>
      </c>
      <c r="Q62" s="10">
        <v>10</v>
      </c>
      <c r="R62" s="10">
        <v>4</v>
      </c>
      <c r="S62" s="10">
        <v>3</v>
      </c>
      <c r="T62" s="18">
        <v>3</v>
      </c>
      <c r="U62" s="364"/>
      <c r="V62" s="434" t="s">
        <v>34</v>
      </c>
      <c r="W62" s="334" t="s">
        <v>43</v>
      </c>
      <c r="X62" s="29" t="s">
        <v>141</v>
      </c>
      <c r="Y62" s="349" t="s">
        <v>142</v>
      </c>
    </row>
    <row r="63" spans="1:25" ht="25.5" customHeight="1" x14ac:dyDescent="0.2">
      <c r="A63" s="427"/>
      <c r="B63" s="428"/>
      <c r="C63" s="430"/>
      <c r="D63" s="402"/>
      <c r="E63" s="254" t="s">
        <v>30</v>
      </c>
      <c r="F63" s="432"/>
      <c r="G63" s="351"/>
      <c r="H63" s="347"/>
      <c r="I63" s="13" t="s">
        <v>143</v>
      </c>
      <c r="J63" s="21">
        <v>58</v>
      </c>
      <c r="K63" s="9">
        <v>58</v>
      </c>
      <c r="L63" s="10">
        <v>8</v>
      </c>
      <c r="M63" s="10">
        <v>7</v>
      </c>
      <c r="N63" s="10">
        <v>5</v>
      </c>
      <c r="O63" s="10">
        <v>4</v>
      </c>
      <c r="P63" s="10">
        <v>11</v>
      </c>
      <c r="Q63" s="10">
        <v>12</v>
      </c>
      <c r="R63" s="10">
        <v>4</v>
      </c>
      <c r="S63" s="10">
        <v>4</v>
      </c>
      <c r="T63" s="18">
        <v>3</v>
      </c>
      <c r="U63" s="364"/>
      <c r="V63" s="434"/>
      <c r="W63" s="335"/>
      <c r="X63" s="30"/>
      <c r="Y63" s="349"/>
    </row>
    <row r="64" spans="1:25" ht="23.25" customHeight="1" x14ac:dyDescent="0.2">
      <c r="A64" s="427"/>
      <c r="B64" s="428"/>
      <c r="C64" s="430"/>
      <c r="D64" s="402"/>
      <c r="E64" s="254" t="s">
        <v>30</v>
      </c>
      <c r="F64" s="432"/>
      <c r="G64" s="352"/>
      <c r="H64" s="348"/>
      <c r="I64" s="13" t="s">
        <v>144</v>
      </c>
      <c r="J64" s="24">
        <f>J62/J63*100</f>
        <v>70.689655172413794</v>
      </c>
      <c r="K64" s="15">
        <f>K62/K63*100</f>
        <v>79.310344827586206</v>
      </c>
      <c r="L64" s="15">
        <f t="shared" ref="L64:T64" si="18">L62/L63*100</f>
        <v>75</v>
      </c>
      <c r="M64" s="15">
        <f t="shared" si="18"/>
        <v>100</v>
      </c>
      <c r="N64" s="15">
        <f t="shared" si="18"/>
        <v>100</v>
      </c>
      <c r="O64" s="15">
        <f t="shared" si="18"/>
        <v>100</v>
      </c>
      <c r="P64" s="15">
        <f t="shared" si="18"/>
        <v>36.363636363636367</v>
      </c>
      <c r="Q64" s="15">
        <f t="shared" si="18"/>
        <v>83.333333333333343</v>
      </c>
      <c r="R64" s="15">
        <f t="shared" si="18"/>
        <v>100</v>
      </c>
      <c r="S64" s="15">
        <f t="shared" si="18"/>
        <v>75</v>
      </c>
      <c r="T64" s="53">
        <f t="shared" si="18"/>
        <v>100</v>
      </c>
      <c r="U64" s="364"/>
      <c r="V64" s="434"/>
      <c r="W64" s="336"/>
      <c r="X64" s="54"/>
      <c r="Y64" s="349"/>
    </row>
    <row r="65" spans="1:25" ht="44.25" customHeight="1" x14ac:dyDescent="0.2">
      <c r="A65" s="427"/>
      <c r="B65" s="353"/>
      <c r="C65" s="414"/>
      <c r="D65" s="415"/>
      <c r="E65" s="256" t="s">
        <v>30</v>
      </c>
      <c r="F65" s="428">
        <v>12</v>
      </c>
      <c r="G65" s="437" t="s">
        <v>145</v>
      </c>
      <c r="H65" s="55" t="s">
        <v>146</v>
      </c>
      <c r="I65" s="56" t="s">
        <v>147</v>
      </c>
      <c r="J65" s="38"/>
      <c r="K65" s="9"/>
      <c r="L65" s="10"/>
      <c r="M65" s="10"/>
      <c r="N65" s="10"/>
      <c r="O65" s="10"/>
      <c r="P65" s="10"/>
      <c r="Q65" s="10"/>
      <c r="R65" s="10"/>
      <c r="S65" s="10"/>
      <c r="T65" s="18"/>
      <c r="U65" s="364"/>
      <c r="V65" s="433" t="s">
        <v>34</v>
      </c>
      <c r="W65" s="347" t="s">
        <v>110</v>
      </c>
      <c r="X65" s="349" t="s">
        <v>36</v>
      </c>
      <c r="Y65" s="335" t="s">
        <v>142</v>
      </c>
    </row>
    <row r="66" spans="1:25" ht="87.75" customHeight="1" x14ac:dyDescent="0.2">
      <c r="A66" s="427"/>
      <c r="B66" s="353"/>
      <c r="C66" s="355"/>
      <c r="D66" s="415"/>
      <c r="E66" s="256" t="s">
        <v>30</v>
      </c>
      <c r="F66" s="428"/>
      <c r="G66" s="438"/>
      <c r="H66" s="57" t="s">
        <v>148</v>
      </c>
      <c r="I66" s="58" t="s">
        <v>149</v>
      </c>
      <c r="J66" s="38"/>
      <c r="K66" s="9">
        <v>40.119999999999997</v>
      </c>
      <c r="L66" s="10">
        <v>36.4</v>
      </c>
      <c r="M66" s="10">
        <v>61</v>
      </c>
      <c r="N66" s="10">
        <v>57.4</v>
      </c>
      <c r="O66" s="10">
        <v>58.8</v>
      </c>
      <c r="P66" s="10">
        <v>40</v>
      </c>
      <c r="Q66" s="10">
        <v>22.7</v>
      </c>
      <c r="R66" s="10">
        <v>33</v>
      </c>
      <c r="S66" s="10">
        <v>59.9</v>
      </c>
      <c r="T66" s="18">
        <v>20.2</v>
      </c>
      <c r="U66" s="364"/>
      <c r="V66" s="434"/>
      <c r="W66" s="347"/>
      <c r="X66" s="349"/>
      <c r="Y66" s="335"/>
    </row>
    <row r="67" spans="1:25" ht="85.5" customHeight="1" x14ac:dyDescent="0.2">
      <c r="A67" s="427"/>
      <c r="B67" s="353"/>
      <c r="C67" s="355"/>
      <c r="D67" s="415"/>
      <c r="E67" s="256" t="s">
        <v>30</v>
      </c>
      <c r="F67" s="436"/>
      <c r="G67" s="438"/>
      <c r="H67" s="57" t="s">
        <v>150</v>
      </c>
      <c r="I67" s="59" t="s">
        <v>151</v>
      </c>
      <c r="J67" s="38"/>
      <c r="K67" s="9">
        <v>0.55000000000000004</v>
      </c>
      <c r="L67" s="10">
        <v>0</v>
      </c>
      <c r="M67" s="10">
        <v>0</v>
      </c>
      <c r="N67" s="10">
        <v>0</v>
      </c>
      <c r="O67" s="10">
        <v>0.04</v>
      </c>
      <c r="P67" s="10">
        <v>2.96</v>
      </c>
      <c r="Q67" s="10">
        <v>0.39</v>
      </c>
      <c r="R67" s="10">
        <v>0</v>
      </c>
      <c r="S67" s="10">
        <v>0.57999999999999996</v>
      </c>
      <c r="T67" s="18">
        <v>0</v>
      </c>
      <c r="U67" s="364"/>
      <c r="V67" s="435"/>
      <c r="W67" s="347"/>
      <c r="X67" s="349"/>
      <c r="Y67" s="335"/>
    </row>
    <row r="68" spans="1:25" ht="66.75" customHeight="1" x14ac:dyDescent="0.2">
      <c r="A68" s="427"/>
      <c r="B68" s="353"/>
      <c r="C68" s="355"/>
      <c r="D68" s="415"/>
      <c r="E68" s="256" t="s">
        <v>30</v>
      </c>
      <c r="F68" s="436"/>
      <c r="G68" s="438"/>
      <c r="H68" s="57" t="s">
        <v>152</v>
      </c>
      <c r="I68" s="13" t="s">
        <v>153</v>
      </c>
      <c r="J68" s="38"/>
      <c r="K68" s="9">
        <v>1.28</v>
      </c>
      <c r="L68" s="10">
        <v>0.05</v>
      </c>
      <c r="M68" s="10">
        <v>0</v>
      </c>
      <c r="N68" s="10">
        <v>0.64</v>
      </c>
      <c r="O68" s="10">
        <v>0.14000000000000001</v>
      </c>
      <c r="P68" s="10">
        <v>4.9000000000000004</v>
      </c>
      <c r="Q68" s="10">
        <v>1.18</v>
      </c>
      <c r="R68" s="10">
        <v>0</v>
      </c>
      <c r="S68" s="10">
        <v>3</v>
      </c>
      <c r="T68" s="18">
        <v>0.92</v>
      </c>
      <c r="U68" s="364"/>
      <c r="V68" s="435"/>
      <c r="W68" s="347"/>
      <c r="X68" s="349"/>
      <c r="Y68" s="335"/>
    </row>
    <row r="69" spans="1:25" ht="48.75" customHeight="1" x14ac:dyDescent="0.2">
      <c r="A69" s="427"/>
      <c r="B69" s="353"/>
      <c r="C69" s="355"/>
      <c r="D69" s="415"/>
      <c r="E69" s="256" t="s">
        <v>30</v>
      </c>
      <c r="F69" s="436"/>
      <c r="G69" s="438"/>
      <c r="H69" s="57" t="s">
        <v>154</v>
      </c>
      <c r="I69" s="13" t="s">
        <v>155</v>
      </c>
      <c r="J69" s="38"/>
      <c r="K69" s="9">
        <v>94.36</v>
      </c>
      <c r="L69" s="10">
        <v>96.98</v>
      </c>
      <c r="M69" s="10">
        <v>97.25</v>
      </c>
      <c r="N69" s="10">
        <v>96.66</v>
      </c>
      <c r="O69" s="10">
        <v>91.95</v>
      </c>
      <c r="P69" s="10">
        <v>94.86</v>
      </c>
      <c r="Q69" s="10">
        <v>91.27</v>
      </c>
      <c r="R69" s="10">
        <v>100</v>
      </c>
      <c r="S69" s="10">
        <v>85.04</v>
      </c>
      <c r="T69" s="18">
        <v>99.08</v>
      </c>
      <c r="U69" s="364"/>
      <c r="V69" s="435"/>
      <c r="W69" s="347"/>
      <c r="X69" s="349"/>
      <c r="Y69" s="335"/>
    </row>
    <row r="70" spans="1:25" ht="87" x14ac:dyDescent="0.2">
      <c r="A70" s="427"/>
      <c r="B70" s="353"/>
      <c r="C70" s="355"/>
      <c r="D70" s="415"/>
      <c r="E70" s="256" t="s">
        <v>30</v>
      </c>
      <c r="F70" s="436"/>
      <c r="G70" s="438"/>
      <c r="H70" s="57" t="s">
        <v>156</v>
      </c>
      <c r="I70" s="57" t="s">
        <v>613</v>
      </c>
      <c r="J70" s="38"/>
      <c r="K70" s="25">
        <v>7</v>
      </c>
      <c r="L70" s="60">
        <v>1</v>
      </c>
      <c r="M70" s="60">
        <v>1</v>
      </c>
      <c r="N70" s="60">
        <v>1</v>
      </c>
      <c r="O70" s="60">
        <v>1</v>
      </c>
      <c r="P70" s="60">
        <v>1</v>
      </c>
      <c r="Q70" s="60">
        <v>1</v>
      </c>
      <c r="R70" s="60">
        <v>1</v>
      </c>
      <c r="S70" s="60">
        <v>1</v>
      </c>
      <c r="T70" s="61">
        <v>1</v>
      </c>
      <c r="U70" s="364"/>
      <c r="V70" s="435"/>
      <c r="W70" s="347"/>
      <c r="X70" s="349"/>
      <c r="Y70" s="336"/>
    </row>
    <row r="71" spans="1:25" ht="21.75" customHeight="1" x14ac:dyDescent="0.2">
      <c r="A71" s="350" t="s">
        <v>157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</row>
    <row r="72" spans="1:25" ht="45.75" customHeight="1" x14ac:dyDescent="0.2">
      <c r="A72" s="442" t="s">
        <v>158</v>
      </c>
      <c r="B72" s="445">
        <v>1</v>
      </c>
      <c r="C72" s="446">
        <v>1</v>
      </c>
      <c r="D72" s="447">
        <v>7</v>
      </c>
      <c r="E72" s="256" t="s">
        <v>159</v>
      </c>
      <c r="F72" s="428">
        <v>13</v>
      </c>
      <c r="G72" s="450" t="s">
        <v>160</v>
      </c>
      <c r="H72" s="349" t="s">
        <v>161</v>
      </c>
      <c r="I72" s="13" t="s">
        <v>162</v>
      </c>
      <c r="J72" s="21">
        <v>9</v>
      </c>
      <c r="K72" s="9" t="s">
        <v>594</v>
      </c>
      <c r="L72" s="10" t="s">
        <v>594</v>
      </c>
      <c r="M72" s="10" t="s">
        <v>594</v>
      </c>
      <c r="N72" s="10" t="s">
        <v>594</v>
      </c>
      <c r="O72" s="10" t="s">
        <v>594</v>
      </c>
      <c r="P72" s="10" t="s">
        <v>594</v>
      </c>
      <c r="Q72" s="10" t="s">
        <v>594</v>
      </c>
      <c r="R72" s="10" t="s">
        <v>594</v>
      </c>
      <c r="S72" s="10" t="s">
        <v>594</v>
      </c>
      <c r="T72" s="10" t="s">
        <v>594</v>
      </c>
      <c r="U72" s="439" t="s">
        <v>597</v>
      </c>
      <c r="V72" s="434" t="s">
        <v>34</v>
      </c>
      <c r="W72" s="349" t="s">
        <v>35</v>
      </c>
      <c r="X72" s="334" t="s">
        <v>36</v>
      </c>
      <c r="Y72" s="349" t="s">
        <v>163</v>
      </c>
    </row>
    <row r="73" spans="1:25" ht="21.75" customHeight="1" x14ac:dyDescent="0.2">
      <c r="A73" s="443"/>
      <c r="B73" s="445"/>
      <c r="C73" s="446"/>
      <c r="D73" s="448"/>
      <c r="E73" s="256" t="s">
        <v>159</v>
      </c>
      <c r="F73" s="428"/>
      <c r="G73" s="450"/>
      <c r="H73" s="349"/>
      <c r="I73" s="13" t="s">
        <v>164</v>
      </c>
      <c r="J73" s="21">
        <v>9</v>
      </c>
      <c r="K73" s="9">
        <v>9</v>
      </c>
      <c r="L73" s="10">
        <v>1</v>
      </c>
      <c r="M73" s="10">
        <v>1</v>
      </c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8">
        <v>1</v>
      </c>
      <c r="U73" s="440"/>
      <c r="V73" s="434"/>
      <c r="W73" s="349"/>
      <c r="X73" s="335"/>
      <c r="Y73" s="349"/>
    </row>
    <row r="74" spans="1:25" ht="21.75" customHeight="1" x14ac:dyDescent="0.2">
      <c r="A74" s="444"/>
      <c r="B74" s="445"/>
      <c r="C74" s="446"/>
      <c r="D74" s="449"/>
      <c r="E74" s="256" t="s">
        <v>159</v>
      </c>
      <c r="F74" s="428"/>
      <c r="G74" s="450"/>
      <c r="H74" s="349"/>
      <c r="I74" s="13" t="s">
        <v>114</v>
      </c>
      <c r="J74" s="21">
        <v>100</v>
      </c>
      <c r="K74" s="25" t="e">
        <f>K72/K73*100</f>
        <v>#VALUE!</v>
      </c>
      <c r="L74" s="25" t="e">
        <f t="shared" ref="L74:T74" si="19">L72/L73*100</f>
        <v>#VALUE!</v>
      </c>
      <c r="M74" s="25" t="e">
        <f t="shared" si="19"/>
        <v>#VALUE!</v>
      </c>
      <c r="N74" s="25" t="e">
        <f t="shared" si="19"/>
        <v>#VALUE!</v>
      </c>
      <c r="O74" s="25" t="e">
        <f t="shared" si="19"/>
        <v>#VALUE!</v>
      </c>
      <c r="P74" s="25" t="e">
        <f t="shared" si="19"/>
        <v>#VALUE!</v>
      </c>
      <c r="Q74" s="25" t="e">
        <f t="shared" si="19"/>
        <v>#VALUE!</v>
      </c>
      <c r="R74" s="25" t="e">
        <f t="shared" si="19"/>
        <v>#VALUE!</v>
      </c>
      <c r="S74" s="25" t="e">
        <f t="shared" si="19"/>
        <v>#VALUE!</v>
      </c>
      <c r="T74" s="26" t="e">
        <f t="shared" si="19"/>
        <v>#VALUE!</v>
      </c>
      <c r="U74" s="441"/>
      <c r="V74" s="434"/>
      <c r="W74" s="349"/>
      <c r="X74" s="336"/>
      <c r="Y74" s="349"/>
    </row>
    <row r="75" spans="1:25" ht="21.75" customHeight="1" x14ac:dyDescent="0.2">
      <c r="A75" s="350" t="s">
        <v>165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</row>
    <row r="76" spans="1:25" ht="48" customHeight="1" x14ac:dyDescent="0.2">
      <c r="A76" s="351" t="s">
        <v>166</v>
      </c>
      <c r="B76" s="353"/>
      <c r="C76" s="451">
        <v>2</v>
      </c>
      <c r="D76" s="388">
        <v>8</v>
      </c>
      <c r="E76" s="257" t="s">
        <v>167</v>
      </c>
      <c r="F76" s="360">
        <v>14</v>
      </c>
      <c r="G76" s="453" t="s">
        <v>168</v>
      </c>
      <c r="H76" s="347" t="s">
        <v>169</v>
      </c>
      <c r="I76" s="7" t="s">
        <v>170</v>
      </c>
      <c r="J76" s="8">
        <v>1</v>
      </c>
      <c r="K76" s="62">
        <v>1</v>
      </c>
      <c r="L76" s="300"/>
      <c r="M76" s="300"/>
      <c r="N76" s="300"/>
      <c r="O76" s="300"/>
      <c r="P76" s="300"/>
      <c r="Q76" s="300"/>
      <c r="R76" s="300"/>
      <c r="S76" s="300"/>
      <c r="T76" s="301"/>
      <c r="U76" s="364"/>
      <c r="V76" s="365" t="s">
        <v>34</v>
      </c>
      <c r="W76" s="347" t="s">
        <v>43</v>
      </c>
      <c r="X76" s="349" t="s">
        <v>36</v>
      </c>
      <c r="Y76" s="335" t="s">
        <v>171</v>
      </c>
    </row>
    <row r="77" spans="1:25" ht="27" customHeight="1" x14ac:dyDescent="0.2">
      <c r="A77" s="351"/>
      <c r="B77" s="353"/>
      <c r="C77" s="451"/>
      <c r="D77" s="389"/>
      <c r="E77" s="257" t="s">
        <v>167</v>
      </c>
      <c r="F77" s="360"/>
      <c r="G77" s="453"/>
      <c r="H77" s="347"/>
      <c r="I77" s="13" t="s">
        <v>172</v>
      </c>
      <c r="J77" s="14">
        <v>1</v>
      </c>
      <c r="K77" s="9">
        <v>1</v>
      </c>
      <c r="L77" s="11"/>
      <c r="M77" s="11"/>
      <c r="N77" s="11"/>
      <c r="O77" s="11"/>
      <c r="P77" s="11"/>
      <c r="Q77" s="11"/>
      <c r="R77" s="11"/>
      <c r="S77" s="11"/>
      <c r="T77" s="12"/>
      <c r="U77" s="364"/>
      <c r="V77" s="365"/>
      <c r="W77" s="347"/>
      <c r="X77" s="349"/>
      <c r="Y77" s="335"/>
    </row>
    <row r="78" spans="1:25" ht="33.75" customHeight="1" x14ac:dyDescent="0.2">
      <c r="A78" s="352"/>
      <c r="B78" s="354"/>
      <c r="C78" s="452"/>
      <c r="D78" s="390"/>
      <c r="E78" s="257" t="s">
        <v>167</v>
      </c>
      <c r="F78" s="361"/>
      <c r="G78" s="454"/>
      <c r="H78" s="348"/>
      <c r="I78" s="13" t="s">
        <v>114</v>
      </c>
      <c r="J78" s="14">
        <v>100</v>
      </c>
      <c r="K78" s="25">
        <f>K76/K77*100</f>
        <v>100</v>
      </c>
      <c r="L78" s="72" t="e">
        <f t="shared" ref="L78:T78" si="20">L76/L77*100</f>
        <v>#DIV/0!</v>
      </c>
      <c r="M78" s="72" t="e">
        <f t="shared" si="20"/>
        <v>#DIV/0!</v>
      </c>
      <c r="N78" s="72" t="e">
        <f t="shared" si="20"/>
        <v>#DIV/0!</v>
      </c>
      <c r="O78" s="72" t="e">
        <f t="shared" si="20"/>
        <v>#DIV/0!</v>
      </c>
      <c r="P78" s="72" t="e">
        <f t="shared" si="20"/>
        <v>#DIV/0!</v>
      </c>
      <c r="Q78" s="72" t="e">
        <f t="shared" si="20"/>
        <v>#DIV/0!</v>
      </c>
      <c r="R78" s="72" t="e">
        <f t="shared" si="20"/>
        <v>#DIV/0!</v>
      </c>
      <c r="S78" s="72" t="e">
        <f t="shared" si="20"/>
        <v>#DIV/0!</v>
      </c>
      <c r="T78" s="73" t="e">
        <f t="shared" si="20"/>
        <v>#DIV/0!</v>
      </c>
      <c r="U78" s="364"/>
      <c r="V78" s="366"/>
      <c r="W78" s="347"/>
      <c r="X78" s="349"/>
      <c r="Y78" s="336"/>
    </row>
    <row r="79" spans="1:25" ht="108.75" customHeight="1" x14ac:dyDescent="0.2">
      <c r="A79" s="65" t="s">
        <v>173</v>
      </c>
      <c r="B79" s="411"/>
      <c r="C79" s="414"/>
      <c r="D79" s="357"/>
      <c r="E79" s="257" t="s">
        <v>167</v>
      </c>
      <c r="F79" s="391">
        <v>15</v>
      </c>
      <c r="G79" s="424" t="s">
        <v>174</v>
      </c>
      <c r="H79" s="346" t="s">
        <v>175</v>
      </c>
      <c r="I79" s="66" t="s">
        <v>176</v>
      </c>
      <c r="J79" s="67">
        <v>800</v>
      </c>
      <c r="K79" s="299">
        <v>0</v>
      </c>
      <c r="L79" s="295">
        <v>0</v>
      </c>
      <c r="M79" s="309"/>
      <c r="N79" s="296"/>
      <c r="O79" s="296"/>
      <c r="P79" s="68">
        <v>0</v>
      </c>
      <c r="Q79" s="296"/>
      <c r="R79" s="296"/>
      <c r="S79" s="296"/>
      <c r="T79" s="298"/>
      <c r="U79" s="461"/>
      <c r="V79" s="393" t="s">
        <v>34</v>
      </c>
      <c r="W79" s="346" t="s">
        <v>110</v>
      </c>
      <c r="X79" s="349" t="s">
        <v>77</v>
      </c>
      <c r="Y79" s="334" t="s">
        <v>177</v>
      </c>
    </row>
    <row r="80" spans="1:25" ht="47.25" customHeight="1" x14ac:dyDescent="0.2">
      <c r="A80" s="69"/>
      <c r="B80" s="412"/>
      <c r="C80" s="355"/>
      <c r="D80" s="358"/>
      <c r="E80" s="257" t="s">
        <v>167</v>
      </c>
      <c r="F80" s="360"/>
      <c r="G80" s="351"/>
      <c r="H80" s="347"/>
      <c r="I80" s="66" t="s">
        <v>178</v>
      </c>
      <c r="J80" s="39">
        <v>1000</v>
      </c>
      <c r="K80" s="70">
        <v>100</v>
      </c>
      <c r="L80" s="297"/>
      <c r="M80" s="11"/>
      <c r="N80" s="11"/>
      <c r="O80" s="11"/>
      <c r="P80" s="10">
        <v>100</v>
      </c>
      <c r="Q80" s="11"/>
      <c r="R80" s="11"/>
      <c r="S80" s="11"/>
      <c r="T80" s="12"/>
      <c r="U80" s="461"/>
      <c r="V80" s="365"/>
      <c r="W80" s="347"/>
      <c r="X80" s="349"/>
      <c r="Y80" s="335"/>
    </row>
    <row r="81" spans="1:25" ht="21.75" customHeight="1" x14ac:dyDescent="0.2">
      <c r="A81" s="69"/>
      <c r="B81" s="413"/>
      <c r="C81" s="356"/>
      <c r="D81" s="359"/>
      <c r="E81" s="257" t="s">
        <v>167</v>
      </c>
      <c r="F81" s="361"/>
      <c r="G81" s="352"/>
      <c r="H81" s="348"/>
      <c r="I81" s="13" t="s">
        <v>114</v>
      </c>
      <c r="J81" s="21">
        <f>J79*100/J80</f>
        <v>80</v>
      </c>
      <c r="K81" s="25">
        <f>K79/K80*100</f>
        <v>0</v>
      </c>
      <c r="L81" s="72" t="e">
        <f t="shared" ref="L81:T81" si="21">L79/L80*100</f>
        <v>#DIV/0!</v>
      </c>
      <c r="M81" s="72" t="e">
        <f t="shared" si="21"/>
        <v>#DIV/0!</v>
      </c>
      <c r="N81" s="72" t="e">
        <f t="shared" si="21"/>
        <v>#DIV/0!</v>
      </c>
      <c r="O81" s="72" t="e">
        <f t="shared" si="21"/>
        <v>#DIV/0!</v>
      </c>
      <c r="P81" s="25">
        <f t="shared" si="21"/>
        <v>0</v>
      </c>
      <c r="Q81" s="72" t="e">
        <f t="shared" si="21"/>
        <v>#DIV/0!</v>
      </c>
      <c r="R81" s="72" t="e">
        <f t="shared" si="21"/>
        <v>#DIV/0!</v>
      </c>
      <c r="S81" s="72" t="e">
        <f t="shared" si="21"/>
        <v>#DIV/0!</v>
      </c>
      <c r="T81" s="73" t="e">
        <f t="shared" si="21"/>
        <v>#DIV/0!</v>
      </c>
      <c r="U81" s="461"/>
      <c r="V81" s="366"/>
      <c r="W81" s="347"/>
      <c r="X81" s="349"/>
      <c r="Y81" s="336"/>
    </row>
    <row r="82" spans="1:25" ht="43.5" customHeight="1" x14ac:dyDescent="0.2">
      <c r="A82" s="69"/>
      <c r="B82" s="455"/>
      <c r="C82" s="414"/>
      <c r="D82" s="357"/>
      <c r="E82" s="257" t="s">
        <v>167</v>
      </c>
      <c r="F82" s="391">
        <v>16</v>
      </c>
      <c r="G82" s="424" t="s">
        <v>179</v>
      </c>
      <c r="H82" s="457" t="s">
        <v>48</v>
      </c>
      <c r="I82" s="51" t="s">
        <v>180</v>
      </c>
      <c r="J82" s="14" t="s">
        <v>181</v>
      </c>
      <c r="K82" s="9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8">
        <v>0</v>
      </c>
      <c r="U82" s="364"/>
      <c r="V82" s="393" t="s">
        <v>34</v>
      </c>
      <c r="W82" s="460" t="s">
        <v>43</v>
      </c>
      <c r="X82" s="349" t="s">
        <v>36</v>
      </c>
      <c r="Y82" s="334" t="s">
        <v>182</v>
      </c>
    </row>
    <row r="83" spans="1:25" ht="21.75" customHeight="1" x14ac:dyDescent="0.2">
      <c r="A83" s="69"/>
      <c r="B83" s="456"/>
      <c r="C83" s="355"/>
      <c r="D83" s="358"/>
      <c r="E83" s="257" t="s">
        <v>167</v>
      </c>
      <c r="F83" s="360"/>
      <c r="G83" s="351"/>
      <c r="H83" s="458"/>
      <c r="I83" s="52" t="s">
        <v>183</v>
      </c>
      <c r="J83" s="14" t="s">
        <v>184</v>
      </c>
      <c r="K83" s="9">
        <v>59</v>
      </c>
      <c r="L83" s="10">
        <v>8</v>
      </c>
      <c r="M83" s="10">
        <v>7</v>
      </c>
      <c r="N83" s="10">
        <v>5</v>
      </c>
      <c r="O83" s="10">
        <v>4</v>
      </c>
      <c r="P83" s="10">
        <v>11</v>
      </c>
      <c r="Q83" s="10">
        <v>13</v>
      </c>
      <c r="R83" s="10">
        <v>4</v>
      </c>
      <c r="S83" s="10">
        <v>4</v>
      </c>
      <c r="T83" s="18">
        <v>3</v>
      </c>
      <c r="U83" s="364"/>
      <c r="V83" s="365"/>
      <c r="W83" s="400"/>
      <c r="X83" s="349"/>
      <c r="Y83" s="335"/>
    </row>
    <row r="84" spans="1:25" ht="21.75" customHeight="1" x14ac:dyDescent="0.2">
      <c r="A84" s="71"/>
      <c r="B84" s="456"/>
      <c r="C84" s="356"/>
      <c r="D84" s="359"/>
      <c r="E84" s="257" t="s">
        <v>167</v>
      </c>
      <c r="F84" s="361"/>
      <c r="G84" s="352"/>
      <c r="H84" s="459"/>
      <c r="I84" s="13" t="s">
        <v>114</v>
      </c>
      <c r="J84" s="21">
        <v>100</v>
      </c>
      <c r="K84" s="25">
        <f>K82/K83*100</f>
        <v>0</v>
      </c>
      <c r="L84" s="25">
        <f t="shared" ref="L84:T84" si="22">L82/L83*100</f>
        <v>0</v>
      </c>
      <c r="M84" s="25">
        <f t="shared" si="22"/>
        <v>0</v>
      </c>
      <c r="N84" s="25">
        <f t="shared" si="22"/>
        <v>0</v>
      </c>
      <c r="O84" s="25">
        <f t="shared" si="22"/>
        <v>0</v>
      </c>
      <c r="P84" s="25">
        <f t="shared" si="22"/>
        <v>0</v>
      </c>
      <c r="Q84" s="25">
        <f t="shared" si="22"/>
        <v>0</v>
      </c>
      <c r="R84" s="25">
        <f t="shared" si="22"/>
        <v>0</v>
      </c>
      <c r="S84" s="25">
        <f t="shared" si="22"/>
        <v>0</v>
      </c>
      <c r="T84" s="26">
        <f t="shared" si="22"/>
        <v>0</v>
      </c>
      <c r="U84" s="364"/>
      <c r="V84" s="366"/>
      <c r="W84" s="401"/>
      <c r="X84" s="349"/>
      <c r="Y84" s="336"/>
    </row>
    <row r="85" spans="1:25" ht="43.5" customHeight="1" x14ac:dyDescent="0.2">
      <c r="A85" s="462" t="s">
        <v>185</v>
      </c>
      <c r="B85" s="415"/>
      <c r="C85" s="431"/>
      <c r="D85" s="397">
        <v>9</v>
      </c>
      <c r="E85" s="258" t="s">
        <v>167</v>
      </c>
      <c r="F85" s="391">
        <v>17</v>
      </c>
      <c r="G85" s="424" t="s">
        <v>186</v>
      </c>
      <c r="H85" s="399" t="s">
        <v>187</v>
      </c>
      <c r="I85" s="74" t="s">
        <v>188</v>
      </c>
      <c r="J85" s="14">
        <v>5</v>
      </c>
      <c r="K85" s="9">
        <v>3</v>
      </c>
      <c r="L85" s="10">
        <v>2</v>
      </c>
      <c r="M85" s="10">
        <v>0</v>
      </c>
      <c r="N85" s="10">
        <v>0</v>
      </c>
      <c r="O85" s="10">
        <v>0</v>
      </c>
      <c r="P85" s="10">
        <v>1</v>
      </c>
      <c r="Q85" s="10">
        <v>0</v>
      </c>
      <c r="R85" s="10">
        <v>0</v>
      </c>
      <c r="S85" s="10">
        <v>0</v>
      </c>
      <c r="T85" s="18">
        <v>0</v>
      </c>
      <c r="U85" s="364"/>
      <c r="V85" s="393" t="s">
        <v>34</v>
      </c>
      <c r="W85" s="346" t="s">
        <v>110</v>
      </c>
      <c r="X85" s="349" t="s">
        <v>77</v>
      </c>
      <c r="Y85" s="334" t="s">
        <v>171</v>
      </c>
    </row>
    <row r="86" spans="1:25" ht="25.5" customHeight="1" x14ac:dyDescent="0.2">
      <c r="A86" s="463"/>
      <c r="B86" s="415"/>
      <c r="C86" s="432"/>
      <c r="D86" s="398"/>
      <c r="E86" s="258" t="s">
        <v>167</v>
      </c>
      <c r="F86" s="360"/>
      <c r="G86" s="351"/>
      <c r="H86" s="400"/>
      <c r="I86" s="74" t="s">
        <v>189</v>
      </c>
      <c r="J86" s="35">
        <v>106399</v>
      </c>
      <c r="K86" s="293">
        <v>105652</v>
      </c>
      <c r="L86" s="294">
        <v>20323</v>
      </c>
      <c r="M86" s="294">
        <v>7540</v>
      </c>
      <c r="N86" s="294">
        <v>11933</v>
      </c>
      <c r="O86" s="294">
        <v>12263</v>
      </c>
      <c r="P86" s="294">
        <v>14821</v>
      </c>
      <c r="Q86" s="294">
        <v>16276</v>
      </c>
      <c r="R86" s="294">
        <v>10782</v>
      </c>
      <c r="S86" s="294">
        <v>5006</v>
      </c>
      <c r="T86" s="294">
        <v>6708</v>
      </c>
      <c r="U86" s="364"/>
      <c r="V86" s="365"/>
      <c r="W86" s="347"/>
      <c r="X86" s="349"/>
      <c r="Y86" s="335"/>
    </row>
    <row r="87" spans="1:25" ht="27" customHeight="1" x14ac:dyDescent="0.2">
      <c r="A87" s="463"/>
      <c r="B87" s="415"/>
      <c r="C87" s="465"/>
      <c r="D87" s="398"/>
      <c r="E87" s="258" t="s">
        <v>167</v>
      </c>
      <c r="F87" s="361"/>
      <c r="G87" s="352"/>
      <c r="H87" s="401"/>
      <c r="I87" s="13" t="s">
        <v>46</v>
      </c>
      <c r="J87" s="31">
        <f>J85*100000/J86</f>
        <v>4.6992922865816409</v>
      </c>
      <c r="K87" s="25">
        <f>K85*100000/K86</f>
        <v>2.8395108469314354</v>
      </c>
      <c r="L87" s="25">
        <f t="shared" ref="L87:T87" si="23">L85*100000/L86</f>
        <v>9.8410667716380456</v>
      </c>
      <c r="M87" s="25">
        <f t="shared" si="23"/>
        <v>0</v>
      </c>
      <c r="N87" s="25">
        <f t="shared" si="23"/>
        <v>0</v>
      </c>
      <c r="O87" s="25">
        <f t="shared" si="23"/>
        <v>0</v>
      </c>
      <c r="P87" s="25">
        <f t="shared" si="23"/>
        <v>6.7471830510761759</v>
      </c>
      <c r="Q87" s="25">
        <f t="shared" si="23"/>
        <v>0</v>
      </c>
      <c r="R87" s="25">
        <f t="shared" si="23"/>
        <v>0</v>
      </c>
      <c r="S87" s="25">
        <f t="shared" si="23"/>
        <v>0</v>
      </c>
      <c r="T87" s="26">
        <f t="shared" si="23"/>
        <v>0</v>
      </c>
      <c r="U87" s="364"/>
      <c r="V87" s="366"/>
      <c r="W87" s="347"/>
      <c r="X87" s="349"/>
      <c r="Y87" s="336"/>
    </row>
    <row r="88" spans="1:25" ht="43.5" customHeight="1" x14ac:dyDescent="0.2">
      <c r="A88" s="463"/>
      <c r="B88" s="456"/>
      <c r="C88" s="385"/>
      <c r="D88" s="402">
        <v>10</v>
      </c>
      <c r="E88" s="257" t="s">
        <v>167</v>
      </c>
      <c r="F88" s="391">
        <v>18</v>
      </c>
      <c r="G88" s="424" t="s">
        <v>190</v>
      </c>
      <c r="H88" s="399" t="s">
        <v>191</v>
      </c>
      <c r="I88" s="13" t="s">
        <v>192</v>
      </c>
      <c r="J88" s="75">
        <v>177</v>
      </c>
      <c r="K88" s="76">
        <v>45</v>
      </c>
      <c r="L88" s="77">
        <v>10</v>
      </c>
      <c r="M88" s="77">
        <v>2</v>
      </c>
      <c r="N88" s="77">
        <v>3</v>
      </c>
      <c r="O88" s="77">
        <v>4</v>
      </c>
      <c r="P88" s="77">
        <v>12</v>
      </c>
      <c r="Q88" s="77">
        <v>6</v>
      </c>
      <c r="R88" s="77">
        <v>2</v>
      </c>
      <c r="S88" s="77">
        <v>2</v>
      </c>
      <c r="T88" s="78">
        <v>2</v>
      </c>
      <c r="U88" s="468"/>
      <c r="V88" s="393" t="s">
        <v>34</v>
      </c>
      <c r="W88" s="346" t="s">
        <v>110</v>
      </c>
      <c r="X88" s="349" t="s">
        <v>77</v>
      </c>
      <c r="Y88" s="334" t="s">
        <v>171</v>
      </c>
    </row>
    <row r="89" spans="1:25" ht="21.75" customHeight="1" x14ac:dyDescent="0.2">
      <c r="A89" s="463"/>
      <c r="B89" s="456"/>
      <c r="C89" s="386"/>
      <c r="D89" s="402"/>
      <c r="E89" s="257" t="s">
        <v>167</v>
      </c>
      <c r="F89" s="360"/>
      <c r="G89" s="351"/>
      <c r="H89" s="400"/>
      <c r="I89" s="13" t="s">
        <v>193</v>
      </c>
      <c r="J89" s="35">
        <v>559017</v>
      </c>
      <c r="K89" s="293">
        <v>550354</v>
      </c>
      <c r="L89" s="294">
        <v>109183</v>
      </c>
      <c r="M89" s="294">
        <v>38173</v>
      </c>
      <c r="N89" s="294">
        <v>56360</v>
      </c>
      <c r="O89" s="294">
        <v>61027</v>
      </c>
      <c r="P89" s="294">
        <v>81253</v>
      </c>
      <c r="Q89" s="294">
        <v>86693</v>
      </c>
      <c r="R89" s="294">
        <v>55008</v>
      </c>
      <c r="S89" s="294">
        <v>26692</v>
      </c>
      <c r="T89" s="294">
        <v>35965</v>
      </c>
      <c r="U89" s="468"/>
      <c r="V89" s="365"/>
      <c r="W89" s="347"/>
      <c r="X89" s="349"/>
      <c r="Y89" s="335"/>
    </row>
    <row r="90" spans="1:25" ht="21.75" customHeight="1" x14ac:dyDescent="0.2">
      <c r="A90" s="463"/>
      <c r="B90" s="466"/>
      <c r="C90" s="467"/>
      <c r="D90" s="402"/>
      <c r="E90" s="257" t="s">
        <v>167</v>
      </c>
      <c r="F90" s="360"/>
      <c r="G90" s="351"/>
      <c r="H90" s="400"/>
      <c r="I90" s="13" t="s">
        <v>46</v>
      </c>
      <c r="J90" s="14">
        <v>31.66</v>
      </c>
      <c r="K90" s="79">
        <f>K88*100000/K89</f>
        <v>8.1765554533990841</v>
      </c>
      <c r="L90" s="25">
        <f t="shared" ref="L90:T90" si="24">L88*100000/L89</f>
        <v>9.158934999038312</v>
      </c>
      <c r="M90" s="25">
        <f t="shared" si="24"/>
        <v>5.2393052681214467</v>
      </c>
      <c r="N90" s="25">
        <f t="shared" si="24"/>
        <v>5.3229240596167493</v>
      </c>
      <c r="O90" s="25">
        <f t="shared" si="24"/>
        <v>6.5544758877218277</v>
      </c>
      <c r="P90" s="25">
        <f t="shared" si="24"/>
        <v>14.768685463921333</v>
      </c>
      <c r="Q90" s="25">
        <f t="shared" si="24"/>
        <v>6.9209740117425858</v>
      </c>
      <c r="R90" s="25">
        <f t="shared" si="24"/>
        <v>3.6358347876672483</v>
      </c>
      <c r="S90" s="25">
        <f t="shared" si="24"/>
        <v>7.4928817623257906</v>
      </c>
      <c r="T90" s="26">
        <f t="shared" si="24"/>
        <v>5.5609620464340335</v>
      </c>
      <c r="U90" s="468"/>
      <c r="V90" s="366"/>
      <c r="W90" s="347"/>
      <c r="X90" s="349"/>
      <c r="Y90" s="336"/>
    </row>
    <row r="91" spans="1:25" ht="66" customHeight="1" x14ac:dyDescent="0.2">
      <c r="A91" s="463"/>
      <c r="B91" s="469"/>
      <c r="C91" s="358"/>
      <c r="D91" s="470">
        <v>11</v>
      </c>
      <c r="E91" s="256" t="s">
        <v>106</v>
      </c>
      <c r="F91" s="80">
        <v>19</v>
      </c>
      <c r="G91" s="407" t="s">
        <v>194</v>
      </c>
      <c r="H91" s="349" t="s">
        <v>195</v>
      </c>
      <c r="I91" s="13" t="s">
        <v>196</v>
      </c>
      <c r="J91" s="14">
        <v>285</v>
      </c>
      <c r="K91" s="9">
        <v>80</v>
      </c>
      <c r="L91" s="10">
        <v>20</v>
      </c>
      <c r="M91" s="10">
        <v>5</v>
      </c>
      <c r="N91" s="10">
        <v>7</v>
      </c>
      <c r="O91" s="10">
        <v>15</v>
      </c>
      <c r="P91" s="10">
        <v>3</v>
      </c>
      <c r="Q91" s="10">
        <v>11</v>
      </c>
      <c r="R91" s="10">
        <v>8</v>
      </c>
      <c r="S91" s="10">
        <v>6</v>
      </c>
      <c r="T91" s="18">
        <v>5</v>
      </c>
      <c r="U91" s="364"/>
      <c r="V91" s="393" t="s">
        <v>34</v>
      </c>
      <c r="W91" s="346" t="s">
        <v>43</v>
      </c>
      <c r="X91" s="349" t="s">
        <v>51</v>
      </c>
      <c r="Y91" s="335" t="s">
        <v>197</v>
      </c>
    </row>
    <row r="92" spans="1:25" ht="65.25" x14ac:dyDescent="0.5">
      <c r="A92" s="463"/>
      <c r="B92" s="469"/>
      <c r="C92" s="358"/>
      <c r="D92" s="470"/>
      <c r="E92" s="256" t="s">
        <v>106</v>
      </c>
      <c r="F92" s="81"/>
      <c r="G92" s="407"/>
      <c r="H92" s="349"/>
      <c r="I92" s="13" t="s">
        <v>198</v>
      </c>
      <c r="J92" s="14">
        <v>15661</v>
      </c>
      <c r="K92" s="82">
        <v>23606</v>
      </c>
      <c r="L92" s="83">
        <v>4010</v>
      </c>
      <c r="M92" s="83">
        <v>1803</v>
      </c>
      <c r="N92" s="83">
        <v>1133</v>
      </c>
      <c r="O92" s="83">
        <v>6883</v>
      </c>
      <c r="P92" s="83">
        <v>1929</v>
      </c>
      <c r="Q92" s="83">
        <v>3296</v>
      </c>
      <c r="R92" s="83">
        <v>1792</v>
      </c>
      <c r="S92" s="83">
        <v>1145</v>
      </c>
      <c r="T92" s="84">
        <v>1615</v>
      </c>
      <c r="U92" s="364"/>
      <c r="V92" s="365"/>
      <c r="W92" s="347"/>
      <c r="X92" s="349"/>
      <c r="Y92" s="335"/>
    </row>
    <row r="93" spans="1:25" ht="21.75" customHeight="1" x14ac:dyDescent="0.2">
      <c r="A93" s="463"/>
      <c r="B93" s="469"/>
      <c r="C93" s="358"/>
      <c r="D93" s="470"/>
      <c r="E93" s="256" t="s">
        <v>106</v>
      </c>
      <c r="F93" s="81"/>
      <c r="G93" s="407"/>
      <c r="H93" s="349"/>
      <c r="I93" s="13" t="s">
        <v>114</v>
      </c>
      <c r="J93" s="14">
        <v>1.82</v>
      </c>
      <c r="K93" s="25">
        <f>K91/K92*100</f>
        <v>0.33889689062102857</v>
      </c>
      <c r="L93" s="25">
        <f t="shared" ref="L93:T93" si="25">L91/L92*100</f>
        <v>0.49875311720698251</v>
      </c>
      <c r="M93" s="25">
        <f t="shared" si="25"/>
        <v>0.27731558513588467</v>
      </c>
      <c r="N93" s="25">
        <f t="shared" si="25"/>
        <v>0.61782877316857898</v>
      </c>
      <c r="O93" s="25">
        <f t="shared" si="25"/>
        <v>0.21792822896992592</v>
      </c>
      <c r="P93" s="25">
        <f t="shared" si="25"/>
        <v>0.15552099533437014</v>
      </c>
      <c r="Q93" s="25">
        <f t="shared" si="25"/>
        <v>0.33373786407766987</v>
      </c>
      <c r="R93" s="25">
        <f t="shared" si="25"/>
        <v>0.4464285714285714</v>
      </c>
      <c r="S93" s="25">
        <f t="shared" si="25"/>
        <v>0.5240174672489083</v>
      </c>
      <c r="T93" s="26">
        <f t="shared" si="25"/>
        <v>0.30959752321981426</v>
      </c>
      <c r="U93" s="364"/>
      <c r="V93" s="365"/>
      <c r="W93" s="347"/>
      <c r="X93" s="349"/>
      <c r="Y93" s="335"/>
    </row>
    <row r="94" spans="1:25" ht="74.25" customHeight="1" x14ac:dyDescent="0.5">
      <c r="A94" s="463"/>
      <c r="B94" s="469"/>
      <c r="C94" s="358"/>
      <c r="D94" s="470"/>
      <c r="E94" s="256" t="s">
        <v>106</v>
      </c>
      <c r="F94" s="81"/>
      <c r="G94" s="407"/>
      <c r="H94" s="335" t="s">
        <v>199</v>
      </c>
      <c r="I94" s="13" t="s">
        <v>200</v>
      </c>
      <c r="J94" s="38"/>
      <c r="K94" s="82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4">
        <v>0</v>
      </c>
      <c r="U94" s="472"/>
      <c r="V94" s="365"/>
      <c r="W94" s="347"/>
      <c r="X94" s="349"/>
      <c r="Y94" s="335"/>
    </row>
    <row r="95" spans="1:25" ht="69.75" customHeight="1" x14ac:dyDescent="0.5">
      <c r="A95" s="463"/>
      <c r="B95" s="469"/>
      <c r="C95" s="358"/>
      <c r="D95" s="470"/>
      <c r="E95" s="256" t="s">
        <v>106</v>
      </c>
      <c r="F95" s="81"/>
      <c r="G95" s="407"/>
      <c r="H95" s="335"/>
      <c r="I95" s="13" t="s">
        <v>201</v>
      </c>
      <c r="J95" s="38"/>
      <c r="K95" s="82">
        <v>2804</v>
      </c>
      <c r="L95" s="83">
        <v>552</v>
      </c>
      <c r="M95" s="83">
        <v>161</v>
      </c>
      <c r="N95" s="83">
        <v>217</v>
      </c>
      <c r="O95" s="83">
        <v>425</v>
      </c>
      <c r="P95" s="83">
        <v>680</v>
      </c>
      <c r="Q95" s="83">
        <v>399</v>
      </c>
      <c r="R95" s="83">
        <v>59</v>
      </c>
      <c r="S95" s="83">
        <v>232</v>
      </c>
      <c r="T95" s="84">
        <v>79</v>
      </c>
      <c r="U95" s="472"/>
      <c r="V95" s="365"/>
      <c r="W95" s="347"/>
      <c r="X95" s="349"/>
      <c r="Y95" s="335"/>
    </row>
    <row r="96" spans="1:25" ht="30" customHeight="1" x14ac:dyDescent="0.2">
      <c r="A96" s="464"/>
      <c r="B96" s="469"/>
      <c r="C96" s="358"/>
      <c r="D96" s="470"/>
      <c r="E96" s="256" t="s">
        <v>106</v>
      </c>
      <c r="F96" s="81"/>
      <c r="G96" s="407"/>
      <c r="H96" s="336"/>
      <c r="I96" s="13" t="s">
        <v>202</v>
      </c>
      <c r="J96" s="38"/>
      <c r="K96" s="25">
        <f>K94/K95*100</f>
        <v>0</v>
      </c>
      <c r="L96" s="25">
        <f t="shared" ref="L96:T96" si="26">L94/L95*100</f>
        <v>0</v>
      </c>
      <c r="M96" s="25">
        <f t="shared" si="26"/>
        <v>0</v>
      </c>
      <c r="N96" s="25">
        <f t="shared" si="26"/>
        <v>0</v>
      </c>
      <c r="O96" s="25">
        <f t="shared" si="26"/>
        <v>0</v>
      </c>
      <c r="P96" s="25">
        <f t="shared" si="26"/>
        <v>0</v>
      </c>
      <c r="Q96" s="25">
        <f t="shared" si="26"/>
        <v>0</v>
      </c>
      <c r="R96" s="25">
        <f t="shared" si="26"/>
        <v>0</v>
      </c>
      <c r="S96" s="25">
        <f t="shared" si="26"/>
        <v>0</v>
      </c>
      <c r="T96" s="26">
        <f t="shared" si="26"/>
        <v>0</v>
      </c>
      <c r="U96" s="472"/>
      <c r="V96" s="365"/>
      <c r="W96" s="471"/>
      <c r="X96" s="349"/>
      <c r="Y96" s="336"/>
    </row>
    <row r="97" spans="1:25" ht="41.25" customHeight="1" x14ac:dyDescent="0.2">
      <c r="A97" s="427" t="s">
        <v>203</v>
      </c>
      <c r="B97" s="428"/>
      <c r="C97" s="428"/>
      <c r="D97" s="428"/>
      <c r="E97" s="259" t="s">
        <v>204</v>
      </c>
      <c r="F97" s="428">
        <v>20</v>
      </c>
      <c r="G97" s="473" t="s">
        <v>205</v>
      </c>
      <c r="H97" s="400" t="s">
        <v>206</v>
      </c>
      <c r="I97" s="7" t="s">
        <v>207</v>
      </c>
      <c r="J97" s="422">
        <v>2330</v>
      </c>
      <c r="K97" s="9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364" t="s">
        <v>605</v>
      </c>
      <c r="V97" s="434" t="s">
        <v>34</v>
      </c>
      <c r="W97" s="349" t="s">
        <v>43</v>
      </c>
      <c r="X97" s="334" t="s">
        <v>77</v>
      </c>
      <c r="Y97" s="334" t="s">
        <v>208</v>
      </c>
    </row>
    <row r="98" spans="1:25" ht="43.5" x14ac:dyDescent="0.2">
      <c r="A98" s="427"/>
      <c r="B98" s="428"/>
      <c r="C98" s="428"/>
      <c r="D98" s="428"/>
      <c r="E98" s="259" t="s">
        <v>204</v>
      </c>
      <c r="F98" s="428"/>
      <c r="G98" s="473"/>
      <c r="H98" s="400"/>
      <c r="I98" s="13" t="s">
        <v>209</v>
      </c>
      <c r="J98" s="481"/>
      <c r="K98" s="9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364"/>
      <c r="V98" s="434"/>
      <c r="W98" s="349"/>
      <c r="X98" s="335"/>
      <c r="Y98" s="335"/>
    </row>
    <row r="99" spans="1:25" ht="43.5" x14ac:dyDescent="0.2">
      <c r="A99" s="427"/>
      <c r="B99" s="428"/>
      <c r="C99" s="428"/>
      <c r="D99" s="428"/>
      <c r="E99" s="259" t="s">
        <v>204</v>
      </c>
      <c r="F99" s="428"/>
      <c r="G99" s="473"/>
      <c r="H99" s="400"/>
      <c r="I99" s="13" t="s">
        <v>210</v>
      </c>
      <c r="J99" s="423"/>
      <c r="K99" s="9">
        <v>3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1</v>
      </c>
      <c r="R99" s="10">
        <v>0</v>
      </c>
      <c r="S99" s="10">
        <v>0</v>
      </c>
      <c r="T99" s="18">
        <v>2</v>
      </c>
      <c r="U99" s="364"/>
      <c r="V99" s="434"/>
      <c r="W99" s="349"/>
      <c r="X99" s="335"/>
      <c r="Y99" s="335"/>
    </row>
    <row r="100" spans="1:25" ht="43.5" x14ac:dyDescent="0.2">
      <c r="A100" s="427"/>
      <c r="B100" s="428"/>
      <c r="C100" s="428"/>
      <c r="D100" s="428"/>
      <c r="E100" s="259" t="s">
        <v>204</v>
      </c>
      <c r="F100" s="428"/>
      <c r="G100" s="473"/>
      <c r="H100" s="400"/>
      <c r="I100" s="13" t="s">
        <v>211</v>
      </c>
      <c r="J100" s="14">
        <v>2406</v>
      </c>
      <c r="K100" s="9">
        <v>3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0</v>
      </c>
      <c r="S100" s="10">
        <v>0</v>
      </c>
      <c r="T100" s="18">
        <v>2</v>
      </c>
      <c r="U100" s="364"/>
      <c r="V100" s="434"/>
      <c r="W100" s="349"/>
      <c r="X100" s="335"/>
      <c r="Y100" s="335"/>
    </row>
    <row r="101" spans="1:25" x14ac:dyDescent="0.2">
      <c r="A101" s="427"/>
      <c r="B101" s="428"/>
      <c r="C101" s="428"/>
      <c r="D101" s="428"/>
      <c r="E101" s="259"/>
      <c r="F101" s="428"/>
      <c r="G101" s="473"/>
      <c r="H101" s="400"/>
      <c r="I101" s="282" t="s">
        <v>602</v>
      </c>
      <c r="J101" s="283"/>
      <c r="K101" s="25" t="e">
        <f>K97/K98*100</f>
        <v>#DIV/0!</v>
      </c>
      <c r="L101" s="25" t="e">
        <f>L97/L98*100</f>
        <v>#DIV/0!</v>
      </c>
      <c r="M101" s="25" t="e">
        <f t="shared" ref="M101:T101" si="27">M97/M98*100</f>
        <v>#DIV/0!</v>
      </c>
      <c r="N101" s="25" t="e">
        <f t="shared" si="27"/>
        <v>#DIV/0!</v>
      </c>
      <c r="O101" s="25" t="e">
        <f t="shared" si="27"/>
        <v>#DIV/0!</v>
      </c>
      <c r="P101" s="25" t="e">
        <f t="shared" si="27"/>
        <v>#DIV/0!</v>
      </c>
      <c r="Q101" s="25" t="e">
        <f t="shared" si="27"/>
        <v>#DIV/0!</v>
      </c>
      <c r="R101" s="25" t="e">
        <f t="shared" si="27"/>
        <v>#DIV/0!</v>
      </c>
      <c r="S101" s="25" t="e">
        <f t="shared" si="27"/>
        <v>#DIV/0!</v>
      </c>
      <c r="T101" s="25" t="e">
        <f t="shared" si="27"/>
        <v>#DIV/0!</v>
      </c>
      <c r="U101" s="364"/>
      <c r="V101" s="434"/>
      <c r="W101" s="349"/>
      <c r="X101" s="335"/>
      <c r="Y101" s="335"/>
    </row>
    <row r="102" spans="1:25" ht="22.5" customHeight="1" x14ac:dyDescent="0.2">
      <c r="A102" s="427"/>
      <c r="B102" s="428"/>
      <c r="C102" s="428"/>
      <c r="D102" s="428"/>
      <c r="E102" s="260" t="s">
        <v>204</v>
      </c>
      <c r="F102" s="428"/>
      <c r="G102" s="473"/>
      <c r="H102" s="401"/>
      <c r="I102" s="13" t="s">
        <v>601</v>
      </c>
      <c r="J102" s="31">
        <v>96.83</v>
      </c>
      <c r="K102" s="25">
        <f>K99/K100*100</f>
        <v>100</v>
      </c>
      <c r="L102" s="25" t="e">
        <f t="shared" ref="L102:T102" si="28">L99/L100*100</f>
        <v>#DIV/0!</v>
      </c>
      <c r="M102" s="25" t="e">
        <f t="shared" si="28"/>
        <v>#DIV/0!</v>
      </c>
      <c r="N102" s="25" t="e">
        <f t="shared" si="28"/>
        <v>#DIV/0!</v>
      </c>
      <c r="O102" s="25" t="e">
        <f t="shared" si="28"/>
        <v>#DIV/0!</v>
      </c>
      <c r="P102" s="25" t="e">
        <f t="shared" si="28"/>
        <v>#DIV/0!</v>
      </c>
      <c r="Q102" s="25">
        <f t="shared" si="28"/>
        <v>100</v>
      </c>
      <c r="R102" s="25" t="e">
        <f t="shared" si="28"/>
        <v>#DIV/0!</v>
      </c>
      <c r="S102" s="25" t="e">
        <f t="shared" si="28"/>
        <v>#DIV/0!</v>
      </c>
      <c r="T102" s="25">
        <f t="shared" si="28"/>
        <v>100</v>
      </c>
      <c r="U102" s="364"/>
      <c r="V102" s="434"/>
      <c r="W102" s="349"/>
      <c r="X102" s="336"/>
      <c r="Y102" s="336"/>
    </row>
    <row r="103" spans="1:25" ht="46.5" customHeight="1" x14ac:dyDescent="0.2">
      <c r="A103" s="476" t="s">
        <v>212</v>
      </c>
      <c r="B103" s="456"/>
      <c r="C103" s="478"/>
      <c r="D103" s="415"/>
      <c r="E103" s="259" t="s">
        <v>204</v>
      </c>
      <c r="F103" s="428">
        <v>21</v>
      </c>
      <c r="G103" s="407" t="s">
        <v>213</v>
      </c>
      <c r="H103" s="349" t="s">
        <v>214</v>
      </c>
      <c r="I103" s="85" t="s">
        <v>215</v>
      </c>
      <c r="J103" s="479">
        <v>2579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6">
        <v>0</v>
      </c>
      <c r="T103" s="86">
        <v>0</v>
      </c>
      <c r="U103" s="364" t="s">
        <v>605</v>
      </c>
      <c r="V103" s="434" t="s">
        <v>34</v>
      </c>
      <c r="W103" s="347" t="s">
        <v>43</v>
      </c>
      <c r="X103" s="349" t="s">
        <v>77</v>
      </c>
      <c r="Y103" s="334" t="s">
        <v>216</v>
      </c>
    </row>
    <row r="104" spans="1:25" ht="43.5" x14ac:dyDescent="0.2">
      <c r="A104" s="476"/>
      <c r="B104" s="456"/>
      <c r="C104" s="478"/>
      <c r="D104" s="415"/>
      <c r="E104" s="259" t="s">
        <v>204</v>
      </c>
      <c r="F104" s="428"/>
      <c r="G104" s="407"/>
      <c r="H104" s="349"/>
      <c r="I104" s="85" t="s">
        <v>217</v>
      </c>
      <c r="J104" s="480"/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364"/>
      <c r="V104" s="434"/>
      <c r="W104" s="347"/>
      <c r="X104" s="349"/>
      <c r="Y104" s="335"/>
    </row>
    <row r="105" spans="1:25" ht="43.5" x14ac:dyDescent="0.2">
      <c r="A105" s="476"/>
      <c r="B105" s="456"/>
      <c r="C105" s="478"/>
      <c r="D105" s="415"/>
      <c r="E105" s="259" t="s">
        <v>204</v>
      </c>
      <c r="F105" s="428"/>
      <c r="G105" s="407"/>
      <c r="H105" s="349"/>
      <c r="I105" s="85" t="s">
        <v>218</v>
      </c>
      <c r="J105" s="422">
        <v>2675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364"/>
      <c r="V105" s="434"/>
      <c r="W105" s="347"/>
      <c r="X105" s="349"/>
      <c r="Y105" s="335"/>
    </row>
    <row r="106" spans="1:25" ht="43.5" x14ac:dyDescent="0.2">
      <c r="A106" s="476"/>
      <c r="B106" s="456"/>
      <c r="C106" s="478"/>
      <c r="D106" s="415"/>
      <c r="E106" s="259" t="s">
        <v>204</v>
      </c>
      <c r="F106" s="428"/>
      <c r="G106" s="407"/>
      <c r="H106" s="349"/>
      <c r="I106" s="85" t="s">
        <v>219</v>
      </c>
      <c r="J106" s="423"/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  <c r="S106" s="86">
        <v>0</v>
      </c>
      <c r="T106" s="86">
        <v>0</v>
      </c>
      <c r="U106" s="364"/>
      <c r="V106" s="434"/>
      <c r="W106" s="347"/>
      <c r="X106" s="349"/>
      <c r="Y106" s="335"/>
    </row>
    <row r="107" spans="1:25" ht="21.75" customHeight="1" x14ac:dyDescent="0.2">
      <c r="A107" s="476"/>
      <c r="B107" s="477"/>
      <c r="C107" s="478"/>
      <c r="D107" s="415"/>
      <c r="E107" s="260" t="s">
        <v>204</v>
      </c>
      <c r="F107" s="428"/>
      <c r="G107" s="407"/>
      <c r="H107" s="349"/>
      <c r="I107" s="85" t="s">
        <v>220</v>
      </c>
      <c r="J107" s="31">
        <v>96.41</v>
      </c>
      <c r="K107" s="25" t="e">
        <f>((K103+K105)/(K104+K106))*100</f>
        <v>#DIV/0!</v>
      </c>
      <c r="L107" s="25" t="e">
        <f t="shared" ref="L107:T107" si="29">((L103+L105)/(L104+L106))*100</f>
        <v>#DIV/0!</v>
      </c>
      <c r="M107" s="25" t="e">
        <f t="shared" si="29"/>
        <v>#DIV/0!</v>
      </c>
      <c r="N107" s="25" t="e">
        <f t="shared" si="29"/>
        <v>#DIV/0!</v>
      </c>
      <c r="O107" s="25" t="e">
        <f t="shared" si="29"/>
        <v>#DIV/0!</v>
      </c>
      <c r="P107" s="25" t="e">
        <f t="shared" si="29"/>
        <v>#DIV/0!</v>
      </c>
      <c r="Q107" s="25" t="e">
        <f t="shared" si="29"/>
        <v>#DIV/0!</v>
      </c>
      <c r="R107" s="25" t="e">
        <f t="shared" si="29"/>
        <v>#DIV/0!</v>
      </c>
      <c r="S107" s="25" t="e">
        <f t="shared" si="29"/>
        <v>#DIV/0!</v>
      </c>
      <c r="T107" s="26" t="e">
        <f t="shared" si="29"/>
        <v>#DIV/0!</v>
      </c>
      <c r="U107" s="364"/>
      <c r="V107" s="434"/>
      <c r="W107" s="347"/>
      <c r="X107" s="349"/>
      <c r="Y107" s="336"/>
    </row>
    <row r="108" spans="1:25" ht="65.25" customHeight="1" x14ac:dyDescent="0.2">
      <c r="A108" s="476"/>
      <c r="B108" s="415"/>
      <c r="C108" s="428"/>
      <c r="D108" s="428"/>
      <c r="E108" s="259" t="s">
        <v>204</v>
      </c>
      <c r="F108" s="436">
        <v>22</v>
      </c>
      <c r="G108" s="437" t="s">
        <v>221</v>
      </c>
      <c r="H108" s="407" t="s">
        <v>222</v>
      </c>
      <c r="I108" s="85" t="s">
        <v>223</v>
      </c>
      <c r="J108" s="87">
        <v>108</v>
      </c>
      <c r="K108" s="9">
        <v>6</v>
      </c>
      <c r="L108" s="10">
        <v>0</v>
      </c>
      <c r="M108" s="10">
        <v>0</v>
      </c>
      <c r="N108" s="10">
        <v>0</v>
      </c>
      <c r="O108" s="10">
        <v>2</v>
      </c>
      <c r="P108" s="10">
        <v>0</v>
      </c>
      <c r="Q108" s="10">
        <v>3</v>
      </c>
      <c r="R108" s="10">
        <v>0</v>
      </c>
      <c r="S108" s="10">
        <v>1</v>
      </c>
      <c r="T108" s="18">
        <v>0</v>
      </c>
      <c r="U108" s="486"/>
      <c r="V108" s="434"/>
      <c r="W108" s="482"/>
      <c r="X108" s="335"/>
      <c r="Y108" s="335"/>
    </row>
    <row r="109" spans="1:25" x14ac:dyDescent="0.2">
      <c r="A109" s="476"/>
      <c r="B109" s="415"/>
      <c r="C109" s="428"/>
      <c r="D109" s="428"/>
      <c r="E109" s="259" t="s">
        <v>204</v>
      </c>
      <c r="F109" s="469"/>
      <c r="G109" s="438"/>
      <c r="H109" s="407"/>
      <c r="I109" s="85" t="s">
        <v>224</v>
      </c>
      <c r="J109" s="88">
        <v>108</v>
      </c>
      <c r="K109" s="9">
        <v>6</v>
      </c>
      <c r="L109" s="10">
        <v>0</v>
      </c>
      <c r="M109" s="10">
        <v>0</v>
      </c>
      <c r="N109" s="10">
        <v>0</v>
      </c>
      <c r="O109" s="10">
        <v>2</v>
      </c>
      <c r="P109" s="10">
        <v>0</v>
      </c>
      <c r="Q109" s="10">
        <v>3</v>
      </c>
      <c r="R109" s="10">
        <v>0</v>
      </c>
      <c r="S109" s="10">
        <v>1</v>
      </c>
      <c r="T109" s="18">
        <v>0</v>
      </c>
      <c r="U109" s="487"/>
      <c r="V109" s="434"/>
      <c r="W109" s="482"/>
      <c r="X109" s="335"/>
      <c r="Y109" s="335"/>
    </row>
    <row r="110" spans="1:25" ht="32.25" customHeight="1" x14ac:dyDescent="0.2">
      <c r="A110" s="476"/>
      <c r="B110" s="415"/>
      <c r="C110" s="428"/>
      <c r="D110" s="428"/>
      <c r="E110" s="259" t="s">
        <v>204</v>
      </c>
      <c r="F110" s="469"/>
      <c r="G110" s="438"/>
      <c r="H110" s="407"/>
      <c r="I110" s="85" t="s">
        <v>225</v>
      </c>
      <c r="J110" s="88">
        <v>100</v>
      </c>
      <c r="K110" s="9">
        <f>K108/K109*100</f>
        <v>100</v>
      </c>
      <c r="L110" s="9" t="e">
        <f t="shared" ref="L110:T110" si="30">L108/L109*100</f>
        <v>#DIV/0!</v>
      </c>
      <c r="M110" s="9" t="e">
        <f t="shared" si="30"/>
        <v>#DIV/0!</v>
      </c>
      <c r="N110" s="9" t="e">
        <f t="shared" si="30"/>
        <v>#DIV/0!</v>
      </c>
      <c r="O110" s="9">
        <f t="shared" si="30"/>
        <v>100</v>
      </c>
      <c r="P110" s="9" t="e">
        <f t="shared" si="30"/>
        <v>#DIV/0!</v>
      </c>
      <c r="Q110" s="9">
        <f t="shared" si="30"/>
        <v>100</v>
      </c>
      <c r="R110" s="9" t="e">
        <f t="shared" si="30"/>
        <v>#DIV/0!</v>
      </c>
      <c r="S110" s="9">
        <f t="shared" si="30"/>
        <v>100</v>
      </c>
      <c r="T110" s="19" t="e">
        <f t="shared" si="30"/>
        <v>#DIV/0!</v>
      </c>
      <c r="U110" s="488"/>
      <c r="V110" s="434"/>
      <c r="W110" s="482"/>
      <c r="X110" s="335"/>
      <c r="Y110" s="335"/>
    </row>
    <row r="111" spans="1:25" ht="69" customHeight="1" x14ac:dyDescent="0.2">
      <c r="A111" s="476"/>
      <c r="B111" s="415"/>
      <c r="C111" s="428"/>
      <c r="D111" s="428"/>
      <c r="E111" s="259" t="s">
        <v>204</v>
      </c>
      <c r="F111" s="469"/>
      <c r="G111" s="438"/>
      <c r="H111" s="407" t="s">
        <v>226</v>
      </c>
      <c r="I111" s="85" t="s">
        <v>227</v>
      </c>
      <c r="J111" s="88">
        <v>0</v>
      </c>
      <c r="K111" s="9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284" t="s">
        <v>603</v>
      </c>
      <c r="V111" s="434"/>
      <c r="W111" s="482"/>
      <c r="X111" s="335"/>
      <c r="Y111" s="335"/>
    </row>
    <row r="112" spans="1:25" ht="90.75" customHeight="1" x14ac:dyDescent="0.2">
      <c r="A112" s="476"/>
      <c r="B112" s="415"/>
      <c r="C112" s="428"/>
      <c r="D112" s="428"/>
      <c r="E112" s="259" t="s">
        <v>204</v>
      </c>
      <c r="F112" s="469"/>
      <c r="G112" s="438"/>
      <c r="H112" s="407"/>
      <c r="I112" s="85" t="s">
        <v>228</v>
      </c>
      <c r="J112" s="88">
        <v>0</v>
      </c>
      <c r="K112" s="9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284" t="s">
        <v>604</v>
      </c>
      <c r="V112" s="434"/>
      <c r="W112" s="482"/>
      <c r="X112" s="335"/>
      <c r="Y112" s="335"/>
    </row>
    <row r="113" spans="1:25" ht="25.5" customHeight="1" x14ac:dyDescent="0.2">
      <c r="A113" s="476"/>
      <c r="B113" s="415"/>
      <c r="C113" s="428"/>
      <c r="D113" s="428"/>
      <c r="E113" s="259" t="s">
        <v>204</v>
      </c>
      <c r="F113" s="474"/>
      <c r="G113" s="475"/>
      <c r="H113" s="407"/>
      <c r="I113" s="85" t="s">
        <v>229</v>
      </c>
      <c r="J113" s="88">
        <v>0</v>
      </c>
      <c r="K113" s="9" t="e">
        <f>K111/K112*100</f>
        <v>#DIV/0!</v>
      </c>
      <c r="L113" s="9" t="e">
        <f t="shared" ref="L113:T113" si="31">L111/L112*100</f>
        <v>#DIV/0!</v>
      </c>
      <c r="M113" s="9" t="e">
        <f t="shared" si="31"/>
        <v>#DIV/0!</v>
      </c>
      <c r="N113" s="9" t="e">
        <f t="shared" si="31"/>
        <v>#DIV/0!</v>
      </c>
      <c r="O113" s="9" t="e">
        <f t="shared" si="31"/>
        <v>#DIV/0!</v>
      </c>
      <c r="P113" s="9" t="e">
        <f t="shared" si="31"/>
        <v>#DIV/0!</v>
      </c>
      <c r="Q113" s="9" t="e">
        <f t="shared" si="31"/>
        <v>#DIV/0!</v>
      </c>
      <c r="R113" s="9" t="e">
        <f t="shared" si="31"/>
        <v>#DIV/0!</v>
      </c>
      <c r="S113" s="9" t="e">
        <f t="shared" si="31"/>
        <v>#DIV/0!</v>
      </c>
      <c r="T113" s="19" t="e">
        <f t="shared" si="31"/>
        <v>#DIV/0!</v>
      </c>
      <c r="U113" s="305"/>
      <c r="V113" s="434"/>
      <c r="W113" s="482"/>
      <c r="X113" s="336"/>
      <c r="Y113" s="335"/>
    </row>
    <row r="114" spans="1:25" ht="21.75" customHeight="1" x14ac:dyDescent="0.2">
      <c r="A114" s="350" t="s">
        <v>230</v>
      </c>
      <c r="B114" s="350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</row>
    <row r="115" spans="1:25" ht="28.5" customHeight="1" x14ac:dyDescent="0.2">
      <c r="A115" s="483" t="s">
        <v>231</v>
      </c>
      <c r="B115" s="456"/>
      <c r="C115" s="451">
        <v>3</v>
      </c>
      <c r="D115" s="402">
        <v>12</v>
      </c>
      <c r="E115" s="259" t="s">
        <v>232</v>
      </c>
      <c r="F115" s="474">
        <v>23</v>
      </c>
      <c r="G115" s="484" t="s">
        <v>233</v>
      </c>
      <c r="H115" s="335" t="s">
        <v>234</v>
      </c>
      <c r="I115" s="89" t="s">
        <v>235</v>
      </c>
      <c r="J115" s="90"/>
      <c r="K115" s="9"/>
      <c r="L115" s="10" t="s">
        <v>596</v>
      </c>
      <c r="M115" s="10" t="s">
        <v>596</v>
      </c>
      <c r="N115" s="10" t="s">
        <v>596</v>
      </c>
      <c r="O115" s="10" t="s">
        <v>596</v>
      </c>
      <c r="P115" s="10" t="s">
        <v>595</v>
      </c>
      <c r="Q115" s="10" t="s">
        <v>596</v>
      </c>
      <c r="R115" s="10" t="s">
        <v>596</v>
      </c>
      <c r="S115" s="10" t="s">
        <v>596</v>
      </c>
      <c r="T115" s="18" t="s">
        <v>596</v>
      </c>
      <c r="U115" s="439" t="s">
        <v>599</v>
      </c>
      <c r="V115" s="485" t="s">
        <v>34</v>
      </c>
      <c r="W115" s="347" t="s">
        <v>236</v>
      </c>
      <c r="X115" s="490" t="s">
        <v>36</v>
      </c>
      <c r="Y115" s="334" t="s">
        <v>237</v>
      </c>
    </row>
    <row r="116" spans="1:25" ht="63.75" customHeight="1" x14ac:dyDescent="0.2">
      <c r="A116" s="483"/>
      <c r="B116" s="456"/>
      <c r="C116" s="451"/>
      <c r="D116" s="402"/>
      <c r="E116" s="259" t="s">
        <v>232</v>
      </c>
      <c r="F116" s="474"/>
      <c r="G116" s="484"/>
      <c r="H116" s="335"/>
      <c r="I116" s="89" t="s">
        <v>238</v>
      </c>
      <c r="J116" s="91">
        <v>10</v>
      </c>
      <c r="K116" s="9" t="s">
        <v>594</v>
      </c>
      <c r="L116" s="10" t="s">
        <v>594</v>
      </c>
      <c r="M116" s="10" t="s">
        <v>594</v>
      </c>
      <c r="N116" s="10" t="s">
        <v>594</v>
      </c>
      <c r="O116" s="10" t="s">
        <v>594</v>
      </c>
      <c r="P116" s="10" t="s">
        <v>594</v>
      </c>
      <c r="Q116" s="10" t="s">
        <v>594</v>
      </c>
      <c r="R116" s="10" t="s">
        <v>594</v>
      </c>
      <c r="S116" s="10" t="s">
        <v>594</v>
      </c>
      <c r="T116" s="10" t="s">
        <v>594</v>
      </c>
      <c r="U116" s="440"/>
      <c r="V116" s="485"/>
      <c r="W116" s="347"/>
      <c r="X116" s="349"/>
      <c r="Y116" s="335"/>
    </row>
    <row r="117" spans="1:25" ht="48" x14ac:dyDescent="0.2">
      <c r="A117" s="483"/>
      <c r="B117" s="456"/>
      <c r="C117" s="451"/>
      <c r="D117" s="402"/>
      <c r="E117" s="259" t="s">
        <v>232</v>
      </c>
      <c r="F117" s="428"/>
      <c r="G117" s="450"/>
      <c r="H117" s="335"/>
      <c r="I117" s="85" t="s">
        <v>239</v>
      </c>
      <c r="J117" s="88">
        <v>10</v>
      </c>
      <c r="K117" s="9">
        <v>10</v>
      </c>
      <c r="L117" s="10">
        <v>1</v>
      </c>
      <c r="M117" s="10">
        <v>1</v>
      </c>
      <c r="N117" s="10">
        <v>1</v>
      </c>
      <c r="O117" s="10">
        <v>1</v>
      </c>
      <c r="P117" s="10">
        <v>2</v>
      </c>
      <c r="Q117" s="10">
        <v>1</v>
      </c>
      <c r="R117" s="10">
        <v>1</v>
      </c>
      <c r="S117" s="10">
        <v>1</v>
      </c>
      <c r="T117" s="18">
        <v>1</v>
      </c>
      <c r="U117" s="440"/>
      <c r="V117" s="485"/>
      <c r="W117" s="347"/>
      <c r="X117" s="349"/>
      <c r="Y117" s="335"/>
    </row>
    <row r="118" spans="1:25" ht="27.75" customHeight="1" x14ac:dyDescent="0.2">
      <c r="A118" s="483"/>
      <c r="B118" s="456"/>
      <c r="C118" s="451"/>
      <c r="D118" s="402"/>
      <c r="E118" s="259" t="s">
        <v>232</v>
      </c>
      <c r="F118" s="428"/>
      <c r="G118" s="450"/>
      <c r="H118" s="335"/>
      <c r="I118" s="85" t="s">
        <v>114</v>
      </c>
      <c r="J118" s="88">
        <v>100</v>
      </c>
      <c r="K118" s="25" t="e">
        <f>K116/K117*100</f>
        <v>#VALUE!</v>
      </c>
      <c r="L118" s="25" t="e">
        <f t="shared" ref="L118:T118" si="32">L116/L117*100</f>
        <v>#VALUE!</v>
      </c>
      <c r="M118" s="25" t="e">
        <f t="shared" si="32"/>
        <v>#VALUE!</v>
      </c>
      <c r="N118" s="25" t="e">
        <f t="shared" si="32"/>
        <v>#VALUE!</v>
      </c>
      <c r="O118" s="25" t="e">
        <f t="shared" si="32"/>
        <v>#VALUE!</v>
      </c>
      <c r="P118" s="25" t="e">
        <f t="shared" si="32"/>
        <v>#VALUE!</v>
      </c>
      <c r="Q118" s="25" t="e">
        <f t="shared" si="32"/>
        <v>#VALUE!</v>
      </c>
      <c r="R118" s="25" t="e">
        <f t="shared" si="32"/>
        <v>#VALUE!</v>
      </c>
      <c r="S118" s="25" t="e">
        <f t="shared" si="32"/>
        <v>#VALUE!</v>
      </c>
      <c r="T118" s="26" t="e">
        <f t="shared" si="32"/>
        <v>#VALUE!</v>
      </c>
      <c r="U118" s="441"/>
      <c r="V118" s="485"/>
      <c r="W118" s="347"/>
      <c r="X118" s="349"/>
      <c r="Y118" s="335"/>
    </row>
    <row r="119" spans="1:25" ht="69" customHeight="1" x14ac:dyDescent="0.2">
      <c r="A119" s="491" t="s">
        <v>240</v>
      </c>
      <c r="B119" s="384"/>
      <c r="C119" s="418"/>
      <c r="D119" s="92"/>
      <c r="E119" s="253" t="s">
        <v>232</v>
      </c>
      <c r="F119" s="493">
        <v>24</v>
      </c>
      <c r="G119" s="416" t="s">
        <v>241</v>
      </c>
      <c r="H119" s="417" t="s">
        <v>242</v>
      </c>
      <c r="I119" s="13" t="s">
        <v>243</v>
      </c>
      <c r="J119" s="14" t="s">
        <v>244</v>
      </c>
      <c r="K119" s="10" t="s">
        <v>594</v>
      </c>
      <c r="L119" s="11"/>
      <c r="M119" s="11"/>
      <c r="N119" s="11"/>
      <c r="O119" s="11"/>
      <c r="P119" s="11"/>
      <c r="Q119" s="11"/>
      <c r="R119" s="11"/>
      <c r="S119" s="11"/>
      <c r="T119" s="12"/>
      <c r="U119" s="439" t="s">
        <v>600</v>
      </c>
      <c r="V119" s="434" t="s">
        <v>34</v>
      </c>
      <c r="W119" s="482" t="s">
        <v>43</v>
      </c>
      <c r="X119" s="334" t="s">
        <v>36</v>
      </c>
      <c r="Y119" s="334" t="s">
        <v>237</v>
      </c>
    </row>
    <row r="120" spans="1:25" ht="21.75" customHeight="1" x14ac:dyDescent="0.2">
      <c r="A120" s="492"/>
      <c r="B120" s="353"/>
      <c r="C120" s="419"/>
      <c r="D120" s="92"/>
      <c r="E120" s="253" t="s">
        <v>232</v>
      </c>
      <c r="F120" s="360"/>
      <c r="G120" s="351"/>
      <c r="H120" s="347"/>
      <c r="I120" s="13" t="s">
        <v>245</v>
      </c>
      <c r="J120" s="93">
        <v>1</v>
      </c>
      <c r="K120" s="94">
        <v>1</v>
      </c>
      <c r="L120" s="95"/>
      <c r="M120" s="95"/>
      <c r="N120" s="95"/>
      <c r="O120" s="95"/>
      <c r="P120" s="95"/>
      <c r="Q120" s="95"/>
      <c r="R120" s="95"/>
      <c r="S120" s="95"/>
      <c r="T120" s="95"/>
      <c r="U120" s="440"/>
      <c r="V120" s="434"/>
      <c r="W120" s="482"/>
      <c r="X120" s="335"/>
      <c r="Y120" s="335"/>
    </row>
    <row r="121" spans="1:25" ht="27" customHeight="1" x14ac:dyDescent="0.2">
      <c r="A121" s="492"/>
      <c r="B121" s="353"/>
      <c r="C121" s="419"/>
      <c r="D121" s="92"/>
      <c r="E121" s="253" t="s">
        <v>232</v>
      </c>
      <c r="F121" s="360"/>
      <c r="G121" s="351"/>
      <c r="H121" s="347"/>
      <c r="I121" s="96" t="s">
        <v>114</v>
      </c>
      <c r="J121" s="97">
        <v>100</v>
      </c>
      <c r="K121" s="25" t="e">
        <f>K119/K120*100</f>
        <v>#VALUE!</v>
      </c>
      <c r="L121" s="11"/>
      <c r="M121" s="11"/>
      <c r="N121" s="11"/>
      <c r="O121" s="11"/>
      <c r="P121" s="11"/>
      <c r="Q121" s="11"/>
      <c r="R121" s="11"/>
      <c r="S121" s="11"/>
      <c r="T121" s="12"/>
      <c r="U121" s="441"/>
      <c r="V121" s="435"/>
      <c r="W121" s="489"/>
      <c r="X121" s="336"/>
      <c r="Y121" s="336"/>
    </row>
    <row r="122" spans="1:25" ht="21.75" customHeight="1" x14ac:dyDescent="0.2">
      <c r="A122" s="345" t="s">
        <v>246</v>
      </c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</row>
    <row r="123" spans="1:25" ht="21.75" customHeight="1" x14ac:dyDescent="0.2">
      <c r="A123" s="350" t="s">
        <v>247</v>
      </c>
      <c r="B123" s="350"/>
      <c r="C123" s="350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</row>
    <row r="124" spans="1:25" ht="71.25" customHeight="1" x14ac:dyDescent="0.2">
      <c r="A124" s="492" t="s">
        <v>248</v>
      </c>
      <c r="B124" s="495">
        <v>2</v>
      </c>
      <c r="C124" s="451">
        <v>4</v>
      </c>
      <c r="D124" s="388">
        <v>13</v>
      </c>
      <c r="E124" s="257" t="s">
        <v>159</v>
      </c>
      <c r="F124" s="360">
        <v>25</v>
      </c>
      <c r="G124" s="453" t="s">
        <v>249</v>
      </c>
      <c r="H124" s="347" t="s">
        <v>250</v>
      </c>
      <c r="I124" s="7" t="s">
        <v>251</v>
      </c>
      <c r="J124" s="8">
        <v>2</v>
      </c>
      <c r="K124" s="9">
        <v>4</v>
      </c>
      <c r="L124" s="10">
        <v>3</v>
      </c>
      <c r="M124" s="10">
        <v>0</v>
      </c>
      <c r="N124" s="10">
        <v>0</v>
      </c>
      <c r="O124" s="10">
        <v>0</v>
      </c>
      <c r="P124" s="10">
        <v>0</v>
      </c>
      <c r="Q124" s="10">
        <v>1</v>
      </c>
      <c r="R124" s="10">
        <v>0</v>
      </c>
      <c r="S124" s="10">
        <v>0</v>
      </c>
      <c r="T124" s="18">
        <v>0</v>
      </c>
      <c r="U124" s="364"/>
      <c r="V124" s="433" t="s">
        <v>34</v>
      </c>
      <c r="W124" s="494" t="s">
        <v>43</v>
      </c>
      <c r="X124" s="334" t="s">
        <v>36</v>
      </c>
      <c r="Y124" s="334" t="s">
        <v>163</v>
      </c>
    </row>
    <row r="125" spans="1:25" ht="31.5" customHeight="1" x14ac:dyDescent="0.2">
      <c r="A125" s="492"/>
      <c r="B125" s="495"/>
      <c r="C125" s="451"/>
      <c r="D125" s="389"/>
      <c r="E125" s="257" t="s">
        <v>159</v>
      </c>
      <c r="F125" s="360"/>
      <c r="G125" s="453"/>
      <c r="H125" s="347"/>
      <c r="I125" s="13" t="s">
        <v>252</v>
      </c>
      <c r="J125" s="14">
        <v>4</v>
      </c>
      <c r="K125" s="9">
        <v>12</v>
      </c>
      <c r="L125" s="10">
        <v>4</v>
      </c>
      <c r="M125" s="10">
        <v>1</v>
      </c>
      <c r="N125" s="10">
        <v>1</v>
      </c>
      <c r="O125" s="10">
        <v>1</v>
      </c>
      <c r="P125" s="10">
        <v>1</v>
      </c>
      <c r="Q125" s="10">
        <v>1</v>
      </c>
      <c r="R125" s="10">
        <v>1</v>
      </c>
      <c r="S125" s="10">
        <v>0</v>
      </c>
      <c r="T125" s="18">
        <v>2</v>
      </c>
      <c r="U125" s="364"/>
      <c r="V125" s="434"/>
      <c r="W125" s="482"/>
      <c r="X125" s="335"/>
      <c r="Y125" s="335"/>
    </row>
    <row r="126" spans="1:25" ht="21.75" customHeight="1" x14ac:dyDescent="0.2">
      <c r="A126" s="492"/>
      <c r="B126" s="496"/>
      <c r="C126" s="451"/>
      <c r="D126" s="390"/>
      <c r="E126" s="257" t="s">
        <v>159</v>
      </c>
      <c r="F126" s="361"/>
      <c r="G126" s="454"/>
      <c r="H126" s="348"/>
      <c r="I126" s="96" t="s">
        <v>114</v>
      </c>
      <c r="J126" s="97">
        <v>50</v>
      </c>
      <c r="K126" s="25">
        <f>K124/K125*100</f>
        <v>33.333333333333329</v>
      </c>
      <c r="L126" s="25">
        <f t="shared" ref="L126:T126" si="33">L124/L125*100</f>
        <v>75</v>
      </c>
      <c r="M126" s="25">
        <f t="shared" si="33"/>
        <v>0</v>
      </c>
      <c r="N126" s="25">
        <f t="shared" si="33"/>
        <v>0</v>
      </c>
      <c r="O126" s="25">
        <f t="shared" si="33"/>
        <v>0</v>
      </c>
      <c r="P126" s="25">
        <f t="shared" si="33"/>
        <v>0</v>
      </c>
      <c r="Q126" s="25">
        <f t="shared" si="33"/>
        <v>100</v>
      </c>
      <c r="R126" s="25">
        <f t="shared" si="33"/>
        <v>0</v>
      </c>
      <c r="S126" s="25" t="e">
        <f t="shared" si="33"/>
        <v>#DIV/0!</v>
      </c>
      <c r="T126" s="26">
        <f t="shared" si="33"/>
        <v>0</v>
      </c>
      <c r="U126" s="364"/>
      <c r="V126" s="435"/>
      <c r="W126" s="489"/>
      <c r="X126" s="336"/>
      <c r="Y126" s="336"/>
    </row>
    <row r="127" spans="1:25" ht="21.75" customHeight="1" x14ac:dyDescent="0.2">
      <c r="A127" s="350" t="s">
        <v>253</v>
      </c>
      <c r="B127" s="350"/>
      <c r="C127" s="350"/>
      <c r="D127" s="350"/>
      <c r="E127" s="350"/>
      <c r="F127" s="350"/>
      <c r="G127" s="350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</row>
    <row r="128" spans="1:25" ht="44.25" customHeight="1" x14ac:dyDescent="0.2">
      <c r="A128" s="498" t="s">
        <v>254</v>
      </c>
      <c r="B128" s="92"/>
      <c r="C128" s="98"/>
      <c r="D128" s="428"/>
      <c r="E128" s="257" t="s">
        <v>106</v>
      </c>
      <c r="F128" s="98">
        <v>26</v>
      </c>
      <c r="G128" s="99" t="s">
        <v>255</v>
      </c>
      <c r="H128" s="349" t="s">
        <v>256</v>
      </c>
      <c r="I128" s="100" t="s">
        <v>257</v>
      </c>
      <c r="J128" s="21">
        <v>4313</v>
      </c>
      <c r="K128" s="101">
        <v>2127</v>
      </c>
      <c r="L128" s="10">
        <v>386</v>
      </c>
      <c r="M128" s="10">
        <v>365</v>
      </c>
      <c r="N128" s="10">
        <v>35</v>
      </c>
      <c r="O128" s="10">
        <v>331</v>
      </c>
      <c r="P128" s="10">
        <v>543</v>
      </c>
      <c r="Q128" s="10">
        <v>250</v>
      </c>
      <c r="R128" s="10">
        <v>8</v>
      </c>
      <c r="S128" s="10">
        <v>99</v>
      </c>
      <c r="T128" s="18">
        <v>110</v>
      </c>
      <c r="U128" s="364"/>
      <c r="V128" s="500" t="s">
        <v>34</v>
      </c>
      <c r="W128" s="460" t="s">
        <v>110</v>
      </c>
      <c r="X128" s="349" t="s">
        <v>51</v>
      </c>
      <c r="Y128" s="29" t="s">
        <v>197</v>
      </c>
    </row>
    <row r="129" spans="1:25" ht="47.25" customHeight="1" x14ac:dyDescent="0.2">
      <c r="A129" s="499"/>
      <c r="B129" s="92"/>
      <c r="C129" s="98"/>
      <c r="D129" s="428"/>
      <c r="E129" s="257" t="s">
        <v>106</v>
      </c>
      <c r="F129" s="98"/>
      <c r="G129" s="349" t="s">
        <v>258</v>
      </c>
      <c r="H129" s="349"/>
      <c r="I129" s="100" t="s">
        <v>259</v>
      </c>
      <c r="J129" s="21">
        <v>21191</v>
      </c>
      <c r="K129" s="102">
        <v>20584</v>
      </c>
      <c r="L129" s="103">
        <v>3923</v>
      </c>
      <c r="M129" s="103">
        <v>1553</v>
      </c>
      <c r="N129" s="103">
        <v>1719</v>
      </c>
      <c r="O129" s="103">
        <v>2376</v>
      </c>
      <c r="P129" s="103">
        <v>3111</v>
      </c>
      <c r="Q129" s="103">
        <v>3268</v>
      </c>
      <c r="R129" s="103">
        <v>2257</v>
      </c>
      <c r="S129" s="103">
        <v>1030</v>
      </c>
      <c r="T129" s="104">
        <v>1347</v>
      </c>
      <c r="U129" s="364"/>
      <c r="V129" s="365"/>
      <c r="W129" s="400"/>
      <c r="X129" s="349"/>
      <c r="Y129" s="30"/>
    </row>
    <row r="130" spans="1:25" ht="24.75" customHeight="1" x14ac:dyDescent="0.2">
      <c r="A130" s="499"/>
      <c r="B130" s="92"/>
      <c r="C130" s="98"/>
      <c r="D130" s="428"/>
      <c r="E130" s="257" t="s">
        <v>106</v>
      </c>
      <c r="F130" s="98"/>
      <c r="G130" s="349"/>
      <c r="H130" s="349"/>
      <c r="I130" s="105" t="s">
        <v>114</v>
      </c>
      <c r="J130" s="24">
        <f>J128*100/J129</f>
        <v>20.352980038695673</v>
      </c>
      <c r="K130" s="79">
        <f>K128/K129*100</f>
        <v>10.333268558103381</v>
      </c>
      <c r="L130" s="25">
        <f t="shared" ref="L130:T130" si="34">L128/L129*100</f>
        <v>9.8394086158552128</v>
      </c>
      <c r="M130" s="25">
        <f t="shared" si="34"/>
        <v>23.502897617514488</v>
      </c>
      <c r="N130" s="25">
        <f t="shared" si="34"/>
        <v>2.0360674810936592</v>
      </c>
      <c r="O130" s="25">
        <f t="shared" si="34"/>
        <v>13.930976430976431</v>
      </c>
      <c r="P130" s="25">
        <f t="shared" si="34"/>
        <v>17.454194792671167</v>
      </c>
      <c r="Q130" s="25">
        <f t="shared" si="34"/>
        <v>7.6499388004895961</v>
      </c>
      <c r="R130" s="25">
        <f t="shared" si="34"/>
        <v>0.35445281346920693</v>
      </c>
      <c r="S130" s="25">
        <f t="shared" si="34"/>
        <v>9.6116504854368934</v>
      </c>
      <c r="T130" s="26">
        <f t="shared" si="34"/>
        <v>8.1662954714179659</v>
      </c>
      <c r="U130" s="364"/>
      <c r="V130" s="365"/>
      <c r="W130" s="400"/>
      <c r="X130" s="349"/>
      <c r="Y130" s="30"/>
    </row>
    <row r="131" spans="1:25" ht="60.75" customHeight="1" x14ac:dyDescent="0.2">
      <c r="A131" s="499"/>
      <c r="B131" s="92"/>
      <c r="C131" s="98"/>
      <c r="D131" s="428"/>
      <c r="E131" s="257" t="s">
        <v>106</v>
      </c>
      <c r="F131" s="98"/>
      <c r="G131" s="28" t="s">
        <v>260</v>
      </c>
      <c r="H131" s="349" t="s">
        <v>261</v>
      </c>
      <c r="I131" s="100" t="s">
        <v>262</v>
      </c>
      <c r="J131" s="21">
        <v>15563</v>
      </c>
      <c r="K131" s="302">
        <v>3891</v>
      </c>
      <c r="L131" s="303">
        <v>1309</v>
      </c>
      <c r="M131" s="303">
        <v>821</v>
      </c>
      <c r="N131" s="303">
        <v>558</v>
      </c>
      <c r="O131" s="303">
        <v>1161</v>
      </c>
      <c r="P131" s="303">
        <v>502</v>
      </c>
      <c r="Q131" s="303">
        <v>1027</v>
      </c>
      <c r="R131" s="303">
        <v>398</v>
      </c>
      <c r="S131" s="303">
        <v>682</v>
      </c>
      <c r="T131" s="304">
        <v>118</v>
      </c>
      <c r="U131" s="497"/>
      <c r="V131" s="365"/>
      <c r="W131" s="400"/>
      <c r="X131" s="349"/>
      <c r="Y131" s="30"/>
    </row>
    <row r="132" spans="1:25" ht="42" customHeight="1" x14ac:dyDescent="0.2">
      <c r="A132" s="499"/>
      <c r="B132" s="92"/>
      <c r="C132" s="98"/>
      <c r="D132" s="428"/>
      <c r="E132" s="257" t="s">
        <v>106</v>
      </c>
      <c r="F132" s="22"/>
      <c r="H132" s="349"/>
      <c r="I132" s="100" t="s">
        <v>263</v>
      </c>
      <c r="J132" s="21">
        <v>45595</v>
      </c>
      <c r="K132" s="9">
        <v>43893</v>
      </c>
      <c r="L132" s="10">
        <v>9212</v>
      </c>
      <c r="M132" s="10">
        <v>3250</v>
      </c>
      <c r="N132" s="10">
        <v>3250</v>
      </c>
      <c r="O132" s="10">
        <v>5083</v>
      </c>
      <c r="P132" s="10">
        <v>6814</v>
      </c>
      <c r="Q132" s="10">
        <v>6592</v>
      </c>
      <c r="R132" s="10">
        <v>4581</v>
      </c>
      <c r="S132" s="10">
        <v>2200</v>
      </c>
      <c r="T132" s="18">
        <v>2911</v>
      </c>
      <c r="U132" s="497"/>
      <c r="V132" s="365"/>
      <c r="W132" s="400"/>
      <c r="X132" s="349"/>
      <c r="Y132" s="30"/>
    </row>
    <row r="133" spans="1:25" ht="21.75" customHeight="1" x14ac:dyDescent="0.2">
      <c r="A133" s="499"/>
      <c r="B133" s="92"/>
      <c r="C133" s="98"/>
      <c r="D133" s="428"/>
      <c r="E133" s="257" t="s">
        <v>106</v>
      </c>
      <c r="F133" s="22"/>
      <c r="G133" s="28"/>
      <c r="H133" s="349"/>
      <c r="I133" s="105" t="s">
        <v>202</v>
      </c>
      <c r="J133" s="24">
        <f>J131*100/J132</f>
        <v>34.133128632525498</v>
      </c>
      <c r="K133" s="25">
        <f>K131/K132*100</f>
        <v>8.864739252272571</v>
      </c>
      <c r="L133" s="25">
        <f t="shared" ref="L133:T133" si="35">L131/L132*100</f>
        <v>14.209726443768997</v>
      </c>
      <c r="M133" s="25">
        <f t="shared" si="35"/>
        <v>25.261538461538464</v>
      </c>
      <c r="N133" s="25">
        <f t="shared" si="35"/>
        <v>17.169230769230769</v>
      </c>
      <c r="O133" s="25">
        <f t="shared" si="35"/>
        <v>22.840842022427701</v>
      </c>
      <c r="P133" s="25">
        <f t="shared" si="35"/>
        <v>7.3671852069269157</v>
      </c>
      <c r="Q133" s="25">
        <f t="shared" si="35"/>
        <v>15.579490291262136</v>
      </c>
      <c r="R133" s="25">
        <f t="shared" si="35"/>
        <v>8.6880593756821654</v>
      </c>
      <c r="S133" s="25">
        <f t="shared" si="35"/>
        <v>31</v>
      </c>
      <c r="T133" s="26">
        <f t="shared" si="35"/>
        <v>4.0535898316729639</v>
      </c>
      <c r="U133" s="497"/>
      <c r="V133" s="366"/>
      <c r="W133" s="401"/>
      <c r="X133" s="349"/>
      <c r="Y133" s="30"/>
    </row>
    <row r="134" spans="1:25" ht="89.25" customHeight="1" x14ac:dyDescent="0.2">
      <c r="A134" s="499"/>
      <c r="B134" s="455"/>
      <c r="C134" s="391"/>
      <c r="D134" s="22"/>
      <c r="E134" s="261" t="s">
        <v>106</v>
      </c>
      <c r="F134" s="391">
        <v>27</v>
      </c>
      <c r="G134" s="424" t="s">
        <v>264</v>
      </c>
      <c r="H134" s="400" t="s">
        <v>265</v>
      </c>
      <c r="I134" s="13" t="s">
        <v>266</v>
      </c>
      <c r="J134" s="21">
        <v>16240</v>
      </c>
      <c r="K134" s="9">
        <v>8836</v>
      </c>
      <c r="L134" s="10">
        <v>1465</v>
      </c>
      <c r="M134" s="10">
        <v>992</v>
      </c>
      <c r="N134" s="10">
        <v>631</v>
      </c>
      <c r="O134" s="10">
        <v>1459</v>
      </c>
      <c r="P134" s="10">
        <v>1700</v>
      </c>
      <c r="Q134" s="10">
        <v>948</v>
      </c>
      <c r="R134" s="10">
        <v>685</v>
      </c>
      <c r="S134" s="10">
        <v>608</v>
      </c>
      <c r="T134" s="18">
        <v>348</v>
      </c>
      <c r="U134" s="364"/>
      <c r="V134" s="393" t="s">
        <v>34</v>
      </c>
      <c r="W134" s="346" t="s">
        <v>110</v>
      </c>
      <c r="X134" s="349" t="s">
        <v>51</v>
      </c>
      <c r="Y134" s="334" t="s">
        <v>197</v>
      </c>
    </row>
    <row r="135" spans="1:25" ht="44.25" customHeight="1" x14ac:dyDescent="0.2">
      <c r="A135" s="499"/>
      <c r="B135" s="456"/>
      <c r="C135" s="360"/>
      <c r="D135" s="22"/>
      <c r="E135" s="261" t="s">
        <v>106</v>
      </c>
      <c r="F135" s="360"/>
      <c r="G135" s="351"/>
      <c r="H135" s="400"/>
      <c r="I135" s="13" t="s">
        <v>267</v>
      </c>
      <c r="J135" s="106">
        <v>20067</v>
      </c>
      <c r="K135" s="48">
        <v>19538</v>
      </c>
      <c r="L135" s="44">
        <v>3911</v>
      </c>
      <c r="M135" s="44">
        <v>1689</v>
      </c>
      <c r="N135" s="44">
        <v>1493</v>
      </c>
      <c r="O135" s="44">
        <v>2197</v>
      </c>
      <c r="P135" s="44">
        <v>3234</v>
      </c>
      <c r="Q135" s="44">
        <v>3006</v>
      </c>
      <c r="R135" s="44">
        <v>1803</v>
      </c>
      <c r="S135" s="44">
        <v>1022</v>
      </c>
      <c r="T135" s="45">
        <v>1183</v>
      </c>
      <c r="U135" s="364"/>
      <c r="V135" s="365"/>
      <c r="W135" s="347"/>
      <c r="X135" s="349"/>
      <c r="Y135" s="335"/>
    </row>
    <row r="136" spans="1:25" ht="21.75" customHeight="1" x14ac:dyDescent="0.2">
      <c r="A136" s="499"/>
      <c r="B136" s="477"/>
      <c r="C136" s="361"/>
      <c r="D136" s="22"/>
      <c r="E136" s="261" t="s">
        <v>106</v>
      </c>
      <c r="F136" s="361"/>
      <c r="G136" s="352"/>
      <c r="H136" s="401"/>
      <c r="I136" s="13" t="s">
        <v>114</v>
      </c>
      <c r="J136" s="24">
        <f>J134*100/J135</f>
        <v>80.928888224448102</v>
      </c>
      <c r="K136" s="25">
        <f>K134/K135*100</f>
        <v>45.224690347016072</v>
      </c>
      <c r="L136" s="25">
        <f t="shared" ref="L136:T136" si="36">L134/L135*100</f>
        <v>37.458450524162615</v>
      </c>
      <c r="M136" s="25">
        <f t="shared" si="36"/>
        <v>58.732978093546471</v>
      </c>
      <c r="N136" s="25">
        <f t="shared" si="36"/>
        <v>42.263898191560614</v>
      </c>
      <c r="O136" s="25">
        <f t="shared" si="36"/>
        <v>66.40873918980428</v>
      </c>
      <c r="P136" s="25">
        <f t="shared" si="36"/>
        <v>52.566481137909705</v>
      </c>
      <c r="Q136" s="25">
        <f t="shared" si="36"/>
        <v>31.536926147704591</v>
      </c>
      <c r="R136" s="25">
        <f t="shared" si="36"/>
        <v>37.992235163616193</v>
      </c>
      <c r="S136" s="25">
        <f t="shared" si="36"/>
        <v>59.49119373776908</v>
      </c>
      <c r="T136" s="26">
        <f t="shared" si="36"/>
        <v>29.416737109044799</v>
      </c>
      <c r="U136" s="364"/>
      <c r="V136" s="366"/>
      <c r="W136" s="347"/>
      <c r="X136" s="349"/>
      <c r="Y136" s="336"/>
    </row>
    <row r="137" spans="1:25" ht="43.5" customHeight="1" x14ac:dyDescent="0.2">
      <c r="A137" s="499"/>
      <c r="B137" s="107"/>
      <c r="C137" s="20"/>
      <c r="D137" s="421">
        <v>14</v>
      </c>
      <c r="E137" s="261" t="s">
        <v>106</v>
      </c>
      <c r="F137" s="20">
        <v>28</v>
      </c>
      <c r="G137" s="52" t="s">
        <v>268</v>
      </c>
      <c r="H137" s="399" t="s">
        <v>269</v>
      </c>
      <c r="I137" s="13" t="s">
        <v>270</v>
      </c>
      <c r="J137" s="106">
        <v>142</v>
      </c>
      <c r="K137" s="48">
        <v>9</v>
      </c>
      <c r="L137" s="44">
        <v>6</v>
      </c>
      <c r="M137" s="44">
        <v>0</v>
      </c>
      <c r="N137" s="44">
        <v>0</v>
      </c>
      <c r="O137" s="44">
        <v>0</v>
      </c>
      <c r="P137" s="44">
        <v>0</v>
      </c>
      <c r="Q137" s="44">
        <v>2</v>
      </c>
      <c r="R137" s="44">
        <v>1</v>
      </c>
      <c r="S137" s="44">
        <v>0</v>
      </c>
      <c r="T137" s="45">
        <v>0</v>
      </c>
      <c r="U137" s="410"/>
      <c r="V137" s="108" t="s">
        <v>133</v>
      </c>
      <c r="W137" s="109" t="s">
        <v>110</v>
      </c>
      <c r="X137" s="349" t="s">
        <v>51</v>
      </c>
      <c r="Y137" s="29" t="s">
        <v>197</v>
      </c>
    </row>
    <row r="138" spans="1:25" ht="43.5" x14ac:dyDescent="0.2">
      <c r="A138" s="499"/>
      <c r="B138" s="110"/>
      <c r="C138" s="22"/>
      <c r="D138" s="398"/>
      <c r="E138" s="261" t="s">
        <v>106</v>
      </c>
      <c r="F138" s="22"/>
      <c r="G138" s="111"/>
      <c r="H138" s="400"/>
      <c r="I138" s="13" t="s">
        <v>271</v>
      </c>
      <c r="J138" s="21">
        <v>1035</v>
      </c>
      <c r="K138" s="9">
        <v>123</v>
      </c>
      <c r="L138" s="10">
        <v>74</v>
      </c>
      <c r="M138" s="10">
        <v>3</v>
      </c>
      <c r="N138" s="10">
        <v>3</v>
      </c>
      <c r="O138" s="10">
        <v>3</v>
      </c>
      <c r="P138" s="10">
        <v>4</v>
      </c>
      <c r="Q138" s="10">
        <v>34</v>
      </c>
      <c r="R138" s="10">
        <v>2</v>
      </c>
      <c r="S138" s="10">
        <v>0</v>
      </c>
      <c r="T138" s="18">
        <v>0</v>
      </c>
      <c r="U138" s="410"/>
      <c r="V138" s="27"/>
      <c r="W138" s="28"/>
      <c r="X138" s="349"/>
      <c r="Y138" s="30"/>
    </row>
    <row r="139" spans="1:25" ht="27" customHeight="1" x14ac:dyDescent="0.2">
      <c r="A139" s="499"/>
      <c r="B139" s="110"/>
      <c r="C139" s="22"/>
      <c r="D139" s="398"/>
      <c r="E139" s="261" t="s">
        <v>106</v>
      </c>
      <c r="F139" s="22"/>
      <c r="G139" s="111"/>
      <c r="H139" s="501"/>
      <c r="I139" s="13" t="s">
        <v>114</v>
      </c>
      <c r="J139" s="24">
        <f>J137*100/J138</f>
        <v>13.719806763285025</v>
      </c>
      <c r="K139" s="25">
        <f>K137/K138*100</f>
        <v>7.3170731707317067</v>
      </c>
      <c r="L139" s="25">
        <f t="shared" ref="L139:T139" si="37">L137/L138*100</f>
        <v>8.1081081081081088</v>
      </c>
      <c r="M139" s="25">
        <f t="shared" si="37"/>
        <v>0</v>
      </c>
      <c r="N139" s="25">
        <f t="shared" si="37"/>
        <v>0</v>
      </c>
      <c r="O139" s="25">
        <f t="shared" si="37"/>
        <v>0</v>
      </c>
      <c r="P139" s="25">
        <f t="shared" si="37"/>
        <v>0</v>
      </c>
      <c r="Q139" s="25">
        <f t="shared" si="37"/>
        <v>5.8823529411764701</v>
      </c>
      <c r="R139" s="25">
        <f t="shared" si="37"/>
        <v>50</v>
      </c>
      <c r="S139" s="25" t="e">
        <f t="shared" si="37"/>
        <v>#DIV/0!</v>
      </c>
      <c r="T139" s="25" t="e">
        <f t="shared" si="37"/>
        <v>#DIV/0!</v>
      </c>
      <c r="U139" s="410"/>
      <c r="V139" s="27"/>
      <c r="W139" s="28"/>
      <c r="X139" s="349"/>
      <c r="Y139" s="30"/>
    </row>
    <row r="140" spans="1:25" ht="43.5" x14ac:dyDescent="0.2">
      <c r="A140" s="499"/>
      <c r="B140" s="110"/>
      <c r="C140" s="22"/>
      <c r="D140" s="398"/>
      <c r="E140" s="261" t="s">
        <v>106</v>
      </c>
      <c r="F140" s="22"/>
      <c r="G140" s="111"/>
      <c r="H140" s="460" t="s">
        <v>272</v>
      </c>
      <c r="I140" s="13" t="s">
        <v>273</v>
      </c>
      <c r="J140" s="21"/>
      <c r="K140" s="9"/>
      <c r="L140" s="10"/>
      <c r="M140" s="10"/>
      <c r="N140" s="10"/>
      <c r="O140" s="10"/>
      <c r="P140" s="10"/>
      <c r="Q140" s="10"/>
      <c r="R140" s="10"/>
      <c r="S140" s="10"/>
      <c r="T140" s="18"/>
      <c r="U140" s="410"/>
      <c r="V140" s="27"/>
      <c r="W140" s="28"/>
      <c r="X140" s="349"/>
      <c r="Y140" s="30"/>
    </row>
    <row r="141" spans="1:25" ht="65.25" customHeight="1" x14ac:dyDescent="0.2">
      <c r="A141" s="499"/>
      <c r="B141" s="110"/>
      <c r="C141" s="22"/>
      <c r="D141" s="398"/>
      <c r="E141" s="261" t="s">
        <v>106</v>
      </c>
      <c r="F141" s="22"/>
      <c r="G141" s="111"/>
      <c r="H141" s="400"/>
      <c r="I141" s="13" t="s">
        <v>274</v>
      </c>
      <c r="J141" s="21"/>
      <c r="K141" s="9"/>
      <c r="L141" s="10"/>
      <c r="M141" s="10"/>
      <c r="N141" s="10"/>
      <c r="O141" s="10"/>
      <c r="P141" s="10"/>
      <c r="Q141" s="10"/>
      <c r="R141" s="10"/>
      <c r="S141" s="10"/>
      <c r="T141" s="18"/>
      <c r="U141" s="410"/>
      <c r="V141" s="27"/>
      <c r="W141" s="28"/>
      <c r="X141" s="349"/>
      <c r="Y141" s="30"/>
    </row>
    <row r="142" spans="1:25" ht="21.75" customHeight="1" x14ac:dyDescent="0.2">
      <c r="A142" s="499"/>
      <c r="B142" s="112"/>
      <c r="C142" s="23"/>
      <c r="D142" s="425"/>
      <c r="E142" s="261" t="s">
        <v>106</v>
      </c>
      <c r="F142" s="23"/>
      <c r="G142" s="113"/>
      <c r="H142" s="501"/>
      <c r="I142" s="13" t="s">
        <v>202</v>
      </c>
      <c r="J142" s="24"/>
      <c r="K142" s="25" t="e">
        <f>K140/K141*100</f>
        <v>#DIV/0!</v>
      </c>
      <c r="L142" s="25" t="e">
        <f t="shared" ref="L142:T142" si="38">L140/L141*100</f>
        <v>#DIV/0!</v>
      </c>
      <c r="M142" s="25" t="e">
        <f t="shared" si="38"/>
        <v>#DIV/0!</v>
      </c>
      <c r="N142" s="25" t="e">
        <f t="shared" si="38"/>
        <v>#DIV/0!</v>
      </c>
      <c r="O142" s="25" t="e">
        <f t="shared" si="38"/>
        <v>#DIV/0!</v>
      </c>
      <c r="P142" s="25" t="e">
        <f t="shared" si="38"/>
        <v>#DIV/0!</v>
      </c>
      <c r="Q142" s="25" t="e">
        <f t="shared" si="38"/>
        <v>#DIV/0!</v>
      </c>
      <c r="R142" s="25" t="e">
        <f t="shared" si="38"/>
        <v>#DIV/0!</v>
      </c>
      <c r="S142" s="25" t="e">
        <f t="shared" si="38"/>
        <v>#DIV/0!</v>
      </c>
      <c r="T142" s="25" t="e">
        <f t="shared" si="38"/>
        <v>#DIV/0!</v>
      </c>
      <c r="U142" s="410"/>
      <c r="V142" s="27"/>
      <c r="W142" s="28"/>
      <c r="X142" s="349"/>
      <c r="Y142" s="54"/>
    </row>
    <row r="143" spans="1:25" ht="30" customHeight="1" x14ac:dyDescent="0.2">
      <c r="A143" s="491" t="s">
        <v>275</v>
      </c>
      <c r="B143" s="455"/>
      <c r="C143" s="502">
        <v>5</v>
      </c>
      <c r="D143" s="421">
        <v>15</v>
      </c>
      <c r="E143" s="261" t="s">
        <v>204</v>
      </c>
      <c r="F143" s="391">
        <v>29</v>
      </c>
      <c r="G143" s="505" t="s">
        <v>276</v>
      </c>
      <c r="H143" s="349" t="s">
        <v>277</v>
      </c>
      <c r="I143" s="13" t="s">
        <v>278</v>
      </c>
      <c r="J143" s="14">
        <v>6</v>
      </c>
      <c r="K143" s="48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5">
        <v>0</v>
      </c>
      <c r="U143" s="410"/>
      <c r="V143" s="393" t="s">
        <v>279</v>
      </c>
      <c r="W143" s="346" t="s">
        <v>110</v>
      </c>
      <c r="X143" s="349" t="s">
        <v>36</v>
      </c>
      <c r="Y143" s="334" t="s">
        <v>280</v>
      </c>
    </row>
    <row r="144" spans="1:25" ht="26.25" customHeight="1" x14ac:dyDescent="0.2">
      <c r="A144" s="492"/>
      <c r="B144" s="456"/>
      <c r="C144" s="503"/>
      <c r="D144" s="398"/>
      <c r="E144" s="261" t="s">
        <v>204</v>
      </c>
      <c r="F144" s="360"/>
      <c r="G144" s="506"/>
      <c r="H144" s="349"/>
      <c r="I144" s="13" t="s">
        <v>281</v>
      </c>
      <c r="J144" s="14">
        <v>9</v>
      </c>
      <c r="K144" s="48">
        <v>9</v>
      </c>
      <c r="L144" s="44">
        <v>1</v>
      </c>
      <c r="M144" s="44">
        <v>1</v>
      </c>
      <c r="N144" s="44">
        <v>1</v>
      </c>
      <c r="O144" s="44">
        <v>1</v>
      </c>
      <c r="P144" s="44">
        <v>1</v>
      </c>
      <c r="Q144" s="44">
        <v>1</v>
      </c>
      <c r="R144" s="44">
        <v>1</v>
      </c>
      <c r="S144" s="44">
        <v>1</v>
      </c>
      <c r="T144" s="45">
        <v>1</v>
      </c>
      <c r="U144" s="410"/>
      <c r="V144" s="365"/>
      <c r="W144" s="347"/>
      <c r="X144" s="349"/>
      <c r="Y144" s="335"/>
    </row>
    <row r="145" spans="1:25" ht="22.5" customHeight="1" x14ac:dyDescent="0.2">
      <c r="A145" s="492"/>
      <c r="B145" s="456"/>
      <c r="C145" s="503"/>
      <c r="D145" s="398"/>
      <c r="E145" s="261" t="s">
        <v>204</v>
      </c>
      <c r="F145" s="360"/>
      <c r="G145" s="506"/>
      <c r="H145" s="349"/>
      <c r="I145" s="13" t="s">
        <v>114</v>
      </c>
      <c r="J145" s="14">
        <v>66.67</v>
      </c>
      <c r="K145" s="25">
        <f>K143/K144*100</f>
        <v>0</v>
      </c>
      <c r="L145" s="25">
        <f t="shared" ref="L145:T145" si="39">L143/L144*100</f>
        <v>0</v>
      </c>
      <c r="M145" s="25">
        <f t="shared" si="39"/>
        <v>0</v>
      </c>
      <c r="N145" s="25">
        <f t="shared" si="39"/>
        <v>0</v>
      </c>
      <c r="O145" s="25">
        <f t="shared" si="39"/>
        <v>0</v>
      </c>
      <c r="P145" s="25">
        <f t="shared" si="39"/>
        <v>0</v>
      </c>
      <c r="Q145" s="25">
        <f t="shared" si="39"/>
        <v>0</v>
      </c>
      <c r="R145" s="25">
        <f t="shared" si="39"/>
        <v>0</v>
      </c>
      <c r="S145" s="25">
        <f t="shared" si="39"/>
        <v>0</v>
      </c>
      <c r="T145" s="26">
        <f t="shared" si="39"/>
        <v>0</v>
      </c>
      <c r="U145" s="410"/>
      <c r="V145" s="365"/>
      <c r="W145" s="347"/>
      <c r="X145" s="349"/>
      <c r="Y145" s="335"/>
    </row>
    <row r="146" spans="1:25" ht="54.75" customHeight="1" x14ac:dyDescent="0.2">
      <c r="A146" s="492"/>
      <c r="B146" s="456"/>
      <c r="C146" s="503"/>
      <c r="D146" s="398"/>
      <c r="E146" s="261" t="s">
        <v>204</v>
      </c>
      <c r="F146" s="360"/>
      <c r="G146" s="506"/>
      <c r="H146" s="349" t="s">
        <v>282</v>
      </c>
      <c r="I146" s="105" t="s">
        <v>283</v>
      </c>
      <c r="J146" s="114"/>
      <c r="K146" s="48"/>
      <c r="L146" s="44"/>
      <c r="M146" s="44"/>
      <c r="N146" s="44"/>
      <c r="O146" s="44"/>
      <c r="P146" s="44"/>
      <c r="Q146" s="44"/>
      <c r="R146" s="44"/>
      <c r="S146" s="44"/>
      <c r="T146" s="45"/>
      <c r="U146" s="410"/>
      <c r="V146" s="365"/>
      <c r="W146" s="347"/>
      <c r="X146" s="349"/>
      <c r="Y146" s="335"/>
    </row>
    <row r="147" spans="1:25" ht="33.75" customHeight="1" x14ac:dyDescent="0.2">
      <c r="A147" s="492"/>
      <c r="B147" s="456"/>
      <c r="C147" s="503"/>
      <c r="D147" s="398"/>
      <c r="E147" s="261" t="s">
        <v>204</v>
      </c>
      <c r="F147" s="360"/>
      <c r="G147" s="506"/>
      <c r="H147" s="349"/>
      <c r="I147" s="115" t="s">
        <v>284</v>
      </c>
      <c r="J147" s="114"/>
      <c r="K147" s="48"/>
      <c r="L147" s="44"/>
      <c r="M147" s="44"/>
      <c r="N147" s="44"/>
      <c r="O147" s="44"/>
      <c r="P147" s="44"/>
      <c r="Q147" s="44"/>
      <c r="R147" s="44"/>
      <c r="S147" s="44"/>
      <c r="T147" s="45"/>
      <c r="U147" s="410"/>
      <c r="V147" s="365"/>
      <c r="W147" s="347"/>
      <c r="X147" s="349"/>
      <c r="Y147" s="335"/>
    </row>
    <row r="148" spans="1:25" ht="25.5" customHeight="1" x14ac:dyDescent="0.2">
      <c r="A148" s="492"/>
      <c r="B148" s="456"/>
      <c r="C148" s="504"/>
      <c r="D148" s="398"/>
      <c r="E148" s="261" t="s">
        <v>204</v>
      </c>
      <c r="F148" s="360"/>
      <c r="G148" s="507"/>
      <c r="H148" s="349"/>
      <c r="I148" s="105" t="s">
        <v>114</v>
      </c>
      <c r="J148" s="114"/>
      <c r="K148" s="25" t="e">
        <f>K146/K147*100</f>
        <v>#DIV/0!</v>
      </c>
      <c r="L148" s="25" t="e">
        <f t="shared" ref="L148:T148" si="40">L146/L147*100</f>
        <v>#DIV/0!</v>
      </c>
      <c r="M148" s="25" t="e">
        <f t="shared" si="40"/>
        <v>#DIV/0!</v>
      </c>
      <c r="N148" s="25" t="e">
        <f t="shared" si="40"/>
        <v>#DIV/0!</v>
      </c>
      <c r="O148" s="25" t="e">
        <f t="shared" si="40"/>
        <v>#DIV/0!</v>
      </c>
      <c r="P148" s="25" t="e">
        <f t="shared" si="40"/>
        <v>#DIV/0!</v>
      </c>
      <c r="Q148" s="25" t="e">
        <f t="shared" si="40"/>
        <v>#DIV/0!</v>
      </c>
      <c r="R148" s="25" t="e">
        <f t="shared" si="40"/>
        <v>#DIV/0!</v>
      </c>
      <c r="S148" s="25" t="e">
        <f t="shared" si="40"/>
        <v>#DIV/0!</v>
      </c>
      <c r="T148" s="26" t="e">
        <f t="shared" si="40"/>
        <v>#DIV/0!</v>
      </c>
      <c r="U148" s="410"/>
      <c r="V148" s="365"/>
      <c r="W148" s="347"/>
      <c r="X148" s="349"/>
      <c r="Y148" s="336"/>
    </row>
    <row r="149" spans="1:25" ht="42.75" customHeight="1" x14ac:dyDescent="0.2">
      <c r="A149" s="491" t="s">
        <v>285</v>
      </c>
      <c r="B149" s="384"/>
      <c r="C149" s="414"/>
      <c r="D149" s="470">
        <v>16</v>
      </c>
      <c r="E149" s="256" t="s">
        <v>159</v>
      </c>
      <c r="F149" s="431">
        <v>30</v>
      </c>
      <c r="G149" s="424" t="s">
        <v>286</v>
      </c>
      <c r="H149" s="347" t="s">
        <v>287</v>
      </c>
      <c r="I149" s="57" t="s">
        <v>288</v>
      </c>
      <c r="J149" s="14">
        <v>14</v>
      </c>
      <c r="K149" s="9">
        <v>6</v>
      </c>
      <c r="L149" s="10">
        <v>6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8">
        <v>0</v>
      </c>
      <c r="U149" s="364"/>
      <c r="V149" s="393" t="s">
        <v>279</v>
      </c>
      <c r="W149" s="346" t="s">
        <v>289</v>
      </c>
      <c r="X149" s="349" t="s">
        <v>51</v>
      </c>
      <c r="Y149" s="334" t="s">
        <v>163</v>
      </c>
    </row>
    <row r="150" spans="1:25" ht="45.75" customHeight="1" x14ac:dyDescent="0.2">
      <c r="A150" s="492"/>
      <c r="B150" s="353"/>
      <c r="C150" s="355"/>
      <c r="D150" s="470"/>
      <c r="E150" s="256" t="s">
        <v>159</v>
      </c>
      <c r="F150" s="432"/>
      <c r="G150" s="351"/>
      <c r="H150" s="347"/>
      <c r="I150" s="57" t="s">
        <v>290</v>
      </c>
      <c r="J150" s="14">
        <v>13</v>
      </c>
      <c r="K150" s="9">
        <v>5</v>
      </c>
      <c r="L150" s="10">
        <v>5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8">
        <v>0</v>
      </c>
      <c r="U150" s="364"/>
      <c r="V150" s="365"/>
      <c r="W150" s="347"/>
      <c r="X150" s="349"/>
      <c r="Y150" s="335"/>
    </row>
    <row r="151" spans="1:25" ht="21.75" customHeight="1" x14ac:dyDescent="0.2">
      <c r="A151" s="492"/>
      <c r="B151" s="354"/>
      <c r="C151" s="356"/>
      <c r="D151" s="470"/>
      <c r="E151" s="256" t="s">
        <v>159</v>
      </c>
      <c r="F151" s="432"/>
      <c r="G151" s="352"/>
      <c r="H151" s="348"/>
      <c r="I151" s="13" t="s">
        <v>291</v>
      </c>
      <c r="J151" s="31">
        <f>(J149-J150)/J149*100</f>
        <v>7.1428571428571423</v>
      </c>
      <c r="K151" s="25">
        <f>((K149-K150)/K149)*100</f>
        <v>16.666666666666664</v>
      </c>
      <c r="L151" s="25">
        <f t="shared" ref="L151:T151" si="41">((L149-L150)/L149)*100</f>
        <v>16.666666666666664</v>
      </c>
      <c r="M151" s="25" t="e">
        <f t="shared" si="41"/>
        <v>#DIV/0!</v>
      </c>
      <c r="N151" s="25" t="e">
        <f t="shared" si="41"/>
        <v>#DIV/0!</v>
      </c>
      <c r="O151" s="25" t="e">
        <f t="shared" si="41"/>
        <v>#DIV/0!</v>
      </c>
      <c r="P151" s="25" t="e">
        <f t="shared" si="41"/>
        <v>#DIV/0!</v>
      </c>
      <c r="Q151" s="25" t="e">
        <f t="shared" si="41"/>
        <v>#DIV/0!</v>
      </c>
      <c r="R151" s="25" t="e">
        <f t="shared" si="41"/>
        <v>#DIV/0!</v>
      </c>
      <c r="S151" s="25" t="e">
        <f t="shared" si="41"/>
        <v>#DIV/0!</v>
      </c>
      <c r="T151" s="26" t="e">
        <f t="shared" si="41"/>
        <v>#DIV/0!</v>
      </c>
      <c r="U151" s="364"/>
      <c r="V151" s="365"/>
      <c r="W151" s="347"/>
      <c r="X151" s="349"/>
      <c r="Y151" s="336"/>
    </row>
    <row r="152" spans="1:25" ht="27.75" customHeight="1" x14ac:dyDescent="0.2">
      <c r="A152" s="491" t="s">
        <v>292</v>
      </c>
      <c r="B152" s="384"/>
      <c r="C152" s="391"/>
      <c r="D152" s="493"/>
      <c r="E152" s="253" t="s">
        <v>30</v>
      </c>
      <c r="F152" s="391">
        <v>31</v>
      </c>
      <c r="G152" s="424" t="s">
        <v>293</v>
      </c>
      <c r="H152" s="346" t="s">
        <v>294</v>
      </c>
      <c r="I152" s="57" t="s">
        <v>295</v>
      </c>
      <c r="J152" s="21">
        <v>22</v>
      </c>
      <c r="K152" s="9">
        <v>3</v>
      </c>
      <c r="L152" s="10">
        <v>2</v>
      </c>
      <c r="M152" s="10">
        <v>0</v>
      </c>
      <c r="N152" s="10">
        <v>0</v>
      </c>
      <c r="O152" s="10">
        <v>0</v>
      </c>
      <c r="P152" s="10">
        <v>1</v>
      </c>
      <c r="Q152" s="10">
        <v>0</v>
      </c>
      <c r="R152" s="10">
        <v>0</v>
      </c>
      <c r="S152" s="11">
        <v>0</v>
      </c>
      <c r="T152" s="12">
        <v>0</v>
      </c>
      <c r="U152" s="364"/>
      <c r="V152" s="393" t="s">
        <v>133</v>
      </c>
      <c r="W152" s="346" t="s">
        <v>35</v>
      </c>
      <c r="X152" s="349" t="s">
        <v>51</v>
      </c>
      <c r="Y152" s="334" t="s">
        <v>37</v>
      </c>
    </row>
    <row r="153" spans="1:25" ht="21.75" customHeight="1" x14ac:dyDescent="0.2">
      <c r="A153" s="492"/>
      <c r="B153" s="353"/>
      <c r="C153" s="360"/>
      <c r="D153" s="360"/>
      <c r="E153" s="253" t="s">
        <v>30</v>
      </c>
      <c r="F153" s="360"/>
      <c r="G153" s="351"/>
      <c r="H153" s="347"/>
      <c r="I153" s="57" t="s">
        <v>296</v>
      </c>
      <c r="J153" s="21">
        <v>4633</v>
      </c>
      <c r="K153" s="9">
        <v>460</v>
      </c>
      <c r="L153" s="10">
        <v>460</v>
      </c>
      <c r="M153" s="10">
        <v>47</v>
      </c>
      <c r="N153" s="10">
        <v>40</v>
      </c>
      <c r="O153" s="10">
        <v>60</v>
      </c>
      <c r="P153" s="10">
        <v>42</v>
      </c>
      <c r="Q153" s="10">
        <v>122</v>
      </c>
      <c r="R153" s="10">
        <v>40</v>
      </c>
      <c r="S153" s="11">
        <v>0</v>
      </c>
      <c r="T153" s="12">
        <v>0</v>
      </c>
      <c r="U153" s="364"/>
      <c r="V153" s="365"/>
      <c r="W153" s="347"/>
      <c r="X153" s="349"/>
      <c r="Y153" s="335"/>
    </row>
    <row r="154" spans="1:25" ht="39.75" customHeight="1" x14ac:dyDescent="0.2">
      <c r="A154" s="492"/>
      <c r="B154" s="354"/>
      <c r="C154" s="361"/>
      <c r="D154" s="361"/>
      <c r="E154" s="253" t="s">
        <v>30</v>
      </c>
      <c r="F154" s="360"/>
      <c r="G154" s="352"/>
      <c r="H154" s="348"/>
      <c r="I154" s="13" t="s">
        <v>128</v>
      </c>
      <c r="J154" s="24">
        <f>J152*1000/J153</f>
        <v>4.7485430606518451</v>
      </c>
      <c r="K154" s="25">
        <f>K152*1000/K153</f>
        <v>6.5217391304347823</v>
      </c>
      <c r="L154" s="25">
        <f t="shared" ref="L154:T154" si="42">L152*1000/L153</f>
        <v>4.3478260869565215</v>
      </c>
      <c r="M154" s="25">
        <f t="shared" si="42"/>
        <v>0</v>
      </c>
      <c r="N154" s="25">
        <f t="shared" si="42"/>
        <v>0</v>
      </c>
      <c r="O154" s="25">
        <f t="shared" si="42"/>
        <v>0</v>
      </c>
      <c r="P154" s="25">
        <f t="shared" si="42"/>
        <v>23.80952380952381</v>
      </c>
      <c r="Q154" s="25">
        <f t="shared" si="42"/>
        <v>0</v>
      </c>
      <c r="R154" s="25">
        <f t="shared" si="42"/>
        <v>0</v>
      </c>
      <c r="S154" s="72" t="e">
        <f t="shared" si="42"/>
        <v>#DIV/0!</v>
      </c>
      <c r="T154" s="73" t="e">
        <f t="shared" si="42"/>
        <v>#DIV/0!</v>
      </c>
      <c r="U154" s="364"/>
      <c r="V154" s="365"/>
      <c r="W154" s="347"/>
      <c r="X154" s="349"/>
      <c r="Y154" s="336"/>
    </row>
    <row r="155" spans="1:25" ht="68.25" customHeight="1" x14ac:dyDescent="0.2">
      <c r="A155" s="491" t="s">
        <v>297</v>
      </c>
      <c r="B155" s="384"/>
      <c r="C155" s="418"/>
      <c r="D155" s="418"/>
      <c r="E155" s="255" t="s">
        <v>106</v>
      </c>
      <c r="F155" s="391">
        <v>32</v>
      </c>
      <c r="G155" s="424" t="s">
        <v>298</v>
      </c>
      <c r="H155" s="346" t="s">
        <v>299</v>
      </c>
      <c r="I155" s="57" t="s">
        <v>300</v>
      </c>
      <c r="J155" s="21">
        <v>9</v>
      </c>
      <c r="K155" s="9" t="s">
        <v>594</v>
      </c>
      <c r="L155" s="10" t="s">
        <v>594</v>
      </c>
      <c r="M155" s="10" t="s">
        <v>594</v>
      </c>
      <c r="N155" s="10" t="s">
        <v>594</v>
      </c>
      <c r="O155" s="10" t="s">
        <v>594</v>
      </c>
      <c r="P155" s="10" t="s">
        <v>594</v>
      </c>
      <c r="Q155" s="10" t="s">
        <v>594</v>
      </c>
      <c r="R155" s="10" t="s">
        <v>594</v>
      </c>
      <c r="S155" s="10" t="s">
        <v>594</v>
      </c>
      <c r="T155" s="10" t="s">
        <v>594</v>
      </c>
      <c r="U155" s="364"/>
      <c r="V155" s="393" t="s">
        <v>34</v>
      </c>
      <c r="W155" s="346" t="s">
        <v>35</v>
      </c>
      <c r="X155" s="349" t="s">
        <v>36</v>
      </c>
      <c r="Y155" s="334" t="s">
        <v>197</v>
      </c>
    </row>
    <row r="156" spans="1:25" ht="43.5" x14ac:dyDescent="0.2">
      <c r="A156" s="492"/>
      <c r="B156" s="353"/>
      <c r="C156" s="419"/>
      <c r="D156" s="419"/>
      <c r="E156" s="255" t="s">
        <v>106</v>
      </c>
      <c r="F156" s="360"/>
      <c r="G156" s="351"/>
      <c r="H156" s="347"/>
      <c r="I156" s="57" t="s">
        <v>301</v>
      </c>
      <c r="J156" s="21">
        <v>9</v>
      </c>
      <c r="K156" s="9">
        <v>9</v>
      </c>
      <c r="L156" s="10">
        <v>1</v>
      </c>
      <c r="M156" s="10">
        <v>1</v>
      </c>
      <c r="N156" s="10">
        <v>1</v>
      </c>
      <c r="O156" s="10">
        <v>1</v>
      </c>
      <c r="P156" s="10">
        <v>1</v>
      </c>
      <c r="Q156" s="10">
        <v>1</v>
      </c>
      <c r="R156" s="10">
        <v>1</v>
      </c>
      <c r="S156" s="10">
        <v>1</v>
      </c>
      <c r="T156" s="18">
        <v>1</v>
      </c>
      <c r="U156" s="364"/>
      <c r="V156" s="365"/>
      <c r="W156" s="347"/>
      <c r="X156" s="349"/>
      <c r="Y156" s="335"/>
    </row>
    <row r="157" spans="1:25" ht="21.75" customHeight="1" x14ac:dyDescent="0.2">
      <c r="A157" s="492"/>
      <c r="B157" s="354"/>
      <c r="C157" s="420"/>
      <c r="D157" s="420"/>
      <c r="E157" s="255" t="s">
        <v>106</v>
      </c>
      <c r="F157" s="360"/>
      <c r="G157" s="352"/>
      <c r="H157" s="348"/>
      <c r="I157" s="13" t="s">
        <v>114</v>
      </c>
      <c r="J157" s="21">
        <v>100</v>
      </c>
      <c r="K157" s="25" t="e">
        <f>K155/K156*100</f>
        <v>#VALUE!</v>
      </c>
      <c r="L157" s="25" t="e">
        <f t="shared" ref="L157:T157" si="43">L155/L156*100</f>
        <v>#VALUE!</v>
      </c>
      <c r="M157" s="25" t="e">
        <f t="shared" si="43"/>
        <v>#VALUE!</v>
      </c>
      <c r="N157" s="25" t="e">
        <f t="shared" si="43"/>
        <v>#VALUE!</v>
      </c>
      <c r="O157" s="25" t="e">
        <f t="shared" si="43"/>
        <v>#VALUE!</v>
      </c>
      <c r="P157" s="25" t="e">
        <f t="shared" si="43"/>
        <v>#VALUE!</v>
      </c>
      <c r="Q157" s="25" t="e">
        <f t="shared" si="43"/>
        <v>#VALUE!</v>
      </c>
      <c r="R157" s="25" t="e">
        <f t="shared" si="43"/>
        <v>#VALUE!</v>
      </c>
      <c r="S157" s="25" t="e">
        <f t="shared" si="43"/>
        <v>#VALUE!</v>
      </c>
      <c r="T157" s="26" t="e">
        <f t="shared" si="43"/>
        <v>#VALUE!</v>
      </c>
      <c r="U157" s="364"/>
      <c r="V157" s="365"/>
      <c r="W157" s="347"/>
      <c r="X157" s="349"/>
      <c r="Y157" s="336"/>
    </row>
    <row r="158" spans="1:25" ht="45" customHeight="1" x14ac:dyDescent="0.2">
      <c r="A158" s="491" t="s">
        <v>302</v>
      </c>
      <c r="B158" s="384"/>
      <c r="C158" s="391"/>
      <c r="D158" s="421">
        <v>17</v>
      </c>
      <c r="E158" s="261" t="s">
        <v>303</v>
      </c>
      <c r="F158" s="391">
        <v>33</v>
      </c>
      <c r="G158" s="424" t="s">
        <v>304</v>
      </c>
      <c r="H158" s="346" t="s">
        <v>305</v>
      </c>
      <c r="I158" s="13" t="s">
        <v>306</v>
      </c>
      <c r="J158" s="116">
        <v>255127</v>
      </c>
      <c r="K158" s="310">
        <v>68691</v>
      </c>
      <c r="L158" s="311">
        <v>12456</v>
      </c>
      <c r="M158" s="311">
        <v>7493</v>
      </c>
      <c r="N158" s="311">
        <v>8366</v>
      </c>
      <c r="O158" s="311">
        <v>7417</v>
      </c>
      <c r="P158" s="311">
        <v>13652</v>
      </c>
      <c r="Q158" s="311">
        <v>8628</v>
      </c>
      <c r="R158" s="311">
        <v>2916</v>
      </c>
      <c r="S158" s="311">
        <v>3636</v>
      </c>
      <c r="T158" s="312">
        <v>4127</v>
      </c>
      <c r="U158" s="508"/>
      <c r="V158" s="393" t="s">
        <v>34</v>
      </c>
      <c r="W158" s="346" t="s">
        <v>110</v>
      </c>
      <c r="X158" s="349" t="s">
        <v>51</v>
      </c>
      <c r="Y158" s="334" t="s">
        <v>307</v>
      </c>
    </row>
    <row r="159" spans="1:25" ht="43.5" x14ac:dyDescent="0.2">
      <c r="A159" s="492"/>
      <c r="B159" s="353"/>
      <c r="C159" s="360"/>
      <c r="D159" s="398"/>
      <c r="E159" s="261" t="s">
        <v>303</v>
      </c>
      <c r="F159" s="360"/>
      <c r="G159" s="351"/>
      <c r="H159" s="347"/>
      <c r="I159" s="13" t="s">
        <v>308</v>
      </c>
      <c r="J159" s="116">
        <v>1300143</v>
      </c>
      <c r="K159" s="310">
        <v>288546</v>
      </c>
      <c r="L159" s="311">
        <v>73951</v>
      </c>
      <c r="M159" s="311">
        <v>22598</v>
      </c>
      <c r="N159" s="311">
        <v>24404</v>
      </c>
      <c r="O159" s="311">
        <v>28014</v>
      </c>
      <c r="P159" s="311">
        <v>49083</v>
      </c>
      <c r="Q159" s="311">
        <v>42768</v>
      </c>
      <c r="R159" s="311">
        <v>20563</v>
      </c>
      <c r="S159" s="311">
        <v>12701</v>
      </c>
      <c r="T159" s="312">
        <v>14464</v>
      </c>
      <c r="U159" s="508"/>
      <c r="V159" s="365"/>
      <c r="W159" s="347"/>
      <c r="X159" s="349"/>
      <c r="Y159" s="335"/>
    </row>
    <row r="160" spans="1:25" ht="21.75" customHeight="1" x14ac:dyDescent="0.2">
      <c r="A160" s="492"/>
      <c r="B160" s="354"/>
      <c r="C160" s="361"/>
      <c r="D160" s="425"/>
      <c r="E160" s="261" t="s">
        <v>303</v>
      </c>
      <c r="F160" s="360"/>
      <c r="G160" s="352"/>
      <c r="H160" s="348"/>
      <c r="I160" s="13" t="s">
        <v>114</v>
      </c>
      <c r="J160" s="117">
        <f>J158*100/J159</f>
        <v>19.622995316669012</v>
      </c>
      <c r="K160" s="25">
        <f>K158/K159*100</f>
        <v>23.805909629660434</v>
      </c>
      <c r="L160" s="25">
        <f t="shared" ref="L160:T160" si="44">L158/L159*100</f>
        <v>16.843585617503482</v>
      </c>
      <c r="M160" s="25">
        <f t="shared" si="44"/>
        <v>33.157801575360651</v>
      </c>
      <c r="N160" s="25">
        <f t="shared" si="44"/>
        <v>34.281265366333386</v>
      </c>
      <c r="O160" s="25">
        <f t="shared" si="44"/>
        <v>26.476047690440495</v>
      </c>
      <c r="P160" s="25">
        <f t="shared" si="44"/>
        <v>27.814110791923884</v>
      </c>
      <c r="Q160" s="25">
        <f t="shared" si="44"/>
        <v>20.173961840628508</v>
      </c>
      <c r="R160" s="25">
        <f t="shared" si="44"/>
        <v>14.180810193065213</v>
      </c>
      <c r="S160" s="25">
        <f t="shared" si="44"/>
        <v>28.627667112825762</v>
      </c>
      <c r="T160" s="26">
        <f t="shared" si="44"/>
        <v>28.532909292035395</v>
      </c>
      <c r="U160" s="508"/>
      <c r="V160" s="365"/>
      <c r="W160" s="347"/>
      <c r="X160" s="349"/>
      <c r="Y160" s="336"/>
    </row>
    <row r="161" spans="1:25" ht="50.25" customHeight="1" x14ac:dyDescent="0.2">
      <c r="A161" s="491" t="s">
        <v>309</v>
      </c>
      <c r="B161" s="384"/>
      <c r="C161" s="418"/>
      <c r="D161" s="118"/>
      <c r="E161" s="255" t="s">
        <v>106</v>
      </c>
      <c r="F161" s="391">
        <v>34</v>
      </c>
      <c r="G161" s="424" t="s">
        <v>310</v>
      </c>
      <c r="H161" s="346" t="s">
        <v>131</v>
      </c>
      <c r="I161" s="13" t="s">
        <v>311</v>
      </c>
      <c r="J161" s="21">
        <v>8344</v>
      </c>
      <c r="K161" s="36">
        <v>8485</v>
      </c>
      <c r="L161" s="33">
        <v>1140</v>
      </c>
      <c r="M161" s="10">
        <v>155</v>
      </c>
      <c r="N161" s="10">
        <v>68</v>
      </c>
      <c r="O161" s="33">
        <v>1382</v>
      </c>
      <c r="P161" s="33">
        <v>1876</v>
      </c>
      <c r="Q161" s="10">
        <v>384</v>
      </c>
      <c r="R161" s="10">
        <v>276</v>
      </c>
      <c r="S161" s="10">
        <v>143</v>
      </c>
      <c r="T161" s="18">
        <v>34</v>
      </c>
      <c r="U161" s="364"/>
      <c r="V161" s="393" t="s">
        <v>34</v>
      </c>
      <c r="W161" s="346" t="s">
        <v>110</v>
      </c>
      <c r="X161" s="349" t="s">
        <v>51</v>
      </c>
      <c r="Y161" s="334" t="s">
        <v>112</v>
      </c>
    </row>
    <row r="162" spans="1:25" ht="43.5" x14ac:dyDescent="0.2">
      <c r="A162" s="492"/>
      <c r="B162" s="353"/>
      <c r="C162" s="419"/>
      <c r="D162" s="92"/>
      <c r="E162" s="255" t="s">
        <v>106</v>
      </c>
      <c r="F162" s="360"/>
      <c r="G162" s="351"/>
      <c r="H162" s="347"/>
      <c r="I162" s="13" t="s">
        <v>312</v>
      </c>
      <c r="J162" s="21">
        <v>10934</v>
      </c>
      <c r="K162" s="36">
        <v>10782</v>
      </c>
      <c r="L162" s="33">
        <v>2148</v>
      </c>
      <c r="M162" s="10">
        <v>727</v>
      </c>
      <c r="N162" s="33">
        <v>1064</v>
      </c>
      <c r="O162" s="33">
        <v>1225</v>
      </c>
      <c r="P162" s="33">
        <v>1593</v>
      </c>
      <c r="Q162" s="33">
        <v>1708</v>
      </c>
      <c r="R162" s="33">
        <v>1094</v>
      </c>
      <c r="S162" s="10">
        <v>523</v>
      </c>
      <c r="T162" s="18">
        <v>701</v>
      </c>
      <c r="U162" s="364"/>
      <c r="V162" s="365"/>
      <c r="W162" s="347"/>
      <c r="X162" s="349"/>
      <c r="Y162" s="335"/>
    </row>
    <row r="163" spans="1:25" ht="21.75" customHeight="1" x14ac:dyDescent="0.2">
      <c r="A163" s="492"/>
      <c r="B163" s="354"/>
      <c r="C163" s="420"/>
      <c r="D163" s="92"/>
      <c r="E163" s="255" t="s">
        <v>106</v>
      </c>
      <c r="F163" s="360"/>
      <c r="G163" s="352"/>
      <c r="H163" s="348"/>
      <c r="I163" s="13" t="s">
        <v>114</v>
      </c>
      <c r="J163" s="24">
        <f>J161*100/J162</f>
        <v>76.312419974391801</v>
      </c>
      <c r="K163" s="25">
        <f>K161/K162*100</f>
        <v>78.695974772769432</v>
      </c>
      <c r="L163" s="25">
        <f t="shared" ref="L163:T163" si="45">L161/L162*100</f>
        <v>53.072625698324025</v>
      </c>
      <c r="M163" s="25">
        <f t="shared" si="45"/>
        <v>21.320495185694636</v>
      </c>
      <c r="N163" s="25">
        <f t="shared" si="45"/>
        <v>6.3909774436090219</v>
      </c>
      <c r="O163" s="25">
        <f t="shared" si="45"/>
        <v>112.81632653061224</v>
      </c>
      <c r="P163" s="25">
        <f t="shared" si="45"/>
        <v>117.76522284996862</v>
      </c>
      <c r="Q163" s="25">
        <f t="shared" si="45"/>
        <v>22.482435597189696</v>
      </c>
      <c r="R163" s="25">
        <f t="shared" si="45"/>
        <v>25.228519195612432</v>
      </c>
      <c r="S163" s="25">
        <f t="shared" si="45"/>
        <v>27.342256214149142</v>
      </c>
      <c r="T163" s="26">
        <f t="shared" si="45"/>
        <v>4.8502139800285313</v>
      </c>
      <c r="U163" s="364"/>
      <c r="V163" s="365"/>
      <c r="W163" s="347"/>
      <c r="X163" s="349"/>
      <c r="Y163" s="336"/>
    </row>
    <row r="164" spans="1:25" ht="25.5" customHeight="1" x14ac:dyDescent="0.2">
      <c r="A164" s="492"/>
      <c r="B164" s="384"/>
      <c r="C164" s="391"/>
      <c r="D164" s="391"/>
      <c r="E164" s="255" t="s">
        <v>106</v>
      </c>
      <c r="F164" s="391">
        <v>35</v>
      </c>
      <c r="G164" s="424" t="s">
        <v>313</v>
      </c>
      <c r="H164" s="346" t="s">
        <v>314</v>
      </c>
      <c r="I164" s="13" t="s">
        <v>315</v>
      </c>
      <c r="J164" s="21">
        <v>14</v>
      </c>
      <c r="K164" s="9">
        <v>7</v>
      </c>
      <c r="L164" s="10">
        <v>0</v>
      </c>
      <c r="M164" s="10">
        <v>1</v>
      </c>
      <c r="N164" s="10">
        <v>1</v>
      </c>
      <c r="O164" s="10">
        <v>0</v>
      </c>
      <c r="P164" s="10">
        <v>2</v>
      </c>
      <c r="Q164" s="10">
        <v>3</v>
      </c>
      <c r="R164" s="10">
        <v>0</v>
      </c>
      <c r="S164" s="10">
        <v>0</v>
      </c>
      <c r="T164" s="18">
        <v>0</v>
      </c>
      <c r="U164" s="364"/>
      <c r="V164" s="393" t="s">
        <v>133</v>
      </c>
      <c r="W164" s="399" t="s">
        <v>110</v>
      </c>
      <c r="X164" s="349" t="s">
        <v>77</v>
      </c>
      <c r="Y164" s="334" t="s">
        <v>112</v>
      </c>
    </row>
    <row r="165" spans="1:25" ht="21.75" customHeight="1" x14ac:dyDescent="0.2">
      <c r="A165" s="492"/>
      <c r="B165" s="353"/>
      <c r="C165" s="360"/>
      <c r="D165" s="360"/>
      <c r="E165" s="255" t="s">
        <v>106</v>
      </c>
      <c r="F165" s="360"/>
      <c r="G165" s="351"/>
      <c r="H165" s="347"/>
      <c r="I165" s="13" t="s">
        <v>193</v>
      </c>
      <c r="J165" s="35">
        <v>547774</v>
      </c>
      <c r="K165" s="293">
        <v>550354</v>
      </c>
      <c r="L165" s="294">
        <v>109183</v>
      </c>
      <c r="M165" s="294">
        <v>38173</v>
      </c>
      <c r="N165" s="294">
        <v>56360</v>
      </c>
      <c r="O165" s="294">
        <v>61027</v>
      </c>
      <c r="P165" s="294">
        <v>81253</v>
      </c>
      <c r="Q165" s="294">
        <v>86693</v>
      </c>
      <c r="R165" s="294">
        <v>55008</v>
      </c>
      <c r="S165" s="294">
        <v>26692</v>
      </c>
      <c r="T165" s="294">
        <v>35965</v>
      </c>
      <c r="U165" s="364"/>
      <c r="V165" s="365"/>
      <c r="W165" s="400"/>
      <c r="X165" s="349"/>
      <c r="Y165" s="335"/>
    </row>
    <row r="166" spans="1:25" ht="21.75" customHeight="1" x14ac:dyDescent="0.2">
      <c r="A166" s="511"/>
      <c r="B166" s="354"/>
      <c r="C166" s="361"/>
      <c r="D166" s="361"/>
      <c r="E166" s="255" t="s">
        <v>106</v>
      </c>
      <c r="F166" s="360"/>
      <c r="G166" s="352"/>
      <c r="H166" s="348"/>
      <c r="I166" s="13" t="s">
        <v>46</v>
      </c>
      <c r="J166" s="24">
        <f>J164*100000/J165</f>
        <v>2.5557985592598409</v>
      </c>
      <c r="K166" s="25">
        <f>K164*100000/K165</f>
        <v>1.271908626084302</v>
      </c>
      <c r="L166" s="25">
        <f t="shared" ref="L166:T166" si="46">L164*100000/L165</f>
        <v>0</v>
      </c>
      <c r="M166" s="25">
        <f t="shared" si="46"/>
        <v>2.6196526340607234</v>
      </c>
      <c r="N166" s="25">
        <f t="shared" si="46"/>
        <v>1.7743080198722498</v>
      </c>
      <c r="O166" s="25">
        <f t="shared" si="46"/>
        <v>0</v>
      </c>
      <c r="P166" s="25">
        <f t="shared" si="46"/>
        <v>2.461447577320222</v>
      </c>
      <c r="Q166" s="25">
        <f t="shared" si="46"/>
        <v>3.4604870058712929</v>
      </c>
      <c r="R166" s="25">
        <f t="shared" si="46"/>
        <v>0</v>
      </c>
      <c r="S166" s="25">
        <f t="shared" si="46"/>
        <v>0</v>
      </c>
      <c r="T166" s="26">
        <f t="shared" si="46"/>
        <v>0</v>
      </c>
      <c r="U166" s="364"/>
      <c r="V166" s="365"/>
      <c r="W166" s="401"/>
      <c r="X166" s="349"/>
      <c r="Y166" s="336"/>
    </row>
    <row r="167" spans="1:25" ht="152.25" customHeight="1" x14ac:dyDescent="0.2">
      <c r="A167" s="491" t="s">
        <v>316</v>
      </c>
      <c r="B167" s="411"/>
      <c r="C167" s="414"/>
      <c r="D167" s="418"/>
      <c r="E167" s="255" t="s">
        <v>317</v>
      </c>
      <c r="F167" s="391">
        <v>36</v>
      </c>
      <c r="G167" s="424" t="s">
        <v>318</v>
      </c>
      <c r="H167" s="346" t="s">
        <v>319</v>
      </c>
      <c r="I167" s="51" t="s">
        <v>320</v>
      </c>
      <c r="J167" s="119">
        <v>432</v>
      </c>
      <c r="K167" s="120">
        <v>24</v>
      </c>
      <c r="L167" s="120">
        <v>14</v>
      </c>
      <c r="M167" s="120">
        <v>0</v>
      </c>
      <c r="N167" s="120">
        <v>1</v>
      </c>
      <c r="O167" s="120">
        <v>4</v>
      </c>
      <c r="P167" s="120">
        <v>0</v>
      </c>
      <c r="Q167" s="120">
        <v>5</v>
      </c>
      <c r="R167" s="120">
        <v>0</v>
      </c>
      <c r="S167" s="120">
        <v>0</v>
      </c>
      <c r="T167" s="120">
        <v>0</v>
      </c>
      <c r="U167" s="512"/>
      <c r="V167" s="393" t="s">
        <v>34</v>
      </c>
      <c r="W167" s="346" t="s">
        <v>35</v>
      </c>
      <c r="X167" s="349" t="s">
        <v>77</v>
      </c>
      <c r="Y167" s="334" t="s">
        <v>321</v>
      </c>
    </row>
    <row r="168" spans="1:25" ht="217.5" customHeight="1" x14ac:dyDescent="0.2">
      <c r="A168" s="509"/>
      <c r="B168" s="412"/>
      <c r="C168" s="355"/>
      <c r="D168" s="419"/>
      <c r="E168" s="255" t="s">
        <v>317</v>
      </c>
      <c r="F168" s="360"/>
      <c r="G168" s="351"/>
      <c r="H168" s="347"/>
      <c r="I168" s="52" t="s">
        <v>322</v>
      </c>
      <c r="J168" s="123"/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512"/>
      <c r="V168" s="365"/>
      <c r="W168" s="347"/>
      <c r="X168" s="349"/>
      <c r="Y168" s="335"/>
    </row>
    <row r="169" spans="1:25" ht="217.5" customHeight="1" x14ac:dyDescent="0.2">
      <c r="A169" s="509"/>
      <c r="B169" s="412"/>
      <c r="C169" s="355"/>
      <c r="D169" s="419"/>
      <c r="E169" s="255" t="s">
        <v>317</v>
      </c>
      <c r="F169" s="360"/>
      <c r="G169" s="351"/>
      <c r="H169" s="347"/>
      <c r="I169" s="13" t="s">
        <v>323</v>
      </c>
      <c r="J169" s="119"/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512"/>
      <c r="V169" s="365"/>
      <c r="W169" s="347"/>
      <c r="X169" s="349"/>
      <c r="Y169" s="335"/>
    </row>
    <row r="170" spans="1:25" ht="132" customHeight="1" x14ac:dyDescent="0.2">
      <c r="A170" s="509"/>
      <c r="B170" s="412"/>
      <c r="C170" s="355"/>
      <c r="D170" s="419"/>
      <c r="E170" s="255"/>
      <c r="F170" s="360"/>
      <c r="G170" s="351"/>
      <c r="H170" s="347"/>
      <c r="I170" s="96" t="s">
        <v>324</v>
      </c>
      <c r="J170" s="119">
        <v>1387</v>
      </c>
      <c r="K170" s="120">
        <v>57</v>
      </c>
      <c r="L170" s="120">
        <v>29</v>
      </c>
      <c r="M170" s="120">
        <v>0</v>
      </c>
      <c r="N170" s="120">
        <v>2</v>
      </c>
      <c r="O170" s="120">
        <v>13</v>
      </c>
      <c r="P170" s="120">
        <v>0</v>
      </c>
      <c r="Q170" s="120">
        <v>10</v>
      </c>
      <c r="R170" s="120">
        <v>2</v>
      </c>
      <c r="S170" s="120">
        <v>0</v>
      </c>
      <c r="T170" s="120">
        <v>1</v>
      </c>
      <c r="U170" s="512"/>
      <c r="V170" s="365"/>
      <c r="W170" s="347"/>
      <c r="X170" s="349"/>
      <c r="Y170" s="335"/>
    </row>
    <row r="171" spans="1:25" ht="21.75" customHeight="1" x14ac:dyDescent="0.2">
      <c r="A171" s="509"/>
      <c r="B171" s="412"/>
      <c r="C171" s="355"/>
      <c r="D171" s="510"/>
      <c r="E171" s="255" t="s">
        <v>317</v>
      </c>
      <c r="F171" s="360"/>
      <c r="G171" s="351"/>
      <c r="H171" s="347"/>
      <c r="I171" s="96" t="s">
        <v>325</v>
      </c>
      <c r="J171" s="119">
        <v>31.15</v>
      </c>
      <c r="K171" s="25">
        <f>((K167+K168+K169)/K170)*100</f>
        <v>42.105263157894733</v>
      </c>
      <c r="L171" s="25">
        <f t="shared" ref="L171:T171" si="47">((L167+L168+L169)/L170)*100</f>
        <v>48.275862068965516</v>
      </c>
      <c r="M171" s="25" t="e">
        <f t="shared" si="47"/>
        <v>#DIV/0!</v>
      </c>
      <c r="N171" s="25">
        <f t="shared" si="47"/>
        <v>50</v>
      </c>
      <c r="O171" s="25">
        <f t="shared" si="47"/>
        <v>30.76923076923077</v>
      </c>
      <c r="P171" s="25" t="e">
        <f t="shared" si="47"/>
        <v>#DIV/0!</v>
      </c>
      <c r="Q171" s="25">
        <f t="shared" si="47"/>
        <v>50</v>
      </c>
      <c r="R171" s="25">
        <f t="shared" si="47"/>
        <v>0</v>
      </c>
      <c r="S171" s="25" t="e">
        <f t="shared" si="47"/>
        <v>#DIV/0!</v>
      </c>
      <c r="T171" s="25">
        <f t="shared" si="47"/>
        <v>0</v>
      </c>
      <c r="U171" s="512"/>
      <c r="V171" s="365"/>
      <c r="W171" s="347"/>
      <c r="X171" s="349"/>
      <c r="Y171" s="335"/>
    </row>
    <row r="172" spans="1:25" s="131" customFormat="1" ht="47.25" customHeight="1" x14ac:dyDescent="0.2">
      <c r="A172" s="126"/>
      <c r="B172" s="357"/>
      <c r="C172" s="357"/>
      <c r="D172" s="415"/>
      <c r="E172" s="256" t="s">
        <v>317</v>
      </c>
      <c r="F172" s="436">
        <v>37</v>
      </c>
      <c r="G172" s="13" t="s">
        <v>326</v>
      </c>
      <c r="H172" s="127" t="s">
        <v>327</v>
      </c>
      <c r="I172" s="13" t="s">
        <v>328</v>
      </c>
      <c r="J172" s="128"/>
      <c r="K172" s="129" t="s">
        <v>594</v>
      </c>
      <c r="L172" s="326"/>
      <c r="M172" s="326"/>
      <c r="N172" s="326"/>
      <c r="O172" s="326"/>
      <c r="P172" s="326"/>
      <c r="Q172" s="326"/>
      <c r="R172" s="326"/>
      <c r="S172" s="326"/>
      <c r="T172" s="327"/>
      <c r="U172" s="285"/>
      <c r="V172" s="130" t="s">
        <v>279</v>
      </c>
      <c r="W172" s="334" t="s">
        <v>35</v>
      </c>
      <c r="X172" s="349" t="s">
        <v>77</v>
      </c>
      <c r="Y172" s="335" t="s">
        <v>321</v>
      </c>
    </row>
    <row r="173" spans="1:25" s="131" customFormat="1" ht="47.25" customHeight="1" x14ac:dyDescent="0.2">
      <c r="A173" s="126"/>
      <c r="B173" s="358"/>
      <c r="C173" s="358"/>
      <c r="D173" s="415"/>
      <c r="E173" s="256" t="s">
        <v>317</v>
      </c>
      <c r="F173" s="469"/>
      <c r="G173" s="407" t="s">
        <v>329</v>
      </c>
      <c r="H173" s="349" t="s">
        <v>330</v>
      </c>
      <c r="I173" s="13" t="s">
        <v>331</v>
      </c>
      <c r="J173" s="132"/>
      <c r="K173" s="133">
        <v>0</v>
      </c>
      <c r="L173" s="133">
        <v>0</v>
      </c>
      <c r="M173" s="323"/>
      <c r="N173" s="323"/>
      <c r="O173" s="323"/>
      <c r="P173" s="323"/>
      <c r="Q173" s="133">
        <v>0</v>
      </c>
      <c r="R173" s="323"/>
      <c r="S173" s="323"/>
      <c r="T173" s="324"/>
      <c r="U173" s="512"/>
      <c r="V173" s="435" t="s">
        <v>34</v>
      </c>
      <c r="W173" s="335"/>
      <c r="X173" s="349"/>
      <c r="Y173" s="335"/>
    </row>
    <row r="174" spans="1:25" s="131" customFormat="1" ht="25.5" customHeight="1" x14ac:dyDescent="0.2">
      <c r="A174" s="126"/>
      <c r="B174" s="358"/>
      <c r="C174" s="358"/>
      <c r="D174" s="415"/>
      <c r="E174" s="256" t="s">
        <v>317</v>
      </c>
      <c r="F174" s="469"/>
      <c r="G174" s="407"/>
      <c r="H174" s="349"/>
      <c r="I174" s="13" t="s">
        <v>332</v>
      </c>
      <c r="J174" s="132"/>
      <c r="K174" s="133">
        <v>345</v>
      </c>
      <c r="L174" s="133">
        <v>267</v>
      </c>
      <c r="M174" s="323"/>
      <c r="N174" s="323"/>
      <c r="O174" s="323"/>
      <c r="P174" s="323"/>
      <c r="Q174" s="133">
        <v>78</v>
      </c>
      <c r="R174" s="323"/>
      <c r="S174" s="323"/>
      <c r="T174" s="324"/>
      <c r="U174" s="512"/>
      <c r="V174" s="513"/>
      <c r="W174" s="335"/>
      <c r="X174" s="349"/>
      <c r="Y174" s="335"/>
    </row>
    <row r="175" spans="1:25" s="131" customFormat="1" ht="24" customHeight="1" x14ac:dyDescent="0.2">
      <c r="A175" s="126"/>
      <c r="B175" s="358"/>
      <c r="C175" s="358"/>
      <c r="D175" s="415"/>
      <c r="E175" s="256" t="s">
        <v>317</v>
      </c>
      <c r="F175" s="469"/>
      <c r="G175" s="407"/>
      <c r="H175" s="349"/>
      <c r="I175" s="13" t="s">
        <v>202</v>
      </c>
      <c r="J175" s="128"/>
      <c r="K175" s="25">
        <f>K173/K174*100</f>
        <v>0</v>
      </c>
      <c r="L175" s="25">
        <f t="shared" ref="L175:T175" si="48">L173/L174*100</f>
        <v>0</v>
      </c>
      <c r="M175" s="72" t="e">
        <f t="shared" si="48"/>
        <v>#DIV/0!</v>
      </c>
      <c r="N175" s="72" t="e">
        <f t="shared" si="48"/>
        <v>#DIV/0!</v>
      </c>
      <c r="O175" s="72" t="e">
        <f t="shared" si="48"/>
        <v>#DIV/0!</v>
      </c>
      <c r="P175" s="72" t="e">
        <f t="shared" si="48"/>
        <v>#DIV/0!</v>
      </c>
      <c r="Q175" s="25">
        <f t="shared" ref="Q175" si="49">Q173/Q174*100</f>
        <v>0</v>
      </c>
      <c r="R175" s="72" t="e">
        <f t="shared" si="48"/>
        <v>#DIV/0!</v>
      </c>
      <c r="S175" s="72" t="e">
        <f t="shared" si="48"/>
        <v>#DIV/0!</v>
      </c>
      <c r="T175" s="73" t="e">
        <f t="shared" si="48"/>
        <v>#DIV/0!</v>
      </c>
      <c r="U175" s="512"/>
      <c r="V175" s="433"/>
      <c r="W175" s="335"/>
      <c r="X175" s="349"/>
      <c r="Y175" s="335"/>
    </row>
    <row r="176" spans="1:25" s="131" customFormat="1" ht="47.25" customHeight="1" x14ac:dyDescent="0.2">
      <c r="A176" s="126"/>
      <c r="B176" s="358"/>
      <c r="C176" s="358"/>
      <c r="D176" s="415"/>
      <c r="E176" s="256" t="s">
        <v>317</v>
      </c>
      <c r="F176" s="469"/>
      <c r="G176" s="437" t="s">
        <v>333</v>
      </c>
      <c r="H176" s="349" t="s">
        <v>334</v>
      </c>
      <c r="I176" s="13" t="s">
        <v>335</v>
      </c>
      <c r="J176" s="132"/>
      <c r="K176" s="133">
        <v>11</v>
      </c>
      <c r="L176" s="133">
        <v>3</v>
      </c>
      <c r="M176" s="323"/>
      <c r="N176" s="323"/>
      <c r="O176" s="323"/>
      <c r="P176" s="323"/>
      <c r="Q176" s="133">
        <v>8</v>
      </c>
      <c r="R176" s="323"/>
      <c r="S176" s="323"/>
      <c r="T176" s="324"/>
      <c r="U176" s="512"/>
      <c r="V176" s="435" t="s">
        <v>34</v>
      </c>
      <c r="W176" s="335"/>
      <c r="X176" s="349"/>
      <c r="Y176" s="335"/>
    </row>
    <row r="177" spans="1:25" s="131" customFormat="1" ht="47.25" customHeight="1" x14ac:dyDescent="0.2">
      <c r="A177" s="126"/>
      <c r="B177" s="358"/>
      <c r="C177" s="358"/>
      <c r="D177" s="415"/>
      <c r="E177" s="256" t="s">
        <v>317</v>
      </c>
      <c r="F177" s="469"/>
      <c r="G177" s="438"/>
      <c r="H177" s="349"/>
      <c r="I177" s="13" t="s">
        <v>336</v>
      </c>
      <c r="J177" s="132"/>
      <c r="K177" s="133">
        <v>16</v>
      </c>
      <c r="L177" s="133">
        <v>4</v>
      </c>
      <c r="M177" s="323"/>
      <c r="N177" s="323"/>
      <c r="O177" s="323"/>
      <c r="P177" s="323"/>
      <c r="Q177" s="133">
        <v>12</v>
      </c>
      <c r="R177" s="323"/>
      <c r="S177" s="323"/>
      <c r="T177" s="324"/>
      <c r="U177" s="512"/>
      <c r="V177" s="513"/>
      <c r="W177" s="335"/>
      <c r="X177" s="349"/>
      <c r="Y177" s="335"/>
    </row>
    <row r="178" spans="1:25" s="131" customFormat="1" ht="26.25" customHeight="1" x14ac:dyDescent="0.2">
      <c r="A178" s="126"/>
      <c r="B178" s="359"/>
      <c r="C178" s="359"/>
      <c r="D178" s="415"/>
      <c r="E178" s="256" t="s">
        <v>317</v>
      </c>
      <c r="F178" s="474"/>
      <c r="G178" s="475"/>
      <c r="H178" s="349"/>
      <c r="I178" s="13" t="s">
        <v>337</v>
      </c>
      <c r="J178" s="128"/>
      <c r="K178" s="25">
        <f>K176/K177*100</f>
        <v>68.75</v>
      </c>
      <c r="L178" s="25">
        <f t="shared" ref="L178:T178" si="50">L176/L177*100</f>
        <v>75</v>
      </c>
      <c r="M178" s="72" t="e">
        <f t="shared" si="50"/>
        <v>#DIV/0!</v>
      </c>
      <c r="N178" s="72" t="e">
        <f t="shared" si="50"/>
        <v>#DIV/0!</v>
      </c>
      <c r="O178" s="72" t="e">
        <f t="shared" si="50"/>
        <v>#DIV/0!</v>
      </c>
      <c r="P178" s="72" t="e">
        <f t="shared" si="50"/>
        <v>#DIV/0!</v>
      </c>
      <c r="Q178" s="25">
        <f t="shared" ref="Q178" si="51">Q176/Q177*100</f>
        <v>66.666666666666657</v>
      </c>
      <c r="R178" s="72" t="e">
        <f t="shared" si="50"/>
        <v>#DIV/0!</v>
      </c>
      <c r="S178" s="72" t="e">
        <f t="shared" si="50"/>
        <v>#DIV/0!</v>
      </c>
      <c r="T178" s="73" t="e">
        <f t="shared" si="50"/>
        <v>#DIV/0!</v>
      </c>
      <c r="U178" s="512"/>
      <c r="V178" s="433"/>
      <c r="W178" s="336"/>
      <c r="X178" s="349"/>
      <c r="Y178" s="335"/>
    </row>
    <row r="179" spans="1:25" ht="47.25" customHeight="1" x14ac:dyDescent="0.2">
      <c r="A179" s="491" t="s">
        <v>338</v>
      </c>
      <c r="B179" s="412"/>
      <c r="C179" s="355"/>
      <c r="D179" s="447">
        <v>18</v>
      </c>
      <c r="E179" s="251" t="s">
        <v>106</v>
      </c>
      <c r="F179" s="360">
        <v>38</v>
      </c>
      <c r="G179" s="351" t="s">
        <v>339</v>
      </c>
      <c r="H179" s="347" t="s">
        <v>340</v>
      </c>
      <c r="I179" s="113" t="s">
        <v>341</v>
      </c>
      <c r="J179" s="21">
        <v>7</v>
      </c>
      <c r="K179" s="62">
        <v>7</v>
      </c>
      <c r="L179" s="63">
        <v>1</v>
      </c>
      <c r="M179" s="63">
        <v>1</v>
      </c>
      <c r="N179" s="63">
        <v>1</v>
      </c>
      <c r="O179" s="63">
        <v>1</v>
      </c>
      <c r="P179" s="63">
        <v>1</v>
      </c>
      <c r="Q179" s="63">
        <v>1</v>
      </c>
      <c r="R179" s="63">
        <v>1</v>
      </c>
      <c r="S179" s="300">
        <v>0</v>
      </c>
      <c r="T179" s="301">
        <v>0</v>
      </c>
      <c r="U179" s="364"/>
      <c r="V179" s="365" t="s">
        <v>34</v>
      </c>
      <c r="W179" s="347" t="s">
        <v>43</v>
      </c>
      <c r="X179" s="349" t="s">
        <v>51</v>
      </c>
      <c r="Y179" s="335" t="s">
        <v>321</v>
      </c>
    </row>
    <row r="180" spans="1:25" ht="27.75" customHeight="1" x14ac:dyDescent="0.2">
      <c r="A180" s="492"/>
      <c r="B180" s="412"/>
      <c r="C180" s="355"/>
      <c r="D180" s="448"/>
      <c r="E180" s="251" t="s">
        <v>106</v>
      </c>
      <c r="F180" s="360"/>
      <c r="G180" s="351"/>
      <c r="H180" s="347"/>
      <c r="I180" s="52" t="s">
        <v>342</v>
      </c>
      <c r="J180" s="21">
        <v>7</v>
      </c>
      <c r="K180" s="9">
        <v>7</v>
      </c>
      <c r="L180" s="10">
        <v>1</v>
      </c>
      <c r="M180" s="10">
        <v>1</v>
      </c>
      <c r="N180" s="10">
        <v>1</v>
      </c>
      <c r="O180" s="10">
        <v>1</v>
      </c>
      <c r="P180" s="10">
        <v>1</v>
      </c>
      <c r="Q180" s="10">
        <v>1</v>
      </c>
      <c r="R180" s="10">
        <v>1</v>
      </c>
      <c r="S180" s="11">
        <v>0</v>
      </c>
      <c r="T180" s="12">
        <v>0</v>
      </c>
      <c r="U180" s="364"/>
      <c r="V180" s="365"/>
      <c r="W180" s="347"/>
      <c r="X180" s="349"/>
      <c r="Y180" s="335"/>
    </row>
    <row r="181" spans="1:25" ht="21.75" customHeight="1" x14ac:dyDescent="0.2">
      <c r="A181" s="492"/>
      <c r="B181" s="413"/>
      <c r="C181" s="356"/>
      <c r="D181" s="449"/>
      <c r="E181" s="251" t="s">
        <v>106</v>
      </c>
      <c r="F181" s="360"/>
      <c r="G181" s="352"/>
      <c r="H181" s="348"/>
      <c r="I181" s="13" t="s">
        <v>114</v>
      </c>
      <c r="J181" s="106">
        <v>100</v>
      </c>
      <c r="K181" s="25">
        <f>K179/K180*100</f>
        <v>100</v>
      </c>
      <c r="L181" s="25">
        <f t="shared" ref="L181:T181" si="52">L179/L180*100</f>
        <v>100</v>
      </c>
      <c r="M181" s="25">
        <f t="shared" si="52"/>
        <v>100</v>
      </c>
      <c r="N181" s="25">
        <f t="shared" si="52"/>
        <v>100</v>
      </c>
      <c r="O181" s="25">
        <f t="shared" si="52"/>
        <v>100</v>
      </c>
      <c r="P181" s="25">
        <f t="shared" si="52"/>
        <v>100</v>
      </c>
      <c r="Q181" s="25">
        <f t="shared" si="52"/>
        <v>100</v>
      </c>
      <c r="R181" s="25">
        <f t="shared" si="52"/>
        <v>100</v>
      </c>
      <c r="S181" s="72" t="e">
        <f t="shared" si="52"/>
        <v>#DIV/0!</v>
      </c>
      <c r="T181" s="73" t="e">
        <f t="shared" si="52"/>
        <v>#DIV/0!</v>
      </c>
      <c r="U181" s="364"/>
      <c r="V181" s="365"/>
      <c r="W181" s="347"/>
      <c r="X181" s="349"/>
      <c r="Y181" s="336"/>
    </row>
    <row r="182" spans="1:25" ht="43.5" x14ac:dyDescent="0.2">
      <c r="A182" s="492"/>
      <c r="B182" s="431"/>
      <c r="C182" s="391"/>
      <c r="D182" s="397">
        <v>19</v>
      </c>
      <c r="E182" s="253" t="s">
        <v>106</v>
      </c>
      <c r="F182" s="391">
        <v>39</v>
      </c>
      <c r="G182" s="424" t="s">
        <v>343</v>
      </c>
      <c r="H182" s="346" t="s">
        <v>344</v>
      </c>
      <c r="I182" s="51" t="s">
        <v>345</v>
      </c>
      <c r="J182" s="106">
        <v>112</v>
      </c>
      <c r="K182" s="48">
        <v>12</v>
      </c>
      <c r="L182" s="44">
        <v>1</v>
      </c>
      <c r="M182" s="44">
        <v>3</v>
      </c>
      <c r="N182" s="44">
        <v>0</v>
      </c>
      <c r="O182" s="44">
        <v>2</v>
      </c>
      <c r="P182" s="44">
        <v>2</v>
      </c>
      <c r="Q182" s="44">
        <v>0</v>
      </c>
      <c r="R182" s="44">
        <v>2</v>
      </c>
      <c r="S182" s="44">
        <v>1</v>
      </c>
      <c r="T182" s="45">
        <v>1</v>
      </c>
      <c r="U182" s="410"/>
      <c r="V182" s="393" t="s">
        <v>34</v>
      </c>
      <c r="W182" s="346" t="s">
        <v>110</v>
      </c>
      <c r="X182" s="349" t="s">
        <v>44</v>
      </c>
      <c r="Y182" s="334" t="s">
        <v>346</v>
      </c>
    </row>
    <row r="183" spans="1:25" ht="21.75" customHeight="1" x14ac:dyDescent="0.2">
      <c r="A183" s="492"/>
      <c r="B183" s="432"/>
      <c r="C183" s="360"/>
      <c r="D183" s="398"/>
      <c r="E183" s="253" t="s">
        <v>106</v>
      </c>
      <c r="F183" s="360"/>
      <c r="G183" s="351"/>
      <c r="H183" s="347"/>
      <c r="I183" s="52" t="s">
        <v>347</v>
      </c>
      <c r="J183" s="134">
        <v>547774</v>
      </c>
      <c r="K183" s="293">
        <v>550354</v>
      </c>
      <c r="L183" s="294">
        <v>109183</v>
      </c>
      <c r="M183" s="294">
        <v>38173</v>
      </c>
      <c r="N183" s="294">
        <v>56360</v>
      </c>
      <c r="O183" s="294">
        <v>61027</v>
      </c>
      <c r="P183" s="294">
        <v>81253</v>
      </c>
      <c r="Q183" s="294">
        <v>86693</v>
      </c>
      <c r="R183" s="294">
        <v>55008</v>
      </c>
      <c r="S183" s="294">
        <v>26692</v>
      </c>
      <c r="T183" s="294">
        <v>35965</v>
      </c>
      <c r="U183" s="410"/>
      <c r="V183" s="365"/>
      <c r="W183" s="347"/>
      <c r="X183" s="349"/>
      <c r="Y183" s="335"/>
    </row>
    <row r="184" spans="1:25" ht="21.75" customHeight="1" x14ac:dyDescent="0.2">
      <c r="A184" s="511"/>
      <c r="B184" s="465"/>
      <c r="C184" s="361"/>
      <c r="D184" s="425"/>
      <c r="E184" s="253" t="s">
        <v>106</v>
      </c>
      <c r="F184" s="360"/>
      <c r="G184" s="351"/>
      <c r="H184" s="347"/>
      <c r="I184" s="96" t="s">
        <v>46</v>
      </c>
      <c r="J184" s="24">
        <f>J182*100000/J183</f>
        <v>20.446388474078727</v>
      </c>
      <c r="K184" s="25">
        <f>K182*100000/K183</f>
        <v>2.1804147875730893</v>
      </c>
      <c r="L184" s="25">
        <f t="shared" ref="L184:T184" si="53">L182*100000/L183</f>
        <v>0.91589349990383118</v>
      </c>
      <c r="M184" s="25">
        <f t="shared" si="53"/>
        <v>7.8589579021821709</v>
      </c>
      <c r="N184" s="25">
        <f t="shared" si="53"/>
        <v>0</v>
      </c>
      <c r="O184" s="25">
        <f t="shared" si="53"/>
        <v>3.2772379438609138</v>
      </c>
      <c r="P184" s="25">
        <f t="shared" si="53"/>
        <v>2.461447577320222</v>
      </c>
      <c r="Q184" s="25">
        <f t="shared" si="53"/>
        <v>0</v>
      </c>
      <c r="R184" s="25">
        <f t="shared" si="53"/>
        <v>3.6358347876672483</v>
      </c>
      <c r="S184" s="25">
        <f t="shared" si="53"/>
        <v>3.7464408811628953</v>
      </c>
      <c r="T184" s="26">
        <f t="shared" si="53"/>
        <v>2.7804810232170167</v>
      </c>
      <c r="U184" s="410"/>
      <c r="V184" s="365"/>
      <c r="W184" s="347"/>
      <c r="X184" s="349"/>
      <c r="Y184" s="336"/>
    </row>
    <row r="185" spans="1:25" ht="130.5" customHeight="1" x14ac:dyDescent="0.2">
      <c r="A185" s="491" t="s">
        <v>348</v>
      </c>
      <c r="B185" s="431"/>
      <c r="C185" s="391"/>
      <c r="D185" s="391"/>
      <c r="E185" s="261" t="s">
        <v>317</v>
      </c>
      <c r="F185" s="385">
        <v>40</v>
      </c>
      <c r="G185" s="57" t="s">
        <v>349</v>
      </c>
      <c r="H185" s="57" t="s">
        <v>48</v>
      </c>
      <c r="I185" s="57"/>
      <c r="J185" s="135"/>
      <c r="K185" s="136"/>
      <c r="L185" s="137"/>
      <c r="M185" s="137"/>
      <c r="N185" s="137"/>
      <c r="O185" s="137"/>
      <c r="P185" s="137"/>
      <c r="Q185" s="137"/>
      <c r="R185" s="137"/>
      <c r="S185" s="137"/>
      <c r="T185" s="138"/>
      <c r="U185" s="515"/>
      <c r="V185" s="393" t="s">
        <v>34</v>
      </c>
      <c r="W185" s="346" t="s">
        <v>35</v>
      </c>
      <c r="X185" s="349" t="s">
        <v>77</v>
      </c>
      <c r="Y185" s="334" t="s">
        <v>321</v>
      </c>
    </row>
    <row r="186" spans="1:25" ht="63.75" customHeight="1" x14ac:dyDescent="0.2">
      <c r="A186" s="492"/>
      <c r="B186" s="432"/>
      <c r="C186" s="386"/>
      <c r="D186" s="360"/>
      <c r="E186" s="261" t="s">
        <v>317</v>
      </c>
      <c r="F186" s="386"/>
      <c r="G186" s="514" t="s">
        <v>350</v>
      </c>
      <c r="H186" s="349" t="s">
        <v>351</v>
      </c>
      <c r="I186" s="13" t="s">
        <v>352</v>
      </c>
      <c r="J186" s="139">
        <v>119</v>
      </c>
      <c r="K186" s="140">
        <v>29</v>
      </c>
      <c r="L186" s="141"/>
      <c r="M186" s="141"/>
      <c r="N186" s="141"/>
      <c r="O186" s="141"/>
      <c r="P186" s="141"/>
      <c r="Q186" s="141"/>
      <c r="R186" s="141"/>
      <c r="S186" s="141"/>
      <c r="T186" s="142"/>
      <c r="U186" s="515"/>
      <c r="V186" s="365"/>
      <c r="W186" s="347"/>
      <c r="X186" s="349"/>
      <c r="Y186" s="335"/>
    </row>
    <row r="187" spans="1:25" ht="50.25" customHeight="1" x14ac:dyDescent="0.2">
      <c r="A187" s="492"/>
      <c r="B187" s="432"/>
      <c r="C187" s="386"/>
      <c r="D187" s="360"/>
      <c r="E187" s="261" t="s">
        <v>317</v>
      </c>
      <c r="F187" s="386"/>
      <c r="G187" s="514"/>
      <c r="H187" s="349"/>
      <c r="I187" s="13" t="s">
        <v>353</v>
      </c>
      <c r="J187" s="139">
        <v>133</v>
      </c>
      <c r="K187" s="140">
        <v>31</v>
      </c>
      <c r="L187" s="141"/>
      <c r="M187" s="141"/>
      <c r="N187" s="141"/>
      <c r="O187" s="141"/>
      <c r="P187" s="141"/>
      <c r="Q187" s="141"/>
      <c r="R187" s="141"/>
      <c r="S187" s="141"/>
      <c r="T187" s="142"/>
      <c r="U187" s="515"/>
      <c r="V187" s="365"/>
      <c r="W187" s="347"/>
      <c r="X187" s="349"/>
      <c r="Y187" s="335"/>
    </row>
    <row r="188" spans="1:25" ht="24" customHeight="1" x14ac:dyDescent="0.2">
      <c r="A188" s="492"/>
      <c r="B188" s="432"/>
      <c r="C188" s="386"/>
      <c r="D188" s="360"/>
      <c r="E188" s="261" t="s">
        <v>317</v>
      </c>
      <c r="F188" s="386"/>
      <c r="G188" s="514"/>
      <c r="H188" s="349"/>
      <c r="I188" s="13" t="s">
        <v>114</v>
      </c>
      <c r="J188" s="143">
        <f>J186*100/J187</f>
        <v>89.473684210526315</v>
      </c>
      <c r="K188" s="25">
        <f>K186/K187*100</f>
        <v>93.548387096774192</v>
      </c>
      <c r="L188" s="141"/>
      <c r="M188" s="141"/>
      <c r="N188" s="141"/>
      <c r="O188" s="141"/>
      <c r="P188" s="141"/>
      <c r="Q188" s="141"/>
      <c r="R188" s="141"/>
      <c r="S188" s="141"/>
      <c r="T188" s="142"/>
      <c r="U188" s="515"/>
      <c r="V188" s="365"/>
      <c r="W188" s="347"/>
      <c r="X188" s="349"/>
      <c r="Y188" s="336"/>
    </row>
    <row r="189" spans="1:25" ht="63" customHeight="1" x14ac:dyDescent="0.2">
      <c r="A189" s="492"/>
      <c r="B189" s="432"/>
      <c r="C189" s="386"/>
      <c r="D189" s="360"/>
      <c r="E189" s="261" t="s">
        <v>317</v>
      </c>
      <c r="F189" s="386"/>
      <c r="G189" s="514" t="s">
        <v>354</v>
      </c>
      <c r="H189" s="349" t="s">
        <v>351</v>
      </c>
      <c r="I189" s="13" t="s">
        <v>355</v>
      </c>
      <c r="J189" s="139">
        <v>68</v>
      </c>
      <c r="K189" s="140">
        <v>14</v>
      </c>
      <c r="L189" s="141"/>
      <c r="M189" s="141"/>
      <c r="N189" s="141"/>
      <c r="O189" s="141"/>
      <c r="P189" s="141"/>
      <c r="Q189" s="141"/>
      <c r="R189" s="141"/>
      <c r="S189" s="141"/>
      <c r="T189" s="142"/>
      <c r="U189" s="515"/>
      <c r="V189" s="393" t="s">
        <v>34</v>
      </c>
      <c r="W189" s="346" t="s">
        <v>35</v>
      </c>
      <c r="X189" s="349"/>
      <c r="Y189" s="334" t="s">
        <v>321</v>
      </c>
    </row>
    <row r="190" spans="1:25" ht="50.25" customHeight="1" x14ac:dyDescent="0.2">
      <c r="A190" s="492"/>
      <c r="B190" s="432"/>
      <c r="C190" s="386"/>
      <c r="D190" s="360"/>
      <c r="E190" s="261" t="s">
        <v>317</v>
      </c>
      <c r="F190" s="386"/>
      <c r="G190" s="514"/>
      <c r="H190" s="349"/>
      <c r="I190" s="13" t="s">
        <v>356</v>
      </c>
      <c r="J190" s="139">
        <v>110</v>
      </c>
      <c r="K190" s="140">
        <v>18</v>
      </c>
      <c r="L190" s="141"/>
      <c r="M190" s="141"/>
      <c r="N190" s="141"/>
      <c r="O190" s="141"/>
      <c r="P190" s="141"/>
      <c r="Q190" s="141"/>
      <c r="R190" s="141"/>
      <c r="S190" s="141"/>
      <c r="T190" s="142"/>
      <c r="U190" s="515"/>
      <c r="V190" s="365"/>
      <c r="W190" s="347"/>
      <c r="X190" s="349"/>
      <c r="Y190" s="335"/>
    </row>
    <row r="191" spans="1:25" ht="24" customHeight="1" x14ac:dyDescent="0.2">
      <c r="A191" s="492"/>
      <c r="B191" s="432"/>
      <c r="C191" s="386"/>
      <c r="D191" s="360"/>
      <c r="E191" s="261" t="s">
        <v>317</v>
      </c>
      <c r="F191" s="386"/>
      <c r="G191" s="514"/>
      <c r="H191" s="349"/>
      <c r="I191" s="13" t="s">
        <v>114</v>
      </c>
      <c r="J191" s="143">
        <f>J189*100/J190</f>
        <v>61.81818181818182</v>
      </c>
      <c r="K191" s="25">
        <f>K189/K190*100</f>
        <v>77.777777777777786</v>
      </c>
      <c r="L191" s="141"/>
      <c r="M191" s="141"/>
      <c r="N191" s="141"/>
      <c r="O191" s="141"/>
      <c r="P191" s="141"/>
      <c r="Q191" s="141"/>
      <c r="R191" s="141"/>
      <c r="S191" s="141"/>
      <c r="T191" s="142"/>
      <c r="U191" s="515"/>
      <c r="V191" s="366"/>
      <c r="W191" s="348"/>
      <c r="X191" s="349"/>
      <c r="Y191" s="336"/>
    </row>
    <row r="192" spans="1:25" ht="46.5" customHeight="1" x14ac:dyDescent="0.2">
      <c r="A192" s="492"/>
      <c r="B192" s="432"/>
      <c r="C192" s="386"/>
      <c r="D192" s="360"/>
      <c r="E192" s="261" t="s">
        <v>317</v>
      </c>
      <c r="F192" s="386"/>
      <c r="G192" s="514" t="s">
        <v>357</v>
      </c>
      <c r="H192" s="349" t="s">
        <v>351</v>
      </c>
      <c r="I192" s="13" t="s">
        <v>358</v>
      </c>
      <c r="J192" s="139">
        <v>11</v>
      </c>
      <c r="K192" s="140">
        <v>4</v>
      </c>
      <c r="L192" s="141"/>
      <c r="M192" s="141"/>
      <c r="N192" s="141"/>
      <c r="O192" s="141"/>
      <c r="P192" s="141"/>
      <c r="Q192" s="141"/>
      <c r="R192" s="141"/>
      <c r="S192" s="141"/>
      <c r="T192" s="142"/>
      <c r="U192" s="515"/>
      <c r="V192" s="393" t="s">
        <v>34</v>
      </c>
      <c r="W192" s="346" t="s">
        <v>35</v>
      </c>
      <c r="X192" s="349"/>
      <c r="Y192" s="334" t="s">
        <v>321</v>
      </c>
    </row>
    <row r="193" spans="1:25" ht="43.5" x14ac:dyDescent="0.2">
      <c r="A193" s="492"/>
      <c r="B193" s="432"/>
      <c r="C193" s="386"/>
      <c r="D193" s="360"/>
      <c r="E193" s="261" t="s">
        <v>317</v>
      </c>
      <c r="F193" s="386"/>
      <c r="G193" s="514"/>
      <c r="H193" s="349"/>
      <c r="I193" s="13" t="s">
        <v>359</v>
      </c>
      <c r="J193" s="139">
        <v>19</v>
      </c>
      <c r="K193" s="140">
        <v>6</v>
      </c>
      <c r="L193" s="141"/>
      <c r="M193" s="141"/>
      <c r="N193" s="141"/>
      <c r="O193" s="141"/>
      <c r="P193" s="141"/>
      <c r="Q193" s="141"/>
      <c r="R193" s="141"/>
      <c r="S193" s="141"/>
      <c r="T193" s="142"/>
      <c r="U193" s="515"/>
      <c r="V193" s="365"/>
      <c r="W193" s="347"/>
      <c r="X193" s="349"/>
      <c r="Y193" s="335"/>
    </row>
    <row r="194" spans="1:25" ht="21.75" customHeight="1" x14ac:dyDescent="0.2">
      <c r="A194" s="492"/>
      <c r="B194" s="465"/>
      <c r="C194" s="387"/>
      <c r="D194" s="361"/>
      <c r="E194" s="261" t="s">
        <v>317</v>
      </c>
      <c r="F194" s="387"/>
      <c r="G194" s="514"/>
      <c r="H194" s="349"/>
      <c r="I194" s="13" t="s">
        <v>114</v>
      </c>
      <c r="J194" s="143">
        <f>J192*100/J193</f>
        <v>57.89473684210526</v>
      </c>
      <c r="K194" s="25">
        <f>K192/K193*100</f>
        <v>66.666666666666657</v>
      </c>
      <c r="L194" s="141"/>
      <c r="M194" s="141"/>
      <c r="N194" s="141"/>
      <c r="O194" s="141"/>
      <c r="P194" s="141"/>
      <c r="Q194" s="141"/>
      <c r="R194" s="141"/>
      <c r="S194" s="141"/>
      <c r="T194" s="142"/>
      <c r="U194" s="515"/>
      <c r="V194" s="366"/>
      <c r="W194" s="348"/>
      <c r="X194" s="349"/>
      <c r="Y194" s="336"/>
    </row>
    <row r="195" spans="1:25" ht="45.75" customHeight="1" x14ac:dyDescent="0.2">
      <c r="A195" s="492"/>
      <c r="B195" s="431"/>
      <c r="C195" s="414"/>
      <c r="D195" s="144"/>
      <c r="E195" s="255" t="s">
        <v>106</v>
      </c>
      <c r="F195" s="516">
        <v>41</v>
      </c>
      <c r="G195" s="514" t="s">
        <v>360</v>
      </c>
      <c r="H195" s="349" t="s">
        <v>361</v>
      </c>
      <c r="I195" s="13" t="s">
        <v>362</v>
      </c>
      <c r="J195" s="106">
        <v>58</v>
      </c>
      <c r="K195" s="48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5">
        <v>0</v>
      </c>
      <c r="U195" s="410"/>
      <c r="V195" s="393" t="s">
        <v>34</v>
      </c>
      <c r="W195" s="346" t="s">
        <v>110</v>
      </c>
      <c r="X195" s="349" t="s">
        <v>44</v>
      </c>
      <c r="Y195" s="334" t="s">
        <v>346</v>
      </c>
    </row>
    <row r="196" spans="1:25" ht="25.5" customHeight="1" x14ac:dyDescent="0.2">
      <c r="A196" s="492"/>
      <c r="B196" s="432"/>
      <c r="C196" s="355"/>
      <c r="D196" s="145"/>
      <c r="E196" s="255" t="s">
        <v>106</v>
      </c>
      <c r="F196" s="517"/>
      <c r="G196" s="514"/>
      <c r="H196" s="349"/>
      <c r="I196" s="13" t="s">
        <v>347</v>
      </c>
      <c r="J196" s="134">
        <v>547774</v>
      </c>
      <c r="K196" s="293">
        <v>550354</v>
      </c>
      <c r="L196" s="294">
        <v>109183</v>
      </c>
      <c r="M196" s="294">
        <v>38173</v>
      </c>
      <c r="N196" s="294">
        <v>56360</v>
      </c>
      <c r="O196" s="294">
        <v>61027</v>
      </c>
      <c r="P196" s="294">
        <v>81253</v>
      </c>
      <c r="Q196" s="294">
        <v>86693</v>
      </c>
      <c r="R196" s="294">
        <v>55008</v>
      </c>
      <c r="S196" s="294">
        <v>26692</v>
      </c>
      <c r="T196" s="294">
        <v>35965</v>
      </c>
      <c r="U196" s="410"/>
      <c r="V196" s="365"/>
      <c r="W196" s="347"/>
      <c r="X196" s="349"/>
      <c r="Y196" s="335"/>
    </row>
    <row r="197" spans="1:25" ht="27" customHeight="1" x14ac:dyDescent="0.2">
      <c r="A197" s="492"/>
      <c r="B197" s="432"/>
      <c r="C197" s="356"/>
      <c r="D197" s="145"/>
      <c r="E197" s="255" t="s">
        <v>106</v>
      </c>
      <c r="F197" s="518"/>
      <c r="G197" s="514"/>
      <c r="H197" s="349"/>
      <c r="I197" s="13" t="s">
        <v>46</v>
      </c>
      <c r="J197" s="146">
        <f>J195*100000/J196</f>
        <v>10.588308316933626</v>
      </c>
      <c r="K197" s="25">
        <f>K195*100000/K196</f>
        <v>0</v>
      </c>
      <c r="L197" s="25">
        <f t="shared" ref="L197:T197" si="54">L195*100000/L196</f>
        <v>0</v>
      </c>
      <c r="M197" s="25">
        <f t="shared" si="54"/>
        <v>0</v>
      </c>
      <c r="N197" s="25">
        <f t="shared" si="54"/>
        <v>0</v>
      </c>
      <c r="O197" s="25">
        <f t="shared" si="54"/>
        <v>0</v>
      </c>
      <c r="P197" s="25">
        <f t="shared" si="54"/>
        <v>0</v>
      </c>
      <c r="Q197" s="25">
        <f t="shared" si="54"/>
        <v>0</v>
      </c>
      <c r="R197" s="25">
        <f t="shared" si="54"/>
        <v>0</v>
      </c>
      <c r="S197" s="25">
        <f t="shared" si="54"/>
        <v>0</v>
      </c>
      <c r="T197" s="26">
        <f t="shared" si="54"/>
        <v>0</v>
      </c>
      <c r="U197" s="410"/>
      <c r="V197" s="366"/>
      <c r="W197" s="348"/>
      <c r="X197" s="349"/>
      <c r="Y197" s="336"/>
    </row>
    <row r="198" spans="1:25" ht="43.5" x14ac:dyDescent="0.2">
      <c r="A198" s="492"/>
      <c r="B198" s="411"/>
      <c r="C198" s="418"/>
      <c r="D198" s="118"/>
      <c r="E198" s="255" t="s">
        <v>106</v>
      </c>
      <c r="F198" s="391">
        <v>42</v>
      </c>
      <c r="G198" s="416" t="s">
        <v>363</v>
      </c>
      <c r="H198" s="349" t="s">
        <v>364</v>
      </c>
      <c r="I198" s="51" t="s">
        <v>365</v>
      </c>
      <c r="J198" s="106">
        <v>82</v>
      </c>
      <c r="K198" s="48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5">
        <v>0</v>
      </c>
      <c r="U198" s="410"/>
      <c r="V198" s="393" t="s">
        <v>34</v>
      </c>
      <c r="W198" s="346" t="s">
        <v>110</v>
      </c>
      <c r="X198" s="349" t="s">
        <v>44</v>
      </c>
      <c r="Y198" s="334" t="s">
        <v>346</v>
      </c>
    </row>
    <row r="199" spans="1:25" ht="21.75" customHeight="1" x14ac:dyDescent="0.2">
      <c r="A199" s="492"/>
      <c r="B199" s="412"/>
      <c r="C199" s="419"/>
      <c r="D199" s="92"/>
      <c r="E199" s="255" t="s">
        <v>106</v>
      </c>
      <c r="F199" s="360"/>
      <c r="G199" s="351"/>
      <c r="H199" s="349"/>
      <c r="I199" s="51" t="s">
        <v>347</v>
      </c>
      <c r="J199" s="134">
        <v>547774</v>
      </c>
      <c r="K199" s="293">
        <v>550354</v>
      </c>
      <c r="L199" s="294">
        <v>109183</v>
      </c>
      <c r="M199" s="294">
        <v>38173</v>
      </c>
      <c r="N199" s="294">
        <v>56360</v>
      </c>
      <c r="O199" s="294">
        <v>61027</v>
      </c>
      <c r="P199" s="294">
        <v>81253</v>
      </c>
      <c r="Q199" s="294">
        <v>86693</v>
      </c>
      <c r="R199" s="294">
        <v>55008</v>
      </c>
      <c r="S199" s="294">
        <v>26692</v>
      </c>
      <c r="T199" s="294">
        <v>35965</v>
      </c>
      <c r="U199" s="410"/>
      <c r="V199" s="365"/>
      <c r="W199" s="347"/>
      <c r="X199" s="349"/>
      <c r="Y199" s="335"/>
    </row>
    <row r="200" spans="1:25" ht="25.5" customHeight="1" x14ac:dyDescent="0.2">
      <c r="A200" s="511"/>
      <c r="B200" s="413"/>
      <c r="C200" s="420"/>
      <c r="D200" s="92"/>
      <c r="E200" s="255" t="s">
        <v>106</v>
      </c>
      <c r="F200" s="361"/>
      <c r="G200" s="352"/>
      <c r="H200" s="349"/>
      <c r="I200" s="13" t="s">
        <v>46</v>
      </c>
      <c r="J200" s="146">
        <f>J198*100000/J199</f>
        <v>14.969677275664781</v>
      </c>
      <c r="K200" s="25">
        <f>K198*100000/K199</f>
        <v>0</v>
      </c>
      <c r="L200" s="25">
        <f t="shared" ref="L200:T200" si="55">L198*100000/L199</f>
        <v>0</v>
      </c>
      <c r="M200" s="25">
        <f t="shared" si="55"/>
        <v>0</v>
      </c>
      <c r="N200" s="25">
        <f t="shared" si="55"/>
        <v>0</v>
      </c>
      <c r="O200" s="25">
        <f t="shared" si="55"/>
        <v>0</v>
      </c>
      <c r="P200" s="25">
        <f t="shared" si="55"/>
        <v>0</v>
      </c>
      <c r="Q200" s="25">
        <f t="shared" si="55"/>
        <v>0</v>
      </c>
      <c r="R200" s="25">
        <f t="shared" si="55"/>
        <v>0</v>
      </c>
      <c r="S200" s="25">
        <f t="shared" si="55"/>
        <v>0</v>
      </c>
      <c r="T200" s="26">
        <f t="shared" si="55"/>
        <v>0</v>
      </c>
      <c r="U200" s="410"/>
      <c r="V200" s="366"/>
      <c r="W200" s="348"/>
      <c r="X200" s="349"/>
      <c r="Y200" s="336"/>
    </row>
    <row r="201" spans="1:25" ht="86.25" customHeight="1" x14ac:dyDescent="0.2">
      <c r="A201" s="491" t="s">
        <v>366</v>
      </c>
      <c r="B201" s="431"/>
      <c r="C201" s="391"/>
      <c r="D201" s="421">
        <v>20</v>
      </c>
      <c r="E201" s="255" t="s">
        <v>106</v>
      </c>
      <c r="F201" s="391">
        <v>43</v>
      </c>
      <c r="G201" s="416" t="s">
        <v>367</v>
      </c>
      <c r="H201" s="349" t="s">
        <v>368</v>
      </c>
      <c r="I201" s="66" t="s">
        <v>369</v>
      </c>
      <c r="J201" s="106">
        <v>1763</v>
      </c>
      <c r="K201" s="48">
        <v>1160</v>
      </c>
      <c r="L201" s="44">
        <v>289</v>
      </c>
      <c r="M201" s="44">
        <v>158</v>
      </c>
      <c r="N201" s="44">
        <v>131</v>
      </c>
      <c r="O201" s="44">
        <v>31</v>
      </c>
      <c r="P201" s="44">
        <v>205</v>
      </c>
      <c r="Q201" s="44">
        <v>60</v>
      </c>
      <c r="R201" s="44">
        <v>127</v>
      </c>
      <c r="S201" s="44">
        <v>10</v>
      </c>
      <c r="T201" s="45">
        <v>149</v>
      </c>
      <c r="U201" s="410"/>
      <c r="V201" s="393" t="s">
        <v>34</v>
      </c>
      <c r="W201" s="346" t="s">
        <v>110</v>
      </c>
      <c r="X201" s="349" t="s">
        <v>51</v>
      </c>
      <c r="Y201" s="334" t="s">
        <v>346</v>
      </c>
    </row>
    <row r="202" spans="1:25" ht="69" customHeight="1" x14ac:dyDescent="0.2">
      <c r="A202" s="492"/>
      <c r="B202" s="432"/>
      <c r="C202" s="360"/>
      <c r="D202" s="398"/>
      <c r="E202" s="255" t="s">
        <v>106</v>
      </c>
      <c r="F202" s="360"/>
      <c r="G202" s="351"/>
      <c r="H202" s="349"/>
      <c r="I202" s="66" t="s">
        <v>370</v>
      </c>
      <c r="J202" s="106">
        <v>2859</v>
      </c>
      <c r="K202" s="48">
        <v>1858</v>
      </c>
      <c r="L202" s="44">
        <v>421</v>
      </c>
      <c r="M202" s="44">
        <v>256</v>
      </c>
      <c r="N202" s="44">
        <v>196</v>
      </c>
      <c r="O202" s="44">
        <v>52</v>
      </c>
      <c r="P202" s="44">
        <v>290</v>
      </c>
      <c r="Q202" s="44">
        <v>94</v>
      </c>
      <c r="R202" s="44">
        <v>170</v>
      </c>
      <c r="S202" s="44">
        <v>26</v>
      </c>
      <c r="T202" s="45">
        <v>353</v>
      </c>
      <c r="U202" s="410"/>
      <c r="V202" s="365"/>
      <c r="W202" s="347"/>
      <c r="X202" s="349"/>
      <c r="Y202" s="335"/>
    </row>
    <row r="203" spans="1:25" ht="22.5" customHeight="1" x14ac:dyDescent="0.2">
      <c r="A203" s="511"/>
      <c r="B203" s="465"/>
      <c r="C203" s="361"/>
      <c r="D203" s="425"/>
      <c r="E203" s="255" t="s">
        <v>106</v>
      </c>
      <c r="F203" s="361"/>
      <c r="G203" s="352"/>
      <c r="H203" s="349"/>
      <c r="I203" s="147" t="s">
        <v>114</v>
      </c>
      <c r="J203" s="146">
        <f>J201*100/J202</f>
        <v>61.66491780342777</v>
      </c>
      <c r="K203" s="25">
        <f>K201/K202*100</f>
        <v>62.432723358449948</v>
      </c>
      <c r="L203" s="25">
        <f t="shared" ref="L203:T203" si="56">L201/L202*100</f>
        <v>68.646080760095003</v>
      </c>
      <c r="M203" s="25">
        <f t="shared" si="56"/>
        <v>61.71875</v>
      </c>
      <c r="N203" s="25">
        <f t="shared" si="56"/>
        <v>66.83673469387756</v>
      </c>
      <c r="O203" s="25">
        <f t="shared" si="56"/>
        <v>59.615384615384613</v>
      </c>
      <c r="P203" s="25">
        <f t="shared" si="56"/>
        <v>70.689655172413794</v>
      </c>
      <c r="Q203" s="25">
        <f t="shared" si="56"/>
        <v>63.829787234042556</v>
      </c>
      <c r="R203" s="25">
        <f t="shared" si="56"/>
        <v>74.705882352941174</v>
      </c>
      <c r="S203" s="25">
        <f t="shared" si="56"/>
        <v>38.461538461538467</v>
      </c>
      <c r="T203" s="26">
        <f t="shared" si="56"/>
        <v>42.209631728045323</v>
      </c>
      <c r="U203" s="410"/>
      <c r="V203" s="366"/>
      <c r="W203" s="348"/>
      <c r="X203" s="349"/>
      <c r="Y203" s="336"/>
    </row>
    <row r="204" spans="1:25" ht="45" customHeight="1" x14ac:dyDescent="0.2">
      <c r="A204" s="491" t="s">
        <v>371</v>
      </c>
      <c r="B204" s="411"/>
      <c r="C204" s="391"/>
      <c r="D204" s="391"/>
      <c r="E204" s="261" t="s">
        <v>30</v>
      </c>
      <c r="F204" s="391">
        <v>44</v>
      </c>
      <c r="G204" s="416" t="s">
        <v>372</v>
      </c>
      <c r="H204" s="349" t="s">
        <v>373</v>
      </c>
      <c r="I204" s="66" t="s">
        <v>374</v>
      </c>
      <c r="J204" s="148">
        <v>542</v>
      </c>
      <c r="K204" s="9">
        <v>107</v>
      </c>
      <c r="L204" s="10">
        <v>107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8">
        <v>0</v>
      </c>
      <c r="U204" s="364"/>
      <c r="V204" s="393" t="s">
        <v>34</v>
      </c>
      <c r="W204" s="346" t="s">
        <v>35</v>
      </c>
      <c r="X204" s="349" t="s">
        <v>375</v>
      </c>
      <c r="Y204" s="335" t="s">
        <v>142</v>
      </c>
    </row>
    <row r="205" spans="1:25" ht="48.75" customHeight="1" x14ac:dyDescent="0.2">
      <c r="A205" s="492"/>
      <c r="B205" s="412"/>
      <c r="C205" s="360"/>
      <c r="D205" s="360"/>
      <c r="E205" s="261" t="s">
        <v>30</v>
      </c>
      <c r="F205" s="360"/>
      <c r="G205" s="351"/>
      <c r="H205" s="349"/>
      <c r="I205" s="66" t="s">
        <v>376</v>
      </c>
      <c r="J205" s="148">
        <v>553</v>
      </c>
      <c r="K205" s="9">
        <v>168</v>
      </c>
      <c r="L205" s="10">
        <v>168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8">
        <v>0</v>
      </c>
      <c r="U205" s="364"/>
      <c r="V205" s="365"/>
      <c r="W205" s="347"/>
      <c r="X205" s="349"/>
      <c r="Y205" s="335"/>
    </row>
    <row r="206" spans="1:25" ht="21.75" customHeight="1" x14ac:dyDescent="0.2">
      <c r="A206" s="492"/>
      <c r="B206" s="412"/>
      <c r="C206" s="360"/>
      <c r="D206" s="519"/>
      <c r="E206" s="261" t="s">
        <v>30</v>
      </c>
      <c r="F206" s="360"/>
      <c r="G206" s="352"/>
      <c r="H206" s="349"/>
      <c r="I206" s="147" t="s">
        <v>114</v>
      </c>
      <c r="J206" s="149">
        <f>J204*100/J205</f>
        <v>98.010849909584081</v>
      </c>
      <c r="K206" s="25">
        <f>K204/K205*100</f>
        <v>63.69047619047619</v>
      </c>
      <c r="L206" s="25">
        <f t="shared" ref="L206:T206" si="57">L204/L205*100</f>
        <v>63.69047619047619</v>
      </c>
      <c r="M206" s="25" t="e">
        <f t="shared" si="57"/>
        <v>#DIV/0!</v>
      </c>
      <c r="N206" s="25" t="e">
        <f t="shared" si="57"/>
        <v>#DIV/0!</v>
      </c>
      <c r="O206" s="25" t="e">
        <f t="shared" si="57"/>
        <v>#DIV/0!</v>
      </c>
      <c r="P206" s="25" t="e">
        <f t="shared" si="57"/>
        <v>#DIV/0!</v>
      </c>
      <c r="Q206" s="25" t="e">
        <f t="shared" si="57"/>
        <v>#DIV/0!</v>
      </c>
      <c r="R206" s="25" t="e">
        <f t="shared" si="57"/>
        <v>#DIV/0!</v>
      </c>
      <c r="S206" s="25" t="e">
        <f t="shared" si="57"/>
        <v>#DIV/0!</v>
      </c>
      <c r="T206" s="26" t="e">
        <f t="shared" si="57"/>
        <v>#DIV/0!</v>
      </c>
      <c r="U206" s="364"/>
      <c r="V206" s="366"/>
      <c r="W206" s="347"/>
      <c r="X206" s="349"/>
      <c r="Y206" s="336"/>
    </row>
    <row r="207" spans="1:25" ht="52.5" customHeight="1" x14ac:dyDescent="0.2">
      <c r="A207" s="520" t="s">
        <v>377</v>
      </c>
      <c r="B207" s="415"/>
      <c r="C207" s="428"/>
      <c r="D207" s="388">
        <v>21</v>
      </c>
      <c r="E207" s="259" t="s">
        <v>317</v>
      </c>
      <c r="F207" s="428">
        <v>45</v>
      </c>
      <c r="G207" s="521" t="s">
        <v>378</v>
      </c>
      <c r="H207" s="460" t="s">
        <v>379</v>
      </c>
      <c r="I207" s="13" t="s">
        <v>380</v>
      </c>
      <c r="J207" s="38"/>
      <c r="K207" s="152">
        <v>0</v>
      </c>
      <c r="L207" s="140">
        <v>0</v>
      </c>
      <c r="M207" s="141"/>
      <c r="N207" s="141"/>
      <c r="O207" s="141"/>
      <c r="P207" s="141"/>
      <c r="Q207" s="140">
        <v>0</v>
      </c>
      <c r="R207" s="141"/>
      <c r="S207" s="141"/>
      <c r="T207" s="142"/>
      <c r="U207" s="515"/>
      <c r="V207" s="150" t="s">
        <v>34</v>
      </c>
      <c r="W207" s="334" t="s">
        <v>43</v>
      </c>
      <c r="X207" s="29" t="s">
        <v>77</v>
      </c>
      <c r="Y207" s="334" t="s">
        <v>321</v>
      </c>
    </row>
    <row r="208" spans="1:25" ht="43.5" x14ac:dyDescent="0.2">
      <c r="A208" s="520"/>
      <c r="B208" s="415"/>
      <c r="C208" s="428"/>
      <c r="D208" s="389"/>
      <c r="E208" s="259" t="s">
        <v>317</v>
      </c>
      <c r="F208" s="428"/>
      <c r="G208" s="522"/>
      <c r="H208" s="400"/>
      <c r="I208" s="13" t="s">
        <v>381</v>
      </c>
      <c r="J208" s="38"/>
      <c r="K208" s="152">
        <v>0</v>
      </c>
      <c r="L208" s="140">
        <v>0</v>
      </c>
      <c r="M208" s="141"/>
      <c r="N208" s="141"/>
      <c r="O208" s="141"/>
      <c r="P208" s="141"/>
      <c r="Q208" s="140">
        <v>0</v>
      </c>
      <c r="R208" s="141"/>
      <c r="S208" s="141"/>
      <c r="T208" s="142"/>
      <c r="U208" s="515"/>
      <c r="V208" s="151"/>
      <c r="W208" s="335"/>
      <c r="X208" s="30"/>
      <c r="Y208" s="335"/>
    </row>
    <row r="209" spans="1:25" ht="21.75" customHeight="1" x14ac:dyDescent="0.2">
      <c r="A209" s="520"/>
      <c r="B209" s="415"/>
      <c r="C209" s="428"/>
      <c r="D209" s="389"/>
      <c r="E209" s="259" t="s">
        <v>317</v>
      </c>
      <c r="F209" s="428"/>
      <c r="G209" s="523"/>
      <c r="H209" s="401"/>
      <c r="I209" s="13" t="s">
        <v>382</v>
      </c>
      <c r="J209" s="38"/>
      <c r="K209" s="152" t="e">
        <f>K207/K208</f>
        <v>#DIV/0!</v>
      </c>
      <c r="L209" s="152" t="e">
        <f>L207/L208</f>
        <v>#DIV/0!</v>
      </c>
      <c r="M209" s="141"/>
      <c r="N209" s="141"/>
      <c r="O209" s="141"/>
      <c r="P209" s="141"/>
      <c r="Q209" s="152" t="e">
        <f>Q207/Q208</f>
        <v>#DIV/0!</v>
      </c>
      <c r="R209" s="141"/>
      <c r="S209" s="141"/>
      <c r="T209" s="142"/>
      <c r="U209" s="515"/>
      <c r="V209" s="151"/>
      <c r="W209" s="336"/>
      <c r="X209" s="30"/>
      <c r="Y209" s="336"/>
    </row>
    <row r="210" spans="1:25" s="131" customFormat="1" ht="66" customHeight="1" x14ac:dyDescent="0.2">
      <c r="A210" s="438" t="s">
        <v>383</v>
      </c>
      <c r="B210" s="456"/>
      <c r="C210" s="386"/>
      <c r="D210" s="402">
        <v>22</v>
      </c>
      <c r="E210" s="262" t="s">
        <v>106</v>
      </c>
      <c r="F210" s="432">
        <v>46</v>
      </c>
      <c r="G210" s="424" t="s">
        <v>384</v>
      </c>
      <c r="H210" s="399" t="s">
        <v>385</v>
      </c>
      <c r="I210" s="13" t="s">
        <v>386</v>
      </c>
      <c r="J210" s="153">
        <v>134</v>
      </c>
      <c r="K210" s="154">
        <v>116</v>
      </c>
      <c r="L210" s="94">
        <v>23</v>
      </c>
      <c r="M210" s="94">
        <v>10</v>
      </c>
      <c r="N210" s="94">
        <v>12</v>
      </c>
      <c r="O210" s="94">
        <v>11</v>
      </c>
      <c r="P210" s="94">
        <v>16</v>
      </c>
      <c r="Q210" s="94">
        <v>11</v>
      </c>
      <c r="R210" s="94">
        <v>7</v>
      </c>
      <c r="S210" s="94">
        <v>9</v>
      </c>
      <c r="T210" s="64">
        <v>17</v>
      </c>
      <c r="U210" s="364"/>
      <c r="V210" s="434" t="s">
        <v>34</v>
      </c>
      <c r="W210" s="482" t="s">
        <v>43</v>
      </c>
      <c r="X210" s="155" t="s">
        <v>77</v>
      </c>
      <c r="Y210" s="334" t="s">
        <v>112</v>
      </c>
    </row>
    <row r="211" spans="1:25" s="131" customFormat="1" ht="67.5" customHeight="1" x14ac:dyDescent="0.2">
      <c r="A211" s="438"/>
      <c r="B211" s="456"/>
      <c r="C211" s="386"/>
      <c r="D211" s="402"/>
      <c r="E211" s="262" t="s">
        <v>106</v>
      </c>
      <c r="F211" s="432"/>
      <c r="G211" s="351"/>
      <c r="H211" s="400"/>
      <c r="I211" s="13" t="s">
        <v>387</v>
      </c>
      <c r="J211" s="21">
        <v>134</v>
      </c>
      <c r="K211" s="9">
        <v>116</v>
      </c>
      <c r="L211" s="10">
        <v>23</v>
      </c>
      <c r="M211" s="10">
        <v>10</v>
      </c>
      <c r="N211" s="10">
        <v>12</v>
      </c>
      <c r="O211" s="10">
        <v>11</v>
      </c>
      <c r="P211" s="10">
        <v>16</v>
      </c>
      <c r="Q211" s="10">
        <v>11</v>
      </c>
      <c r="R211" s="10">
        <v>7</v>
      </c>
      <c r="S211" s="10">
        <v>9</v>
      </c>
      <c r="T211" s="18">
        <v>17</v>
      </c>
      <c r="U211" s="364"/>
      <c r="V211" s="434"/>
      <c r="W211" s="482"/>
      <c r="X211" s="156"/>
      <c r="Y211" s="335"/>
    </row>
    <row r="212" spans="1:25" s="131" customFormat="1" ht="21.75" customHeight="1" x14ac:dyDescent="0.2">
      <c r="A212" s="475"/>
      <c r="B212" s="477"/>
      <c r="C212" s="387"/>
      <c r="D212" s="402"/>
      <c r="E212" s="262" t="s">
        <v>106</v>
      </c>
      <c r="F212" s="432"/>
      <c r="G212" s="351"/>
      <c r="H212" s="400"/>
      <c r="I212" s="96" t="s">
        <v>114</v>
      </c>
      <c r="J212" s="21">
        <f>J210*100/J211</f>
        <v>100</v>
      </c>
      <c r="K212" s="25">
        <f>K210/K211*100</f>
        <v>100</v>
      </c>
      <c r="L212" s="25">
        <f t="shared" ref="L212:T212" si="58">L210/L211*100</f>
        <v>100</v>
      </c>
      <c r="M212" s="25">
        <f t="shared" si="58"/>
        <v>100</v>
      </c>
      <c r="N212" s="25">
        <f t="shared" si="58"/>
        <v>100</v>
      </c>
      <c r="O212" s="25">
        <f t="shared" si="58"/>
        <v>100</v>
      </c>
      <c r="P212" s="25">
        <f t="shared" si="58"/>
        <v>100</v>
      </c>
      <c r="Q212" s="25">
        <f t="shared" si="58"/>
        <v>100</v>
      </c>
      <c r="R212" s="25">
        <f t="shared" si="58"/>
        <v>100</v>
      </c>
      <c r="S212" s="25">
        <f t="shared" si="58"/>
        <v>100</v>
      </c>
      <c r="T212" s="26">
        <f t="shared" si="58"/>
        <v>100</v>
      </c>
      <c r="U212" s="364"/>
      <c r="V212" s="434"/>
      <c r="W212" s="482"/>
      <c r="X212" s="157"/>
      <c r="Y212" s="336"/>
    </row>
    <row r="213" spans="1:25" s="158" customFormat="1" ht="49.5" customHeight="1" x14ac:dyDescent="0.2">
      <c r="A213" s="437" t="s">
        <v>388</v>
      </c>
      <c r="B213" s="524"/>
      <c r="C213" s="524"/>
      <c r="D213" s="81"/>
      <c r="E213" s="259" t="s">
        <v>317</v>
      </c>
      <c r="F213" s="436">
        <v>47</v>
      </c>
      <c r="G213" s="437" t="s">
        <v>389</v>
      </c>
      <c r="H213" s="334" t="s">
        <v>390</v>
      </c>
      <c r="I213" s="13" t="s">
        <v>391</v>
      </c>
      <c r="J213" s="128"/>
      <c r="K213" s="9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8">
        <v>0</v>
      </c>
      <c r="U213" s="364" t="s">
        <v>608</v>
      </c>
      <c r="V213" s="434" t="s">
        <v>34</v>
      </c>
      <c r="W213" s="334" t="s">
        <v>35</v>
      </c>
      <c r="X213" s="29" t="s">
        <v>77</v>
      </c>
      <c r="Y213" s="334" t="s">
        <v>321</v>
      </c>
    </row>
    <row r="214" spans="1:25" s="158" customFormat="1" ht="21.75" customHeight="1" x14ac:dyDescent="0.2">
      <c r="A214" s="438"/>
      <c r="B214" s="469"/>
      <c r="C214" s="469"/>
      <c r="D214" s="81"/>
      <c r="E214" s="259" t="s">
        <v>317</v>
      </c>
      <c r="F214" s="469"/>
      <c r="G214" s="438"/>
      <c r="H214" s="335"/>
      <c r="I214" s="13" t="s">
        <v>392</v>
      </c>
      <c r="J214" s="128"/>
      <c r="K214" s="9">
        <v>9</v>
      </c>
      <c r="L214" s="10">
        <v>1</v>
      </c>
      <c r="M214" s="10">
        <v>1</v>
      </c>
      <c r="N214" s="10">
        <v>1</v>
      </c>
      <c r="O214" s="10">
        <v>1</v>
      </c>
      <c r="P214" s="10">
        <v>1</v>
      </c>
      <c r="Q214" s="10">
        <v>1</v>
      </c>
      <c r="R214" s="10">
        <v>1</v>
      </c>
      <c r="S214" s="10">
        <v>1</v>
      </c>
      <c r="T214" s="18">
        <v>1</v>
      </c>
      <c r="U214" s="364"/>
      <c r="V214" s="434"/>
      <c r="W214" s="335"/>
      <c r="X214" s="30"/>
      <c r="Y214" s="335"/>
    </row>
    <row r="215" spans="1:25" s="158" customFormat="1" ht="21.75" customHeight="1" x14ac:dyDescent="0.2">
      <c r="A215" s="475"/>
      <c r="B215" s="474"/>
      <c r="C215" s="474"/>
      <c r="D215" s="81"/>
      <c r="E215" s="259" t="s">
        <v>317</v>
      </c>
      <c r="F215" s="474"/>
      <c r="G215" s="475"/>
      <c r="H215" s="336"/>
      <c r="I215" s="13" t="s">
        <v>114</v>
      </c>
      <c r="J215" s="128"/>
      <c r="K215" s="25">
        <f>K213/K214*100</f>
        <v>0</v>
      </c>
      <c r="L215" s="25">
        <f t="shared" ref="L215:T215" si="59">L213/L214*100</f>
        <v>0</v>
      </c>
      <c r="M215" s="25">
        <f t="shared" si="59"/>
        <v>0</v>
      </c>
      <c r="N215" s="25">
        <f t="shared" si="59"/>
        <v>0</v>
      </c>
      <c r="O215" s="25">
        <f t="shared" si="59"/>
        <v>0</v>
      </c>
      <c r="P215" s="25">
        <f t="shared" si="59"/>
        <v>0</v>
      </c>
      <c r="Q215" s="25">
        <f t="shared" si="59"/>
        <v>0</v>
      </c>
      <c r="R215" s="25">
        <f t="shared" si="59"/>
        <v>0</v>
      </c>
      <c r="S215" s="25">
        <f t="shared" si="59"/>
        <v>0</v>
      </c>
      <c r="T215" s="26">
        <f t="shared" si="59"/>
        <v>0</v>
      </c>
      <c r="U215" s="364"/>
      <c r="V215" s="434"/>
      <c r="W215" s="336"/>
      <c r="X215" s="54"/>
      <c r="Y215" s="336"/>
    </row>
    <row r="216" spans="1:25" s="158" customFormat="1" ht="54" customHeight="1" x14ac:dyDescent="0.2">
      <c r="A216" s="437" t="s">
        <v>393</v>
      </c>
      <c r="B216" s="436"/>
      <c r="C216" s="526">
        <v>6</v>
      </c>
      <c r="D216" s="388">
        <v>23</v>
      </c>
      <c r="E216" s="259" t="s">
        <v>317</v>
      </c>
      <c r="F216" s="436">
        <v>48</v>
      </c>
      <c r="G216" s="529" t="s">
        <v>394</v>
      </c>
      <c r="H216" s="334" t="s">
        <v>395</v>
      </c>
      <c r="I216" s="13" t="s">
        <v>396</v>
      </c>
      <c r="J216" s="128"/>
      <c r="K216" s="9" t="s">
        <v>594</v>
      </c>
      <c r="L216" s="10" t="s">
        <v>594</v>
      </c>
      <c r="M216" s="11"/>
      <c r="N216" s="11"/>
      <c r="O216" s="11"/>
      <c r="P216" s="11"/>
      <c r="Q216" s="10">
        <v>0</v>
      </c>
      <c r="R216" s="11"/>
      <c r="S216" s="11"/>
      <c r="T216" s="12"/>
      <c r="U216" s="364" t="s">
        <v>609</v>
      </c>
      <c r="V216" s="435" t="s">
        <v>34</v>
      </c>
      <c r="W216" s="334" t="s">
        <v>35</v>
      </c>
      <c r="X216" s="29" t="s">
        <v>77</v>
      </c>
      <c r="Y216" s="334" t="s">
        <v>321</v>
      </c>
    </row>
    <row r="217" spans="1:25" s="158" customFormat="1" ht="65.25" x14ac:dyDescent="0.2">
      <c r="A217" s="438"/>
      <c r="B217" s="469"/>
      <c r="C217" s="527"/>
      <c r="D217" s="389"/>
      <c r="E217" s="259" t="s">
        <v>317</v>
      </c>
      <c r="F217" s="469"/>
      <c r="G217" s="530"/>
      <c r="H217" s="335"/>
      <c r="I217" s="13" t="s">
        <v>397</v>
      </c>
      <c r="J217" s="128"/>
      <c r="K217" s="9">
        <v>0</v>
      </c>
      <c r="L217" s="10">
        <v>0</v>
      </c>
      <c r="M217" s="11"/>
      <c r="N217" s="11"/>
      <c r="O217" s="11"/>
      <c r="P217" s="11"/>
      <c r="Q217" s="10">
        <v>0</v>
      </c>
      <c r="R217" s="11"/>
      <c r="S217" s="11"/>
      <c r="T217" s="12"/>
      <c r="U217" s="364"/>
      <c r="V217" s="513"/>
      <c r="W217" s="335"/>
      <c r="X217" s="30"/>
      <c r="Y217" s="335"/>
    </row>
    <row r="218" spans="1:25" s="158" customFormat="1" ht="21.75" customHeight="1" x14ac:dyDescent="0.2">
      <c r="A218" s="475"/>
      <c r="B218" s="474"/>
      <c r="C218" s="528"/>
      <c r="D218" s="390"/>
      <c r="E218" s="259" t="s">
        <v>317</v>
      </c>
      <c r="F218" s="474"/>
      <c r="G218" s="484"/>
      <c r="H218" s="336"/>
      <c r="I218" s="13" t="s">
        <v>114</v>
      </c>
      <c r="J218" s="128"/>
      <c r="K218" s="25" t="e">
        <f>K216/K217*100</f>
        <v>#VALUE!</v>
      </c>
      <c r="L218" s="25" t="e">
        <f t="shared" ref="L218:T218" si="60">L216/L217*100</f>
        <v>#VALUE!</v>
      </c>
      <c r="M218" s="72" t="e">
        <f t="shared" si="60"/>
        <v>#DIV/0!</v>
      </c>
      <c r="N218" s="72" t="e">
        <f t="shared" si="60"/>
        <v>#DIV/0!</v>
      </c>
      <c r="O218" s="72" t="e">
        <f t="shared" si="60"/>
        <v>#DIV/0!</v>
      </c>
      <c r="P218" s="72" t="e">
        <f t="shared" si="60"/>
        <v>#DIV/0!</v>
      </c>
      <c r="Q218" s="25" t="e">
        <f t="shared" si="60"/>
        <v>#DIV/0!</v>
      </c>
      <c r="R218" s="72" t="e">
        <f t="shared" si="60"/>
        <v>#DIV/0!</v>
      </c>
      <c r="S218" s="72" t="e">
        <f t="shared" si="60"/>
        <v>#DIV/0!</v>
      </c>
      <c r="T218" s="73" t="e">
        <f t="shared" si="60"/>
        <v>#DIV/0!</v>
      </c>
      <c r="U218" s="364"/>
      <c r="V218" s="433"/>
      <c r="W218" s="336"/>
      <c r="X218" s="54"/>
      <c r="Y218" s="336"/>
    </row>
    <row r="219" spans="1:25" s="158" customFormat="1" ht="49.5" customHeight="1" x14ac:dyDescent="0.2">
      <c r="A219" s="334" t="s">
        <v>398</v>
      </c>
      <c r="B219" s="436"/>
      <c r="C219" s="436"/>
      <c r="D219" s="159"/>
      <c r="E219" s="259" t="s">
        <v>317</v>
      </c>
      <c r="F219" s="334">
        <v>49</v>
      </c>
      <c r="G219" s="437" t="s">
        <v>399</v>
      </c>
      <c r="H219" s="334" t="s">
        <v>400</v>
      </c>
      <c r="I219" s="13" t="s">
        <v>401</v>
      </c>
      <c r="J219" s="128"/>
      <c r="K219" s="9">
        <v>0</v>
      </c>
      <c r="L219" s="10">
        <v>0</v>
      </c>
      <c r="M219" s="11"/>
      <c r="N219" s="11"/>
      <c r="O219" s="11"/>
      <c r="P219" s="11"/>
      <c r="Q219" s="11"/>
      <c r="R219" s="11"/>
      <c r="S219" s="11"/>
      <c r="T219" s="12"/>
      <c r="U219" s="364" t="s">
        <v>610</v>
      </c>
      <c r="V219" s="435" t="s">
        <v>34</v>
      </c>
      <c r="W219" s="334" t="s">
        <v>35</v>
      </c>
      <c r="X219" s="29" t="s">
        <v>77</v>
      </c>
      <c r="Y219" s="334" t="s">
        <v>321</v>
      </c>
    </row>
    <row r="220" spans="1:25" s="131" customFormat="1" ht="65.25" x14ac:dyDescent="0.2">
      <c r="A220" s="335"/>
      <c r="B220" s="469"/>
      <c r="C220" s="469"/>
      <c r="D220" s="81"/>
      <c r="E220" s="259" t="s">
        <v>317</v>
      </c>
      <c r="F220" s="335"/>
      <c r="G220" s="438"/>
      <c r="H220" s="335"/>
      <c r="I220" s="7" t="s">
        <v>402</v>
      </c>
      <c r="J220" s="132"/>
      <c r="K220" s="62">
        <v>0</v>
      </c>
      <c r="L220" s="63">
        <v>0</v>
      </c>
      <c r="M220" s="300"/>
      <c r="N220" s="300"/>
      <c r="O220" s="300"/>
      <c r="P220" s="300"/>
      <c r="Q220" s="300"/>
      <c r="R220" s="300"/>
      <c r="S220" s="300"/>
      <c r="T220" s="301"/>
      <c r="U220" s="364"/>
      <c r="V220" s="513"/>
      <c r="W220" s="335"/>
      <c r="X220" s="30"/>
      <c r="Y220" s="335"/>
    </row>
    <row r="221" spans="1:25" s="131" customFormat="1" ht="21.75" customHeight="1" x14ac:dyDescent="0.2">
      <c r="A221" s="336"/>
      <c r="B221" s="474"/>
      <c r="C221" s="474"/>
      <c r="D221" s="81"/>
      <c r="E221" s="259" t="s">
        <v>317</v>
      </c>
      <c r="F221" s="336"/>
      <c r="G221" s="475"/>
      <c r="H221" s="336"/>
      <c r="I221" s="13" t="s">
        <v>114</v>
      </c>
      <c r="J221" s="128"/>
      <c r="K221" s="25" t="e">
        <f>K219/K220*100</f>
        <v>#DIV/0!</v>
      </c>
      <c r="L221" s="25" t="e">
        <f t="shared" ref="L221:T221" si="61">L219/L220*100</f>
        <v>#DIV/0!</v>
      </c>
      <c r="M221" s="72" t="e">
        <f t="shared" si="61"/>
        <v>#DIV/0!</v>
      </c>
      <c r="N221" s="72" t="e">
        <f t="shared" si="61"/>
        <v>#DIV/0!</v>
      </c>
      <c r="O221" s="72" t="e">
        <f t="shared" si="61"/>
        <v>#DIV/0!</v>
      </c>
      <c r="P221" s="72" t="e">
        <f t="shared" si="61"/>
        <v>#DIV/0!</v>
      </c>
      <c r="Q221" s="72" t="e">
        <f t="shared" si="61"/>
        <v>#DIV/0!</v>
      </c>
      <c r="R221" s="72" t="e">
        <f t="shared" si="61"/>
        <v>#DIV/0!</v>
      </c>
      <c r="S221" s="72" t="e">
        <f t="shared" si="61"/>
        <v>#DIV/0!</v>
      </c>
      <c r="T221" s="73" t="e">
        <f t="shared" si="61"/>
        <v>#DIV/0!</v>
      </c>
      <c r="U221" s="364"/>
      <c r="V221" s="433"/>
      <c r="W221" s="336"/>
      <c r="X221" s="54"/>
      <c r="Y221" s="336"/>
    </row>
    <row r="222" spans="1:25" ht="21.75" customHeight="1" x14ac:dyDescent="0.2">
      <c r="A222" s="525" t="s">
        <v>403</v>
      </c>
      <c r="B222" s="525"/>
      <c r="C222" s="525"/>
      <c r="D222" s="525"/>
      <c r="E222" s="525"/>
      <c r="F222" s="525"/>
      <c r="G222" s="525"/>
      <c r="H222" s="525"/>
      <c r="I222" s="525"/>
      <c r="J222" s="525"/>
      <c r="K222" s="525"/>
      <c r="L222" s="525"/>
      <c r="M222" s="525"/>
      <c r="N222" s="525"/>
      <c r="O222" s="525"/>
      <c r="P222" s="525"/>
      <c r="Q222" s="525"/>
      <c r="R222" s="525"/>
      <c r="S222" s="525"/>
      <c r="T222" s="525"/>
      <c r="U222" s="525"/>
      <c r="V222" s="525"/>
      <c r="W222" s="525"/>
      <c r="X222" s="525"/>
      <c r="Y222" s="525"/>
    </row>
    <row r="223" spans="1:25" ht="48.75" customHeight="1" x14ac:dyDescent="0.2">
      <c r="A223" s="492" t="s">
        <v>404</v>
      </c>
      <c r="B223" s="456"/>
      <c r="C223" s="503">
        <v>7</v>
      </c>
      <c r="D223" s="397">
        <v>24</v>
      </c>
      <c r="E223" s="258" t="s">
        <v>159</v>
      </c>
      <c r="F223" s="360">
        <v>50</v>
      </c>
      <c r="G223" s="453" t="s">
        <v>405</v>
      </c>
      <c r="H223" s="336" t="s">
        <v>406</v>
      </c>
      <c r="I223" s="7" t="s">
        <v>407</v>
      </c>
      <c r="J223" s="280">
        <v>735</v>
      </c>
      <c r="K223" s="9">
        <v>15</v>
      </c>
      <c r="L223" s="10">
        <v>7</v>
      </c>
      <c r="M223" s="10">
        <v>1</v>
      </c>
      <c r="N223" s="10">
        <v>0</v>
      </c>
      <c r="O223" s="10">
        <v>2</v>
      </c>
      <c r="P223" s="10">
        <v>0</v>
      </c>
      <c r="Q223" s="10">
        <v>4</v>
      </c>
      <c r="R223" s="10">
        <v>1</v>
      </c>
      <c r="S223" s="11">
        <v>0</v>
      </c>
      <c r="T223" s="12">
        <v>0</v>
      </c>
      <c r="U223" s="364"/>
      <c r="V223" s="365" t="s">
        <v>34</v>
      </c>
      <c r="W223" s="347" t="s">
        <v>110</v>
      </c>
      <c r="X223" s="349" t="s">
        <v>77</v>
      </c>
      <c r="Y223" s="334" t="s">
        <v>408</v>
      </c>
    </row>
    <row r="224" spans="1:25" ht="21.75" customHeight="1" x14ac:dyDescent="0.2">
      <c r="A224" s="492"/>
      <c r="B224" s="456"/>
      <c r="C224" s="503"/>
      <c r="D224" s="398"/>
      <c r="E224" s="258" t="s">
        <v>159</v>
      </c>
      <c r="F224" s="360"/>
      <c r="G224" s="453"/>
      <c r="H224" s="349"/>
      <c r="I224" s="13" t="s">
        <v>409</v>
      </c>
      <c r="J224" s="279">
        <v>14501</v>
      </c>
      <c r="K224" s="9">
        <v>483</v>
      </c>
      <c r="L224" s="10">
        <v>273</v>
      </c>
      <c r="M224" s="10">
        <v>120</v>
      </c>
      <c r="N224" s="10">
        <v>13</v>
      </c>
      <c r="O224" s="10">
        <v>28</v>
      </c>
      <c r="P224" s="10">
        <v>0</v>
      </c>
      <c r="Q224" s="10">
        <v>27</v>
      </c>
      <c r="R224" s="10">
        <v>22</v>
      </c>
      <c r="S224" s="11">
        <v>0</v>
      </c>
      <c r="T224" s="12">
        <v>0</v>
      </c>
      <c r="U224" s="364"/>
      <c r="V224" s="365"/>
      <c r="W224" s="347"/>
      <c r="X224" s="349"/>
      <c r="Y224" s="335"/>
    </row>
    <row r="225" spans="1:25" ht="21.75" customHeight="1" x14ac:dyDescent="0.2">
      <c r="A225" s="492"/>
      <c r="B225" s="477"/>
      <c r="C225" s="504"/>
      <c r="D225" s="531"/>
      <c r="E225" s="258" t="s">
        <v>159</v>
      </c>
      <c r="F225" s="361"/>
      <c r="G225" s="454"/>
      <c r="H225" s="349"/>
      <c r="I225" s="13" t="s">
        <v>114</v>
      </c>
      <c r="J225" s="279">
        <v>5.07</v>
      </c>
      <c r="K225" s="25">
        <f>K223/K224*100</f>
        <v>3.1055900621118013</v>
      </c>
      <c r="L225" s="25">
        <f t="shared" ref="L225:T225" si="62">L223/L224*100</f>
        <v>2.5641025641025639</v>
      </c>
      <c r="M225" s="25">
        <f t="shared" si="62"/>
        <v>0.83333333333333337</v>
      </c>
      <c r="N225" s="25">
        <f t="shared" si="62"/>
        <v>0</v>
      </c>
      <c r="O225" s="25">
        <f t="shared" si="62"/>
        <v>7.1428571428571423</v>
      </c>
      <c r="P225" s="25" t="e">
        <f t="shared" si="62"/>
        <v>#DIV/0!</v>
      </c>
      <c r="Q225" s="25">
        <f t="shared" si="62"/>
        <v>14.814814814814813</v>
      </c>
      <c r="R225" s="25">
        <f t="shared" si="62"/>
        <v>4.5454545454545459</v>
      </c>
      <c r="S225" s="25" t="e">
        <f t="shared" si="62"/>
        <v>#DIV/0!</v>
      </c>
      <c r="T225" s="26" t="e">
        <f t="shared" si="62"/>
        <v>#DIV/0!</v>
      </c>
      <c r="U225" s="364"/>
      <c r="V225" s="366"/>
      <c r="W225" s="348"/>
      <c r="X225" s="349"/>
      <c r="Y225" s="336"/>
    </row>
    <row r="226" spans="1:25" ht="21.75" customHeight="1" x14ac:dyDescent="0.2">
      <c r="A226" s="532" t="s">
        <v>410</v>
      </c>
      <c r="B226" s="532"/>
      <c r="C226" s="532"/>
      <c r="D226" s="532"/>
      <c r="E226" s="532"/>
      <c r="F226" s="532"/>
      <c r="G226" s="532"/>
      <c r="H226" s="532"/>
      <c r="I226" s="532"/>
      <c r="J226" s="532"/>
      <c r="K226" s="532"/>
      <c r="L226" s="532"/>
      <c r="M226" s="532"/>
      <c r="N226" s="532"/>
      <c r="O226" s="532"/>
      <c r="P226" s="532"/>
      <c r="Q226" s="532"/>
      <c r="R226" s="532"/>
      <c r="S226" s="532"/>
      <c r="T226" s="532"/>
      <c r="U226" s="532"/>
      <c r="V226" s="532"/>
      <c r="W226" s="532"/>
      <c r="X226" s="532"/>
      <c r="Y226" s="532"/>
    </row>
    <row r="227" spans="1:25" s="166" customFormat="1" ht="155.25" customHeight="1" x14ac:dyDescent="0.2">
      <c r="A227" s="160" t="s">
        <v>411</v>
      </c>
      <c r="B227" s="533">
        <v>3</v>
      </c>
      <c r="C227" s="536">
        <v>8</v>
      </c>
      <c r="D227" s="402">
        <v>25</v>
      </c>
      <c r="E227" s="257" t="s">
        <v>167</v>
      </c>
      <c r="F227" s="493">
        <v>51</v>
      </c>
      <c r="G227" s="538" t="s">
        <v>412</v>
      </c>
      <c r="H227" s="417" t="s">
        <v>373</v>
      </c>
      <c r="I227" s="161" t="s">
        <v>413</v>
      </c>
      <c r="J227" s="162">
        <v>159</v>
      </c>
      <c r="K227" s="320">
        <v>0</v>
      </c>
      <c r="L227" s="321">
        <v>0</v>
      </c>
      <c r="M227" s="321">
        <v>0</v>
      </c>
      <c r="N227" s="321">
        <v>0</v>
      </c>
      <c r="O227" s="321">
        <v>0</v>
      </c>
      <c r="P227" s="321">
        <v>0</v>
      </c>
      <c r="Q227" s="321">
        <v>0</v>
      </c>
      <c r="R227" s="321">
        <v>0</v>
      </c>
      <c r="S227" s="321">
        <v>0</v>
      </c>
      <c r="T227" s="322">
        <v>0</v>
      </c>
      <c r="U227" s="540"/>
      <c r="V227" s="500" t="s">
        <v>34</v>
      </c>
      <c r="W227" s="417" t="s">
        <v>43</v>
      </c>
      <c r="X227" s="349" t="s">
        <v>77</v>
      </c>
      <c r="Y227" s="334" t="s">
        <v>414</v>
      </c>
    </row>
    <row r="228" spans="1:25" s="131" customFormat="1" ht="63.75" customHeight="1" x14ac:dyDescent="0.2">
      <c r="A228" s="167"/>
      <c r="B228" s="534"/>
      <c r="C228" s="451"/>
      <c r="D228" s="402"/>
      <c r="E228" s="257" t="s">
        <v>167</v>
      </c>
      <c r="F228" s="360"/>
      <c r="G228" s="453"/>
      <c r="H228" s="347"/>
      <c r="I228" s="113" t="s">
        <v>415</v>
      </c>
      <c r="J228" s="162">
        <v>184</v>
      </c>
      <c r="K228" s="163">
        <v>162</v>
      </c>
      <c r="L228" s="164">
        <v>47</v>
      </c>
      <c r="M228" s="164">
        <v>8</v>
      </c>
      <c r="N228" s="164">
        <v>37</v>
      </c>
      <c r="O228" s="164">
        <v>11</v>
      </c>
      <c r="P228" s="164">
        <v>11</v>
      </c>
      <c r="Q228" s="164">
        <v>31</v>
      </c>
      <c r="R228" s="164">
        <v>9</v>
      </c>
      <c r="S228" s="164">
        <v>0</v>
      </c>
      <c r="T228" s="165">
        <v>8</v>
      </c>
      <c r="U228" s="540"/>
      <c r="V228" s="365"/>
      <c r="W228" s="347"/>
      <c r="X228" s="349"/>
      <c r="Y228" s="335"/>
    </row>
    <row r="229" spans="1:25" s="169" customFormat="1" ht="21.75" customHeight="1" x14ac:dyDescent="0.2">
      <c r="A229" s="168"/>
      <c r="B229" s="535"/>
      <c r="C229" s="537"/>
      <c r="D229" s="402"/>
      <c r="E229" s="257" t="s">
        <v>167</v>
      </c>
      <c r="F229" s="519"/>
      <c r="G229" s="539"/>
      <c r="H229" s="471"/>
      <c r="I229" s="13" t="s">
        <v>114</v>
      </c>
      <c r="J229" s="24">
        <f>J227/J228*100</f>
        <v>86.41304347826086</v>
      </c>
      <c r="K229" s="25">
        <f>K227/K228*100</f>
        <v>0</v>
      </c>
      <c r="L229" s="25">
        <f t="shared" ref="L229:T229" si="63">L227/L228*100</f>
        <v>0</v>
      </c>
      <c r="M229" s="25">
        <f t="shared" si="63"/>
        <v>0</v>
      </c>
      <c r="N229" s="25">
        <f t="shared" si="63"/>
        <v>0</v>
      </c>
      <c r="O229" s="25">
        <f t="shared" si="63"/>
        <v>0</v>
      </c>
      <c r="P229" s="25">
        <f t="shared" si="63"/>
        <v>0</v>
      </c>
      <c r="Q229" s="25">
        <f t="shared" si="63"/>
        <v>0</v>
      </c>
      <c r="R229" s="25">
        <f t="shared" si="63"/>
        <v>0</v>
      </c>
      <c r="S229" s="26" t="e">
        <f t="shared" si="63"/>
        <v>#DIV/0!</v>
      </c>
      <c r="T229" s="26">
        <f t="shared" si="63"/>
        <v>0</v>
      </c>
      <c r="U229" s="540"/>
      <c r="V229" s="541"/>
      <c r="W229" s="471"/>
      <c r="X229" s="349"/>
      <c r="Y229" s="336"/>
    </row>
    <row r="230" spans="1:25" s="131" customFormat="1" ht="71.25" customHeight="1" x14ac:dyDescent="0.2">
      <c r="A230" s="416" t="s">
        <v>416</v>
      </c>
      <c r="B230" s="384"/>
      <c r="C230" s="418"/>
      <c r="D230" s="92"/>
      <c r="E230" s="253" t="s">
        <v>204</v>
      </c>
      <c r="F230" s="360">
        <v>52</v>
      </c>
      <c r="G230" s="351" t="s">
        <v>417</v>
      </c>
      <c r="H230" s="458" t="s">
        <v>161</v>
      </c>
      <c r="I230" s="13" t="s">
        <v>418</v>
      </c>
      <c r="J230" s="14">
        <v>0</v>
      </c>
      <c r="K230" s="48">
        <v>0</v>
      </c>
      <c r="L230" s="170"/>
      <c r="M230" s="170"/>
      <c r="N230" s="170"/>
      <c r="O230" s="170"/>
      <c r="P230" s="44">
        <v>0</v>
      </c>
      <c r="Q230" s="44">
        <v>0</v>
      </c>
      <c r="R230" s="170"/>
      <c r="S230" s="170"/>
      <c r="T230" s="313"/>
      <c r="U230" s="549"/>
      <c r="V230" s="393" t="s">
        <v>34</v>
      </c>
      <c r="W230" s="346" t="s">
        <v>43</v>
      </c>
      <c r="X230" s="349" t="s">
        <v>77</v>
      </c>
      <c r="Y230" s="357" t="s">
        <v>419</v>
      </c>
    </row>
    <row r="231" spans="1:25" s="131" customFormat="1" ht="46.5" customHeight="1" x14ac:dyDescent="0.2">
      <c r="A231" s="351"/>
      <c r="B231" s="353"/>
      <c r="C231" s="419"/>
      <c r="D231" s="92"/>
      <c r="E231" s="253" t="s">
        <v>204</v>
      </c>
      <c r="F231" s="360"/>
      <c r="G231" s="351"/>
      <c r="H231" s="458"/>
      <c r="I231" s="13" t="s">
        <v>420</v>
      </c>
      <c r="J231" s="14">
        <v>2</v>
      </c>
      <c r="K231" s="48">
        <v>2</v>
      </c>
      <c r="L231" s="170"/>
      <c r="M231" s="170"/>
      <c r="N231" s="170"/>
      <c r="O231" s="170"/>
      <c r="P231" s="44">
        <v>1</v>
      </c>
      <c r="Q231" s="44">
        <v>1</v>
      </c>
      <c r="R231" s="170"/>
      <c r="S231" s="170"/>
      <c r="T231" s="313"/>
      <c r="U231" s="549"/>
      <c r="V231" s="365"/>
      <c r="W231" s="347"/>
      <c r="X231" s="349"/>
      <c r="Y231" s="358"/>
    </row>
    <row r="232" spans="1:25" s="131" customFormat="1" ht="21.75" customHeight="1" x14ac:dyDescent="0.2">
      <c r="A232" s="548"/>
      <c r="B232" s="354"/>
      <c r="C232" s="420"/>
      <c r="D232" s="92"/>
      <c r="E232" s="253" t="s">
        <v>204</v>
      </c>
      <c r="F232" s="361"/>
      <c r="G232" s="352"/>
      <c r="H232" s="459"/>
      <c r="I232" s="13" t="s">
        <v>114</v>
      </c>
      <c r="J232" s="14">
        <v>0</v>
      </c>
      <c r="K232" s="25">
        <f>K230/K231*100</f>
        <v>0</v>
      </c>
      <c r="L232" s="72" t="e">
        <f t="shared" ref="L232" si="64">L230/L231*100</f>
        <v>#DIV/0!</v>
      </c>
      <c r="M232" s="170"/>
      <c r="N232" s="170"/>
      <c r="O232" s="170"/>
      <c r="P232" s="25">
        <f t="shared" ref="P232:Q232" si="65">P230/P231*100</f>
        <v>0</v>
      </c>
      <c r="Q232" s="25">
        <f t="shared" si="65"/>
        <v>0</v>
      </c>
      <c r="R232" s="170"/>
      <c r="S232" s="170"/>
      <c r="T232" s="313"/>
      <c r="U232" s="549"/>
      <c r="V232" s="365"/>
      <c r="W232" s="347"/>
      <c r="X232" s="349"/>
      <c r="Y232" s="359"/>
    </row>
    <row r="233" spans="1:25" ht="21.75" customHeight="1" x14ac:dyDescent="0.2">
      <c r="A233" s="542" t="s">
        <v>421</v>
      </c>
      <c r="B233" s="543"/>
      <c r="C233" s="543"/>
      <c r="D233" s="543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4"/>
    </row>
    <row r="234" spans="1:25" s="158" customFormat="1" ht="65.25" x14ac:dyDescent="0.2">
      <c r="A234" s="171" t="s">
        <v>422</v>
      </c>
      <c r="B234" s="172"/>
      <c r="C234" s="173">
        <v>9</v>
      </c>
      <c r="D234" s="6">
        <v>26</v>
      </c>
      <c r="E234" s="263" t="s">
        <v>303</v>
      </c>
      <c r="F234" s="172">
        <v>53</v>
      </c>
      <c r="G234" s="174" t="s">
        <v>423</v>
      </c>
      <c r="H234" s="171" t="s">
        <v>424</v>
      </c>
      <c r="I234" s="171" t="s">
        <v>425</v>
      </c>
      <c r="J234" s="175"/>
      <c r="K234" s="176" t="s">
        <v>611</v>
      </c>
      <c r="L234" s="177"/>
      <c r="M234" s="177"/>
      <c r="N234" s="177"/>
      <c r="O234" s="177"/>
      <c r="P234" s="177"/>
      <c r="Q234" s="177"/>
      <c r="R234" s="177"/>
      <c r="S234" s="177"/>
      <c r="T234" s="178"/>
      <c r="U234" s="286"/>
      <c r="V234" s="179" t="s">
        <v>279</v>
      </c>
      <c r="W234" s="171" t="s">
        <v>110</v>
      </c>
      <c r="X234" s="172" t="s">
        <v>77</v>
      </c>
      <c r="Y234" s="171" t="s">
        <v>426</v>
      </c>
    </row>
    <row r="235" spans="1:25" ht="21.75" customHeight="1" x14ac:dyDescent="0.2">
      <c r="A235" s="545" t="s">
        <v>427</v>
      </c>
      <c r="B235" s="546"/>
      <c r="C235" s="546"/>
      <c r="D235" s="546"/>
      <c r="E235" s="546"/>
      <c r="F235" s="546"/>
      <c r="G235" s="546"/>
      <c r="H235" s="546"/>
      <c r="I235" s="546"/>
      <c r="J235" s="546"/>
      <c r="K235" s="546"/>
      <c r="L235" s="546"/>
      <c r="M235" s="546"/>
      <c r="N235" s="546"/>
      <c r="O235" s="546"/>
      <c r="P235" s="546"/>
      <c r="Q235" s="546"/>
      <c r="R235" s="546"/>
      <c r="S235" s="546"/>
      <c r="T235" s="546"/>
      <c r="U235" s="546"/>
      <c r="V235" s="546"/>
      <c r="W235" s="546"/>
      <c r="X235" s="546"/>
      <c r="Y235" s="547"/>
    </row>
    <row r="236" spans="1:25" ht="21.75" customHeight="1" x14ac:dyDescent="0.2">
      <c r="A236" s="350" t="s">
        <v>428</v>
      </c>
      <c r="B236" s="350"/>
      <c r="C236" s="350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  <c r="U236" s="350"/>
      <c r="V236" s="350"/>
      <c r="W236" s="350"/>
      <c r="X236" s="350"/>
      <c r="Y236" s="350"/>
    </row>
    <row r="237" spans="1:25" ht="65.25" x14ac:dyDescent="0.2">
      <c r="A237" s="491" t="s">
        <v>429</v>
      </c>
      <c r="B237" s="180"/>
      <c r="C237" s="181"/>
      <c r="D237" s="182"/>
      <c r="E237" s="264" t="s">
        <v>430</v>
      </c>
      <c r="F237" s="20">
        <v>54</v>
      </c>
      <c r="G237" s="52" t="s">
        <v>431</v>
      </c>
      <c r="H237" s="109" t="s">
        <v>432</v>
      </c>
      <c r="I237" s="51" t="s">
        <v>433</v>
      </c>
      <c r="J237" s="135" t="s">
        <v>434</v>
      </c>
      <c r="K237" s="9" t="s">
        <v>435</v>
      </c>
      <c r="L237" s="11"/>
      <c r="M237" s="11"/>
      <c r="N237" s="11"/>
      <c r="O237" s="11"/>
      <c r="P237" s="11"/>
      <c r="Q237" s="11"/>
      <c r="R237" s="11"/>
      <c r="S237" s="11"/>
      <c r="T237" s="12"/>
      <c r="U237" s="284"/>
      <c r="V237" s="183" t="s">
        <v>279</v>
      </c>
      <c r="W237" s="184" t="s">
        <v>436</v>
      </c>
      <c r="X237" s="184" t="s">
        <v>77</v>
      </c>
      <c r="Y237" s="29" t="s">
        <v>437</v>
      </c>
    </row>
    <row r="238" spans="1:25" ht="21.75" customHeight="1" x14ac:dyDescent="0.2">
      <c r="A238" s="492"/>
      <c r="B238" s="411"/>
      <c r="C238" s="414"/>
      <c r="D238" s="415"/>
      <c r="E238" s="256" t="s">
        <v>430</v>
      </c>
      <c r="F238" s="431">
        <v>55</v>
      </c>
      <c r="G238" s="424" t="s">
        <v>438</v>
      </c>
      <c r="H238" s="346" t="s">
        <v>373</v>
      </c>
      <c r="I238" s="51" t="s">
        <v>439</v>
      </c>
      <c r="J238" s="21">
        <v>19</v>
      </c>
      <c r="K238" s="9">
        <f>L238+M238+N238+O238+P238+Q238+R238+S238+T238</f>
        <v>120</v>
      </c>
      <c r="L238" s="10">
        <v>52</v>
      </c>
      <c r="M238" s="10">
        <v>0</v>
      </c>
      <c r="N238" s="10">
        <v>0</v>
      </c>
      <c r="O238" s="10">
        <v>0</v>
      </c>
      <c r="P238" s="10">
        <v>43</v>
      </c>
      <c r="Q238" s="10">
        <v>25</v>
      </c>
      <c r="R238" s="10">
        <v>0</v>
      </c>
      <c r="S238" s="10">
        <v>0</v>
      </c>
      <c r="T238" s="18">
        <v>0</v>
      </c>
      <c r="U238" s="364"/>
      <c r="V238" s="411" t="s">
        <v>34</v>
      </c>
      <c r="W238" s="550" t="s">
        <v>436</v>
      </c>
      <c r="X238" s="415" t="s">
        <v>77</v>
      </c>
      <c r="Y238" s="334" t="s">
        <v>440</v>
      </c>
    </row>
    <row r="239" spans="1:25" ht="21.75" customHeight="1" x14ac:dyDescent="0.2">
      <c r="A239" s="492"/>
      <c r="B239" s="412"/>
      <c r="C239" s="355"/>
      <c r="D239" s="415"/>
      <c r="E239" s="256" t="s">
        <v>430</v>
      </c>
      <c r="F239" s="432"/>
      <c r="G239" s="351"/>
      <c r="H239" s="347"/>
      <c r="I239" s="51" t="s">
        <v>441</v>
      </c>
      <c r="J239" s="21">
        <v>19</v>
      </c>
      <c r="K239" s="9">
        <v>3237</v>
      </c>
      <c r="L239" s="10">
        <v>1292</v>
      </c>
      <c r="M239" s="10">
        <v>175</v>
      </c>
      <c r="N239" s="10">
        <v>226</v>
      </c>
      <c r="O239" s="10">
        <v>302</v>
      </c>
      <c r="P239" s="10">
        <v>286</v>
      </c>
      <c r="Q239" s="10">
        <v>512</v>
      </c>
      <c r="R239" s="10">
        <v>202</v>
      </c>
      <c r="S239" s="10">
        <v>118</v>
      </c>
      <c r="T239" s="18">
        <v>128</v>
      </c>
      <c r="U239" s="364"/>
      <c r="V239" s="412"/>
      <c r="W239" s="550"/>
      <c r="X239" s="415"/>
      <c r="Y239" s="335"/>
    </row>
    <row r="240" spans="1:25" ht="21.75" customHeight="1" x14ac:dyDescent="0.2">
      <c r="A240" s="511"/>
      <c r="B240" s="413"/>
      <c r="C240" s="355"/>
      <c r="D240" s="415"/>
      <c r="E240" s="256" t="s">
        <v>430</v>
      </c>
      <c r="F240" s="465"/>
      <c r="G240" s="352"/>
      <c r="H240" s="348"/>
      <c r="I240" s="52" t="s">
        <v>442</v>
      </c>
      <c r="J240" s="185">
        <v>100</v>
      </c>
      <c r="K240" s="25">
        <f>K238/K239*100</f>
        <v>3.7071362372567189</v>
      </c>
      <c r="L240" s="25">
        <f t="shared" ref="L240:T240" si="66">L238/L239*100</f>
        <v>4.0247678018575854</v>
      </c>
      <c r="M240" s="25">
        <f t="shared" si="66"/>
        <v>0</v>
      </c>
      <c r="N240" s="25">
        <f t="shared" si="66"/>
        <v>0</v>
      </c>
      <c r="O240" s="25">
        <f t="shared" si="66"/>
        <v>0</v>
      </c>
      <c r="P240" s="25">
        <f t="shared" si="66"/>
        <v>15.034965034965033</v>
      </c>
      <c r="Q240" s="25">
        <f t="shared" si="66"/>
        <v>4.8828125</v>
      </c>
      <c r="R240" s="25">
        <f t="shared" si="66"/>
        <v>0</v>
      </c>
      <c r="S240" s="25">
        <f t="shared" si="66"/>
        <v>0</v>
      </c>
      <c r="T240" s="26">
        <f t="shared" si="66"/>
        <v>0</v>
      </c>
      <c r="U240" s="364"/>
      <c r="V240" s="413"/>
      <c r="W240" s="551"/>
      <c r="X240" s="415"/>
      <c r="Y240" s="336"/>
    </row>
    <row r="241" spans="1:26" ht="49.5" customHeight="1" x14ac:dyDescent="0.2">
      <c r="A241" s="491" t="s">
        <v>443</v>
      </c>
      <c r="B241" s="559">
        <v>4</v>
      </c>
      <c r="C241" s="552">
        <v>10</v>
      </c>
      <c r="D241" s="402">
        <v>27</v>
      </c>
      <c r="E241" s="256" t="s">
        <v>430</v>
      </c>
      <c r="F241" s="391">
        <v>56</v>
      </c>
      <c r="G241" s="553" t="s">
        <v>444</v>
      </c>
      <c r="H241" s="346" t="s">
        <v>139</v>
      </c>
      <c r="I241" s="13" t="s">
        <v>445</v>
      </c>
      <c r="J241" s="21">
        <v>19</v>
      </c>
      <c r="K241" s="9">
        <v>19</v>
      </c>
      <c r="L241" s="10">
        <v>1</v>
      </c>
      <c r="M241" s="10">
        <v>1</v>
      </c>
      <c r="N241" s="10">
        <v>1</v>
      </c>
      <c r="O241" s="10">
        <v>1</v>
      </c>
      <c r="P241" s="10">
        <v>1</v>
      </c>
      <c r="Q241" s="10">
        <v>1</v>
      </c>
      <c r="R241" s="10">
        <v>1</v>
      </c>
      <c r="S241" s="10">
        <v>1</v>
      </c>
      <c r="T241" s="10">
        <v>1</v>
      </c>
      <c r="U241" s="439" t="s">
        <v>615</v>
      </c>
      <c r="V241" s="411" t="s">
        <v>34</v>
      </c>
      <c r="W241" s="557" t="s">
        <v>110</v>
      </c>
      <c r="X241" s="415" t="s">
        <v>446</v>
      </c>
      <c r="Y241" s="334" t="s">
        <v>440</v>
      </c>
    </row>
    <row r="242" spans="1:26" ht="21.75" customHeight="1" x14ac:dyDescent="0.2">
      <c r="A242" s="492"/>
      <c r="B242" s="560"/>
      <c r="C242" s="552"/>
      <c r="D242" s="402"/>
      <c r="E242" s="256" t="s">
        <v>430</v>
      </c>
      <c r="F242" s="360"/>
      <c r="G242" s="453"/>
      <c r="H242" s="347"/>
      <c r="I242" s="13" t="s">
        <v>447</v>
      </c>
      <c r="J242" s="21">
        <v>19</v>
      </c>
      <c r="K242" s="9">
        <v>19</v>
      </c>
      <c r="L242" s="10">
        <v>1</v>
      </c>
      <c r="M242" s="10">
        <v>1</v>
      </c>
      <c r="N242" s="10">
        <v>1</v>
      </c>
      <c r="O242" s="10">
        <v>1</v>
      </c>
      <c r="P242" s="10">
        <v>1</v>
      </c>
      <c r="Q242" s="10">
        <v>1</v>
      </c>
      <c r="R242" s="10">
        <v>1</v>
      </c>
      <c r="S242" s="10">
        <v>1</v>
      </c>
      <c r="T242" s="10">
        <v>1</v>
      </c>
      <c r="U242" s="440"/>
      <c r="V242" s="412"/>
      <c r="W242" s="550"/>
      <c r="X242" s="415"/>
      <c r="Y242" s="335"/>
    </row>
    <row r="243" spans="1:26" ht="27" customHeight="1" x14ac:dyDescent="0.2">
      <c r="A243" s="492"/>
      <c r="B243" s="561"/>
      <c r="C243" s="552"/>
      <c r="D243" s="402"/>
      <c r="E243" s="256" t="s">
        <v>430</v>
      </c>
      <c r="F243" s="361"/>
      <c r="G243" s="453"/>
      <c r="H243" s="347"/>
      <c r="I243" s="52" t="s">
        <v>442</v>
      </c>
      <c r="J243" s="185">
        <v>100</v>
      </c>
      <c r="K243" s="25">
        <f>K241/K242*100</f>
        <v>100</v>
      </c>
      <c r="L243" s="25">
        <f t="shared" ref="L243:T243" si="67">L241/L242*100</f>
        <v>100</v>
      </c>
      <c r="M243" s="25">
        <f t="shared" si="67"/>
        <v>100</v>
      </c>
      <c r="N243" s="25">
        <f t="shared" si="67"/>
        <v>100</v>
      </c>
      <c r="O243" s="25">
        <f t="shared" si="67"/>
        <v>100</v>
      </c>
      <c r="P243" s="25">
        <f t="shared" si="67"/>
        <v>100</v>
      </c>
      <c r="Q243" s="25">
        <f t="shared" si="67"/>
        <v>100</v>
      </c>
      <c r="R243" s="25">
        <f t="shared" si="67"/>
        <v>100</v>
      </c>
      <c r="S243" s="25">
        <f t="shared" si="67"/>
        <v>100</v>
      </c>
      <c r="T243" s="26">
        <f t="shared" si="67"/>
        <v>100</v>
      </c>
      <c r="U243" s="441"/>
      <c r="V243" s="413"/>
      <c r="W243" s="551"/>
      <c r="X243" s="415"/>
      <c r="Y243" s="336"/>
    </row>
    <row r="244" spans="1:26" s="131" customFormat="1" ht="43.5" x14ac:dyDescent="0.2">
      <c r="A244" s="492"/>
      <c r="B244" s="186">
        <v>5</v>
      </c>
      <c r="C244" s="187">
        <v>11</v>
      </c>
      <c r="D244" s="402">
        <v>28</v>
      </c>
      <c r="E244" s="256" t="s">
        <v>430</v>
      </c>
      <c r="F244" s="98">
        <v>57</v>
      </c>
      <c r="G244" s="529" t="s">
        <v>448</v>
      </c>
      <c r="H244" s="349" t="s">
        <v>449</v>
      </c>
      <c r="I244" s="13" t="s">
        <v>450</v>
      </c>
      <c r="J244" s="128"/>
      <c r="K244" s="9">
        <v>3201</v>
      </c>
      <c r="L244" s="10">
        <v>1276</v>
      </c>
      <c r="M244" s="10">
        <v>173</v>
      </c>
      <c r="N244" s="10">
        <v>222</v>
      </c>
      <c r="O244" s="10">
        <v>299</v>
      </c>
      <c r="P244" s="10">
        <v>292</v>
      </c>
      <c r="Q244" s="10">
        <v>487</v>
      </c>
      <c r="R244" s="10">
        <v>201</v>
      </c>
      <c r="S244" s="10">
        <v>117</v>
      </c>
      <c r="T244" s="18">
        <v>134</v>
      </c>
      <c r="U244" s="554" t="s">
        <v>616</v>
      </c>
      <c r="V244" s="411" t="s">
        <v>34</v>
      </c>
      <c r="W244" s="555" t="s">
        <v>110</v>
      </c>
      <c r="X244" s="415" t="s">
        <v>77</v>
      </c>
      <c r="Y244" s="334" t="s">
        <v>440</v>
      </c>
      <c r="Z244" s="329">
        <f>L244+M244+N244+O244+P244+Q244+R244+S244+T244</f>
        <v>3201</v>
      </c>
    </row>
    <row r="245" spans="1:26" s="131" customFormat="1" ht="43.5" x14ac:dyDescent="0.2">
      <c r="A245" s="492"/>
      <c r="B245" s="186"/>
      <c r="C245" s="187"/>
      <c r="D245" s="402"/>
      <c r="E245" s="256" t="s">
        <v>430</v>
      </c>
      <c r="F245" s="98"/>
      <c r="G245" s="530"/>
      <c r="H245" s="349"/>
      <c r="I245" s="13" t="s">
        <v>451</v>
      </c>
      <c r="J245" s="128"/>
      <c r="K245" s="9">
        <v>3241</v>
      </c>
      <c r="L245" s="10">
        <v>292</v>
      </c>
      <c r="M245" s="10">
        <v>175</v>
      </c>
      <c r="N245" s="10">
        <v>226</v>
      </c>
      <c r="O245" s="10">
        <v>302</v>
      </c>
      <c r="P245" s="10">
        <v>286</v>
      </c>
      <c r="Q245" s="10">
        <v>512</v>
      </c>
      <c r="R245" s="10">
        <v>202</v>
      </c>
      <c r="S245" s="10">
        <v>118</v>
      </c>
      <c r="T245" s="18">
        <v>128</v>
      </c>
      <c r="U245" s="554"/>
      <c r="V245" s="412"/>
      <c r="W245" s="478"/>
      <c r="X245" s="415"/>
      <c r="Y245" s="335"/>
      <c r="Z245" s="329">
        <f>L245+M245+N245+O245+P245+Q245+R245+S245+T245</f>
        <v>2241</v>
      </c>
    </row>
    <row r="246" spans="1:26" s="131" customFormat="1" ht="21.75" customHeight="1" x14ac:dyDescent="0.2">
      <c r="A246" s="492"/>
      <c r="B246" s="186"/>
      <c r="C246" s="187"/>
      <c r="D246" s="402"/>
      <c r="E246" s="256" t="s">
        <v>430</v>
      </c>
      <c r="F246" s="98"/>
      <c r="G246" s="484"/>
      <c r="H246" s="349"/>
      <c r="I246" s="13" t="s">
        <v>114</v>
      </c>
      <c r="J246" s="128"/>
      <c r="K246" s="25">
        <f>K244/K245*100</f>
        <v>98.765813020672638</v>
      </c>
      <c r="L246" s="25">
        <f t="shared" ref="L246:T246" si="68">L244/L245*100</f>
        <v>436.98630136986304</v>
      </c>
      <c r="M246" s="25">
        <f t="shared" si="68"/>
        <v>98.857142857142861</v>
      </c>
      <c r="N246" s="25">
        <f t="shared" si="68"/>
        <v>98.230088495575217</v>
      </c>
      <c r="O246" s="25">
        <f t="shared" si="68"/>
        <v>99.006622516556291</v>
      </c>
      <c r="P246" s="25">
        <f t="shared" si="68"/>
        <v>102.09790209790211</v>
      </c>
      <c r="Q246" s="25">
        <f t="shared" si="68"/>
        <v>95.1171875</v>
      </c>
      <c r="R246" s="25">
        <f t="shared" si="68"/>
        <v>99.504950495049499</v>
      </c>
      <c r="S246" s="25">
        <f t="shared" si="68"/>
        <v>99.152542372881356</v>
      </c>
      <c r="T246" s="26">
        <f t="shared" si="68"/>
        <v>104.6875</v>
      </c>
      <c r="U246" s="554"/>
      <c r="V246" s="413"/>
      <c r="W246" s="556"/>
      <c r="X246" s="415"/>
      <c r="Y246" s="336"/>
    </row>
    <row r="247" spans="1:26" ht="63" customHeight="1" x14ac:dyDescent="0.2">
      <c r="A247" s="492"/>
      <c r="B247" s="384"/>
      <c r="C247" s="385"/>
      <c r="D247" s="436"/>
      <c r="E247" s="256" t="s">
        <v>430</v>
      </c>
      <c r="F247" s="391">
        <v>58</v>
      </c>
      <c r="G247" s="351" t="s">
        <v>452</v>
      </c>
      <c r="H247" s="347" t="s">
        <v>139</v>
      </c>
      <c r="I247" s="13" t="s">
        <v>453</v>
      </c>
      <c r="J247" s="14">
        <v>1</v>
      </c>
      <c r="K247" s="9">
        <v>18</v>
      </c>
      <c r="L247" s="10">
        <v>2</v>
      </c>
      <c r="M247" s="10">
        <v>2</v>
      </c>
      <c r="N247" s="10">
        <v>2</v>
      </c>
      <c r="O247" s="10">
        <v>2</v>
      </c>
      <c r="P247" s="10">
        <v>2</v>
      </c>
      <c r="Q247" s="10">
        <v>2</v>
      </c>
      <c r="R247" s="10">
        <v>2</v>
      </c>
      <c r="S247" s="10">
        <v>2</v>
      </c>
      <c r="T247" s="10">
        <v>1</v>
      </c>
      <c r="U247" s="364" t="s">
        <v>617</v>
      </c>
      <c r="V247" s="393" t="s">
        <v>34</v>
      </c>
      <c r="W247" s="346" t="s">
        <v>110</v>
      </c>
      <c r="X247" s="349" t="s">
        <v>77</v>
      </c>
      <c r="Y247" s="334" t="s">
        <v>454</v>
      </c>
    </row>
    <row r="248" spans="1:26" ht="21.75" customHeight="1" x14ac:dyDescent="0.2">
      <c r="A248" s="492"/>
      <c r="B248" s="353"/>
      <c r="C248" s="386"/>
      <c r="D248" s="469"/>
      <c r="E248" s="256" t="s">
        <v>430</v>
      </c>
      <c r="F248" s="360"/>
      <c r="G248" s="351"/>
      <c r="H248" s="347"/>
      <c r="I248" s="13" t="s">
        <v>172</v>
      </c>
      <c r="J248" s="14">
        <v>1</v>
      </c>
      <c r="K248" s="9">
        <v>19</v>
      </c>
      <c r="L248" s="10">
        <v>2</v>
      </c>
      <c r="M248" s="10">
        <v>2</v>
      </c>
      <c r="N248" s="10">
        <v>2</v>
      </c>
      <c r="O248" s="10">
        <v>2</v>
      </c>
      <c r="P248" s="10">
        <v>2</v>
      </c>
      <c r="Q248" s="10">
        <v>2</v>
      </c>
      <c r="R248" s="10">
        <v>2</v>
      </c>
      <c r="S248" s="10">
        <v>2</v>
      </c>
      <c r="T248" s="10">
        <v>2</v>
      </c>
      <c r="U248" s="364"/>
      <c r="V248" s="365"/>
      <c r="W248" s="347"/>
      <c r="X248" s="349"/>
      <c r="Y248" s="335"/>
    </row>
    <row r="249" spans="1:26" ht="23.25" customHeight="1" x14ac:dyDescent="0.2">
      <c r="A249" s="511"/>
      <c r="B249" s="354"/>
      <c r="C249" s="387"/>
      <c r="D249" s="474"/>
      <c r="E249" s="256" t="s">
        <v>430</v>
      </c>
      <c r="F249" s="361"/>
      <c r="G249" s="352"/>
      <c r="H249" s="348"/>
      <c r="I249" s="52" t="s">
        <v>442</v>
      </c>
      <c r="J249" s="87">
        <v>100</v>
      </c>
      <c r="K249" s="25">
        <f>K247/K248*100</f>
        <v>94.73684210526315</v>
      </c>
      <c r="L249" s="25">
        <f t="shared" ref="L249:T249" si="69">L247/L248*100</f>
        <v>100</v>
      </c>
      <c r="M249" s="25">
        <f t="shared" si="69"/>
        <v>100</v>
      </c>
      <c r="N249" s="25">
        <f t="shared" si="69"/>
        <v>100</v>
      </c>
      <c r="O249" s="25">
        <f t="shared" si="69"/>
        <v>100</v>
      </c>
      <c r="P249" s="25">
        <f t="shared" si="69"/>
        <v>100</v>
      </c>
      <c r="Q249" s="25">
        <f t="shared" si="69"/>
        <v>100</v>
      </c>
      <c r="R249" s="25">
        <f t="shared" si="69"/>
        <v>100</v>
      </c>
      <c r="S249" s="25">
        <f t="shared" si="69"/>
        <v>100</v>
      </c>
      <c r="T249" s="26">
        <f t="shared" si="69"/>
        <v>50</v>
      </c>
      <c r="U249" s="364"/>
      <c r="V249" s="366"/>
      <c r="W249" s="348"/>
      <c r="X249" s="349"/>
      <c r="Y249" s="336"/>
    </row>
    <row r="250" spans="1:26" ht="43.5" x14ac:dyDescent="0.2">
      <c r="A250" s="491" t="s">
        <v>455</v>
      </c>
      <c r="B250" s="384"/>
      <c r="C250" s="385"/>
      <c r="D250" s="98"/>
      <c r="E250" s="261" t="s">
        <v>159</v>
      </c>
      <c r="F250" s="391">
        <v>59</v>
      </c>
      <c r="G250" s="424" t="s">
        <v>456</v>
      </c>
      <c r="H250" s="346" t="s">
        <v>139</v>
      </c>
      <c r="I250" s="13" t="s">
        <v>457</v>
      </c>
      <c r="J250" s="38"/>
      <c r="K250" s="221" t="s">
        <v>591</v>
      </c>
      <c r="L250" s="10" t="s">
        <v>591</v>
      </c>
      <c r="M250" s="10" t="s">
        <v>591</v>
      </c>
      <c r="N250" s="10" t="s">
        <v>591</v>
      </c>
      <c r="O250" s="10" t="s">
        <v>591</v>
      </c>
      <c r="P250" s="10" t="s">
        <v>591</v>
      </c>
      <c r="Q250" s="10" t="s">
        <v>591</v>
      </c>
      <c r="R250" s="10" t="s">
        <v>591</v>
      </c>
      <c r="S250" s="10" t="s">
        <v>591</v>
      </c>
      <c r="T250" s="10" t="s">
        <v>591</v>
      </c>
      <c r="U250" s="558"/>
      <c r="V250" s="393" t="s">
        <v>34</v>
      </c>
      <c r="W250" s="346" t="s">
        <v>458</v>
      </c>
      <c r="X250" s="349" t="s">
        <v>36</v>
      </c>
      <c r="Y250" s="334" t="s">
        <v>459</v>
      </c>
    </row>
    <row r="251" spans="1:26" ht="21.75" customHeight="1" x14ac:dyDescent="0.2">
      <c r="A251" s="492"/>
      <c r="B251" s="353"/>
      <c r="C251" s="386"/>
      <c r="D251" s="98"/>
      <c r="E251" s="261" t="s">
        <v>159</v>
      </c>
      <c r="F251" s="360"/>
      <c r="G251" s="351" t="s">
        <v>460</v>
      </c>
      <c r="H251" s="347"/>
      <c r="I251" s="13" t="s">
        <v>461</v>
      </c>
      <c r="J251" s="38"/>
      <c r="K251" s="9"/>
      <c r="L251" s="10"/>
      <c r="M251" s="10"/>
      <c r="N251" s="10"/>
      <c r="O251" s="10"/>
      <c r="P251" s="10"/>
      <c r="Q251" s="10"/>
      <c r="R251" s="10"/>
      <c r="S251" s="10"/>
      <c r="T251" s="188"/>
      <c r="U251" s="558"/>
      <c r="V251" s="365"/>
      <c r="W251" s="347"/>
      <c r="X251" s="349"/>
      <c r="Y251" s="335"/>
    </row>
    <row r="252" spans="1:26" ht="45" customHeight="1" x14ac:dyDescent="0.2">
      <c r="A252" s="492"/>
      <c r="B252" s="353"/>
      <c r="C252" s="386"/>
      <c r="D252" s="98"/>
      <c r="E252" s="261" t="s">
        <v>159</v>
      </c>
      <c r="F252" s="360"/>
      <c r="G252" s="351"/>
      <c r="H252" s="347"/>
      <c r="I252" s="52" t="s">
        <v>442</v>
      </c>
      <c r="J252" s="135"/>
      <c r="K252" s="25" t="e">
        <f>K250/K251*100</f>
        <v>#VALUE!</v>
      </c>
      <c r="L252" s="25" t="e">
        <f t="shared" ref="L252:T252" si="70">L250/L251*100</f>
        <v>#VALUE!</v>
      </c>
      <c r="M252" s="25" t="e">
        <f t="shared" si="70"/>
        <v>#VALUE!</v>
      </c>
      <c r="N252" s="25" t="e">
        <f t="shared" si="70"/>
        <v>#VALUE!</v>
      </c>
      <c r="O252" s="25" t="e">
        <f t="shared" si="70"/>
        <v>#VALUE!</v>
      </c>
      <c r="P252" s="25" t="e">
        <f t="shared" si="70"/>
        <v>#VALUE!</v>
      </c>
      <c r="Q252" s="25" t="e">
        <f t="shared" si="70"/>
        <v>#VALUE!</v>
      </c>
      <c r="R252" s="25" t="e">
        <f t="shared" si="70"/>
        <v>#VALUE!</v>
      </c>
      <c r="S252" s="25" t="e">
        <f t="shared" si="70"/>
        <v>#VALUE!</v>
      </c>
      <c r="T252" s="26" t="e">
        <f t="shared" si="70"/>
        <v>#VALUE!</v>
      </c>
      <c r="U252" s="558"/>
      <c r="V252" s="365"/>
      <c r="W252" s="347"/>
      <c r="X252" s="349"/>
      <c r="Y252" s="336"/>
    </row>
    <row r="253" spans="1:26" ht="21.75" customHeight="1" x14ac:dyDescent="0.2">
      <c r="A253" s="345" t="s">
        <v>462</v>
      </c>
      <c r="B253" s="345"/>
      <c r="C253" s="345"/>
      <c r="D253" s="345"/>
      <c r="E253" s="345"/>
      <c r="F253" s="345"/>
      <c r="G253" s="345"/>
      <c r="H253" s="345"/>
      <c r="I253" s="345"/>
      <c r="J253" s="345"/>
      <c r="K253" s="345"/>
      <c r="L253" s="345"/>
      <c r="M253" s="345"/>
      <c r="N253" s="345"/>
      <c r="O253" s="345"/>
      <c r="P253" s="345"/>
      <c r="Q253" s="345"/>
      <c r="R253" s="345"/>
      <c r="S253" s="345"/>
      <c r="T253" s="345"/>
      <c r="U253" s="345"/>
      <c r="V253" s="345"/>
      <c r="W253" s="345"/>
      <c r="X253" s="345"/>
      <c r="Y253" s="345"/>
    </row>
    <row r="254" spans="1:26" ht="21.75" customHeight="1" x14ac:dyDescent="0.2">
      <c r="A254" s="350" t="s">
        <v>463</v>
      </c>
      <c r="B254" s="350"/>
      <c r="C254" s="350"/>
      <c r="D254" s="350"/>
      <c r="E254" s="350"/>
      <c r="F254" s="350"/>
      <c r="G254" s="350"/>
      <c r="H254" s="350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  <c r="U254" s="350"/>
      <c r="V254" s="350"/>
      <c r="W254" s="350"/>
      <c r="X254" s="350"/>
      <c r="Y254" s="350"/>
    </row>
    <row r="255" spans="1:26" ht="27" customHeight="1" x14ac:dyDescent="0.2">
      <c r="A255" s="498" t="s">
        <v>464</v>
      </c>
      <c r="B255" s="456"/>
      <c r="C255" s="360"/>
      <c r="D255" s="397">
        <v>29</v>
      </c>
      <c r="E255" s="258" t="s">
        <v>465</v>
      </c>
      <c r="F255" s="360">
        <v>60</v>
      </c>
      <c r="G255" s="351" t="s">
        <v>466</v>
      </c>
      <c r="H255" s="417" t="s">
        <v>467</v>
      </c>
      <c r="I255" s="189" t="s">
        <v>468</v>
      </c>
      <c r="J255" s="21">
        <v>84.84</v>
      </c>
      <c r="K255" s="25"/>
      <c r="L255" s="25"/>
      <c r="M255" s="25"/>
      <c r="N255" s="25"/>
      <c r="O255" s="25"/>
      <c r="P255" s="25"/>
      <c r="Q255" s="25"/>
      <c r="R255" s="25"/>
      <c r="S255" s="25"/>
      <c r="T255" s="26"/>
      <c r="U255" s="569" t="s">
        <v>607</v>
      </c>
      <c r="V255" s="365" t="s">
        <v>34</v>
      </c>
      <c r="W255" s="347" t="s">
        <v>43</v>
      </c>
      <c r="X255" s="349" t="s">
        <v>36</v>
      </c>
      <c r="Y255" s="334" t="s">
        <v>469</v>
      </c>
    </row>
    <row r="256" spans="1:26" ht="69" customHeight="1" x14ac:dyDescent="0.2">
      <c r="A256" s="499"/>
      <c r="B256" s="456"/>
      <c r="C256" s="360"/>
      <c r="D256" s="398"/>
      <c r="E256" s="258" t="s">
        <v>465</v>
      </c>
      <c r="F256" s="360"/>
      <c r="G256" s="351"/>
      <c r="H256" s="347"/>
      <c r="I256" s="13" t="s">
        <v>470</v>
      </c>
      <c r="J256" s="106">
        <v>8</v>
      </c>
      <c r="K256" s="48">
        <v>0</v>
      </c>
      <c r="L256" s="44">
        <v>0</v>
      </c>
      <c r="M256" s="44">
        <v>0</v>
      </c>
      <c r="N256" s="314">
        <v>0</v>
      </c>
      <c r="O256" s="44">
        <v>0</v>
      </c>
      <c r="P256" s="44">
        <v>0</v>
      </c>
      <c r="Q256" s="44">
        <v>0</v>
      </c>
      <c r="R256" s="44">
        <v>0</v>
      </c>
      <c r="S256" s="314">
        <v>0</v>
      </c>
      <c r="T256" s="45">
        <v>0</v>
      </c>
      <c r="U256" s="549"/>
      <c r="V256" s="365"/>
      <c r="W256" s="347"/>
      <c r="X256" s="349"/>
      <c r="Y256" s="335"/>
    </row>
    <row r="257" spans="1:25" ht="31.5" customHeight="1" x14ac:dyDescent="0.2">
      <c r="A257" s="499"/>
      <c r="B257" s="456"/>
      <c r="C257" s="360"/>
      <c r="D257" s="398"/>
      <c r="E257" s="258" t="s">
        <v>465</v>
      </c>
      <c r="F257" s="360"/>
      <c r="G257" s="351"/>
      <c r="H257" s="347"/>
      <c r="I257" s="13" t="s">
        <v>471</v>
      </c>
      <c r="J257" s="21">
        <v>9</v>
      </c>
      <c r="K257" s="9">
        <v>9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8">
        <v>0</v>
      </c>
      <c r="U257" s="549"/>
      <c r="V257" s="365"/>
      <c r="W257" s="347"/>
      <c r="X257" s="349"/>
      <c r="Y257" s="335"/>
    </row>
    <row r="258" spans="1:25" ht="21.75" customHeight="1" x14ac:dyDescent="0.2">
      <c r="A258" s="499"/>
      <c r="B258" s="477"/>
      <c r="C258" s="361"/>
      <c r="D258" s="425"/>
      <c r="E258" s="258" t="s">
        <v>465</v>
      </c>
      <c r="F258" s="360"/>
      <c r="G258" s="351"/>
      <c r="H258" s="348"/>
      <c r="I258" s="52" t="s">
        <v>442</v>
      </c>
      <c r="J258" s="24">
        <f>J256*100/J257</f>
        <v>88.888888888888886</v>
      </c>
      <c r="K258" s="25">
        <f>K256/K257*100</f>
        <v>0</v>
      </c>
      <c r="L258" s="25" t="e">
        <f t="shared" ref="L258:T258" si="71">L256/L257*100</f>
        <v>#DIV/0!</v>
      </c>
      <c r="M258" s="25" t="e">
        <f t="shared" si="71"/>
        <v>#DIV/0!</v>
      </c>
      <c r="N258" s="25" t="e">
        <f t="shared" si="71"/>
        <v>#DIV/0!</v>
      </c>
      <c r="O258" s="25" t="e">
        <f t="shared" si="71"/>
        <v>#DIV/0!</v>
      </c>
      <c r="P258" s="25" t="e">
        <f t="shared" si="71"/>
        <v>#DIV/0!</v>
      </c>
      <c r="Q258" s="25" t="e">
        <f t="shared" si="71"/>
        <v>#DIV/0!</v>
      </c>
      <c r="R258" s="25" t="e">
        <f t="shared" si="71"/>
        <v>#DIV/0!</v>
      </c>
      <c r="S258" s="25" t="e">
        <f t="shared" si="71"/>
        <v>#DIV/0!</v>
      </c>
      <c r="T258" s="26" t="e">
        <f t="shared" si="71"/>
        <v>#DIV/0!</v>
      </c>
      <c r="U258" s="549"/>
      <c r="V258" s="366"/>
      <c r="W258" s="348"/>
      <c r="X258" s="349"/>
      <c r="Y258" s="336"/>
    </row>
    <row r="259" spans="1:25" ht="67.5" customHeight="1" x14ac:dyDescent="0.2">
      <c r="A259" s="499"/>
      <c r="B259" s="384"/>
      <c r="C259" s="391"/>
      <c r="D259" s="421">
        <v>30</v>
      </c>
      <c r="E259" s="261" t="s">
        <v>204</v>
      </c>
      <c r="F259" s="391">
        <v>61</v>
      </c>
      <c r="G259" s="424" t="s">
        <v>472</v>
      </c>
      <c r="H259" s="346" t="s">
        <v>473</v>
      </c>
      <c r="I259" s="13" t="s">
        <v>474</v>
      </c>
      <c r="J259" s="190">
        <v>148700898.78</v>
      </c>
      <c r="K259" s="191">
        <f>L259+M259+N259+O259+P259+Q259+R259+S259+T259</f>
        <v>9101961.540000001</v>
      </c>
      <c r="L259" s="192">
        <v>4675372.24</v>
      </c>
      <c r="M259" s="192">
        <v>337163.1</v>
      </c>
      <c r="N259" s="192">
        <v>0</v>
      </c>
      <c r="O259" s="192">
        <v>367217.7</v>
      </c>
      <c r="P259" s="315">
        <v>586183.4</v>
      </c>
      <c r="Q259" s="192">
        <v>2856395.1</v>
      </c>
      <c r="R259" s="315">
        <v>130770</v>
      </c>
      <c r="S259" s="192">
        <v>130460</v>
      </c>
      <c r="T259" s="193">
        <v>18400</v>
      </c>
      <c r="U259" s="568"/>
      <c r="V259" s="500" t="s">
        <v>34</v>
      </c>
      <c r="W259" s="417" t="s">
        <v>35</v>
      </c>
      <c r="X259" s="334" t="s">
        <v>77</v>
      </c>
      <c r="Y259" s="334" t="s">
        <v>475</v>
      </c>
    </row>
    <row r="260" spans="1:25" ht="69" customHeight="1" x14ac:dyDescent="0.2">
      <c r="A260" s="499"/>
      <c r="B260" s="353"/>
      <c r="C260" s="360"/>
      <c r="D260" s="398"/>
      <c r="E260" s="261" t="s">
        <v>204</v>
      </c>
      <c r="F260" s="360"/>
      <c r="G260" s="351"/>
      <c r="H260" s="347"/>
      <c r="I260" s="13" t="s">
        <v>476</v>
      </c>
      <c r="J260" s="194">
        <v>333794818.81524998</v>
      </c>
      <c r="K260" s="191">
        <f>L260+M260+N260+O260+P260+Q260+R260+S260+T260</f>
        <v>21326968.830000002</v>
      </c>
      <c r="L260" s="192">
        <v>9172658.9199999999</v>
      </c>
      <c r="M260" s="192">
        <v>944192.94</v>
      </c>
      <c r="N260" s="192">
        <v>234236.66</v>
      </c>
      <c r="O260" s="192">
        <v>1156891.79</v>
      </c>
      <c r="P260" s="192">
        <v>2453614.5099999998</v>
      </c>
      <c r="Q260" s="192">
        <v>5878347.8600000003</v>
      </c>
      <c r="R260" s="192">
        <v>643841.62</v>
      </c>
      <c r="S260" s="192">
        <v>764238.14</v>
      </c>
      <c r="T260" s="193">
        <v>78946.39</v>
      </c>
      <c r="U260" s="568"/>
      <c r="V260" s="365"/>
      <c r="W260" s="347"/>
      <c r="X260" s="335"/>
      <c r="Y260" s="335"/>
    </row>
    <row r="261" spans="1:25" ht="21.75" customHeight="1" x14ac:dyDescent="0.2">
      <c r="A261" s="499"/>
      <c r="B261" s="354"/>
      <c r="C261" s="361"/>
      <c r="D261" s="398"/>
      <c r="E261" s="261" t="s">
        <v>204</v>
      </c>
      <c r="F261" s="360"/>
      <c r="G261" s="351"/>
      <c r="H261" s="347"/>
      <c r="I261" s="52" t="s">
        <v>442</v>
      </c>
      <c r="J261" s="195">
        <f>J259*100/J260</f>
        <v>44.54859404582416</v>
      </c>
      <c r="K261" s="25">
        <f>K259/K260*100</f>
        <v>42.678177159412115</v>
      </c>
      <c r="L261" s="25">
        <f t="shared" ref="L261:T261" si="72">L259/L260*100</f>
        <v>50.970741207937564</v>
      </c>
      <c r="M261" s="25">
        <f>M259/M260*100</f>
        <v>35.70913165268955</v>
      </c>
      <c r="N261" s="25">
        <f t="shared" si="72"/>
        <v>0</v>
      </c>
      <c r="O261" s="25">
        <f t="shared" si="72"/>
        <v>31.741750021408659</v>
      </c>
      <c r="P261" s="25">
        <f t="shared" si="72"/>
        <v>23.89060700492842</v>
      </c>
      <c r="Q261" s="25">
        <f>Q259/Q260*100</f>
        <v>48.591801098344661</v>
      </c>
      <c r="R261" s="25">
        <f t="shared" si="72"/>
        <v>20.310895713762651</v>
      </c>
      <c r="S261" s="25">
        <f t="shared" si="72"/>
        <v>17.07059529899934</v>
      </c>
      <c r="T261" s="26">
        <f t="shared" si="72"/>
        <v>23.306955517535378</v>
      </c>
      <c r="U261" s="568"/>
      <c r="V261" s="366"/>
      <c r="W261" s="348"/>
      <c r="X261" s="336"/>
      <c r="Y261" s="336"/>
    </row>
    <row r="262" spans="1:25" ht="45.75" customHeight="1" x14ac:dyDescent="0.2">
      <c r="A262" s="499"/>
      <c r="B262" s="353"/>
      <c r="C262" s="563"/>
      <c r="D262" s="470">
        <v>31</v>
      </c>
      <c r="E262" s="254" t="s">
        <v>465</v>
      </c>
      <c r="F262" s="391">
        <v>62</v>
      </c>
      <c r="G262" s="565" t="s">
        <v>477</v>
      </c>
      <c r="H262" s="391" t="s">
        <v>478</v>
      </c>
      <c r="I262" s="13" t="s">
        <v>479</v>
      </c>
      <c r="J262" s="14">
        <v>9</v>
      </c>
      <c r="K262" s="9">
        <v>0</v>
      </c>
      <c r="L262" s="44">
        <v>0</v>
      </c>
      <c r="M262" s="44">
        <v>0</v>
      </c>
      <c r="N262" s="10">
        <v>0</v>
      </c>
      <c r="O262" s="44">
        <v>0</v>
      </c>
      <c r="P262" s="10">
        <v>0</v>
      </c>
      <c r="Q262" s="10">
        <v>0</v>
      </c>
      <c r="R262" s="44">
        <v>0</v>
      </c>
      <c r="S262" s="10">
        <v>0</v>
      </c>
      <c r="T262" s="18">
        <v>0</v>
      </c>
      <c r="U262" s="364" t="s">
        <v>606</v>
      </c>
      <c r="V262" s="384" t="s">
        <v>34</v>
      </c>
      <c r="W262" s="384" t="s">
        <v>110</v>
      </c>
      <c r="X262" s="384" t="s">
        <v>36</v>
      </c>
      <c r="Y262" s="384" t="s">
        <v>469</v>
      </c>
    </row>
    <row r="263" spans="1:25" ht="21.75" customHeight="1" x14ac:dyDescent="0.2">
      <c r="A263" s="499"/>
      <c r="B263" s="353"/>
      <c r="C263" s="563"/>
      <c r="D263" s="470"/>
      <c r="E263" s="254" t="s">
        <v>465</v>
      </c>
      <c r="F263" s="360"/>
      <c r="G263" s="566"/>
      <c r="H263" s="360"/>
      <c r="I263" s="13" t="s">
        <v>480</v>
      </c>
      <c r="J263" s="14">
        <v>9</v>
      </c>
      <c r="K263" s="9">
        <v>9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5">
        <v>0</v>
      </c>
      <c r="U263" s="364"/>
      <c r="V263" s="353"/>
      <c r="W263" s="353"/>
      <c r="X263" s="353"/>
      <c r="Y263" s="353"/>
    </row>
    <row r="264" spans="1:25" ht="21.75" customHeight="1" x14ac:dyDescent="0.2">
      <c r="A264" s="562"/>
      <c r="B264" s="354"/>
      <c r="C264" s="564"/>
      <c r="D264" s="470"/>
      <c r="E264" s="254" t="s">
        <v>465</v>
      </c>
      <c r="F264" s="361"/>
      <c r="G264" s="567"/>
      <c r="H264" s="361"/>
      <c r="I264" s="52" t="s">
        <v>442</v>
      </c>
      <c r="J264" s="87">
        <v>100</v>
      </c>
      <c r="K264" s="25">
        <f t="shared" ref="K264:T264" si="73">K262/K263*100</f>
        <v>0</v>
      </c>
      <c r="L264" s="25" t="e">
        <f t="shared" si="73"/>
        <v>#DIV/0!</v>
      </c>
      <c r="M264" s="25" t="e">
        <f t="shared" si="73"/>
        <v>#DIV/0!</v>
      </c>
      <c r="N264" s="25" t="e">
        <f t="shared" si="73"/>
        <v>#DIV/0!</v>
      </c>
      <c r="O264" s="25" t="e">
        <f t="shared" si="73"/>
        <v>#DIV/0!</v>
      </c>
      <c r="P264" s="25" t="e">
        <f t="shared" si="73"/>
        <v>#DIV/0!</v>
      </c>
      <c r="Q264" s="25" t="e">
        <f t="shared" si="73"/>
        <v>#DIV/0!</v>
      </c>
      <c r="R264" s="25" t="e">
        <f t="shared" si="73"/>
        <v>#DIV/0!</v>
      </c>
      <c r="S264" s="25" t="e">
        <f t="shared" si="73"/>
        <v>#DIV/0!</v>
      </c>
      <c r="T264" s="26" t="e">
        <f t="shared" si="73"/>
        <v>#DIV/0!</v>
      </c>
      <c r="U264" s="364"/>
      <c r="V264" s="354"/>
      <c r="W264" s="354"/>
      <c r="X264" s="354"/>
      <c r="Y264" s="354"/>
    </row>
    <row r="265" spans="1:25" ht="68.25" customHeight="1" x14ac:dyDescent="0.2">
      <c r="A265" s="570" t="s">
        <v>481</v>
      </c>
      <c r="B265" s="573"/>
      <c r="C265" s="575">
        <v>12</v>
      </c>
      <c r="D265" s="448">
        <v>32</v>
      </c>
      <c r="E265" s="256" t="s">
        <v>159</v>
      </c>
      <c r="F265" s="577">
        <v>63</v>
      </c>
      <c r="G265" s="553" t="s">
        <v>482</v>
      </c>
      <c r="H265" s="579" t="s">
        <v>483</v>
      </c>
      <c r="I265" s="196" t="s">
        <v>484</v>
      </c>
      <c r="J265" s="128" t="s">
        <v>591</v>
      </c>
      <c r="K265" s="281" t="s">
        <v>591</v>
      </c>
      <c r="L265" s="277" t="s">
        <v>591</v>
      </c>
      <c r="M265" s="277" t="s">
        <v>591</v>
      </c>
      <c r="N265" s="277" t="s">
        <v>591</v>
      </c>
      <c r="O265" s="277" t="s">
        <v>591</v>
      </c>
      <c r="P265" s="277" t="s">
        <v>591</v>
      </c>
      <c r="Q265" s="277" t="s">
        <v>591</v>
      </c>
      <c r="R265" s="277" t="s">
        <v>591</v>
      </c>
      <c r="S265" s="277" t="s">
        <v>591</v>
      </c>
      <c r="T265" s="278" t="s">
        <v>591</v>
      </c>
      <c r="U265" s="439" t="s">
        <v>618</v>
      </c>
      <c r="V265" s="581" t="s">
        <v>34</v>
      </c>
      <c r="W265" s="589" t="s">
        <v>485</v>
      </c>
      <c r="X265" s="357" t="s">
        <v>36</v>
      </c>
      <c r="Y265" s="334" t="s">
        <v>486</v>
      </c>
    </row>
    <row r="266" spans="1:25" ht="43.5" x14ac:dyDescent="0.2">
      <c r="A266" s="571"/>
      <c r="B266" s="574"/>
      <c r="C266" s="576"/>
      <c r="D266" s="448"/>
      <c r="E266" s="256" t="s">
        <v>159</v>
      </c>
      <c r="F266" s="578"/>
      <c r="G266" s="453"/>
      <c r="H266" s="580"/>
      <c r="I266" s="196" t="s">
        <v>487</v>
      </c>
      <c r="J266" s="128">
        <v>10</v>
      </c>
      <c r="K266" s="281">
        <v>1</v>
      </c>
      <c r="L266" s="277">
        <v>1</v>
      </c>
      <c r="M266" s="277">
        <v>1</v>
      </c>
      <c r="N266" s="277">
        <v>1</v>
      </c>
      <c r="O266" s="277">
        <v>1</v>
      </c>
      <c r="P266" s="277">
        <v>1</v>
      </c>
      <c r="Q266" s="277">
        <v>1</v>
      </c>
      <c r="R266" s="277">
        <v>1</v>
      </c>
      <c r="S266" s="277">
        <v>1</v>
      </c>
      <c r="T266" s="278">
        <v>1</v>
      </c>
      <c r="U266" s="440"/>
      <c r="V266" s="582"/>
      <c r="W266" s="563"/>
      <c r="X266" s="358"/>
      <c r="Y266" s="335"/>
    </row>
    <row r="267" spans="1:25" ht="21.75" customHeight="1" x14ac:dyDescent="0.2">
      <c r="A267" s="571"/>
      <c r="B267" s="574"/>
      <c r="C267" s="576"/>
      <c r="D267" s="449"/>
      <c r="E267" s="256" t="s">
        <v>159</v>
      </c>
      <c r="F267" s="578"/>
      <c r="G267" s="453"/>
      <c r="H267" s="580"/>
      <c r="I267" s="197" t="s">
        <v>442</v>
      </c>
      <c r="J267" s="128" t="s">
        <v>593</v>
      </c>
      <c r="K267" s="25" t="e">
        <f>K265/K266*100</f>
        <v>#VALUE!</v>
      </c>
      <c r="L267" s="25" t="e">
        <f t="shared" ref="L267:T267" si="74">L265/L266*100</f>
        <v>#VALUE!</v>
      </c>
      <c r="M267" s="25" t="e">
        <f t="shared" si="74"/>
        <v>#VALUE!</v>
      </c>
      <c r="N267" s="25" t="e">
        <f t="shared" si="74"/>
        <v>#VALUE!</v>
      </c>
      <c r="O267" s="25" t="e">
        <f t="shared" si="74"/>
        <v>#VALUE!</v>
      </c>
      <c r="P267" s="25" t="e">
        <f t="shared" si="74"/>
        <v>#VALUE!</v>
      </c>
      <c r="Q267" s="25" t="e">
        <f t="shared" si="74"/>
        <v>#VALUE!</v>
      </c>
      <c r="R267" s="25" t="e">
        <f t="shared" si="74"/>
        <v>#VALUE!</v>
      </c>
      <c r="S267" s="25" t="e">
        <f t="shared" si="74"/>
        <v>#VALUE!</v>
      </c>
      <c r="T267" s="26" t="e">
        <f t="shared" si="74"/>
        <v>#VALUE!</v>
      </c>
      <c r="U267" s="441"/>
      <c r="V267" s="582"/>
      <c r="W267" s="563"/>
      <c r="X267" s="358"/>
      <c r="Y267" s="336"/>
    </row>
    <row r="268" spans="1:25" s="131" customFormat="1" ht="41.25" customHeight="1" x14ac:dyDescent="0.2">
      <c r="A268" s="571"/>
      <c r="B268" s="583"/>
      <c r="C268" s="585">
        <v>13</v>
      </c>
      <c r="D268" s="402">
        <v>33</v>
      </c>
      <c r="E268" s="259" t="s">
        <v>159</v>
      </c>
      <c r="F268" s="431">
        <v>64</v>
      </c>
      <c r="G268" s="553" t="s">
        <v>488</v>
      </c>
      <c r="H268" s="460" t="s">
        <v>489</v>
      </c>
      <c r="I268" s="13" t="s">
        <v>490</v>
      </c>
      <c r="J268" s="14">
        <v>1</v>
      </c>
      <c r="K268" s="9">
        <v>1</v>
      </c>
      <c r="L268" s="10">
        <v>1</v>
      </c>
      <c r="M268" s="11"/>
      <c r="N268" s="11"/>
      <c r="O268" s="11"/>
      <c r="P268" s="11"/>
      <c r="Q268" s="10">
        <v>0</v>
      </c>
      <c r="R268" s="11"/>
      <c r="S268" s="11"/>
      <c r="T268" s="12"/>
      <c r="U268" s="439" t="s">
        <v>592</v>
      </c>
      <c r="V268" s="393" t="s">
        <v>34</v>
      </c>
      <c r="W268" s="346" t="s">
        <v>43</v>
      </c>
      <c r="X268" s="349" t="s">
        <v>36</v>
      </c>
      <c r="Y268" s="334" t="s">
        <v>491</v>
      </c>
    </row>
    <row r="269" spans="1:25" s="131" customFormat="1" ht="43.5" x14ac:dyDescent="0.2">
      <c r="A269" s="571"/>
      <c r="B269" s="517"/>
      <c r="C269" s="586"/>
      <c r="D269" s="402"/>
      <c r="E269" s="259" t="s">
        <v>159</v>
      </c>
      <c r="F269" s="432"/>
      <c r="G269" s="453"/>
      <c r="H269" s="400"/>
      <c r="I269" s="13" t="s">
        <v>492</v>
      </c>
      <c r="J269" s="14">
        <v>2</v>
      </c>
      <c r="K269" s="9">
        <v>2</v>
      </c>
      <c r="L269" s="10">
        <v>1</v>
      </c>
      <c r="M269" s="11"/>
      <c r="N269" s="11"/>
      <c r="O269" s="11"/>
      <c r="P269" s="11"/>
      <c r="Q269" s="10">
        <v>1</v>
      </c>
      <c r="R269" s="11"/>
      <c r="S269" s="11"/>
      <c r="T269" s="12"/>
      <c r="U269" s="440"/>
      <c r="V269" s="365"/>
      <c r="W269" s="347"/>
      <c r="X269" s="349"/>
      <c r="Y269" s="335"/>
    </row>
    <row r="270" spans="1:25" s="131" customFormat="1" ht="21.75" customHeight="1" x14ac:dyDescent="0.2">
      <c r="A270" s="571"/>
      <c r="B270" s="517"/>
      <c r="C270" s="586"/>
      <c r="D270" s="402"/>
      <c r="E270" s="259" t="s">
        <v>159</v>
      </c>
      <c r="F270" s="432"/>
      <c r="G270" s="453"/>
      <c r="H270" s="401"/>
      <c r="I270" s="13" t="s">
        <v>114</v>
      </c>
      <c r="J270" s="14">
        <v>50</v>
      </c>
      <c r="K270" s="25">
        <f>K268/K269*100</f>
        <v>50</v>
      </c>
      <c r="L270" s="25">
        <f t="shared" ref="L270:T270" si="75">L268/L269*100</f>
        <v>100</v>
      </c>
      <c r="M270" s="72" t="e">
        <f t="shared" si="75"/>
        <v>#DIV/0!</v>
      </c>
      <c r="N270" s="72" t="e">
        <f t="shared" si="75"/>
        <v>#DIV/0!</v>
      </c>
      <c r="O270" s="72" t="e">
        <f t="shared" si="75"/>
        <v>#DIV/0!</v>
      </c>
      <c r="P270" s="72" t="e">
        <f t="shared" si="75"/>
        <v>#DIV/0!</v>
      </c>
      <c r="Q270" s="25">
        <f t="shared" si="75"/>
        <v>0</v>
      </c>
      <c r="R270" s="72" t="e">
        <f t="shared" si="75"/>
        <v>#DIV/0!</v>
      </c>
      <c r="S270" s="72" t="e">
        <f t="shared" si="75"/>
        <v>#DIV/0!</v>
      </c>
      <c r="T270" s="73" t="e">
        <f t="shared" si="75"/>
        <v>#DIV/0!</v>
      </c>
      <c r="U270" s="440"/>
      <c r="V270" s="366"/>
      <c r="W270" s="348"/>
      <c r="X270" s="349"/>
      <c r="Y270" s="336"/>
    </row>
    <row r="271" spans="1:25" s="131" customFormat="1" ht="43.5" x14ac:dyDescent="0.2">
      <c r="A271" s="571"/>
      <c r="B271" s="517"/>
      <c r="C271" s="586"/>
      <c r="D271" s="402"/>
      <c r="E271" s="259" t="s">
        <v>159</v>
      </c>
      <c r="F271" s="432"/>
      <c r="G271" s="453"/>
      <c r="H271" s="460" t="s">
        <v>493</v>
      </c>
      <c r="I271" s="13" t="s">
        <v>494</v>
      </c>
      <c r="J271" s="14">
        <v>2</v>
      </c>
      <c r="K271" s="9">
        <v>2</v>
      </c>
      <c r="L271" s="11"/>
      <c r="M271" s="10">
        <v>1</v>
      </c>
      <c r="N271" s="10">
        <v>0</v>
      </c>
      <c r="O271" s="10">
        <v>1</v>
      </c>
      <c r="P271" s="10">
        <v>0</v>
      </c>
      <c r="Q271" s="11"/>
      <c r="R271" s="10">
        <v>0</v>
      </c>
      <c r="S271" s="273"/>
      <c r="T271" s="274"/>
      <c r="U271" s="440"/>
      <c r="V271" s="393" t="s">
        <v>34</v>
      </c>
      <c r="W271" s="346" t="s">
        <v>43</v>
      </c>
      <c r="X271" s="349"/>
      <c r="Y271" s="30"/>
    </row>
    <row r="272" spans="1:25" s="131" customFormat="1" ht="21.75" customHeight="1" x14ac:dyDescent="0.2">
      <c r="A272" s="571"/>
      <c r="B272" s="517"/>
      <c r="C272" s="586"/>
      <c r="D272" s="402"/>
      <c r="E272" s="259" t="s">
        <v>159</v>
      </c>
      <c r="F272" s="432"/>
      <c r="G272" s="453"/>
      <c r="H272" s="400"/>
      <c r="I272" s="13" t="s">
        <v>495</v>
      </c>
      <c r="J272" s="14">
        <v>5</v>
      </c>
      <c r="K272" s="9">
        <v>5</v>
      </c>
      <c r="L272" s="11"/>
      <c r="M272" s="10">
        <v>1</v>
      </c>
      <c r="N272" s="10">
        <v>1</v>
      </c>
      <c r="O272" s="10">
        <v>1</v>
      </c>
      <c r="P272" s="10">
        <v>1</v>
      </c>
      <c r="Q272" s="11"/>
      <c r="R272" s="10">
        <v>1</v>
      </c>
      <c r="S272" s="273"/>
      <c r="T272" s="274"/>
      <c r="U272" s="440"/>
      <c r="V272" s="365"/>
      <c r="W272" s="347"/>
      <c r="X272" s="349"/>
      <c r="Y272" s="30"/>
    </row>
    <row r="273" spans="1:25" s="131" customFormat="1" ht="21.75" customHeight="1" x14ac:dyDescent="0.2">
      <c r="A273" s="571"/>
      <c r="B273" s="584"/>
      <c r="C273" s="587"/>
      <c r="D273" s="402"/>
      <c r="E273" s="259" t="s">
        <v>159</v>
      </c>
      <c r="F273" s="465"/>
      <c r="G273" s="454"/>
      <c r="H273" s="401"/>
      <c r="I273" s="13" t="s">
        <v>114</v>
      </c>
      <c r="J273" s="14">
        <v>40</v>
      </c>
      <c r="K273" s="25">
        <f>K271/K272*100</f>
        <v>40</v>
      </c>
      <c r="L273" s="72" t="e">
        <f t="shared" ref="L273:T273" si="76">L271/L272*100</f>
        <v>#DIV/0!</v>
      </c>
      <c r="M273" s="25">
        <f t="shared" si="76"/>
        <v>100</v>
      </c>
      <c r="N273" s="25">
        <f t="shared" si="76"/>
        <v>0</v>
      </c>
      <c r="O273" s="25">
        <f t="shared" si="76"/>
        <v>100</v>
      </c>
      <c r="P273" s="25">
        <f t="shared" si="76"/>
        <v>0</v>
      </c>
      <c r="Q273" s="72" t="e">
        <f t="shared" si="76"/>
        <v>#DIV/0!</v>
      </c>
      <c r="R273" s="25">
        <f t="shared" si="76"/>
        <v>0</v>
      </c>
      <c r="S273" s="275" t="e">
        <f t="shared" si="76"/>
        <v>#DIV/0!</v>
      </c>
      <c r="T273" s="276" t="e">
        <f t="shared" si="76"/>
        <v>#DIV/0!</v>
      </c>
      <c r="U273" s="441"/>
      <c r="V273" s="366"/>
      <c r="W273" s="348"/>
      <c r="X273" s="349"/>
      <c r="Y273" s="30"/>
    </row>
    <row r="274" spans="1:25" s="131" customFormat="1" ht="44.25" customHeight="1" x14ac:dyDescent="0.2">
      <c r="A274" s="571"/>
      <c r="B274" s="428"/>
      <c r="C274" s="592">
        <v>14</v>
      </c>
      <c r="D274" s="388">
        <v>34</v>
      </c>
      <c r="E274" s="265" t="s">
        <v>159</v>
      </c>
      <c r="F274" s="391">
        <v>65</v>
      </c>
      <c r="G274" s="553" t="s">
        <v>496</v>
      </c>
      <c r="H274" s="457" t="s">
        <v>497</v>
      </c>
      <c r="I274" s="52" t="s">
        <v>498</v>
      </c>
      <c r="J274" s="198">
        <v>29</v>
      </c>
      <c r="K274" s="199">
        <v>0</v>
      </c>
      <c r="L274" s="200">
        <v>0</v>
      </c>
      <c r="M274" s="200">
        <v>0</v>
      </c>
      <c r="N274" s="200">
        <v>0</v>
      </c>
      <c r="O274" s="200">
        <v>0</v>
      </c>
      <c r="P274" s="200">
        <v>0</v>
      </c>
      <c r="Q274" s="200">
        <v>0</v>
      </c>
      <c r="R274" s="200">
        <v>0</v>
      </c>
      <c r="S274" s="200">
        <v>0</v>
      </c>
      <c r="T274" s="201">
        <v>0</v>
      </c>
      <c r="U274" s="588" t="s">
        <v>598</v>
      </c>
      <c r="V274" s="393" t="s">
        <v>34</v>
      </c>
      <c r="W274" s="346" t="s">
        <v>35</v>
      </c>
      <c r="X274" s="349" t="s">
        <v>36</v>
      </c>
      <c r="Y274" s="334" t="s">
        <v>163</v>
      </c>
    </row>
    <row r="275" spans="1:25" s="131" customFormat="1" ht="21" customHeight="1" x14ac:dyDescent="0.2">
      <c r="A275" s="571"/>
      <c r="B275" s="428"/>
      <c r="C275" s="593"/>
      <c r="D275" s="389"/>
      <c r="E275" s="265" t="s">
        <v>159</v>
      </c>
      <c r="F275" s="360"/>
      <c r="G275" s="453"/>
      <c r="H275" s="458"/>
      <c r="I275" s="13" t="s">
        <v>619</v>
      </c>
      <c r="J275" s="198">
        <v>108</v>
      </c>
      <c r="K275" s="199">
        <f>L275+M275+N275+O275+P275+Q275+R275+S275+T275</f>
        <v>79</v>
      </c>
      <c r="L275" s="200">
        <v>20</v>
      </c>
      <c r="M275" s="200">
        <v>8</v>
      </c>
      <c r="N275" s="200">
        <v>5</v>
      </c>
      <c r="O275" s="200">
        <v>2</v>
      </c>
      <c r="P275" s="200">
        <v>17</v>
      </c>
      <c r="Q275" s="200">
        <v>11</v>
      </c>
      <c r="R275" s="200">
        <v>5</v>
      </c>
      <c r="S275" s="200">
        <v>9</v>
      </c>
      <c r="T275" s="201">
        <v>2</v>
      </c>
      <c r="U275" s="588"/>
      <c r="V275" s="365"/>
      <c r="W275" s="347"/>
      <c r="X275" s="349"/>
      <c r="Y275" s="335"/>
    </row>
    <row r="276" spans="1:25" s="131" customFormat="1" ht="21.75" customHeight="1" x14ac:dyDescent="0.2">
      <c r="A276" s="572"/>
      <c r="B276" s="436"/>
      <c r="C276" s="593"/>
      <c r="D276" s="390"/>
      <c r="E276" s="265" t="s">
        <v>159</v>
      </c>
      <c r="F276" s="360"/>
      <c r="G276" s="453"/>
      <c r="H276" s="458"/>
      <c r="I276" s="13" t="s">
        <v>114</v>
      </c>
      <c r="J276" s="202">
        <v>26.85</v>
      </c>
      <c r="K276" s="25">
        <f>K274/K275*100</f>
        <v>0</v>
      </c>
      <c r="L276" s="25">
        <f t="shared" ref="L276:T276" si="77">L274/L275*100</f>
        <v>0</v>
      </c>
      <c r="M276" s="25">
        <f t="shared" si="77"/>
        <v>0</v>
      </c>
      <c r="N276" s="25">
        <f t="shared" si="77"/>
        <v>0</v>
      </c>
      <c r="O276" s="25">
        <f t="shared" si="77"/>
        <v>0</v>
      </c>
      <c r="P276" s="25">
        <f t="shared" si="77"/>
        <v>0</v>
      </c>
      <c r="Q276" s="25">
        <f t="shared" si="77"/>
        <v>0</v>
      </c>
      <c r="R276" s="25">
        <f t="shared" si="77"/>
        <v>0</v>
      </c>
      <c r="S276" s="25">
        <f t="shared" si="77"/>
        <v>0</v>
      </c>
      <c r="T276" s="26">
        <f t="shared" si="77"/>
        <v>0</v>
      </c>
      <c r="U276" s="588"/>
      <c r="V276" s="365"/>
      <c r="W276" s="347"/>
      <c r="X276" s="349"/>
      <c r="Y276" s="336"/>
    </row>
    <row r="277" spans="1:25" ht="21.75" customHeight="1" x14ac:dyDescent="0.2">
      <c r="A277" s="350" t="s">
        <v>499</v>
      </c>
      <c r="B277" s="350"/>
      <c r="C277" s="350"/>
      <c r="D277" s="350"/>
      <c r="E277" s="350"/>
      <c r="F277" s="350"/>
      <c r="G277" s="350"/>
      <c r="H277" s="350"/>
      <c r="I277" s="350"/>
      <c r="J277" s="350"/>
      <c r="K277" s="350"/>
      <c r="L277" s="350"/>
      <c r="M277" s="350"/>
      <c r="N277" s="350"/>
      <c r="O277" s="350"/>
      <c r="P277" s="350"/>
      <c r="Q277" s="350"/>
      <c r="R277" s="350"/>
      <c r="S277" s="350"/>
      <c r="T277" s="350"/>
      <c r="U277" s="350"/>
      <c r="V277" s="350"/>
      <c r="W277" s="350"/>
      <c r="X277" s="350"/>
      <c r="Y277" s="350"/>
    </row>
    <row r="278" spans="1:25" s="131" customFormat="1" ht="25.5" customHeight="1" x14ac:dyDescent="0.2">
      <c r="A278" s="349" t="s">
        <v>500</v>
      </c>
      <c r="B278" s="490"/>
      <c r="C278" s="590"/>
      <c r="D278" s="590"/>
      <c r="E278" s="266" t="s">
        <v>501</v>
      </c>
      <c r="F278" s="428">
        <v>66</v>
      </c>
      <c r="G278" s="437" t="s">
        <v>502</v>
      </c>
      <c r="H278" s="334" t="s">
        <v>503</v>
      </c>
      <c r="I278" s="203" t="s">
        <v>504</v>
      </c>
      <c r="J278" s="204">
        <v>21.21</v>
      </c>
      <c r="K278" s="176">
        <v>27.7</v>
      </c>
      <c r="L278" s="205">
        <v>18.25</v>
      </c>
      <c r="M278" s="205">
        <v>52.38</v>
      </c>
      <c r="N278" s="205">
        <v>54.76</v>
      </c>
      <c r="O278" s="205">
        <v>31.11</v>
      </c>
      <c r="P278" s="205">
        <v>32.08</v>
      </c>
      <c r="Q278" s="205">
        <v>26.26</v>
      </c>
      <c r="R278" s="205">
        <v>32</v>
      </c>
      <c r="S278" s="205">
        <v>46.67</v>
      </c>
      <c r="T278" s="206">
        <v>36.840000000000003</v>
      </c>
      <c r="U278" s="594"/>
      <c r="V278" s="435" t="s">
        <v>34</v>
      </c>
      <c r="W278" s="357" t="s">
        <v>35</v>
      </c>
      <c r="X278" s="357" t="s">
        <v>505</v>
      </c>
      <c r="Y278" s="207"/>
    </row>
    <row r="279" spans="1:25" s="131" customFormat="1" ht="47.25" customHeight="1" x14ac:dyDescent="0.2">
      <c r="A279" s="349"/>
      <c r="B279" s="490"/>
      <c r="C279" s="590"/>
      <c r="D279" s="590"/>
      <c r="E279" s="266" t="s">
        <v>501</v>
      </c>
      <c r="F279" s="428"/>
      <c r="G279" s="438"/>
      <c r="H279" s="335"/>
      <c r="I279" s="208" t="s">
        <v>506</v>
      </c>
      <c r="J279" s="14">
        <v>6</v>
      </c>
      <c r="K279" s="176">
        <v>1</v>
      </c>
      <c r="L279" s="209">
        <v>1</v>
      </c>
      <c r="M279" s="209">
        <v>0</v>
      </c>
      <c r="N279" s="209">
        <v>0</v>
      </c>
      <c r="O279" s="209">
        <v>0</v>
      </c>
      <c r="P279" s="209">
        <v>0</v>
      </c>
      <c r="Q279" s="209">
        <v>0</v>
      </c>
      <c r="R279" s="209">
        <v>0</v>
      </c>
      <c r="S279" s="209">
        <v>0</v>
      </c>
      <c r="T279" s="210">
        <v>0</v>
      </c>
      <c r="U279" s="594"/>
      <c r="V279" s="513"/>
      <c r="W279" s="358"/>
      <c r="X279" s="358"/>
      <c r="Y279" s="207"/>
    </row>
    <row r="280" spans="1:25" s="131" customFormat="1" ht="25.5" customHeight="1" x14ac:dyDescent="0.2">
      <c r="A280" s="349"/>
      <c r="B280" s="490"/>
      <c r="C280" s="590"/>
      <c r="D280" s="590"/>
      <c r="E280" s="266" t="s">
        <v>501</v>
      </c>
      <c r="F280" s="428"/>
      <c r="G280" s="438"/>
      <c r="H280" s="335"/>
      <c r="I280" s="7" t="s">
        <v>507</v>
      </c>
      <c r="J280" s="14">
        <v>9</v>
      </c>
      <c r="K280" s="9">
        <v>9</v>
      </c>
      <c r="L280" s="10">
        <v>1</v>
      </c>
      <c r="M280" s="10">
        <v>1</v>
      </c>
      <c r="N280" s="10">
        <v>1</v>
      </c>
      <c r="O280" s="10">
        <v>1</v>
      </c>
      <c r="P280" s="10">
        <v>1</v>
      </c>
      <c r="Q280" s="10">
        <v>1</v>
      </c>
      <c r="R280" s="10">
        <v>1</v>
      </c>
      <c r="S280" s="10">
        <v>1</v>
      </c>
      <c r="T280" s="18">
        <v>1</v>
      </c>
      <c r="U280" s="594"/>
      <c r="V280" s="513"/>
      <c r="W280" s="358"/>
      <c r="X280" s="358"/>
      <c r="Y280" s="597" t="s">
        <v>508</v>
      </c>
    </row>
    <row r="281" spans="1:25" s="131" customFormat="1" ht="21.75" customHeight="1" x14ac:dyDescent="0.2">
      <c r="A281" s="349"/>
      <c r="B281" s="490"/>
      <c r="C281" s="590"/>
      <c r="D281" s="590"/>
      <c r="E281" s="266" t="s">
        <v>501</v>
      </c>
      <c r="F281" s="428"/>
      <c r="G281" s="438"/>
      <c r="H281" s="335"/>
      <c r="I281" s="13" t="s">
        <v>114</v>
      </c>
      <c r="J281" s="31">
        <f>J279*100/J280</f>
        <v>66.666666666666671</v>
      </c>
      <c r="K281" s="25">
        <f>K279/K280*100</f>
        <v>11.111111111111111</v>
      </c>
      <c r="L281" s="25">
        <f t="shared" ref="L281:T281" si="78">L279/L280*100</f>
        <v>100</v>
      </c>
      <c r="M281" s="25">
        <f t="shared" si="78"/>
        <v>0</v>
      </c>
      <c r="N281" s="25">
        <f t="shared" si="78"/>
        <v>0</v>
      </c>
      <c r="O281" s="25">
        <f t="shared" si="78"/>
        <v>0</v>
      </c>
      <c r="P281" s="25">
        <f t="shared" si="78"/>
        <v>0</v>
      </c>
      <c r="Q281" s="25">
        <f t="shared" si="78"/>
        <v>0</v>
      </c>
      <c r="R281" s="25">
        <f t="shared" si="78"/>
        <v>0</v>
      </c>
      <c r="S281" s="25">
        <f t="shared" si="78"/>
        <v>0</v>
      </c>
      <c r="T281" s="26">
        <f t="shared" si="78"/>
        <v>0</v>
      </c>
      <c r="U281" s="594"/>
      <c r="V281" s="513"/>
      <c r="W281" s="358"/>
      <c r="X281" s="358"/>
      <c r="Y281" s="598"/>
    </row>
    <row r="282" spans="1:25" s="131" customFormat="1" ht="43.5" customHeight="1" x14ac:dyDescent="0.2">
      <c r="A282" s="349"/>
      <c r="B282" s="490"/>
      <c r="C282" s="590"/>
      <c r="D282" s="590"/>
      <c r="E282" s="266" t="s">
        <v>501</v>
      </c>
      <c r="F282" s="428"/>
      <c r="G282" s="438"/>
      <c r="H282" s="334" t="s">
        <v>509</v>
      </c>
      <c r="I282" s="13" t="s">
        <v>510</v>
      </c>
      <c r="J282" s="599">
        <v>119</v>
      </c>
      <c r="K282" s="225"/>
      <c r="L282" s="225"/>
      <c r="M282" s="225"/>
      <c r="N282" s="225"/>
      <c r="O282" s="225"/>
      <c r="P282" s="225"/>
      <c r="Q282" s="225"/>
      <c r="R282" s="225"/>
      <c r="S282" s="225"/>
      <c r="T282" s="226"/>
      <c r="U282" s="364"/>
      <c r="V282" s="513"/>
      <c r="W282" s="358"/>
      <c r="X282" s="358"/>
      <c r="Y282" s="597" t="s">
        <v>511</v>
      </c>
    </row>
    <row r="283" spans="1:25" s="131" customFormat="1" ht="43.5" x14ac:dyDescent="0.2">
      <c r="A283" s="349"/>
      <c r="B283" s="490"/>
      <c r="C283" s="590"/>
      <c r="D283" s="590"/>
      <c r="E283" s="266" t="s">
        <v>501</v>
      </c>
      <c r="F283" s="428"/>
      <c r="G283" s="438"/>
      <c r="H283" s="335"/>
      <c r="I283" s="13" t="s">
        <v>512</v>
      </c>
      <c r="J283" s="599"/>
      <c r="K283" s="319"/>
      <c r="L283" s="11"/>
      <c r="M283" s="11"/>
      <c r="N283" s="11"/>
      <c r="O283" s="11"/>
      <c r="P283" s="11"/>
      <c r="Q283" s="11"/>
      <c r="R283" s="11"/>
      <c r="S283" s="11"/>
      <c r="T283" s="12"/>
      <c r="U283" s="364"/>
      <c r="V283" s="513"/>
      <c r="W283" s="358"/>
      <c r="X283" s="358"/>
      <c r="Y283" s="598"/>
    </row>
    <row r="284" spans="1:25" s="131" customFormat="1" ht="43.5" x14ac:dyDescent="0.2">
      <c r="A284" s="349"/>
      <c r="B284" s="490"/>
      <c r="C284" s="590"/>
      <c r="D284" s="590"/>
      <c r="E284" s="266" t="s">
        <v>501</v>
      </c>
      <c r="F284" s="428"/>
      <c r="G284" s="438"/>
      <c r="H284" s="335"/>
      <c r="I284" s="96" t="s">
        <v>513</v>
      </c>
      <c r="J284" s="14">
        <v>120</v>
      </c>
      <c r="K284" s="11"/>
      <c r="L284" s="11"/>
      <c r="M284" s="11"/>
      <c r="N284" s="11"/>
      <c r="O284" s="11"/>
      <c r="P284" s="11"/>
      <c r="Q284" s="11"/>
      <c r="R284" s="11"/>
      <c r="S284" s="11"/>
      <c r="T284" s="12"/>
      <c r="U284" s="364"/>
      <c r="V284" s="513"/>
      <c r="W284" s="358"/>
      <c r="X284" s="358"/>
      <c r="Y284" s="598"/>
    </row>
    <row r="285" spans="1:25" s="131" customFormat="1" ht="21.75" customHeight="1" x14ac:dyDescent="0.2">
      <c r="A285" s="349"/>
      <c r="B285" s="490"/>
      <c r="C285" s="590"/>
      <c r="D285" s="590"/>
      <c r="E285" s="266" t="s">
        <v>501</v>
      </c>
      <c r="F285" s="428"/>
      <c r="G285" s="438"/>
      <c r="H285" s="335"/>
      <c r="I285" s="13" t="s">
        <v>514</v>
      </c>
      <c r="J285" s="601">
        <v>99.17</v>
      </c>
      <c r="K285" s="11" t="e">
        <f>K282/K284*100</f>
        <v>#DIV/0!</v>
      </c>
      <c r="L285" s="11" t="e">
        <f t="shared" ref="L285:T285" si="79">L282/L284*100</f>
        <v>#DIV/0!</v>
      </c>
      <c r="M285" s="11" t="e">
        <f>M282/M284*100</f>
        <v>#DIV/0!</v>
      </c>
      <c r="N285" s="11" t="e">
        <f t="shared" si="79"/>
        <v>#DIV/0!</v>
      </c>
      <c r="O285" s="11" t="e">
        <f t="shared" si="79"/>
        <v>#DIV/0!</v>
      </c>
      <c r="P285" s="11" t="e">
        <f t="shared" si="79"/>
        <v>#DIV/0!</v>
      </c>
      <c r="Q285" s="11" t="e">
        <f t="shared" si="79"/>
        <v>#DIV/0!</v>
      </c>
      <c r="R285" s="11" t="e">
        <f t="shared" si="79"/>
        <v>#DIV/0!</v>
      </c>
      <c r="S285" s="11" t="e">
        <f t="shared" si="79"/>
        <v>#DIV/0!</v>
      </c>
      <c r="T285" s="12" t="e">
        <f t="shared" si="79"/>
        <v>#DIV/0!</v>
      </c>
      <c r="U285" s="364"/>
      <c r="V285" s="513"/>
      <c r="W285" s="358"/>
      <c r="X285" s="358"/>
      <c r="Y285" s="598"/>
    </row>
    <row r="286" spans="1:25" s="131" customFormat="1" ht="21.75" customHeight="1" x14ac:dyDescent="0.2">
      <c r="A286" s="349"/>
      <c r="B286" s="490"/>
      <c r="C286" s="590"/>
      <c r="D286" s="590"/>
      <c r="E286" s="266" t="s">
        <v>501</v>
      </c>
      <c r="F286" s="428"/>
      <c r="G286" s="591"/>
      <c r="H286" s="336"/>
      <c r="I286" s="203" t="s">
        <v>515</v>
      </c>
      <c r="J286" s="602"/>
      <c r="K286" s="72" t="e">
        <f>K283/K284*100</f>
        <v>#DIV/0!</v>
      </c>
      <c r="L286" s="72" t="e">
        <f t="shared" ref="L286:T286" si="80">L283/L284*100</f>
        <v>#DIV/0!</v>
      </c>
      <c r="M286" s="72" t="e">
        <f t="shared" si="80"/>
        <v>#DIV/0!</v>
      </c>
      <c r="N286" s="72" t="e">
        <f t="shared" si="80"/>
        <v>#DIV/0!</v>
      </c>
      <c r="O286" s="72" t="e">
        <f t="shared" si="80"/>
        <v>#DIV/0!</v>
      </c>
      <c r="P286" s="72" t="e">
        <f t="shared" si="80"/>
        <v>#DIV/0!</v>
      </c>
      <c r="Q286" s="72" t="e">
        <f t="shared" si="80"/>
        <v>#DIV/0!</v>
      </c>
      <c r="R286" s="72" t="e">
        <f t="shared" si="80"/>
        <v>#DIV/0!</v>
      </c>
      <c r="S286" s="72" t="e">
        <f t="shared" si="80"/>
        <v>#DIV/0!</v>
      </c>
      <c r="T286" s="73" t="e">
        <f t="shared" si="80"/>
        <v>#DIV/0!</v>
      </c>
      <c r="U286" s="364"/>
      <c r="V286" s="595"/>
      <c r="W286" s="596"/>
      <c r="X286" s="358"/>
      <c r="Y286" s="600"/>
    </row>
    <row r="287" spans="1:25" ht="39.75" customHeight="1" x14ac:dyDescent="0.2">
      <c r="A287" s="608" t="s">
        <v>516</v>
      </c>
      <c r="B287" s="359"/>
      <c r="C287" s="550"/>
      <c r="D287" s="415"/>
      <c r="E287" s="251" t="s">
        <v>501</v>
      </c>
      <c r="F287" s="457">
        <v>67</v>
      </c>
      <c r="G287" s="424" t="s">
        <v>517</v>
      </c>
      <c r="H287" s="346" t="s">
        <v>139</v>
      </c>
      <c r="I287" s="13" t="s">
        <v>518</v>
      </c>
      <c r="J287" s="14">
        <v>9</v>
      </c>
      <c r="K287" s="48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8">
        <v>0</v>
      </c>
      <c r="U287" s="364"/>
      <c r="V287" s="411" t="s">
        <v>133</v>
      </c>
      <c r="W287" s="557" t="s">
        <v>519</v>
      </c>
      <c r="X287" s="415" t="s">
        <v>51</v>
      </c>
      <c r="Y287" s="603" t="s">
        <v>520</v>
      </c>
    </row>
    <row r="288" spans="1:25" ht="21.75" customHeight="1" x14ac:dyDescent="0.2">
      <c r="A288" s="609"/>
      <c r="B288" s="415"/>
      <c r="C288" s="550"/>
      <c r="D288" s="415"/>
      <c r="E288" s="251" t="s">
        <v>501</v>
      </c>
      <c r="F288" s="458"/>
      <c r="G288" s="351"/>
      <c r="H288" s="347"/>
      <c r="I288" s="7" t="s">
        <v>521</v>
      </c>
      <c r="J288" s="8">
        <v>9</v>
      </c>
      <c r="K288" s="9">
        <v>9</v>
      </c>
      <c r="L288" s="10">
        <v>1</v>
      </c>
      <c r="M288" s="10">
        <v>1</v>
      </c>
      <c r="N288" s="10">
        <v>1</v>
      </c>
      <c r="O288" s="10">
        <v>1</v>
      </c>
      <c r="P288" s="10">
        <v>1</v>
      </c>
      <c r="Q288" s="10">
        <v>1</v>
      </c>
      <c r="R288" s="10">
        <v>1</v>
      </c>
      <c r="S288" s="10">
        <v>1</v>
      </c>
      <c r="T288" s="18">
        <v>1</v>
      </c>
      <c r="U288" s="364"/>
      <c r="V288" s="412"/>
      <c r="W288" s="550"/>
      <c r="X288" s="415"/>
      <c r="Y288" s="604"/>
    </row>
    <row r="289" spans="1:25" ht="33.75" customHeight="1" x14ac:dyDescent="0.2">
      <c r="A289" s="609"/>
      <c r="B289" s="415"/>
      <c r="C289" s="551"/>
      <c r="D289" s="415"/>
      <c r="E289" s="251" t="s">
        <v>501</v>
      </c>
      <c r="F289" s="458"/>
      <c r="G289" s="351"/>
      <c r="H289" s="458"/>
      <c r="I289" s="96" t="s">
        <v>442</v>
      </c>
      <c r="J289" s="97">
        <v>100</v>
      </c>
      <c r="K289" s="25">
        <f>K287/K288*100</f>
        <v>0</v>
      </c>
      <c r="L289" s="25">
        <f t="shared" ref="L289:T289" si="81">L287/L288*100</f>
        <v>0</v>
      </c>
      <c r="M289" s="25">
        <f t="shared" si="81"/>
        <v>0</v>
      </c>
      <c r="N289" s="25">
        <f t="shared" si="81"/>
        <v>0</v>
      </c>
      <c r="O289" s="25">
        <f t="shared" si="81"/>
        <v>0</v>
      </c>
      <c r="P289" s="25">
        <f t="shared" si="81"/>
        <v>0</v>
      </c>
      <c r="Q289" s="25">
        <f t="shared" si="81"/>
        <v>0</v>
      </c>
      <c r="R289" s="25">
        <f t="shared" si="81"/>
        <v>0</v>
      </c>
      <c r="S289" s="25">
        <f t="shared" si="81"/>
        <v>0</v>
      </c>
      <c r="T289" s="26">
        <f t="shared" si="81"/>
        <v>0</v>
      </c>
      <c r="U289" s="364"/>
      <c r="V289" s="413"/>
      <c r="W289" s="551"/>
      <c r="X289" s="415"/>
      <c r="Y289" s="605"/>
    </row>
    <row r="290" spans="1:25" ht="47.25" customHeight="1" x14ac:dyDescent="0.2">
      <c r="A290" s="609"/>
      <c r="B290" s="353"/>
      <c r="C290" s="589"/>
      <c r="D290" s="415"/>
      <c r="E290" s="331" t="s">
        <v>529</v>
      </c>
      <c r="F290" s="428">
        <v>68</v>
      </c>
      <c r="G290" s="606" t="s">
        <v>522</v>
      </c>
      <c r="H290" s="428" t="s">
        <v>523</v>
      </c>
      <c r="I290" s="13" t="s">
        <v>524</v>
      </c>
      <c r="J290" s="215"/>
      <c r="K290" s="170"/>
      <c r="L290" s="11"/>
      <c r="M290" s="11"/>
      <c r="N290" s="11"/>
      <c r="O290" s="11"/>
      <c r="P290" s="11"/>
      <c r="Q290" s="11"/>
      <c r="R290" s="11"/>
      <c r="S290" s="11"/>
      <c r="T290" s="12"/>
      <c r="U290" s="364"/>
      <c r="V290" s="411" t="s">
        <v>133</v>
      </c>
      <c r="W290" s="589" t="s">
        <v>35</v>
      </c>
      <c r="X290" s="415" t="s">
        <v>51</v>
      </c>
      <c r="Y290" s="334" t="s">
        <v>525</v>
      </c>
    </row>
    <row r="291" spans="1:25" ht="26.25" customHeight="1" x14ac:dyDescent="0.2">
      <c r="A291" s="609"/>
      <c r="B291" s="353"/>
      <c r="C291" s="563"/>
      <c r="D291" s="415"/>
      <c r="E291" s="331"/>
      <c r="F291" s="428"/>
      <c r="G291" s="607"/>
      <c r="H291" s="428"/>
      <c r="I291" s="13" t="s">
        <v>526</v>
      </c>
      <c r="J291" s="328"/>
      <c r="K291" s="11"/>
      <c r="L291" s="11"/>
      <c r="M291" s="11"/>
      <c r="N291" s="11"/>
      <c r="O291" s="11"/>
      <c r="P291" s="11"/>
      <c r="Q291" s="11"/>
      <c r="R291" s="11"/>
      <c r="S291" s="11"/>
      <c r="T291" s="12"/>
      <c r="U291" s="364"/>
      <c r="V291" s="412"/>
      <c r="W291" s="563"/>
      <c r="X291" s="415"/>
      <c r="Y291" s="335"/>
    </row>
    <row r="292" spans="1:25" ht="24" customHeight="1" x14ac:dyDescent="0.2">
      <c r="A292" s="609"/>
      <c r="B292" s="353"/>
      <c r="C292" s="563"/>
      <c r="D292" s="415"/>
      <c r="E292" s="331"/>
      <c r="F292" s="428"/>
      <c r="G292" s="607"/>
      <c r="H292" s="428"/>
      <c r="I292" s="13" t="s">
        <v>442</v>
      </c>
      <c r="J292" s="215"/>
      <c r="K292" s="72" t="e">
        <f>K290/K291*100</f>
        <v>#DIV/0!</v>
      </c>
      <c r="L292" s="72" t="e">
        <f t="shared" ref="L292:T292" si="82">L290/L291*100</f>
        <v>#DIV/0!</v>
      </c>
      <c r="M292" s="72" t="e">
        <f t="shared" si="82"/>
        <v>#DIV/0!</v>
      </c>
      <c r="N292" s="72" t="e">
        <f t="shared" si="82"/>
        <v>#DIV/0!</v>
      </c>
      <c r="O292" s="72" t="e">
        <f t="shared" si="82"/>
        <v>#DIV/0!</v>
      </c>
      <c r="P292" s="72" t="e">
        <f t="shared" si="82"/>
        <v>#DIV/0!</v>
      </c>
      <c r="Q292" s="72" t="e">
        <f t="shared" si="82"/>
        <v>#DIV/0!</v>
      </c>
      <c r="R292" s="72" t="e">
        <f t="shared" si="82"/>
        <v>#DIV/0!</v>
      </c>
      <c r="S292" s="72" t="e">
        <f t="shared" si="82"/>
        <v>#DIV/0!</v>
      </c>
      <c r="T292" s="73" t="e">
        <f t="shared" si="82"/>
        <v>#DIV/0!</v>
      </c>
      <c r="U292" s="364"/>
      <c r="V292" s="412"/>
      <c r="W292" s="563"/>
      <c r="X292" s="415"/>
      <c r="Y292" s="335"/>
    </row>
    <row r="293" spans="1:25" ht="21.75" customHeight="1" x14ac:dyDescent="0.2">
      <c r="A293" s="350" t="s">
        <v>527</v>
      </c>
      <c r="B293" s="350"/>
      <c r="C293" s="350"/>
      <c r="D293" s="350"/>
      <c r="E293" s="350"/>
      <c r="F293" s="350"/>
      <c r="G293" s="350"/>
      <c r="H293" s="350"/>
      <c r="I293" s="350"/>
      <c r="J293" s="350"/>
      <c r="K293" s="350"/>
      <c r="L293" s="350"/>
      <c r="M293" s="350"/>
      <c r="N293" s="350"/>
      <c r="O293" s="350"/>
      <c r="P293" s="350"/>
      <c r="Q293" s="350"/>
      <c r="R293" s="350"/>
      <c r="S293" s="350"/>
      <c r="T293" s="350"/>
      <c r="U293" s="350"/>
      <c r="V293" s="350"/>
      <c r="W293" s="350"/>
      <c r="X293" s="350"/>
      <c r="Y293" s="350"/>
    </row>
    <row r="294" spans="1:25" ht="87" x14ac:dyDescent="0.2">
      <c r="A294" s="492" t="s">
        <v>528</v>
      </c>
      <c r="B294" s="92"/>
      <c r="C294" s="92"/>
      <c r="D294" s="92"/>
      <c r="E294" s="267" t="s">
        <v>529</v>
      </c>
      <c r="F294" s="22">
        <v>69</v>
      </c>
      <c r="G294" s="111" t="s">
        <v>530</v>
      </c>
      <c r="H294" s="212" t="s">
        <v>531</v>
      </c>
      <c r="I294" s="111"/>
      <c r="J294" s="213"/>
      <c r="K294" s="124"/>
      <c r="L294" s="124"/>
      <c r="M294" s="124"/>
      <c r="N294" s="124"/>
      <c r="O294" s="124"/>
      <c r="P294" s="124"/>
      <c r="Q294" s="124"/>
      <c r="R294" s="124"/>
      <c r="S294" s="124"/>
      <c r="T294" s="125"/>
      <c r="U294" s="285"/>
      <c r="V294" s="27" t="s">
        <v>133</v>
      </c>
      <c r="W294" s="145" t="s">
        <v>532</v>
      </c>
      <c r="X294" s="214"/>
      <c r="Y294" s="215" t="s">
        <v>533</v>
      </c>
    </row>
    <row r="295" spans="1:25" ht="87" x14ac:dyDescent="0.2">
      <c r="A295" s="492"/>
      <c r="B295" s="118"/>
      <c r="C295" s="118"/>
      <c r="D295" s="118"/>
      <c r="E295" s="255" t="s">
        <v>529</v>
      </c>
      <c r="F295" s="20">
        <v>70</v>
      </c>
      <c r="G295" s="52" t="s">
        <v>534</v>
      </c>
      <c r="H295" s="216" t="s">
        <v>535</v>
      </c>
      <c r="I295" s="52" t="s">
        <v>536</v>
      </c>
      <c r="J295" s="217"/>
      <c r="K295" s="121"/>
      <c r="L295" s="121"/>
      <c r="M295" s="121"/>
      <c r="N295" s="121"/>
      <c r="O295" s="121"/>
      <c r="P295" s="121"/>
      <c r="Q295" s="121"/>
      <c r="R295" s="121"/>
      <c r="S295" s="121"/>
      <c r="T295" s="122"/>
      <c r="U295" s="285"/>
      <c r="V295" s="108" t="s">
        <v>133</v>
      </c>
      <c r="W295" s="144"/>
      <c r="X295" s="214"/>
      <c r="Y295" s="215" t="s">
        <v>533</v>
      </c>
    </row>
    <row r="296" spans="1:25" ht="43.5" x14ac:dyDescent="0.2">
      <c r="A296" s="492"/>
      <c r="B296" s="418"/>
      <c r="C296" s="391"/>
      <c r="D296" s="20"/>
      <c r="E296" s="261" t="s">
        <v>167</v>
      </c>
      <c r="F296" s="391">
        <v>71</v>
      </c>
      <c r="G296" s="424" t="s">
        <v>537</v>
      </c>
      <c r="H296" s="457" t="s">
        <v>538</v>
      </c>
      <c r="I296" s="51" t="s">
        <v>539</v>
      </c>
      <c r="J296" s="39">
        <v>13711</v>
      </c>
      <c r="K296" s="36">
        <f>L296+M296+N296+O296+P296+Q296+R296+S296+T296</f>
        <v>511</v>
      </c>
      <c r="L296" s="10">
        <v>136</v>
      </c>
      <c r="M296" s="10">
        <v>27</v>
      </c>
      <c r="N296" s="10">
        <v>96</v>
      </c>
      <c r="O296" s="10">
        <v>83</v>
      </c>
      <c r="P296" s="10">
        <v>78</v>
      </c>
      <c r="Q296" s="10">
        <v>49</v>
      </c>
      <c r="R296" s="10">
        <v>27</v>
      </c>
      <c r="S296" s="10">
        <v>5</v>
      </c>
      <c r="T296" s="18">
        <v>10</v>
      </c>
      <c r="U296" s="364"/>
      <c r="V296" s="393" t="s">
        <v>34</v>
      </c>
      <c r="W296" s="399" t="s">
        <v>43</v>
      </c>
      <c r="X296" s="218" t="s">
        <v>77</v>
      </c>
      <c r="Y296" s="334" t="s">
        <v>171</v>
      </c>
    </row>
    <row r="297" spans="1:25" ht="43.5" x14ac:dyDescent="0.2">
      <c r="A297" s="492"/>
      <c r="B297" s="419"/>
      <c r="C297" s="360"/>
      <c r="D297" s="22"/>
      <c r="E297" s="261" t="s">
        <v>167</v>
      </c>
      <c r="F297" s="360"/>
      <c r="G297" s="351"/>
      <c r="H297" s="458"/>
      <c r="I297" s="51" t="s">
        <v>540</v>
      </c>
      <c r="J297" s="21">
        <v>13738</v>
      </c>
      <c r="K297" s="36">
        <f>L297+M297+N297+O297+P297+Q297+R297+S297+T297</f>
        <v>2920</v>
      </c>
      <c r="L297" s="10">
        <v>750</v>
      </c>
      <c r="M297" s="10">
        <v>161</v>
      </c>
      <c r="N297" s="10">
        <v>418</v>
      </c>
      <c r="O297" s="10">
        <v>571</v>
      </c>
      <c r="P297" s="10">
        <v>130</v>
      </c>
      <c r="Q297" s="10">
        <v>678</v>
      </c>
      <c r="R297" s="10">
        <v>110</v>
      </c>
      <c r="S297" s="10">
        <v>32</v>
      </c>
      <c r="T297" s="18">
        <v>70</v>
      </c>
      <c r="U297" s="364"/>
      <c r="V297" s="365"/>
      <c r="W297" s="400"/>
      <c r="X297" s="218"/>
      <c r="Y297" s="335"/>
    </row>
    <row r="298" spans="1:25" ht="21.75" customHeight="1" x14ac:dyDescent="0.2">
      <c r="A298" s="492"/>
      <c r="B298" s="420"/>
      <c r="C298" s="361"/>
      <c r="D298" s="22"/>
      <c r="E298" s="261" t="s">
        <v>167</v>
      </c>
      <c r="F298" s="361"/>
      <c r="G298" s="352"/>
      <c r="H298" s="459"/>
      <c r="I298" s="51" t="s">
        <v>114</v>
      </c>
      <c r="J298" s="24">
        <f>J296*100/J297</f>
        <v>99.803464842043965</v>
      </c>
      <c r="K298" s="25">
        <f>K296/K297*100</f>
        <v>17.5</v>
      </c>
      <c r="L298" s="25">
        <f t="shared" ref="L298:T298" si="83">L296/L297*100</f>
        <v>18.133333333333333</v>
      </c>
      <c r="M298" s="25">
        <f t="shared" si="83"/>
        <v>16.770186335403729</v>
      </c>
      <c r="N298" s="25">
        <f t="shared" si="83"/>
        <v>22.966507177033492</v>
      </c>
      <c r="O298" s="25">
        <f t="shared" si="83"/>
        <v>14.535901926444833</v>
      </c>
      <c r="P298" s="25">
        <f t="shared" si="83"/>
        <v>60</v>
      </c>
      <c r="Q298" s="25">
        <f t="shared" si="83"/>
        <v>7.227138643067847</v>
      </c>
      <c r="R298" s="25">
        <f t="shared" si="83"/>
        <v>24.545454545454547</v>
      </c>
      <c r="S298" s="25">
        <f t="shared" si="83"/>
        <v>15.625</v>
      </c>
      <c r="T298" s="26">
        <f t="shared" si="83"/>
        <v>14.285714285714285</v>
      </c>
      <c r="U298" s="364"/>
      <c r="V298" s="366"/>
      <c r="W298" s="401"/>
      <c r="X298" s="218"/>
      <c r="Y298" s="336"/>
    </row>
    <row r="299" spans="1:25" ht="62.25" customHeight="1" x14ac:dyDescent="0.2">
      <c r="A299" s="611" t="s">
        <v>541</v>
      </c>
      <c r="B299" s="614">
        <v>6</v>
      </c>
      <c r="C299" s="552">
        <v>15</v>
      </c>
      <c r="D299" s="389">
        <v>35</v>
      </c>
      <c r="E299" s="268" t="s">
        <v>542</v>
      </c>
      <c r="F299" s="391">
        <v>72</v>
      </c>
      <c r="G299" s="553" t="s">
        <v>543</v>
      </c>
      <c r="H299" s="457" t="s">
        <v>544</v>
      </c>
      <c r="I299" s="66" t="s">
        <v>545</v>
      </c>
      <c r="J299" s="14">
        <v>2</v>
      </c>
      <c r="K299" s="9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8">
        <v>0</v>
      </c>
      <c r="U299" s="364"/>
      <c r="V299" s="610" t="s">
        <v>34</v>
      </c>
      <c r="W299" s="482" t="s">
        <v>43</v>
      </c>
      <c r="X299" s="155" t="s">
        <v>77</v>
      </c>
      <c r="Y299" s="334" t="s">
        <v>533</v>
      </c>
    </row>
    <row r="300" spans="1:25" ht="65.25" customHeight="1" x14ac:dyDescent="0.2">
      <c r="A300" s="612"/>
      <c r="B300" s="615"/>
      <c r="C300" s="552"/>
      <c r="D300" s="389"/>
      <c r="E300" s="268" t="s">
        <v>542</v>
      </c>
      <c r="F300" s="360"/>
      <c r="G300" s="453"/>
      <c r="H300" s="458"/>
      <c r="I300" s="219" t="s">
        <v>546</v>
      </c>
      <c r="J300" s="14">
        <v>9</v>
      </c>
      <c r="K300" s="9">
        <v>9</v>
      </c>
      <c r="L300" s="10">
        <v>1</v>
      </c>
      <c r="M300" s="10">
        <v>1</v>
      </c>
      <c r="N300" s="10">
        <v>1</v>
      </c>
      <c r="O300" s="10">
        <v>1</v>
      </c>
      <c r="P300" s="10">
        <v>1</v>
      </c>
      <c r="Q300" s="10">
        <v>1</v>
      </c>
      <c r="R300" s="10">
        <v>1</v>
      </c>
      <c r="S300" s="10">
        <v>1</v>
      </c>
      <c r="T300" s="18">
        <v>1</v>
      </c>
      <c r="U300" s="364"/>
      <c r="V300" s="485"/>
      <c r="W300" s="482"/>
      <c r="X300" s="156"/>
      <c r="Y300" s="335"/>
    </row>
    <row r="301" spans="1:25" ht="21.75" customHeight="1" x14ac:dyDescent="0.2">
      <c r="A301" s="613"/>
      <c r="B301" s="615"/>
      <c r="C301" s="526"/>
      <c r="D301" s="390"/>
      <c r="E301" s="268" t="s">
        <v>542</v>
      </c>
      <c r="F301" s="360"/>
      <c r="G301" s="453"/>
      <c r="H301" s="458"/>
      <c r="I301" s="219" t="s">
        <v>114</v>
      </c>
      <c r="J301" s="14">
        <v>22.22</v>
      </c>
      <c r="K301" s="25">
        <f>K299/K300*100</f>
        <v>0</v>
      </c>
      <c r="L301" s="25">
        <f t="shared" ref="L301:T301" si="84">L299/L300*100</f>
        <v>0</v>
      </c>
      <c r="M301" s="25">
        <f t="shared" si="84"/>
        <v>0</v>
      </c>
      <c r="N301" s="25">
        <f t="shared" si="84"/>
        <v>0</v>
      </c>
      <c r="O301" s="25">
        <f t="shared" si="84"/>
        <v>0</v>
      </c>
      <c r="P301" s="25">
        <f t="shared" si="84"/>
        <v>0</v>
      </c>
      <c r="Q301" s="25">
        <f t="shared" si="84"/>
        <v>0</v>
      </c>
      <c r="R301" s="25">
        <f t="shared" si="84"/>
        <v>0</v>
      </c>
      <c r="S301" s="25">
        <f t="shared" si="84"/>
        <v>0</v>
      </c>
      <c r="T301" s="26">
        <f t="shared" si="84"/>
        <v>0</v>
      </c>
      <c r="U301" s="364"/>
      <c r="V301" s="485"/>
      <c r="W301" s="489"/>
      <c r="X301" s="156"/>
      <c r="Y301" s="336"/>
    </row>
    <row r="302" spans="1:25" ht="21.75" customHeight="1" x14ac:dyDescent="0.2">
      <c r="A302" s="350" t="s">
        <v>547</v>
      </c>
      <c r="B302" s="350"/>
      <c r="C302" s="350"/>
      <c r="D302" s="350"/>
      <c r="E302" s="350"/>
      <c r="F302" s="350"/>
      <c r="G302" s="350"/>
      <c r="H302" s="350"/>
      <c r="I302" s="350"/>
      <c r="J302" s="350"/>
      <c r="K302" s="350"/>
      <c r="L302" s="350"/>
      <c r="M302" s="350"/>
      <c r="N302" s="350"/>
      <c r="O302" s="350"/>
      <c r="P302" s="350"/>
      <c r="Q302" s="350"/>
      <c r="R302" s="350"/>
      <c r="S302" s="350"/>
      <c r="T302" s="350"/>
      <c r="U302" s="350"/>
      <c r="V302" s="350"/>
      <c r="W302" s="350"/>
      <c r="X302" s="350"/>
      <c r="Y302" s="350"/>
    </row>
    <row r="303" spans="1:25" ht="50.25" customHeight="1" x14ac:dyDescent="0.2">
      <c r="A303" s="619" t="s">
        <v>548</v>
      </c>
      <c r="B303" s="469"/>
      <c r="C303" s="355"/>
      <c r="D303" s="415"/>
      <c r="E303" s="251" t="s">
        <v>430</v>
      </c>
      <c r="F303" s="360">
        <v>73</v>
      </c>
      <c r="G303" s="351" t="s">
        <v>549</v>
      </c>
      <c r="H303" s="458" t="s">
        <v>497</v>
      </c>
      <c r="I303" s="113" t="s">
        <v>550</v>
      </c>
      <c r="J303" s="21">
        <v>48</v>
      </c>
      <c r="K303" s="330" t="s">
        <v>591</v>
      </c>
      <c r="L303" s="10" t="s">
        <v>591</v>
      </c>
      <c r="M303" s="10" t="s">
        <v>591</v>
      </c>
      <c r="N303" s="10" t="s">
        <v>591</v>
      </c>
      <c r="O303" s="10" t="s">
        <v>591</v>
      </c>
      <c r="P303" s="10" t="s">
        <v>591</v>
      </c>
      <c r="Q303" s="10" t="s">
        <v>591</v>
      </c>
      <c r="R303" s="10" t="s">
        <v>591</v>
      </c>
      <c r="S303" s="10" t="s">
        <v>591</v>
      </c>
      <c r="T303" s="10" t="s">
        <v>591</v>
      </c>
      <c r="U303" s="364"/>
      <c r="V303" s="550" t="s">
        <v>34</v>
      </c>
      <c r="W303" s="355" t="s">
        <v>110</v>
      </c>
      <c r="X303" s="415" t="s">
        <v>77</v>
      </c>
      <c r="Y303" s="334" t="s">
        <v>440</v>
      </c>
    </row>
    <row r="304" spans="1:25" ht="67.5" customHeight="1" x14ac:dyDescent="0.2">
      <c r="A304" s="609"/>
      <c r="B304" s="469"/>
      <c r="C304" s="355"/>
      <c r="D304" s="415"/>
      <c r="E304" s="251" t="s">
        <v>430</v>
      </c>
      <c r="F304" s="360"/>
      <c r="G304" s="351"/>
      <c r="H304" s="458"/>
      <c r="I304" s="52" t="s">
        <v>551</v>
      </c>
      <c r="J304" s="21">
        <v>78</v>
      </c>
      <c r="K304" s="9"/>
      <c r="L304" s="10"/>
      <c r="M304" s="10"/>
      <c r="N304" s="10"/>
      <c r="O304" s="10"/>
      <c r="P304" s="10"/>
      <c r="Q304" s="10"/>
      <c r="R304" s="10"/>
      <c r="S304" s="10"/>
      <c r="T304" s="18"/>
      <c r="U304" s="364"/>
      <c r="V304" s="550"/>
      <c r="W304" s="355"/>
      <c r="X304" s="415"/>
      <c r="Y304" s="335"/>
    </row>
    <row r="305" spans="1:25" ht="21.75" customHeight="1" x14ac:dyDescent="0.2">
      <c r="A305" s="609"/>
      <c r="B305" s="469"/>
      <c r="C305" s="356"/>
      <c r="D305" s="415"/>
      <c r="E305" s="251" t="s">
        <v>430</v>
      </c>
      <c r="F305" s="361"/>
      <c r="G305" s="352"/>
      <c r="H305" s="348"/>
      <c r="I305" s="13" t="s">
        <v>114</v>
      </c>
      <c r="J305" s="24">
        <f>J303*100/J304</f>
        <v>61.53846153846154</v>
      </c>
      <c r="K305" s="25" t="e">
        <f>K303/K304*100</f>
        <v>#VALUE!</v>
      </c>
      <c r="L305" s="25" t="e">
        <f t="shared" ref="L305:T305" si="85">L303/L304*100</f>
        <v>#VALUE!</v>
      </c>
      <c r="M305" s="25" t="e">
        <f t="shared" si="85"/>
        <v>#VALUE!</v>
      </c>
      <c r="N305" s="25" t="e">
        <f t="shared" si="85"/>
        <v>#VALUE!</v>
      </c>
      <c r="O305" s="25" t="e">
        <f t="shared" si="85"/>
        <v>#VALUE!</v>
      </c>
      <c r="P305" s="25" t="e">
        <f t="shared" si="85"/>
        <v>#VALUE!</v>
      </c>
      <c r="Q305" s="25" t="e">
        <f t="shared" si="85"/>
        <v>#VALUE!</v>
      </c>
      <c r="R305" s="25" t="e">
        <f t="shared" si="85"/>
        <v>#VALUE!</v>
      </c>
      <c r="S305" s="25" t="e">
        <f t="shared" si="85"/>
        <v>#VALUE!</v>
      </c>
      <c r="T305" s="26" t="e">
        <f t="shared" si="85"/>
        <v>#VALUE!</v>
      </c>
      <c r="U305" s="364"/>
      <c r="V305" s="551"/>
      <c r="W305" s="356"/>
      <c r="X305" s="415"/>
      <c r="Y305" s="336"/>
    </row>
    <row r="306" spans="1:25" ht="43.5" customHeight="1" x14ac:dyDescent="0.2">
      <c r="A306" s="609"/>
      <c r="B306" s="457"/>
      <c r="C306" s="346"/>
      <c r="D306" s="349"/>
      <c r="E306" s="251" t="s">
        <v>430</v>
      </c>
      <c r="F306" s="391">
        <v>74</v>
      </c>
      <c r="G306" s="424" t="s">
        <v>552</v>
      </c>
      <c r="H306" s="457" t="s">
        <v>553</v>
      </c>
      <c r="I306" s="113" t="s">
        <v>554</v>
      </c>
      <c r="J306" s="220">
        <v>727000</v>
      </c>
      <c r="K306" s="221" t="s">
        <v>591</v>
      </c>
      <c r="L306" s="10" t="s">
        <v>591</v>
      </c>
      <c r="M306" s="10" t="s">
        <v>591</v>
      </c>
      <c r="N306" s="10" t="s">
        <v>591</v>
      </c>
      <c r="O306" s="10" t="s">
        <v>591</v>
      </c>
      <c r="P306" s="10" t="s">
        <v>591</v>
      </c>
      <c r="Q306" s="10" t="s">
        <v>591</v>
      </c>
      <c r="R306" s="10" t="s">
        <v>591</v>
      </c>
      <c r="S306" s="10" t="s">
        <v>591</v>
      </c>
      <c r="T306" s="10" t="s">
        <v>591</v>
      </c>
      <c r="U306" s="549"/>
      <c r="V306" s="393" t="s">
        <v>34</v>
      </c>
      <c r="W306" s="346" t="s">
        <v>555</v>
      </c>
      <c r="X306" s="349" t="s">
        <v>77</v>
      </c>
      <c r="Y306" s="334" t="s">
        <v>440</v>
      </c>
    </row>
    <row r="307" spans="1:25" ht="42.75" customHeight="1" x14ac:dyDescent="0.2">
      <c r="A307" s="609"/>
      <c r="B307" s="458"/>
      <c r="C307" s="347"/>
      <c r="D307" s="349"/>
      <c r="E307" s="251" t="s">
        <v>430</v>
      </c>
      <c r="F307" s="360"/>
      <c r="G307" s="351"/>
      <c r="H307" s="458"/>
      <c r="I307" s="52" t="s">
        <v>556</v>
      </c>
      <c r="J307" s="220">
        <v>5702871</v>
      </c>
      <c r="K307" s="221"/>
      <c r="L307" s="44"/>
      <c r="M307" s="44"/>
      <c r="N307" s="44"/>
      <c r="O307" s="44"/>
      <c r="P307" s="44"/>
      <c r="Q307" s="44"/>
      <c r="R307" s="44"/>
      <c r="S307" s="44"/>
      <c r="T307" s="45"/>
      <c r="U307" s="549"/>
      <c r="V307" s="365"/>
      <c r="W307" s="347"/>
      <c r="X307" s="349"/>
      <c r="Y307" s="335"/>
    </row>
    <row r="308" spans="1:25" ht="21.75" customHeight="1" x14ac:dyDescent="0.2">
      <c r="A308" s="609"/>
      <c r="B308" s="458"/>
      <c r="C308" s="347"/>
      <c r="D308" s="349"/>
      <c r="E308" s="251" t="s">
        <v>430</v>
      </c>
      <c r="F308" s="361"/>
      <c r="G308" s="352"/>
      <c r="H308" s="459"/>
      <c r="I308" s="13" t="s">
        <v>114</v>
      </c>
      <c r="J308" s="222">
        <v>12.74</v>
      </c>
      <c r="K308" s="25" t="e">
        <f>K306/K307*100</f>
        <v>#VALUE!</v>
      </c>
      <c r="L308" s="25" t="e">
        <f t="shared" ref="L308:T308" si="86">L306/L307*100</f>
        <v>#VALUE!</v>
      </c>
      <c r="M308" s="25" t="e">
        <f t="shared" si="86"/>
        <v>#VALUE!</v>
      </c>
      <c r="N308" s="25" t="e">
        <f t="shared" si="86"/>
        <v>#VALUE!</v>
      </c>
      <c r="O308" s="25" t="e">
        <f t="shared" si="86"/>
        <v>#VALUE!</v>
      </c>
      <c r="P308" s="25" t="e">
        <f t="shared" si="86"/>
        <v>#VALUE!</v>
      </c>
      <c r="Q308" s="25" t="e">
        <f t="shared" si="86"/>
        <v>#VALUE!</v>
      </c>
      <c r="R308" s="25" t="e">
        <f t="shared" si="86"/>
        <v>#VALUE!</v>
      </c>
      <c r="S308" s="25" t="e">
        <f t="shared" si="86"/>
        <v>#VALUE!</v>
      </c>
      <c r="T308" s="26" t="e">
        <f t="shared" si="86"/>
        <v>#VALUE!</v>
      </c>
      <c r="U308" s="549"/>
      <c r="V308" s="366"/>
      <c r="W308" s="348"/>
      <c r="X308" s="349"/>
      <c r="Y308" s="336"/>
    </row>
    <row r="309" spans="1:25" s="131" customFormat="1" ht="59.25" customHeight="1" x14ac:dyDescent="0.2">
      <c r="A309" s="609"/>
      <c r="B309" s="415"/>
      <c r="C309" s="415"/>
      <c r="D309" s="415"/>
      <c r="E309" s="620" t="s">
        <v>529</v>
      </c>
      <c r="F309" s="223">
        <v>75</v>
      </c>
      <c r="G309" s="424" t="s">
        <v>557</v>
      </c>
      <c r="H309" s="624" t="s">
        <v>558</v>
      </c>
      <c r="I309" s="52" t="s">
        <v>559</v>
      </c>
      <c r="J309" s="211"/>
      <c r="K309" s="11"/>
      <c r="L309" s="11"/>
      <c r="M309" s="11"/>
      <c r="N309" s="11"/>
      <c r="O309" s="11"/>
      <c r="P309" s="11"/>
      <c r="Q309" s="11"/>
      <c r="R309" s="11"/>
      <c r="S309" s="11"/>
      <c r="T309" s="12"/>
      <c r="U309" s="284"/>
      <c r="V309" s="393" t="s">
        <v>133</v>
      </c>
      <c r="W309" s="346" t="s">
        <v>110</v>
      </c>
      <c r="X309" s="621"/>
      <c r="Y309" s="334" t="s">
        <v>280</v>
      </c>
    </row>
    <row r="310" spans="1:25" s="131" customFormat="1" ht="35.25" customHeight="1" x14ac:dyDescent="0.2">
      <c r="A310" s="609"/>
      <c r="B310" s="415"/>
      <c r="C310" s="415"/>
      <c r="D310" s="415"/>
      <c r="E310" s="620"/>
      <c r="F310" s="110"/>
      <c r="G310" s="351"/>
      <c r="H310" s="404"/>
      <c r="I310" s="52" t="s">
        <v>560</v>
      </c>
      <c r="J310" s="211"/>
      <c r="K310" s="316"/>
      <c r="L310" s="316"/>
      <c r="M310" s="316"/>
      <c r="N310" s="316"/>
      <c r="O310" s="316"/>
      <c r="P310" s="316"/>
      <c r="Q310" s="316"/>
      <c r="R310" s="316"/>
      <c r="S310" s="316"/>
      <c r="T310" s="317"/>
      <c r="U310" s="287"/>
      <c r="V310" s="365"/>
      <c r="W310" s="347"/>
      <c r="X310" s="622"/>
      <c r="Y310" s="335"/>
    </row>
    <row r="311" spans="1:25" s="131" customFormat="1" ht="28.5" customHeight="1" x14ac:dyDescent="0.2">
      <c r="A311" s="609"/>
      <c r="B311" s="415"/>
      <c r="C311" s="415"/>
      <c r="D311" s="415"/>
      <c r="E311" s="620"/>
      <c r="F311" s="110"/>
      <c r="G311" s="352"/>
      <c r="H311" s="405"/>
      <c r="I311" s="52" t="s">
        <v>442</v>
      </c>
      <c r="J311" s="211"/>
      <c r="K311" s="316"/>
      <c r="L311" s="316"/>
      <c r="M311" s="316"/>
      <c r="N311" s="316"/>
      <c r="O311" s="316"/>
      <c r="P311" s="316"/>
      <c r="Q311" s="316"/>
      <c r="R311" s="316"/>
      <c r="S311" s="316"/>
      <c r="T311" s="317"/>
      <c r="U311" s="287"/>
      <c r="V311" s="366"/>
      <c r="W311" s="348"/>
      <c r="X311" s="623"/>
      <c r="Y311" s="336"/>
    </row>
    <row r="312" spans="1:25" s="131" customFormat="1" ht="48" customHeight="1" x14ac:dyDescent="0.2">
      <c r="A312" s="609"/>
      <c r="B312" s="415"/>
      <c r="C312" s="415"/>
      <c r="D312" s="415"/>
      <c r="E312" s="331" t="s">
        <v>529</v>
      </c>
      <c r="F312" s="431">
        <v>76</v>
      </c>
      <c r="G312" s="424" t="s">
        <v>561</v>
      </c>
      <c r="H312" s="346" t="s">
        <v>562</v>
      </c>
      <c r="I312" s="51" t="s">
        <v>563</v>
      </c>
      <c r="J312" s="211"/>
      <c r="K312" s="11"/>
      <c r="L312" s="11"/>
      <c r="M312" s="11"/>
      <c r="N312" s="11"/>
      <c r="O312" s="11"/>
      <c r="P312" s="11"/>
      <c r="Q312" s="11"/>
      <c r="R312" s="11"/>
      <c r="S312" s="11"/>
      <c r="T312" s="12"/>
      <c r="U312" s="284"/>
      <c r="V312" s="411" t="s">
        <v>133</v>
      </c>
      <c r="W312" s="557" t="s">
        <v>110</v>
      </c>
      <c r="X312" s="616"/>
      <c r="Y312" s="334" t="s">
        <v>564</v>
      </c>
    </row>
    <row r="313" spans="1:25" s="131" customFormat="1" ht="65.25" customHeight="1" x14ac:dyDescent="0.2">
      <c r="A313" s="609"/>
      <c r="B313" s="415"/>
      <c r="C313" s="415"/>
      <c r="D313" s="415"/>
      <c r="E313" s="331"/>
      <c r="F313" s="432"/>
      <c r="G313" s="351"/>
      <c r="H313" s="347"/>
      <c r="I313" s="51" t="s">
        <v>565</v>
      </c>
      <c r="J313" s="211"/>
      <c r="K313" s="316"/>
      <c r="L313" s="316"/>
      <c r="M313" s="316"/>
      <c r="N313" s="316"/>
      <c r="O313" s="316"/>
      <c r="P313" s="316"/>
      <c r="Q313" s="316"/>
      <c r="R313" s="316"/>
      <c r="S313" s="316"/>
      <c r="T313" s="317"/>
      <c r="U313" s="287"/>
      <c r="V313" s="412"/>
      <c r="W313" s="550"/>
      <c r="X313" s="617"/>
      <c r="Y313" s="335"/>
    </row>
    <row r="314" spans="1:25" s="131" customFormat="1" ht="21.75" x14ac:dyDescent="0.2">
      <c r="A314" s="609"/>
      <c r="B314" s="415"/>
      <c r="C314" s="415"/>
      <c r="D314" s="415"/>
      <c r="E314" s="331"/>
      <c r="F314" s="465"/>
      <c r="G314" s="352"/>
      <c r="H314" s="348"/>
      <c r="I314" s="52" t="s">
        <v>442</v>
      </c>
      <c r="J314" s="224"/>
      <c r="K314" s="225"/>
      <c r="L314" s="225"/>
      <c r="M314" s="225"/>
      <c r="N314" s="225"/>
      <c r="O314" s="225"/>
      <c r="P314" s="225"/>
      <c r="Q314" s="225"/>
      <c r="R314" s="225"/>
      <c r="S314" s="225"/>
      <c r="T314" s="226"/>
      <c r="U314" s="284"/>
      <c r="V314" s="413"/>
      <c r="W314" s="551"/>
      <c r="X314" s="618"/>
      <c r="Y314" s="336"/>
    </row>
    <row r="315" spans="1:25" s="131" customFormat="1" ht="264" x14ac:dyDescent="0.2">
      <c r="A315" s="609"/>
      <c r="B315" s="212"/>
      <c r="C315" s="227"/>
      <c r="D315" s="127"/>
      <c r="E315" s="269" t="s">
        <v>303</v>
      </c>
      <c r="F315" s="228">
        <v>77</v>
      </c>
      <c r="G315" s="51" t="s">
        <v>566</v>
      </c>
      <c r="H315" s="229" t="s">
        <v>567</v>
      </c>
      <c r="I315" s="52" t="s">
        <v>568</v>
      </c>
      <c r="J315" s="135" t="s">
        <v>569</v>
      </c>
      <c r="K315" s="9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8">
        <v>0</v>
      </c>
      <c r="U315" s="288" t="s">
        <v>614</v>
      </c>
      <c r="V315" s="230" t="s">
        <v>34</v>
      </c>
      <c r="W315" s="231" t="s">
        <v>110</v>
      </c>
      <c r="X315" s="127" t="s">
        <v>77</v>
      </c>
      <c r="Y315" s="127" t="s">
        <v>570</v>
      </c>
    </row>
    <row r="316" spans="1:25" s="131" customFormat="1" ht="47.25" customHeight="1" x14ac:dyDescent="0.2">
      <c r="A316" s="609"/>
      <c r="B316" s="415"/>
      <c r="C316" s="557"/>
      <c r="D316" s="415"/>
      <c r="E316" s="625" t="s">
        <v>529</v>
      </c>
      <c r="F316" s="431">
        <v>78</v>
      </c>
      <c r="G316" s="424" t="s">
        <v>571</v>
      </c>
      <c r="H316" s="346" t="s">
        <v>572</v>
      </c>
      <c r="I316" s="57" t="s">
        <v>573</v>
      </c>
      <c r="J316" s="21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2"/>
      <c r="U316" s="285"/>
      <c r="V316" s="411" t="s">
        <v>133</v>
      </c>
      <c r="W316" s="414" t="s">
        <v>110</v>
      </c>
      <c r="X316" s="616"/>
      <c r="Y316" s="334"/>
    </row>
    <row r="317" spans="1:25" s="131" customFormat="1" ht="43.5" x14ac:dyDescent="0.2">
      <c r="A317" s="609"/>
      <c r="B317" s="415"/>
      <c r="C317" s="550"/>
      <c r="D317" s="415"/>
      <c r="E317" s="626"/>
      <c r="F317" s="432"/>
      <c r="G317" s="351"/>
      <c r="H317" s="347"/>
      <c r="I317" s="57" t="s">
        <v>574</v>
      </c>
      <c r="J317" s="211"/>
      <c r="K317" s="124"/>
      <c r="L317" s="124"/>
      <c r="M317" s="124"/>
      <c r="N317" s="124"/>
      <c r="O317" s="124"/>
      <c r="P317" s="124"/>
      <c r="Q317" s="124"/>
      <c r="R317" s="124"/>
      <c r="S317" s="124"/>
      <c r="T317" s="125"/>
      <c r="U317" s="285"/>
      <c r="V317" s="412"/>
      <c r="W317" s="355"/>
      <c r="X317" s="617"/>
      <c r="Y317" s="335"/>
    </row>
    <row r="318" spans="1:25" s="131" customFormat="1" ht="34.5" customHeight="1" x14ac:dyDescent="0.2">
      <c r="A318" s="609"/>
      <c r="B318" s="415"/>
      <c r="C318" s="551"/>
      <c r="D318" s="415"/>
      <c r="E318" s="627"/>
      <c r="F318" s="432"/>
      <c r="G318" s="351"/>
      <c r="H318" s="347"/>
      <c r="I318" s="96" t="s">
        <v>442</v>
      </c>
      <c r="J318" s="211"/>
      <c r="K318" s="232"/>
      <c r="L318" s="232"/>
      <c r="M318" s="232"/>
      <c r="N318" s="232"/>
      <c r="O318" s="232"/>
      <c r="P318" s="232"/>
      <c r="Q318" s="232"/>
      <c r="R318" s="232"/>
      <c r="S318" s="232"/>
      <c r="T318" s="233"/>
      <c r="U318" s="285"/>
      <c r="V318" s="413"/>
      <c r="W318" s="356"/>
      <c r="X318" s="618"/>
      <c r="Y318" s="336"/>
    </row>
    <row r="319" spans="1:25" s="131" customFormat="1" ht="87" customHeight="1" x14ac:dyDescent="0.2">
      <c r="A319" s="609"/>
      <c r="B319" s="30"/>
      <c r="C319" s="150"/>
      <c r="D319" s="127"/>
      <c r="E319" s="270" t="s">
        <v>303</v>
      </c>
      <c r="F319" s="234">
        <v>79</v>
      </c>
      <c r="G319" s="235" t="s">
        <v>575</v>
      </c>
      <c r="H319" s="234" t="s">
        <v>576</v>
      </c>
      <c r="I319" s="234" t="s">
        <v>577</v>
      </c>
      <c r="J319" s="236" t="s">
        <v>578</v>
      </c>
      <c r="K319" s="9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8">
        <v>0</v>
      </c>
      <c r="U319" s="288"/>
      <c r="V319" s="108" t="s">
        <v>34</v>
      </c>
      <c r="W319" s="109" t="s">
        <v>35</v>
      </c>
      <c r="X319" s="127" t="s">
        <v>77</v>
      </c>
      <c r="Y319" s="127" t="s">
        <v>579</v>
      </c>
    </row>
    <row r="320" spans="1:25" ht="21.75" customHeight="1" x14ac:dyDescent="0.2">
      <c r="A320" s="350" t="s">
        <v>580</v>
      </c>
      <c r="B320" s="350"/>
      <c r="C320" s="350"/>
      <c r="D320" s="350"/>
      <c r="E320" s="350"/>
      <c r="F320" s="350"/>
      <c r="G320" s="350"/>
      <c r="H320" s="350"/>
      <c r="I320" s="350"/>
      <c r="J320" s="350"/>
      <c r="K320" s="350"/>
      <c r="L320" s="350"/>
      <c r="M320" s="350"/>
      <c r="N320" s="350"/>
      <c r="O320" s="350"/>
      <c r="P320" s="350"/>
      <c r="Q320" s="350"/>
      <c r="R320" s="350"/>
      <c r="S320" s="350"/>
      <c r="T320" s="350"/>
      <c r="U320" s="350"/>
      <c r="V320" s="350"/>
      <c r="W320" s="350"/>
      <c r="X320" s="350"/>
      <c r="Y320" s="350"/>
    </row>
    <row r="321" spans="1:25" ht="45.75" customHeight="1" x14ac:dyDescent="0.2">
      <c r="A321" s="492" t="s">
        <v>581</v>
      </c>
      <c r="B321" s="469"/>
      <c r="C321" s="355"/>
      <c r="D321" s="145"/>
      <c r="E321" s="253" t="s">
        <v>582</v>
      </c>
      <c r="F321" s="458">
        <v>80</v>
      </c>
      <c r="G321" s="351" t="s">
        <v>583</v>
      </c>
      <c r="H321" s="458" t="s">
        <v>584</v>
      </c>
      <c r="I321" s="113" t="s">
        <v>585</v>
      </c>
      <c r="J321" s="211"/>
      <c r="K321" s="129"/>
      <c r="L321" s="326"/>
      <c r="M321" s="326"/>
      <c r="N321" s="326"/>
      <c r="O321" s="326"/>
      <c r="P321" s="326"/>
      <c r="Q321" s="326"/>
      <c r="R321" s="326"/>
      <c r="S321" s="326"/>
      <c r="T321" s="327"/>
      <c r="U321" s="512"/>
      <c r="V321" s="550" t="s">
        <v>34</v>
      </c>
      <c r="W321" s="415" t="s">
        <v>485</v>
      </c>
      <c r="X321" s="357" t="s">
        <v>77</v>
      </c>
      <c r="Y321" s="357" t="s">
        <v>586</v>
      </c>
    </row>
    <row r="322" spans="1:25" ht="21.75" customHeight="1" x14ac:dyDescent="0.2">
      <c r="A322" s="492"/>
      <c r="B322" s="469"/>
      <c r="C322" s="355"/>
      <c r="D322" s="145"/>
      <c r="E322" s="253" t="s">
        <v>582</v>
      </c>
      <c r="F322" s="458"/>
      <c r="G322" s="351"/>
      <c r="H322" s="458"/>
      <c r="I322" s="230" t="s">
        <v>587</v>
      </c>
      <c r="J322" s="211"/>
      <c r="K322" s="129"/>
      <c r="L322" s="326"/>
      <c r="M322" s="326"/>
      <c r="N322" s="326"/>
      <c r="O322" s="326"/>
      <c r="P322" s="326"/>
      <c r="Q322" s="326"/>
      <c r="R322" s="326"/>
      <c r="S322" s="326"/>
      <c r="T322" s="327"/>
      <c r="U322" s="512"/>
      <c r="V322" s="550"/>
      <c r="W322" s="415"/>
      <c r="X322" s="358"/>
      <c r="Y322" s="358"/>
    </row>
    <row r="323" spans="1:25" ht="21.75" customHeight="1" x14ac:dyDescent="0.2">
      <c r="A323" s="511"/>
      <c r="B323" s="469"/>
      <c r="C323" s="356"/>
      <c r="D323" s="145"/>
      <c r="E323" s="253" t="s">
        <v>582</v>
      </c>
      <c r="F323" s="459"/>
      <c r="G323" s="352"/>
      <c r="H323" s="459"/>
      <c r="I323" s="13" t="s">
        <v>114</v>
      </c>
      <c r="J323" s="128"/>
      <c r="K323" s="25" t="e">
        <f>K321/K322*100</f>
        <v>#DIV/0!</v>
      </c>
      <c r="L323" s="72" t="e">
        <f t="shared" ref="L323:T323" si="87">L321/L322*100</f>
        <v>#DIV/0!</v>
      </c>
      <c r="M323" s="72" t="e">
        <f t="shared" si="87"/>
        <v>#DIV/0!</v>
      </c>
      <c r="N323" s="72" t="e">
        <f t="shared" si="87"/>
        <v>#DIV/0!</v>
      </c>
      <c r="O323" s="72" t="e">
        <f t="shared" si="87"/>
        <v>#DIV/0!</v>
      </c>
      <c r="P323" s="72" t="e">
        <f t="shared" si="87"/>
        <v>#DIV/0!</v>
      </c>
      <c r="Q323" s="72" t="e">
        <f t="shared" si="87"/>
        <v>#DIV/0!</v>
      </c>
      <c r="R323" s="72" t="e">
        <f t="shared" si="87"/>
        <v>#DIV/0!</v>
      </c>
      <c r="S323" s="72" t="e">
        <f t="shared" si="87"/>
        <v>#DIV/0!</v>
      </c>
      <c r="T323" s="73" t="e">
        <f t="shared" si="87"/>
        <v>#DIV/0!</v>
      </c>
      <c r="U323" s="512"/>
      <c r="V323" s="551"/>
      <c r="W323" s="415"/>
      <c r="X323" s="359"/>
      <c r="Y323" s="359"/>
    </row>
    <row r="324" spans="1:25" ht="43.5" x14ac:dyDescent="0.2">
      <c r="A324" s="237"/>
      <c r="B324" s="238">
        <v>6</v>
      </c>
      <c r="C324" s="239">
        <v>15</v>
      </c>
      <c r="D324" s="239" t="s">
        <v>588</v>
      </c>
      <c r="E324" s="271"/>
      <c r="F324" s="240"/>
      <c r="G324" s="241" t="s">
        <v>589</v>
      </c>
      <c r="H324" s="242"/>
      <c r="I324" s="243"/>
      <c r="J324" s="244"/>
      <c r="K324" s="245"/>
      <c r="L324" s="245"/>
      <c r="M324" s="245"/>
      <c r="N324" s="245"/>
      <c r="O324" s="245"/>
      <c r="P324" s="245"/>
      <c r="Q324" s="245"/>
      <c r="R324" s="245"/>
      <c r="S324" s="245"/>
      <c r="T324" s="246"/>
      <c r="U324" s="289"/>
      <c r="V324" s="247"/>
      <c r="W324" s="248"/>
      <c r="X324" s="248"/>
      <c r="Y324" s="6"/>
    </row>
  </sheetData>
  <autoFilter ref="E1:E324"/>
  <mergeCells count="926">
    <mergeCell ref="Y312:Y314"/>
    <mergeCell ref="B316:B318"/>
    <mergeCell ref="C316:C318"/>
    <mergeCell ref="D316:D318"/>
    <mergeCell ref="E316:E318"/>
    <mergeCell ref="F316:F318"/>
    <mergeCell ref="G316:G318"/>
    <mergeCell ref="U321:U323"/>
    <mergeCell ref="V321:V323"/>
    <mergeCell ref="W321:W323"/>
    <mergeCell ref="X321:X323"/>
    <mergeCell ref="Y321:Y323"/>
    <mergeCell ref="W316:W318"/>
    <mergeCell ref="X316:X318"/>
    <mergeCell ref="Y316:Y318"/>
    <mergeCell ref="A320:Y320"/>
    <mergeCell ref="A321:A323"/>
    <mergeCell ref="B321:B323"/>
    <mergeCell ref="C321:C323"/>
    <mergeCell ref="F321:F323"/>
    <mergeCell ref="G321:G323"/>
    <mergeCell ref="H321:H323"/>
    <mergeCell ref="H316:H318"/>
    <mergeCell ref="V316:V318"/>
    <mergeCell ref="B312:B314"/>
    <mergeCell ref="C312:C314"/>
    <mergeCell ref="D312:D314"/>
    <mergeCell ref="E312:E314"/>
    <mergeCell ref="F312:F314"/>
    <mergeCell ref="G312:G314"/>
    <mergeCell ref="H312:H314"/>
    <mergeCell ref="V312:V314"/>
    <mergeCell ref="W312:W314"/>
    <mergeCell ref="W309:W311"/>
    <mergeCell ref="X309:X311"/>
    <mergeCell ref="G306:G308"/>
    <mergeCell ref="H306:H308"/>
    <mergeCell ref="U306:U308"/>
    <mergeCell ref="V306:V308"/>
    <mergeCell ref="W306:W308"/>
    <mergeCell ref="X306:X308"/>
    <mergeCell ref="V309:V311"/>
    <mergeCell ref="H309:H311"/>
    <mergeCell ref="X312:X314"/>
    <mergeCell ref="Y309:Y311"/>
    <mergeCell ref="H303:H305"/>
    <mergeCell ref="U303:U305"/>
    <mergeCell ref="V303:V305"/>
    <mergeCell ref="W303:W305"/>
    <mergeCell ref="X303:X305"/>
    <mergeCell ref="Y303:Y305"/>
    <mergeCell ref="A303:A319"/>
    <mergeCell ref="B303:B305"/>
    <mergeCell ref="C303:C305"/>
    <mergeCell ref="D303:D305"/>
    <mergeCell ref="F303:F305"/>
    <mergeCell ref="G303:G305"/>
    <mergeCell ref="B306:B308"/>
    <mergeCell ref="C306:C308"/>
    <mergeCell ref="D306:D308"/>
    <mergeCell ref="F306:F308"/>
    <mergeCell ref="Y306:Y308"/>
    <mergeCell ref="B309:B311"/>
    <mergeCell ref="C309:C311"/>
    <mergeCell ref="D309:D311"/>
    <mergeCell ref="E309:E311"/>
    <mergeCell ref="G309:G311"/>
    <mergeCell ref="H299:H301"/>
    <mergeCell ref="U299:U301"/>
    <mergeCell ref="V299:V301"/>
    <mergeCell ref="W299:W301"/>
    <mergeCell ref="Y299:Y301"/>
    <mergeCell ref="A302:Y302"/>
    <mergeCell ref="U296:U298"/>
    <mergeCell ref="V296:V298"/>
    <mergeCell ref="W296:W298"/>
    <mergeCell ref="Y296:Y298"/>
    <mergeCell ref="A299:A301"/>
    <mergeCell ref="B299:B301"/>
    <mergeCell ref="C299:C301"/>
    <mergeCell ref="D299:D301"/>
    <mergeCell ref="F299:F301"/>
    <mergeCell ref="G299:G301"/>
    <mergeCell ref="A294:A298"/>
    <mergeCell ref="B296:B298"/>
    <mergeCell ref="C296:C298"/>
    <mergeCell ref="F296:F298"/>
    <mergeCell ref="G296:G298"/>
    <mergeCell ref="H296:H298"/>
    <mergeCell ref="U290:U292"/>
    <mergeCell ref="V290:V292"/>
    <mergeCell ref="W290:W292"/>
    <mergeCell ref="X290:X292"/>
    <mergeCell ref="Y290:Y292"/>
    <mergeCell ref="A293:Y293"/>
    <mergeCell ref="U287:U289"/>
    <mergeCell ref="V287:V289"/>
    <mergeCell ref="W287:W289"/>
    <mergeCell ref="X287:X289"/>
    <mergeCell ref="Y287:Y289"/>
    <mergeCell ref="B290:B292"/>
    <mergeCell ref="C290:C292"/>
    <mergeCell ref="D290:D292"/>
    <mergeCell ref="F290:F292"/>
    <mergeCell ref="G290:G292"/>
    <mergeCell ref="A287:A292"/>
    <mergeCell ref="B287:B289"/>
    <mergeCell ref="C287:C289"/>
    <mergeCell ref="D287:D289"/>
    <mergeCell ref="F287:F289"/>
    <mergeCell ref="G287:G289"/>
    <mergeCell ref="H287:H289"/>
    <mergeCell ref="H290:H292"/>
    <mergeCell ref="A278:A286"/>
    <mergeCell ref="B278:B286"/>
    <mergeCell ref="C278:C286"/>
    <mergeCell ref="D278:D286"/>
    <mergeCell ref="F278:F286"/>
    <mergeCell ref="G278:G286"/>
    <mergeCell ref="A277:Y277"/>
    <mergeCell ref="B274:B276"/>
    <mergeCell ref="C274:C276"/>
    <mergeCell ref="D274:D276"/>
    <mergeCell ref="F274:F276"/>
    <mergeCell ref="G274:G276"/>
    <mergeCell ref="H274:H276"/>
    <mergeCell ref="H278:H281"/>
    <mergeCell ref="U278:U281"/>
    <mergeCell ref="V278:V286"/>
    <mergeCell ref="W278:W286"/>
    <mergeCell ref="X278:X286"/>
    <mergeCell ref="Y280:Y281"/>
    <mergeCell ref="H282:H286"/>
    <mergeCell ref="J282:J283"/>
    <mergeCell ref="U282:U286"/>
    <mergeCell ref="Y282:Y286"/>
    <mergeCell ref="J285:J286"/>
    <mergeCell ref="V271:V273"/>
    <mergeCell ref="W271:W273"/>
    <mergeCell ref="U274:U276"/>
    <mergeCell ref="V274:V276"/>
    <mergeCell ref="W274:W276"/>
    <mergeCell ref="X274:X276"/>
    <mergeCell ref="Y274:Y276"/>
    <mergeCell ref="Y262:Y264"/>
    <mergeCell ref="W265:W267"/>
    <mergeCell ref="X265:X267"/>
    <mergeCell ref="Y265:Y267"/>
    <mergeCell ref="W268:W270"/>
    <mergeCell ref="X268:X273"/>
    <mergeCell ref="Y268:Y270"/>
    <mergeCell ref="V262:V264"/>
    <mergeCell ref="W262:W264"/>
    <mergeCell ref="U268:U273"/>
    <mergeCell ref="X259:X261"/>
    <mergeCell ref="X262:X264"/>
    <mergeCell ref="H255:H258"/>
    <mergeCell ref="U255:U258"/>
    <mergeCell ref="V255:V258"/>
    <mergeCell ref="W255:W258"/>
    <mergeCell ref="X255:X258"/>
    <mergeCell ref="A265:A276"/>
    <mergeCell ref="B265:B267"/>
    <mergeCell ref="C265:C267"/>
    <mergeCell ref="D265:D267"/>
    <mergeCell ref="F265:F267"/>
    <mergeCell ref="G265:G267"/>
    <mergeCell ref="H265:H267"/>
    <mergeCell ref="U265:U267"/>
    <mergeCell ref="V265:V267"/>
    <mergeCell ref="B268:B273"/>
    <mergeCell ref="C268:C273"/>
    <mergeCell ref="D268:D273"/>
    <mergeCell ref="F268:F273"/>
    <mergeCell ref="G268:G273"/>
    <mergeCell ref="H268:H270"/>
    <mergeCell ref="V268:V270"/>
    <mergeCell ref="H271:H273"/>
    <mergeCell ref="Y255:Y258"/>
    <mergeCell ref="A255:A264"/>
    <mergeCell ref="B255:B258"/>
    <mergeCell ref="C255:C258"/>
    <mergeCell ref="D255:D258"/>
    <mergeCell ref="F255:F258"/>
    <mergeCell ref="G255:G258"/>
    <mergeCell ref="B259:B261"/>
    <mergeCell ref="C259:C261"/>
    <mergeCell ref="D259:D261"/>
    <mergeCell ref="F259:F261"/>
    <mergeCell ref="Y259:Y261"/>
    <mergeCell ref="B262:B264"/>
    <mergeCell ref="C262:C264"/>
    <mergeCell ref="D262:D264"/>
    <mergeCell ref="F262:F264"/>
    <mergeCell ref="G262:G264"/>
    <mergeCell ref="H262:H264"/>
    <mergeCell ref="U262:U264"/>
    <mergeCell ref="G259:G261"/>
    <mergeCell ref="H259:H261"/>
    <mergeCell ref="U259:U261"/>
    <mergeCell ref="V259:V261"/>
    <mergeCell ref="W259:W261"/>
    <mergeCell ref="V250:V252"/>
    <mergeCell ref="W250:W252"/>
    <mergeCell ref="X250:X252"/>
    <mergeCell ref="Y250:Y252"/>
    <mergeCell ref="A253:Y253"/>
    <mergeCell ref="A254:Y254"/>
    <mergeCell ref="W247:W249"/>
    <mergeCell ref="X247:X249"/>
    <mergeCell ref="Y247:Y249"/>
    <mergeCell ref="A250:A252"/>
    <mergeCell ref="B250:B252"/>
    <mergeCell ref="C250:C252"/>
    <mergeCell ref="F250:F252"/>
    <mergeCell ref="G250:G252"/>
    <mergeCell ref="H250:H252"/>
    <mergeCell ref="U250:U252"/>
    <mergeCell ref="D247:D249"/>
    <mergeCell ref="F247:F249"/>
    <mergeCell ref="G247:G249"/>
    <mergeCell ref="H247:H249"/>
    <mergeCell ref="U247:U249"/>
    <mergeCell ref="V247:V249"/>
    <mergeCell ref="A241:A249"/>
    <mergeCell ref="B241:B243"/>
    <mergeCell ref="U244:U246"/>
    <mergeCell ref="V244:V246"/>
    <mergeCell ref="W244:W246"/>
    <mergeCell ref="X244:X246"/>
    <mergeCell ref="Y244:Y246"/>
    <mergeCell ref="H241:H243"/>
    <mergeCell ref="U241:U243"/>
    <mergeCell ref="V241:V243"/>
    <mergeCell ref="W241:W243"/>
    <mergeCell ref="X241:X243"/>
    <mergeCell ref="Y241:Y243"/>
    <mergeCell ref="C241:C243"/>
    <mergeCell ref="D241:D243"/>
    <mergeCell ref="F241:F243"/>
    <mergeCell ref="G241:G243"/>
    <mergeCell ref="D244:D246"/>
    <mergeCell ref="G244:G246"/>
    <mergeCell ref="B247:B249"/>
    <mergeCell ref="C247:C249"/>
    <mergeCell ref="H238:H240"/>
    <mergeCell ref="H244:H246"/>
    <mergeCell ref="U238:U240"/>
    <mergeCell ref="V238:V240"/>
    <mergeCell ref="W238:W240"/>
    <mergeCell ref="X238:X240"/>
    <mergeCell ref="Y238:Y240"/>
    <mergeCell ref="A237:A240"/>
    <mergeCell ref="B238:B240"/>
    <mergeCell ref="C238:C240"/>
    <mergeCell ref="D238:D240"/>
    <mergeCell ref="F238:F240"/>
    <mergeCell ref="G238:G240"/>
    <mergeCell ref="W230:W232"/>
    <mergeCell ref="X230:X232"/>
    <mergeCell ref="Y230:Y232"/>
    <mergeCell ref="A233:Y233"/>
    <mergeCell ref="A235:Y235"/>
    <mergeCell ref="A236:Y236"/>
    <mergeCell ref="X227:X229"/>
    <mergeCell ref="Y227:Y229"/>
    <mergeCell ref="A230:A232"/>
    <mergeCell ref="B230:B232"/>
    <mergeCell ref="C230:C232"/>
    <mergeCell ref="F230:F232"/>
    <mergeCell ref="G230:G232"/>
    <mergeCell ref="H230:H232"/>
    <mergeCell ref="U230:U232"/>
    <mergeCell ref="V230:V232"/>
    <mergeCell ref="A226:Y226"/>
    <mergeCell ref="B227:B229"/>
    <mergeCell ref="C227:C229"/>
    <mergeCell ref="D227:D229"/>
    <mergeCell ref="F227:F229"/>
    <mergeCell ref="G227:G229"/>
    <mergeCell ref="H227:H229"/>
    <mergeCell ref="U227:U229"/>
    <mergeCell ref="V227:V229"/>
    <mergeCell ref="W227:W229"/>
    <mergeCell ref="H223:H225"/>
    <mergeCell ref="U223:U225"/>
    <mergeCell ref="V223:V225"/>
    <mergeCell ref="W223:W225"/>
    <mergeCell ref="X223:X225"/>
    <mergeCell ref="Y223:Y225"/>
    <mergeCell ref="A223:A225"/>
    <mergeCell ref="B223:B225"/>
    <mergeCell ref="C223:C225"/>
    <mergeCell ref="D223:D225"/>
    <mergeCell ref="F223:F225"/>
    <mergeCell ref="G223:G225"/>
    <mergeCell ref="W219:W221"/>
    <mergeCell ref="Y219:Y221"/>
    <mergeCell ref="A222:Y222"/>
    <mergeCell ref="H216:H218"/>
    <mergeCell ref="U216:U218"/>
    <mergeCell ref="V216:V218"/>
    <mergeCell ref="W216:W218"/>
    <mergeCell ref="Y216:Y218"/>
    <mergeCell ref="A219:A221"/>
    <mergeCell ref="B219:B221"/>
    <mergeCell ref="C219:C221"/>
    <mergeCell ref="F219:F221"/>
    <mergeCell ref="G219:G221"/>
    <mergeCell ref="A216:A218"/>
    <mergeCell ref="B216:B218"/>
    <mergeCell ref="C216:C218"/>
    <mergeCell ref="D216:D218"/>
    <mergeCell ref="F216:F218"/>
    <mergeCell ref="G216:G218"/>
    <mergeCell ref="H219:H221"/>
    <mergeCell ref="U219:U221"/>
    <mergeCell ref="V219:V221"/>
    <mergeCell ref="W210:W212"/>
    <mergeCell ref="Y210:Y212"/>
    <mergeCell ref="A213:A215"/>
    <mergeCell ref="B213:B215"/>
    <mergeCell ref="C213:C215"/>
    <mergeCell ref="F213:F215"/>
    <mergeCell ref="G213:G215"/>
    <mergeCell ref="H213:H215"/>
    <mergeCell ref="U213:U215"/>
    <mergeCell ref="V213:V215"/>
    <mergeCell ref="W213:W215"/>
    <mergeCell ref="Y213:Y215"/>
    <mergeCell ref="A210:A212"/>
    <mergeCell ref="B210:B212"/>
    <mergeCell ref="C210:C212"/>
    <mergeCell ref="D210:D212"/>
    <mergeCell ref="F210:F212"/>
    <mergeCell ref="G210:G212"/>
    <mergeCell ref="H210:H212"/>
    <mergeCell ref="U210:U212"/>
    <mergeCell ref="V210:V212"/>
    <mergeCell ref="Y204:Y206"/>
    <mergeCell ref="A207:A209"/>
    <mergeCell ref="B207:B209"/>
    <mergeCell ref="C207:C209"/>
    <mergeCell ref="D207:D209"/>
    <mergeCell ref="F207:F209"/>
    <mergeCell ref="G207:G209"/>
    <mergeCell ref="H207:H209"/>
    <mergeCell ref="U207:U209"/>
    <mergeCell ref="W207:W209"/>
    <mergeCell ref="Y207:Y209"/>
    <mergeCell ref="A201:A203"/>
    <mergeCell ref="B201:B203"/>
    <mergeCell ref="C201:C203"/>
    <mergeCell ref="D201:D203"/>
    <mergeCell ref="F201:F203"/>
    <mergeCell ref="A185:A200"/>
    <mergeCell ref="Y201:Y203"/>
    <mergeCell ref="A204:A206"/>
    <mergeCell ref="B204:B206"/>
    <mergeCell ref="C204:C206"/>
    <mergeCell ref="D204:D206"/>
    <mergeCell ref="F204:F206"/>
    <mergeCell ref="G204:G206"/>
    <mergeCell ref="H204:H206"/>
    <mergeCell ref="U204:U206"/>
    <mergeCell ref="V204:V206"/>
    <mergeCell ref="G201:G203"/>
    <mergeCell ref="H201:H203"/>
    <mergeCell ref="U201:U203"/>
    <mergeCell ref="V201:V203"/>
    <mergeCell ref="W201:W203"/>
    <mergeCell ref="X201:X203"/>
    <mergeCell ref="W204:W206"/>
    <mergeCell ref="X204:X206"/>
    <mergeCell ref="U195:U197"/>
    <mergeCell ref="V195:V197"/>
    <mergeCell ref="W195:W197"/>
    <mergeCell ref="X195:X197"/>
    <mergeCell ref="Y195:Y197"/>
    <mergeCell ref="B198:B200"/>
    <mergeCell ref="C198:C200"/>
    <mergeCell ref="F198:F200"/>
    <mergeCell ref="G198:G200"/>
    <mergeCell ref="H198:H200"/>
    <mergeCell ref="U198:U200"/>
    <mergeCell ref="V198:V200"/>
    <mergeCell ref="W198:W200"/>
    <mergeCell ref="X198:X200"/>
    <mergeCell ref="Y198:Y200"/>
    <mergeCell ref="B195:B197"/>
    <mergeCell ref="C195:C197"/>
    <mergeCell ref="F195:F197"/>
    <mergeCell ref="G195:G197"/>
    <mergeCell ref="H195:H197"/>
    <mergeCell ref="G192:G194"/>
    <mergeCell ref="H192:H194"/>
    <mergeCell ref="V192:V194"/>
    <mergeCell ref="W192:W194"/>
    <mergeCell ref="Y192:Y194"/>
    <mergeCell ref="B185:B194"/>
    <mergeCell ref="C185:C194"/>
    <mergeCell ref="D185:D194"/>
    <mergeCell ref="F185:F194"/>
    <mergeCell ref="Y185:Y188"/>
    <mergeCell ref="G186:G188"/>
    <mergeCell ref="H186:H188"/>
    <mergeCell ref="G189:G191"/>
    <mergeCell ref="H189:H191"/>
    <mergeCell ref="V189:V191"/>
    <mergeCell ref="W189:W191"/>
    <mergeCell ref="Y189:Y191"/>
    <mergeCell ref="U185:U194"/>
    <mergeCell ref="V185:V188"/>
    <mergeCell ref="W185:W188"/>
    <mergeCell ref="X185:X194"/>
    <mergeCell ref="H179:H181"/>
    <mergeCell ref="U179:U181"/>
    <mergeCell ref="V179:V181"/>
    <mergeCell ref="W179:W181"/>
    <mergeCell ref="X179:X181"/>
    <mergeCell ref="Y179:Y181"/>
    <mergeCell ref="A179:A184"/>
    <mergeCell ref="B179:B181"/>
    <mergeCell ref="C179:C181"/>
    <mergeCell ref="D179:D181"/>
    <mergeCell ref="F179:F181"/>
    <mergeCell ref="G179:G181"/>
    <mergeCell ref="B182:B184"/>
    <mergeCell ref="C182:C184"/>
    <mergeCell ref="D182:D184"/>
    <mergeCell ref="F182:F184"/>
    <mergeCell ref="Y182:Y184"/>
    <mergeCell ref="G182:G184"/>
    <mergeCell ref="H182:H184"/>
    <mergeCell ref="U182:U184"/>
    <mergeCell ref="V182:V184"/>
    <mergeCell ref="W182:W184"/>
    <mergeCell ref="X182:X184"/>
    <mergeCell ref="Y167:Y171"/>
    <mergeCell ref="B172:B178"/>
    <mergeCell ref="C172:C178"/>
    <mergeCell ref="D172:D178"/>
    <mergeCell ref="F172:F178"/>
    <mergeCell ref="W172:W178"/>
    <mergeCell ref="X172:X178"/>
    <mergeCell ref="Y172:Y178"/>
    <mergeCell ref="G173:G175"/>
    <mergeCell ref="H173:H175"/>
    <mergeCell ref="G167:G171"/>
    <mergeCell ref="H167:H171"/>
    <mergeCell ref="U167:U171"/>
    <mergeCell ref="V167:V171"/>
    <mergeCell ref="W167:W171"/>
    <mergeCell ref="X167:X171"/>
    <mergeCell ref="A167:A171"/>
    <mergeCell ref="B167:B171"/>
    <mergeCell ref="C167:C171"/>
    <mergeCell ref="D167:D171"/>
    <mergeCell ref="F167:F171"/>
    <mergeCell ref="A161:A166"/>
    <mergeCell ref="U173:U175"/>
    <mergeCell ref="V173:V175"/>
    <mergeCell ref="G176:G178"/>
    <mergeCell ref="H176:H178"/>
    <mergeCell ref="U176:U178"/>
    <mergeCell ref="V176:V178"/>
    <mergeCell ref="U161:U163"/>
    <mergeCell ref="V161:V163"/>
    <mergeCell ref="W161:W163"/>
    <mergeCell ref="X161:X163"/>
    <mergeCell ref="Y161:Y163"/>
    <mergeCell ref="B164:B166"/>
    <mergeCell ref="C164:C166"/>
    <mergeCell ref="D164:D166"/>
    <mergeCell ref="F164:F166"/>
    <mergeCell ref="G164:G166"/>
    <mergeCell ref="B161:B163"/>
    <mergeCell ref="C161:C163"/>
    <mergeCell ref="F161:F163"/>
    <mergeCell ref="G161:G163"/>
    <mergeCell ref="H161:H163"/>
    <mergeCell ref="H164:H166"/>
    <mergeCell ref="U164:U166"/>
    <mergeCell ref="V164:V166"/>
    <mergeCell ref="W164:W166"/>
    <mergeCell ref="X164:X166"/>
    <mergeCell ref="Y164:Y166"/>
    <mergeCell ref="H158:H160"/>
    <mergeCell ref="U158:U160"/>
    <mergeCell ref="V158:V160"/>
    <mergeCell ref="W158:W160"/>
    <mergeCell ref="X158:X160"/>
    <mergeCell ref="Y158:Y160"/>
    <mergeCell ref="A158:A160"/>
    <mergeCell ref="B158:B160"/>
    <mergeCell ref="C158:C160"/>
    <mergeCell ref="D158:D160"/>
    <mergeCell ref="F158:F160"/>
    <mergeCell ref="G158:G160"/>
    <mergeCell ref="H155:H157"/>
    <mergeCell ref="U155:U157"/>
    <mergeCell ref="V155:V157"/>
    <mergeCell ref="W155:W157"/>
    <mergeCell ref="X155:X157"/>
    <mergeCell ref="Y155:Y157"/>
    <mergeCell ref="A155:A157"/>
    <mergeCell ref="B155:B157"/>
    <mergeCell ref="C155:C157"/>
    <mergeCell ref="D155:D157"/>
    <mergeCell ref="F155:F157"/>
    <mergeCell ref="G155:G157"/>
    <mergeCell ref="H152:H154"/>
    <mergeCell ref="U152:U154"/>
    <mergeCell ref="V152:V154"/>
    <mergeCell ref="W152:W154"/>
    <mergeCell ref="X152:X154"/>
    <mergeCell ref="Y152:Y154"/>
    <mergeCell ref="A152:A154"/>
    <mergeCell ref="B152:B154"/>
    <mergeCell ref="C152:C154"/>
    <mergeCell ref="D152:D154"/>
    <mergeCell ref="F152:F154"/>
    <mergeCell ref="G152:G154"/>
    <mergeCell ref="W149:W151"/>
    <mergeCell ref="X149:X151"/>
    <mergeCell ref="Y149:Y151"/>
    <mergeCell ref="A149:A151"/>
    <mergeCell ref="B149:B151"/>
    <mergeCell ref="C149:C151"/>
    <mergeCell ref="D149:D151"/>
    <mergeCell ref="F149:F151"/>
    <mergeCell ref="G149:G151"/>
    <mergeCell ref="A143:A148"/>
    <mergeCell ref="B143:B148"/>
    <mergeCell ref="C143:C148"/>
    <mergeCell ref="D143:D148"/>
    <mergeCell ref="F143:F148"/>
    <mergeCell ref="G143:G148"/>
    <mergeCell ref="H149:H151"/>
    <mergeCell ref="U149:U151"/>
    <mergeCell ref="V149:V151"/>
    <mergeCell ref="X137:X142"/>
    <mergeCell ref="H140:H142"/>
    <mergeCell ref="H143:H145"/>
    <mergeCell ref="U143:U145"/>
    <mergeCell ref="V143:V148"/>
    <mergeCell ref="W143:W148"/>
    <mergeCell ref="X143:X148"/>
    <mergeCell ref="Y143:Y148"/>
    <mergeCell ref="H146:H148"/>
    <mergeCell ref="U146:U148"/>
    <mergeCell ref="U131:U133"/>
    <mergeCell ref="B134:B136"/>
    <mergeCell ref="C134:C136"/>
    <mergeCell ref="F134:F136"/>
    <mergeCell ref="G134:G136"/>
    <mergeCell ref="H134:H136"/>
    <mergeCell ref="U134:U136"/>
    <mergeCell ref="A127:Y127"/>
    <mergeCell ref="A128:A142"/>
    <mergeCell ref="D128:D133"/>
    <mergeCell ref="H128:H130"/>
    <mergeCell ref="U128:U130"/>
    <mergeCell ref="V128:V133"/>
    <mergeCell ref="W128:W133"/>
    <mergeCell ref="X128:X133"/>
    <mergeCell ref="G129:G130"/>
    <mergeCell ref="H131:H133"/>
    <mergeCell ref="V134:V136"/>
    <mergeCell ref="W134:W136"/>
    <mergeCell ref="X134:X136"/>
    <mergeCell ref="Y134:Y136"/>
    <mergeCell ref="D137:D142"/>
    <mergeCell ref="H137:H139"/>
    <mergeCell ref="U137:U142"/>
    <mergeCell ref="H124:H126"/>
    <mergeCell ref="U124:U126"/>
    <mergeCell ref="V124:V126"/>
    <mergeCell ref="W124:W126"/>
    <mergeCell ref="X124:X126"/>
    <mergeCell ref="Y124:Y126"/>
    <mergeCell ref="A124:A126"/>
    <mergeCell ref="B124:B126"/>
    <mergeCell ref="C124:C126"/>
    <mergeCell ref="D124:D126"/>
    <mergeCell ref="F124:F126"/>
    <mergeCell ref="G124:G126"/>
    <mergeCell ref="V119:V121"/>
    <mergeCell ref="W119:W121"/>
    <mergeCell ref="X119:X121"/>
    <mergeCell ref="Y119:Y121"/>
    <mergeCell ref="A122:Y122"/>
    <mergeCell ref="A123:Y123"/>
    <mergeCell ref="W115:W118"/>
    <mergeCell ref="X115:X118"/>
    <mergeCell ref="Y115:Y118"/>
    <mergeCell ref="A119:A121"/>
    <mergeCell ref="B119:B121"/>
    <mergeCell ref="C119:C121"/>
    <mergeCell ref="F119:F121"/>
    <mergeCell ref="G119:G121"/>
    <mergeCell ref="H119:H121"/>
    <mergeCell ref="U119:U121"/>
    <mergeCell ref="X103:X107"/>
    <mergeCell ref="Y103:Y107"/>
    <mergeCell ref="J105:J106"/>
    <mergeCell ref="A114:Y114"/>
    <mergeCell ref="A115:A118"/>
    <mergeCell ref="B115:B118"/>
    <mergeCell ref="C115:C118"/>
    <mergeCell ref="D115:D118"/>
    <mergeCell ref="F115:F118"/>
    <mergeCell ref="G115:G118"/>
    <mergeCell ref="H115:H118"/>
    <mergeCell ref="U115:U118"/>
    <mergeCell ref="V115:V118"/>
    <mergeCell ref="U108:U110"/>
    <mergeCell ref="Y97:Y102"/>
    <mergeCell ref="A103:A113"/>
    <mergeCell ref="B103:B107"/>
    <mergeCell ref="C103:C107"/>
    <mergeCell ref="D103:D107"/>
    <mergeCell ref="F103:F107"/>
    <mergeCell ref="G103:G107"/>
    <mergeCell ref="H103:H107"/>
    <mergeCell ref="J103:J104"/>
    <mergeCell ref="U103:U107"/>
    <mergeCell ref="H97:H102"/>
    <mergeCell ref="J97:J99"/>
    <mergeCell ref="U97:U102"/>
    <mergeCell ref="V97:V102"/>
    <mergeCell ref="W97:W102"/>
    <mergeCell ref="X97:X102"/>
    <mergeCell ref="H108:H110"/>
    <mergeCell ref="V108:V113"/>
    <mergeCell ref="W108:W113"/>
    <mergeCell ref="X108:X113"/>
    <mergeCell ref="Y108:Y113"/>
    <mergeCell ref="H111:H113"/>
    <mergeCell ref="V103:V107"/>
    <mergeCell ref="W103:W107"/>
    <mergeCell ref="A97:A102"/>
    <mergeCell ref="B97:B102"/>
    <mergeCell ref="C97:C102"/>
    <mergeCell ref="D97:D102"/>
    <mergeCell ref="F97:F102"/>
    <mergeCell ref="G97:G102"/>
    <mergeCell ref="B108:B113"/>
    <mergeCell ref="C108:C113"/>
    <mergeCell ref="D108:D113"/>
    <mergeCell ref="F108:F113"/>
    <mergeCell ref="G108:G113"/>
    <mergeCell ref="C91:C96"/>
    <mergeCell ref="D91:D96"/>
    <mergeCell ref="G91:G96"/>
    <mergeCell ref="H91:H93"/>
    <mergeCell ref="U91:U93"/>
    <mergeCell ref="V91:V96"/>
    <mergeCell ref="W91:W96"/>
    <mergeCell ref="X91:X96"/>
    <mergeCell ref="Y91:Y96"/>
    <mergeCell ref="H94:H96"/>
    <mergeCell ref="U94:U96"/>
    <mergeCell ref="A85:A96"/>
    <mergeCell ref="B85:B87"/>
    <mergeCell ref="C85:C87"/>
    <mergeCell ref="D85:D87"/>
    <mergeCell ref="F85:F87"/>
    <mergeCell ref="Y85:Y87"/>
    <mergeCell ref="B88:B90"/>
    <mergeCell ref="C88:C90"/>
    <mergeCell ref="D88:D90"/>
    <mergeCell ref="F88:F90"/>
    <mergeCell ref="G88:G90"/>
    <mergeCell ref="H88:H90"/>
    <mergeCell ref="U88:U90"/>
    <mergeCell ref="V88:V90"/>
    <mergeCell ref="W88:W90"/>
    <mergeCell ref="G85:G87"/>
    <mergeCell ref="H85:H87"/>
    <mergeCell ref="U85:U87"/>
    <mergeCell ref="V85:V87"/>
    <mergeCell ref="W85:W87"/>
    <mergeCell ref="X85:X87"/>
    <mergeCell ref="X88:X90"/>
    <mergeCell ref="Y88:Y90"/>
    <mergeCell ref="B91:B96"/>
    <mergeCell ref="X79:X81"/>
    <mergeCell ref="Y79:Y81"/>
    <mergeCell ref="B82:B84"/>
    <mergeCell ref="C82:C84"/>
    <mergeCell ref="D82:D84"/>
    <mergeCell ref="F82:F84"/>
    <mergeCell ref="G82:G84"/>
    <mergeCell ref="H82:H84"/>
    <mergeCell ref="U82:U84"/>
    <mergeCell ref="V82:V84"/>
    <mergeCell ref="W82:W84"/>
    <mergeCell ref="X82:X84"/>
    <mergeCell ref="Y82:Y84"/>
    <mergeCell ref="B79:B81"/>
    <mergeCell ref="C79:C81"/>
    <mergeCell ref="D79:D81"/>
    <mergeCell ref="F79:F81"/>
    <mergeCell ref="G79:G81"/>
    <mergeCell ref="H79:H81"/>
    <mergeCell ref="U79:U81"/>
    <mergeCell ref="V79:V81"/>
    <mergeCell ref="W79:W81"/>
    <mergeCell ref="A75:Y75"/>
    <mergeCell ref="A76:A78"/>
    <mergeCell ref="B76:B78"/>
    <mergeCell ref="C76:C78"/>
    <mergeCell ref="D76:D78"/>
    <mergeCell ref="F76:F78"/>
    <mergeCell ref="G76:G78"/>
    <mergeCell ref="H76:H78"/>
    <mergeCell ref="U76:U78"/>
    <mergeCell ref="V76:V78"/>
    <mergeCell ref="W76:W78"/>
    <mergeCell ref="X76:X78"/>
    <mergeCell ref="Y76:Y78"/>
    <mergeCell ref="H72:H74"/>
    <mergeCell ref="U72:U74"/>
    <mergeCell ref="V72:V74"/>
    <mergeCell ref="W72:W74"/>
    <mergeCell ref="X72:X74"/>
    <mergeCell ref="Y72:Y74"/>
    <mergeCell ref="A72:A74"/>
    <mergeCell ref="B72:B74"/>
    <mergeCell ref="C72:C74"/>
    <mergeCell ref="D72:D74"/>
    <mergeCell ref="F72:F74"/>
    <mergeCell ref="G72:G74"/>
    <mergeCell ref="A71:Y71"/>
    <mergeCell ref="H62:H64"/>
    <mergeCell ref="U62:U64"/>
    <mergeCell ref="V62:V64"/>
    <mergeCell ref="W62:W64"/>
    <mergeCell ref="Y62:Y64"/>
    <mergeCell ref="B65:B70"/>
    <mergeCell ref="C65:C70"/>
    <mergeCell ref="D65:D70"/>
    <mergeCell ref="F65:F70"/>
    <mergeCell ref="G65:G70"/>
    <mergeCell ref="V59:V61"/>
    <mergeCell ref="W59:W61"/>
    <mergeCell ref="X59:X61"/>
    <mergeCell ref="Y59:Y61"/>
    <mergeCell ref="A62:A70"/>
    <mergeCell ref="B62:B64"/>
    <mergeCell ref="C62:C64"/>
    <mergeCell ref="D62:D64"/>
    <mergeCell ref="F62:F64"/>
    <mergeCell ref="G62:G64"/>
    <mergeCell ref="U65:U70"/>
    <mergeCell ref="V65:V70"/>
    <mergeCell ref="W65:W70"/>
    <mergeCell ref="X65:X70"/>
    <mergeCell ref="Y65:Y70"/>
    <mergeCell ref="A59:A61"/>
    <mergeCell ref="B59:B61"/>
    <mergeCell ref="C59:C61"/>
    <mergeCell ref="D59:D61"/>
    <mergeCell ref="F59:F61"/>
    <mergeCell ref="G59:G61"/>
    <mergeCell ref="H59:H61"/>
    <mergeCell ref="U59:U61"/>
    <mergeCell ref="A28:A58"/>
    <mergeCell ref="B28:B30"/>
    <mergeCell ref="C28:C30"/>
    <mergeCell ref="D28:D30"/>
    <mergeCell ref="F28:F30"/>
    <mergeCell ref="G28:G30"/>
    <mergeCell ref="B52:B55"/>
    <mergeCell ref="C52:C55"/>
    <mergeCell ref="D52:D55"/>
    <mergeCell ref="F52:F55"/>
    <mergeCell ref="G52:G55"/>
    <mergeCell ref="W40:W42"/>
    <mergeCell ref="Y40:Y42"/>
    <mergeCell ref="G43:G45"/>
    <mergeCell ref="H43:H45"/>
    <mergeCell ref="Y52:Y55"/>
    <mergeCell ref="B56:B58"/>
    <mergeCell ref="C56:C58"/>
    <mergeCell ref="D56:D58"/>
    <mergeCell ref="F56:F58"/>
    <mergeCell ref="G56:G58"/>
    <mergeCell ref="H56:H58"/>
    <mergeCell ref="U56:U58"/>
    <mergeCell ref="V56:V58"/>
    <mergeCell ref="W56:W58"/>
    <mergeCell ref="H52:H55"/>
    <mergeCell ref="J52:J53"/>
    <mergeCell ref="U52:U55"/>
    <mergeCell ref="V52:V55"/>
    <mergeCell ref="W52:W55"/>
    <mergeCell ref="X52:X55"/>
    <mergeCell ref="X56:X58"/>
    <mergeCell ref="Y56:Y58"/>
    <mergeCell ref="U37:U39"/>
    <mergeCell ref="V37:V39"/>
    <mergeCell ref="W37:W39"/>
    <mergeCell ref="Y37:Y39"/>
    <mergeCell ref="U46:U48"/>
    <mergeCell ref="V46:V48"/>
    <mergeCell ref="W46:W48"/>
    <mergeCell ref="Y46:Y48"/>
    <mergeCell ref="B49:B51"/>
    <mergeCell ref="C49:C51"/>
    <mergeCell ref="D49:D51"/>
    <mergeCell ref="F49:F51"/>
    <mergeCell ref="G49:G51"/>
    <mergeCell ref="H49:H51"/>
    <mergeCell ref="B31:B48"/>
    <mergeCell ref="C31:C48"/>
    <mergeCell ref="D31:D48"/>
    <mergeCell ref="F31:F48"/>
    <mergeCell ref="U49:U51"/>
    <mergeCell ref="V49:V51"/>
    <mergeCell ref="W49:W51"/>
    <mergeCell ref="X49:X51"/>
    <mergeCell ref="Y49:Y51"/>
    <mergeCell ref="V40:V42"/>
    <mergeCell ref="U31:U33"/>
    <mergeCell ref="V31:V33"/>
    <mergeCell ref="W31:W33"/>
    <mergeCell ref="X31:X48"/>
    <mergeCell ref="Y31:Y33"/>
    <mergeCell ref="G34:G36"/>
    <mergeCell ref="H34:H36"/>
    <mergeCell ref="U34:U36"/>
    <mergeCell ref="V34:V36"/>
    <mergeCell ref="W34:W36"/>
    <mergeCell ref="G31:G33"/>
    <mergeCell ref="H31:H33"/>
    <mergeCell ref="G40:G42"/>
    <mergeCell ref="H40:H42"/>
    <mergeCell ref="G46:G48"/>
    <mergeCell ref="H46:H48"/>
    <mergeCell ref="U40:U42"/>
    <mergeCell ref="U43:U45"/>
    <mergeCell ref="V43:V45"/>
    <mergeCell ref="W43:W45"/>
    <mergeCell ref="Y43:Y45"/>
    <mergeCell ref="Y34:Y36"/>
    <mergeCell ref="G37:G39"/>
    <mergeCell ref="H37:H39"/>
    <mergeCell ref="H28:H30"/>
    <mergeCell ref="U28:U30"/>
    <mergeCell ref="V28:V30"/>
    <mergeCell ref="W28:W30"/>
    <mergeCell ref="X28:X30"/>
    <mergeCell ref="Y28:Y30"/>
    <mergeCell ref="H25:H27"/>
    <mergeCell ref="V25:V27"/>
    <mergeCell ref="W25:W27"/>
    <mergeCell ref="Y25:Y27"/>
    <mergeCell ref="Y12:Y15"/>
    <mergeCell ref="B16:B27"/>
    <mergeCell ref="C16:C27"/>
    <mergeCell ref="D16:D27"/>
    <mergeCell ref="F16:F27"/>
    <mergeCell ref="G16:G27"/>
    <mergeCell ref="H16:H18"/>
    <mergeCell ref="H19:H21"/>
    <mergeCell ref="U19:U27"/>
    <mergeCell ref="V19:V21"/>
    <mergeCell ref="W19:W21"/>
    <mergeCell ref="X19:X27"/>
    <mergeCell ref="Y19:Y21"/>
    <mergeCell ref="H22:H24"/>
    <mergeCell ref="V22:V24"/>
    <mergeCell ref="W22:W24"/>
    <mergeCell ref="Y22:Y24"/>
    <mergeCell ref="C12:C15"/>
    <mergeCell ref="D12:D15"/>
    <mergeCell ref="F12:F15"/>
    <mergeCell ref="G12:G15"/>
    <mergeCell ref="H12:H15"/>
    <mergeCell ref="U12:U15"/>
    <mergeCell ref="V12:V15"/>
    <mergeCell ref="B9:B11"/>
    <mergeCell ref="C9:C11"/>
    <mergeCell ref="D9:D11"/>
    <mergeCell ref="F9:F11"/>
    <mergeCell ref="G9:G11"/>
    <mergeCell ref="H9:H11"/>
    <mergeCell ref="U9:U11"/>
    <mergeCell ref="V9:V11"/>
    <mergeCell ref="W9:W11"/>
    <mergeCell ref="A1:W1"/>
    <mergeCell ref="A2:A3"/>
    <mergeCell ref="B2:D2"/>
    <mergeCell ref="E2:E3"/>
    <mergeCell ref="F2:F3"/>
    <mergeCell ref="G2:G3"/>
    <mergeCell ref="H2:H3"/>
    <mergeCell ref="I2:I3"/>
    <mergeCell ref="J2:J3"/>
    <mergeCell ref="K2:T2"/>
    <mergeCell ref="E290:E292"/>
    <mergeCell ref="X9:X11"/>
    <mergeCell ref="Y9:Y11"/>
    <mergeCell ref="U2:U3"/>
    <mergeCell ref="V2:V3"/>
    <mergeCell ref="W2:W3"/>
    <mergeCell ref="X2:X3"/>
    <mergeCell ref="Y2:Y3"/>
    <mergeCell ref="A4:Y4"/>
    <mergeCell ref="W12:W15"/>
    <mergeCell ref="X12:X15"/>
    <mergeCell ref="A5:Y5"/>
    <mergeCell ref="A6:A27"/>
    <mergeCell ref="B6:B8"/>
    <mergeCell ref="C6:C8"/>
    <mergeCell ref="D6:D8"/>
    <mergeCell ref="F6:F8"/>
    <mergeCell ref="G6:G8"/>
    <mergeCell ref="H6:H8"/>
    <mergeCell ref="U6:U8"/>
    <mergeCell ref="V6:V8"/>
    <mergeCell ref="W6:W8"/>
    <mergeCell ref="X6:X8"/>
    <mergeCell ref="Y6:Y8"/>
  </mergeCells>
  <conditionalFormatting sqref="K8:T8">
    <cfRule type="cellIs" dxfId="195" priority="197" operator="lessThan">
      <formula>70</formula>
    </cfRule>
    <cfRule type="cellIs" dxfId="194" priority="198" operator="greaterThanOrEqual">
      <formula>70</formula>
    </cfRule>
  </conditionalFormatting>
  <conditionalFormatting sqref="K11:T11">
    <cfRule type="cellIs" dxfId="193" priority="195" operator="lessThan">
      <formula>20</formula>
    </cfRule>
    <cfRule type="cellIs" dxfId="192" priority="196" operator="greaterThanOrEqual">
      <formula>20</formula>
    </cfRule>
  </conditionalFormatting>
  <conditionalFormatting sqref="K15:T15">
    <cfRule type="cellIs" dxfId="191" priority="193" operator="lessThan">
      <formula>80</formula>
    </cfRule>
    <cfRule type="cellIs" dxfId="190" priority="194" operator="greaterThanOrEqual">
      <formula>80</formula>
    </cfRule>
  </conditionalFormatting>
  <conditionalFormatting sqref="K21:T21">
    <cfRule type="cellIs" dxfId="189" priority="191" operator="lessThan">
      <formula>54</formula>
    </cfRule>
    <cfRule type="cellIs" dxfId="188" priority="192" operator="greaterThanOrEqual">
      <formula>54</formula>
    </cfRule>
  </conditionalFormatting>
  <conditionalFormatting sqref="K24:T24">
    <cfRule type="cellIs" dxfId="187" priority="189" operator="lessThan">
      <formula>113</formula>
    </cfRule>
    <cfRule type="cellIs" dxfId="186" priority="190" operator="greaterThanOrEqual">
      <formula>113</formula>
    </cfRule>
  </conditionalFormatting>
  <conditionalFormatting sqref="K27:T27">
    <cfRule type="cellIs" dxfId="185" priority="187" operator="lessThan">
      <formula>112</formula>
    </cfRule>
    <cfRule type="cellIs" dxfId="184" priority="188" operator="greaterThanOrEqual">
      <formula>112</formula>
    </cfRule>
  </conditionalFormatting>
  <conditionalFormatting sqref="K30:T30">
    <cfRule type="cellIs" dxfId="183" priority="185" operator="lessThan">
      <formula>60</formula>
    </cfRule>
    <cfRule type="cellIs" dxfId="182" priority="186" operator="greaterThanOrEqual">
      <formula>60</formula>
    </cfRule>
  </conditionalFormatting>
  <conditionalFormatting sqref="K33:T33">
    <cfRule type="cellIs" dxfId="181" priority="183" operator="lessThan">
      <formula>66</formula>
    </cfRule>
    <cfRule type="cellIs" dxfId="180" priority="184" operator="greaterThanOrEqual">
      <formula>66</formula>
    </cfRule>
  </conditionalFormatting>
  <conditionalFormatting sqref="K36:T36">
    <cfRule type="cellIs" dxfId="179" priority="181" operator="lessThan">
      <formula>154</formula>
    </cfRule>
    <cfRule type="cellIs" dxfId="178" priority="182" operator="greaterThanOrEqual">
      <formula>154</formula>
    </cfRule>
  </conditionalFormatting>
  <conditionalFormatting sqref="K39:T39">
    <cfRule type="cellIs" dxfId="177" priority="179" operator="lessThan">
      <formula>155</formula>
    </cfRule>
    <cfRule type="cellIs" dxfId="176" priority="180" operator="greaterThanOrEqual">
      <formula>155</formula>
    </cfRule>
  </conditionalFormatting>
  <conditionalFormatting sqref="K42:T42">
    <cfRule type="cellIs" dxfId="175" priority="177" operator="greaterThan">
      <formula>5</formula>
    </cfRule>
    <cfRule type="cellIs" dxfId="174" priority="178" operator="lessThanOrEqual">
      <formula>5</formula>
    </cfRule>
  </conditionalFormatting>
  <conditionalFormatting sqref="K45:T45">
    <cfRule type="cellIs" dxfId="173" priority="175" operator="greaterThan">
      <formula>10</formula>
    </cfRule>
    <cfRule type="cellIs" dxfId="172" priority="176" operator="lessThanOrEqual">
      <formula>10</formula>
    </cfRule>
  </conditionalFormatting>
  <conditionalFormatting sqref="K48:T48">
    <cfRule type="cellIs" dxfId="171" priority="173" operator="greaterThan">
      <formula>10</formula>
    </cfRule>
    <cfRule type="cellIs" dxfId="170" priority="174" operator="lessThanOrEqual">
      <formula>10</formula>
    </cfRule>
  </conditionalFormatting>
  <conditionalFormatting sqref="K51:T51">
    <cfRule type="cellIs" dxfId="169" priority="171" operator="lessThan">
      <formula>70</formula>
    </cfRule>
    <cfRule type="cellIs" dxfId="168" priority="172" operator="greaterThanOrEqual">
      <formula>70</formula>
    </cfRule>
  </conditionalFormatting>
  <conditionalFormatting sqref="K55:T55">
    <cfRule type="cellIs" dxfId="167" priority="169" operator="lessThan">
      <formula>54</formula>
    </cfRule>
    <cfRule type="cellIs" dxfId="166" priority="170" operator="greaterThanOrEqual">
      <formula>54</formula>
    </cfRule>
  </conditionalFormatting>
  <conditionalFormatting sqref="K58:T58">
    <cfRule type="cellIs" dxfId="165" priority="167" operator="lessThanOrEqual">
      <formula>40</formula>
    </cfRule>
    <cfRule type="cellIs" dxfId="164" priority="168" operator="greaterThan">
      <formula>40</formula>
    </cfRule>
  </conditionalFormatting>
  <conditionalFormatting sqref="K61:T61">
    <cfRule type="cellIs" dxfId="163" priority="165" operator="lessThan">
      <formula>55</formula>
    </cfRule>
    <cfRule type="cellIs" dxfId="162" priority="166" operator="greaterThanOrEqual">
      <formula>55</formula>
    </cfRule>
  </conditionalFormatting>
  <conditionalFormatting sqref="K64:T64">
    <cfRule type="cellIs" dxfId="161" priority="163" operator="lessThan">
      <formula>60</formula>
    </cfRule>
    <cfRule type="cellIs" dxfId="160" priority="164" operator="greaterThanOrEqual">
      <formula>60</formula>
    </cfRule>
  </conditionalFormatting>
  <conditionalFormatting sqref="K74:T74">
    <cfRule type="cellIs" dxfId="159" priority="161" operator="lessThan">
      <formula>50</formula>
    </cfRule>
    <cfRule type="cellIs" dxfId="158" priority="162" operator="greaterThanOrEqual">
      <formula>50</formula>
    </cfRule>
  </conditionalFormatting>
  <conditionalFormatting sqref="K81:T81">
    <cfRule type="cellIs" dxfId="157" priority="159" operator="lessThan">
      <formula>87</formula>
    </cfRule>
    <cfRule type="cellIs" dxfId="156" priority="160" operator="greaterThanOrEqual">
      <formula>87</formula>
    </cfRule>
  </conditionalFormatting>
  <conditionalFormatting sqref="K84:T84">
    <cfRule type="cellIs" dxfId="155" priority="157" operator="lessThan">
      <formula>80</formula>
    </cfRule>
    <cfRule type="cellIs" dxfId="154" priority="158" operator="greaterThanOrEqual">
      <formula>80</formula>
    </cfRule>
  </conditionalFormatting>
  <conditionalFormatting sqref="K87:T87">
    <cfRule type="cellIs" dxfId="153" priority="155" operator="lessThanOrEqual">
      <formula>4.5</formula>
    </cfRule>
    <cfRule type="cellIs" dxfId="152" priority="156" operator="greaterThan">
      <formula>4.5</formula>
    </cfRule>
  </conditionalFormatting>
  <conditionalFormatting sqref="K90:T90">
    <cfRule type="cellIs" dxfId="151" priority="153" operator="lessThanOrEqual">
      <formula>16</formula>
    </cfRule>
    <cfRule type="cellIs" dxfId="150" priority="154" operator="greaterThan">
      <formula>16</formula>
    </cfRule>
  </conditionalFormatting>
  <conditionalFormatting sqref="K93:T93">
    <cfRule type="cellIs" dxfId="149" priority="151" operator="greaterThan">
      <formula>2.4</formula>
    </cfRule>
    <cfRule type="cellIs" dxfId="148" priority="152" operator="lessThanOrEqual">
      <formula>2.4</formula>
    </cfRule>
  </conditionalFormatting>
  <conditionalFormatting sqref="K96:T96">
    <cfRule type="cellIs" dxfId="147" priority="149" operator="lessThan">
      <formula>10</formula>
    </cfRule>
    <cfRule type="cellIs" dxfId="146" priority="150" operator="greaterThanOrEqual">
      <formula>10</formula>
    </cfRule>
  </conditionalFormatting>
  <conditionalFormatting sqref="K102:T102">
    <cfRule type="cellIs" dxfId="145" priority="147" operator="greaterThanOrEqual">
      <formula>75</formula>
    </cfRule>
    <cfRule type="cellIs" dxfId="144" priority="148" operator="lessThan">
      <formula>75</formula>
    </cfRule>
  </conditionalFormatting>
  <conditionalFormatting sqref="K107:T107">
    <cfRule type="cellIs" dxfId="143" priority="145" operator="greaterThanOrEqual">
      <formula>96</formula>
    </cfRule>
    <cfRule type="cellIs" dxfId="142" priority="146" operator="lessThan">
      <formula>96</formula>
    </cfRule>
  </conditionalFormatting>
  <conditionalFormatting sqref="K110:T110">
    <cfRule type="cellIs" dxfId="141" priority="143" operator="lessThan">
      <formula>100</formula>
    </cfRule>
    <cfRule type="cellIs" dxfId="140" priority="144" operator="equal">
      <formula>100</formula>
    </cfRule>
  </conditionalFormatting>
  <conditionalFormatting sqref="K113:T113">
    <cfRule type="cellIs" dxfId="139" priority="141" operator="lessThan">
      <formula>65</formula>
    </cfRule>
    <cfRule type="cellIs" dxfId="138" priority="142" operator="greaterThanOrEqual">
      <formula>65</formula>
    </cfRule>
  </conditionalFormatting>
  <conditionalFormatting sqref="K118:T118">
    <cfRule type="cellIs" dxfId="137" priority="139" operator="lessThan">
      <formula>20</formula>
    </cfRule>
    <cfRule type="cellIs" dxfId="136" priority="140" operator="greaterThanOrEqual">
      <formula>20</formula>
    </cfRule>
  </conditionalFormatting>
  <conditionalFormatting sqref="K121">
    <cfRule type="cellIs" dxfId="135" priority="137" operator="lessThan">
      <formula>100</formula>
    </cfRule>
    <cfRule type="cellIs" dxfId="134" priority="138" operator="equal">
      <formula>100</formula>
    </cfRule>
  </conditionalFormatting>
  <conditionalFormatting sqref="K126:T126">
    <cfRule type="cellIs" dxfId="133" priority="135" operator="lessThan">
      <formula>36</formula>
    </cfRule>
    <cfRule type="cellIs" dxfId="132" priority="136" operator="greaterThanOrEqual">
      <formula>36</formula>
    </cfRule>
  </conditionalFormatting>
  <conditionalFormatting sqref="K130:T130">
    <cfRule type="cellIs" dxfId="131" priority="133" operator="lessThan">
      <formula>40</formula>
    </cfRule>
    <cfRule type="cellIs" dxfId="130" priority="134" operator="greaterThanOrEqual">
      <formula>40</formula>
    </cfRule>
  </conditionalFormatting>
  <conditionalFormatting sqref="K133:T133">
    <cfRule type="cellIs" dxfId="129" priority="131" operator="lessThan">
      <formula>40</formula>
    </cfRule>
    <cfRule type="cellIs" dxfId="128" priority="132" operator="greaterThanOrEqual">
      <formula>40</formula>
    </cfRule>
  </conditionalFormatting>
  <conditionalFormatting sqref="K136:T136">
    <cfRule type="cellIs" dxfId="127" priority="129" operator="lessThan">
      <formula>82.5</formula>
    </cfRule>
    <cfRule type="cellIs" dxfId="126" priority="130" operator="greaterThanOrEqual">
      <formula>82.5</formula>
    </cfRule>
  </conditionalFormatting>
  <conditionalFormatting sqref="K142:T142">
    <cfRule type="cellIs" dxfId="125" priority="127" operator="greaterThan">
      <formula>7</formula>
    </cfRule>
    <cfRule type="cellIs" dxfId="124" priority="128" operator="lessThanOrEqual">
      <formula>7</formula>
    </cfRule>
  </conditionalFormatting>
  <conditionalFormatting sqref="K145:T145">
    <cfRule type="cellIs" dxfId="123" priority="125" operator="lessThan">
      <formula>80</formula>
    </cfRule>
    <cfRule type="cellIs" dxfId="122" priority="126" operator="greaterThanOrEqual">
      <formula>80</formula>
    </cfRule>
  </conditionalFormatting>
  <conditionalFormatting sqref="K148:T148">
    <cfRule type="cellIs" dxfId="121" priority="123" operator="lessThan">
      <formula>70</formula>
    </cfRule>
    <cfRule type="cellIs" dxfId="120" priority="124" operator="greaterThanOrEqual">
      <formula>70</formula>
    </cfRule>
  </conditionalFormatting>
  <conditionalFormatting sqref="K151:T151">
    <cfRule type="cellIs" dxfId="119" priority="121" operator="lessThan">
      <formula>10</formula>
    </cfRule>
    <cfRule type="cellIs" dxfId="118" priority="122" operator="greaterThanOrEqual">
      <formula>10</formula>
    </cfRule>
  </conditionalFormatting>
  <conditionalFormatting sqref="K154:T154">
    <cfRule type="cellIs" dxfId="117" priority="119" operator="greaterThan">
      <formula>3.4</formula>
    </cfRule>
    <cfRule type="cellIs" dxfId="116" priority="120" operator="lessThanOrEqual">
      <formula>3.4</formula>
    </cfRule>
  </conditionalFormatting>
  <conditionalFormatting sqref="K157:T157">
    <cfRule type="cellIs" dxfId="115" priority="117" operator="lessThan">
      <formula>100</formula>
    </cfRule>
    <cfRule type="cellIs" dxfId="114" priority="118" operator="equal">
      <formula>100</formula>
    </cfRule>
  </conditionalFormatting>
  <conditionalFormatting sqref="K160:T160">
    <cfRule type="cellIs" dxfId="113" priority="115" operator="lessThan">
      <formula>20</formula>
    </cfRule>
    <cfRule type="cellIs" dxfId="112" priority="116" operator="greaterThanOrEqual">
      <formula>20</formula>
    </cfRule>
  </conditionalFormatting>
  <conditionalFormatting sqref="K163:T163">
    <cfRule type="cellIs" dxfId="111" priority="113" operator="lessThan">
      <formula>55</formula>
    </cfRule>
    <cfRule type="cellIs" dxfId="110" priority="114" operator="greaterThanOrEqual">
      <formula>55</formula>
    </cfRule>
  </conditionalFormatting>
  <conditionalFormatting sqref="K166:T166">
    <cfRule type="cellIs" dxfId="109" priority="111" operator="lessThanOrEqual">
      <formula>6.3</formula>
    </cfRule>
    <cfRule type="cellIs" dxfId="108" priority="112" operator="greaterThan">
      <formula>6.3</formula>
    </cfRule>
  </conditionalFormatting>
  <conditionalFormatting sqref="K171:T171">
    <cfRule type="cellIs" dxfId="107" priority="109" operator="greaterThan">
      <formula>30</formula>
    </cfRule>
    <cfRule type="cellIs" dxfId="106" priority="110" operator="lessThanOrEqual">
      <formula>30</formula>
    </cfRule>
  </conditionalFormatting>
  <conditionalFormatting sqref="K175:P175 R175:T175">
    <cfRule type="cellIs" dxfId="105" priority="107" operator="greaterThan">
      <formula>30</formula>
    </cfRule>
    <cfRule type="cellIs" dxfId="104" priority="108" operator="lessThanOrEqual">
      <formula>30</formula>
    </cfRule>
  </conditionalFormatting>
  <conditionalFormatting sqref="K178:P178 R178:T178">
    <cfRule type="cellIs" dxfId="103" priority="105" operator="lessThan">
      <formula>50</formula>
    </cfRule>
    <cfRule type="cellIs" dxfId="102" priority="106" operator="greaterThanOrEqual">
      <formula>50</formula>
    </cfRule>
  </conditionalFormatting>
  <conditionalFormatting sqref="K181:T181">
    <cfRule type="cellIs" dxfId="101" priority="103" operator="lessThan">
      <formula>100</formula>
    </cfRule>
    <cfRule type="cellIs" dxfId="100" priority="104" operator="equal">
      <formula>100</formula>
    </cfRule>
  </conditionalFormatting>
  <conditionalFormatting sqref="K184:T184">
    <cfRule type="cellIs" dxfId="99" priority="101" operator="lessThanOrEqual">
      <formula>27</formula>
    </cfRule>
    <cfRule type="cellIs" dxfId="98" priority="102" operator="greaterThan">
      <formula>27</formula>
    </cfRule>
  </conditionalFormatting>
  <conditionalFormatting sqref="K191">
    <cfRule type="cellIs" dxfId="97" priority="97" operator="lessThan">
      <formula>85</formula>
    </cfRule>
    <cfRule type="cellIs" dxfId="96" priority="98" operator="equal">
      <formula>85</formula>
    </cfRule>
  </conditionalFormatting>
  <conditionalFormatting sqref="K194">
    <cfRule type="cellIs" dxfId="95" priority="95" operator="lessThan">
      <formula>85</formula>
    </cfRule>
    <cfRule type="cellIs" dxfId="94" priority="96" operator="equal">
      <formula>85</formula>
    </cfRule>
  </conditionalFormatting>
  <conditionalFormatting sqref="K185">
    <cfRule type="cellIs" dxfId="93" priority="93" operator="lessThan">
      <formula>80</formula>
    </cfRule>
    <cfRule type="cellIs" dxfId="92" priority="94" operator="greaterThanOrEqual">
      <formula>80</formula>
    </cfRule>
  </conditionalFormatting>
  <conditionalFormatting sqref="K197:T197">
    <cfRule type="cellIs" dxfId="91" priority="91" operator="lessThanOrEqual">
      <formula>24.6</formula>
    </cfRule>
    <cfRule type="cellIs" dxfId="90" priority="92" operator="greaterThan">
      <formula>24.6</formula>
    </cfRule>
  </conditionalFormatting>
  <conditionalFormatting sqref="K200:T200">
    <cfRule type="cellIs" dxfId="89" priority="89" operator="lessThanOrEqual">
      <formula>19.8</formula>
    </cfRule>
    <cfRule type="cellIs" dxfId="88" priority="90" operator="greaterThan">
      <formula>19.8</formula>
    </cfRule>
  </conditionalFormatting>
  <conditionalFormatting sqref="K203:T203">
    <cfRule type="cellIs" dxfId="87" priority="87" operator="lessThan">
      <formula>66</formula>
    </cfRule>
    <cfRule type="cellIs" dxfId="86" priority="88" operator="greaterThanOrEqual">
      <formula>66</formula>
    </cfRule>
  </conditionalFormatting>
  <conditionalFormatting sqref="K206:T206">
    <cfRule type="cellIs" dxfId="85" priority="85" operator="lessThan">
      <formula>80</formula>
    </cfRule>
    <cfRule type="cellIs" dxfId="84" priority="86" operator="greaterThanOrEqual">
      <formula>80</formula>
    </cfRule>
  </conditionalFormatting>
  <conditionalFormatting sqref="K209">
    <cfRule type="cellIs" dxfId="83" priority="83" operator="lessThan">
      <formula>0.4</formula>
    </cfRule>
    <cfRule type="cellIs" dxfId="82" priority="84" operator="greaterThanOrEqual">
      <formula>0.4</formula>
    </cfRule>
  </conditionalFormatting>
  <conditionalFormatting sqref="K212:T212">
    <cfRule type="cellIs" dxfId="81" priority="81" operator="lessThan">
      <formula>70</formula>
    </cfRule>
    <cfRule type="cellIs" dxfId="80" priority="82" operator="greaterThanOrEqual">
      <formula>70</formula>
    </cfRule>
  </conditionalFormatting>
  <conditionalFormatting sqref="K215:T215">
    <cfRule type="cellIs" dxfId="79" priority="79" operator="lessThan">
      <formula>10</formula>
    </cfRule>
    <cfRule type="cellIs" dxfId="78" priority="80" operator="greaterThanOrEqual">
      <formula>10</formula>
    </cfRule>
  </conditionalFormatting>
  <conditionalFormatting sqref="K218:T218">
    <cfRule type="cellIs" dxfId="77" priority="77" operator="lessThan">
      <formula>15</formula>
    </cfRule>
    <cfRule type="cellIs" dxfId="76" priority="78" operator="greaterThanOrEqual">
      <formula>15</formula>
    </cfRule>
  </conditionalFormatting>
  <conditionalFormatting sqref="K221:T221">
    <cfRule type="cellIs" dxfId="75" priority="75" operator="lessThan">
      <formula>10</formula>
    </cfRule>
    <cfRule type="cellIs" dxfId="74" priority="76" operator="greaterThanOrEqual">
      <formula>10</formula>
    </cfRule>
  </conditionalFormatting>
  <conditionalFormatting sqref="K225:T225">
    <cfRule type="cellIs" dxfId="73" priority="73" operator="lessThan">
      <formula>12</formula>
    </cfRule>
    <cfRule type="cellIs" dxfId="72" priority="74" operator="greaterThanOrEqual">
      <formula>12</formula>
    </cfRule>
  </conditionalFormatting>
  <conditionalFormatting sqref="K229:T229">
    <cfRule type="cellIs" dxfId="71" priority="71" operator="lessThan">
      <formula>85</formula>
    </cfRule>
    <cfRule type="cellIs" dxfId="70" priority="72" operator="greaterThanOrEqual">
      <formula>85</formula>
    </cfRule>
  </conditionalFormatting>
  <conditionalFormatting sqref="K232">
    <cfRule type="cellIs" dxfId="69" priority="69" operator="lessThan">
      <formula>50</formula>
    </cfRule>
    <cfRule type="cellIs" dxfId="68" priority="70" operator="greaterThanOrEqual">
      <formula>50</formula>
    </cfRule>
  </conditionalFormatting>
  <conditionalFormatting sqref="P232:Q232">
    <cfRule type="cellIs" dxfId="67" priority="67" operator="lessThan">
      <formula>50</formula>
    </cfRule>
    <cfRule type="cellIs" dxfId="66" priority="68" operator="greaterThanOrEqual">
      <formula>50</formula>
    </cfRule>
  </conditionalFormatting>
  <conditionalFormatting sqref="K240:T240">
    <cfRule type="cellIs" dxfId="65" priority="65" operator="lessThan">
      <formula>85</formula>
    </cfRule>
    <cfRule type="cellIs" dxfId="64" priority="66" operator="greaterThanOrEqual">
      <formula>85</formula>
    </cfRule>
  </conditionalFormatting>
  <conditionalFormatting sqref="K243:T243">
    <cfRule type="cellIs" dxfId="63" priority="63" operator="lessThan">
      <formula>60</formula>
    </cfRule>
    <cfRule type="cellIs" dxfId="62" priority="64" operator="greaterThanOrEqual">
      <formula>60</formula>
    </cfRule>
  </conditionalFormatting>
  <conditionalFormatting sqref="K246:T246">
    <cfRule type="cellIs" dxfId="61" priority="61" operator="lessThan">
      <formula>85</formula>
    </cfRule>
    <cfRule type="cellIs" dxfId="60" priority="62" operator="greaterThanOrEqual">
      <formula>85</formula>
    </cfRule>
  </conditionalFormatting>
  <conditionalFormatting sqref="K249:T249">
    <cfRule type="cellIs" dxfId="59" priority="59" operator="lessThan">
      <formula>60</formula>
    </cfRule>
    <cfRule type="cellIs" dxfId="58" priority="60" operator="greaterThanOrEqual">
      <formula>60</formula>
    </cfRule>
  </conditionalFormatting>
  <conditionalFormatting sqref="K252:T252">
    <cfRule type="cellIs" dxfId="57" priority="57" operator="lessThan">
      <formula>60</formula>
    </cfRule>
    <cfRule type="cellIs" dxfId="56" priority="58" operator="greaterThanOrEqual">
      <formula>60</formula>
    </cfRule>
  </conditionalFormatting>
  <conditionalFormatting sqref="K261:T261">
    <cfRule type="cellIs" dxfId="55" priority="55" operator="lessThan">
      <formula>20</formula>
    </cfRule>
    <cfRule type="cellIs" dxfId="54" priority="56" operator="greaterThanOrEqual">
      <formula>20</formula>
    </cfRule>
  </conditionalFormatting>
  <conditionalFormatting sqref="K258:T258">
    <cfRule type="cellIs" dxfId="53" priority="53" operator="lessThan">
      <formula>90</formula>
    </cfRule>
    <cfRule type="cellIs" dxfId="52" priority="54" operator="greaterThanOrEqual">
      <formula>90</formula>
    </cfRule>
  </conditionalFormatting>
  <conditionalFormatting sqref="K255:T255">
    <cfRule type="cellIs" dxfId="51" priority="51" operator="lessThan">
      <formula>90</formula>
    </cfRule>
    <cfRule type="cellIs" dxfId="50" priority="52" operator="greaterThanOrEqual">
      <formula>90</formula>
    </cfRule>
  </conditionalFormatting>
  <conditionalFormatting sqref="K264:T264">
    <cfRule type="cellIs" dxfId="49" priority="49" operator="lessThan">
      <formula>8</formula>
    </cfRule>
    <cfRule type="cellIs" dxfId="48" priority="50" operator="greaterThanOrEqual">
      <formula>8</formula>
    </cfRule>
  </conditionalFormatting>
  <conditionalFormatting sqref="K267:T267">
    <cfRule type="cellIs" dxfId="47" priority="47" operator="lessThan">
      <formula>20</formula>
    </cfRule>
    <cfRule type="cellIs" dxfId="46" priority="48" operator="greaterThanOrEqual">
      <formula>20</formula>
    </cfRule>
  </conditionalFormatting>
  <conditionalFormatting sqref="K270:T270">
    <cfRule type="cellIs" dxfId="45" priority="45" operator="lessThan">
      <formula>100</formula>
    </cfRule>
    <cfRule type="cellIs" dxfId="44" priority="46" operator="equal">
      <formula>100</formula>
    </cfRule>
  </conditionalFormatting>
  <conditionalFormatting sqref="K273:T273">
    <cfRule type="cellIs" dxfId="43" priority="43" operator="lessThan">
      <formula>80</formula>
    </cfRule>
    <cfRule type="cellIs" dxfId="42" priority="44" operator="greaterThanOrEqual">
      <formula>80</formula>
    </cfRule>
  </conditionalFormatting>
  <conditionalFormatting sqref="K276:T276">
    <cfRule type="cellIs" dxfId="41" priority="41" operator="lessThan">
      <formula>25</formula>
    </cfRule>
    <cfRule type="cellIs" dxfId="40" priority="42" operator="greaterThanOrEqual">
      <formula>25</formula>
    </cfRule>
  </conditionalFormatting>
  <conditionalFormatting sqref="K285:T286">
    <cfRule type="cellIs" dxfId="39" priority="39" operator="lessThan">
      <formula>100</formula>
    </cfRule>
    <cfRule type="cellIs" dxfId="38" priority="40" operator="equal">
      <formula>100</formula>
    </cfRule>
  </conditionalFormatting>
  <conditionalFormatting sqref="K289:T289">
    <cfRule type="cellIs" dxfId="37" priority="37" operator="lessThan">
      <formula>60</formula>
    </cfRule>
    <cfRule type="cellIs" dxfId="36" priority="38" operator="greaterThanOrEqual">
      <formula>60</formula>
    </cfRule>
  </conditionalFormatting>
  <conditionalFormatting sqref="K298:T298">
    <cfRule type="cellIs" dxfId="35" priority="35" operator="lessThan">
      <formula>20</formula>
    </cfRule>
    <cfRule type="cellIs" dxfId="34" priority="36" operator="greaterThanOrEqual">
      <formula>20</formula>
    </cfRule>
  </conditionalFormatting>
  <conditionalFormatting sqref="K301:T301">
    <cfRule type="cellIs" dxfId="33" priority="33" operator="greaterThan">
      <formula>6</formula>
    </cfRule>
    <cfRule type="cellIs" dxfId="32" priority="34" operator="lessThanOrEqual">
      <formula>6</formula>
    </cfRule>
  </conditionalFormatting>
  <conditionalFormatting sqref="K305:T305">
    <cfRule type="cellIs" dxfId="31" priority="31" operator="lessThan">
      <formula>25</formula>
    </cfRule>
    <cfRule type="cellIs" dxfId="30" priority="32" operator="greaterThanOrEqual">
      <formula>25</formula>
    </cfRule>
  </conditionalFormatting>
  <conditionalFormatting sqref="K308:T308">
    <cfRule type="cellIs" dxfId="29" priority="29" operator="lessThan">
      <formula>1.5</formula>
    </cfRule>
    <cfRule type="cellIs" dxfId="28" priority="30" operator="greaterThanOrEqual">
      <formula>1.5</formula>
    </cfRule>
  </conditionalFormatting>
  <conditionalFormatting sqref="K323:T323">
    <cfRule type="cellIs" dxfId="27" priority="27" operator="lessThan">
      <formula>90</formula>
    </cfRule>
    <cfRule type="cellIs" dxfId="26" priority="28" operator="greaterThanOrEqual">
      <formula>90</formula>
    </cfRule>
  </conditionalFormatting>
  <conditionalFormatting sqref="K78:T78">
    <cfRule type="cellIs" dxfId="25" priority="25" operator="lessThan">
      <formula>50</formula>
    </cfRule>
    <cfRule type="cellIs" dxfId="24" priority="26" operator="greaterThanOrEqual">
      <formula>50</formula>
    </cfRule>
  </conditionalFormatting>
  <conditionalFormatting sqref="K278:T278">
    <cfRule type="cellIs" dxfId="23" priority="23" operator="lessThanOrEqual">
      <formula>25</formula>
    </cfRule>
    <cfRule type="cellIs" dxfId="22" priority="24" operator="greaterThan">
      <formula>25</formula>
    </cfRule>
  </conditionalFormatting>
  <conditionalFormatting sqref="K281:T281">
    <cfRule type="cellIs" dxfId="21" priority="21" operator="lessThan">
      <formula>100</formula>
    </cfRule>
    <cfRule type="cellIs" dxfId="20" priority="22" operator="equal">
      <formula>100</formula>
    </cfRule>
  </conditionalFormatting>
  <conditionalFormatting sqref="K292:T292">
    <cfRule type="cellIs" dxfId="19" priority="19" operator="lessThan">
      <formula>60</formula>
    </cfRule>
    <cfRule type="cellIs" dxfId="18" priority="20" operator="greaterThanOrEqual">
      <formula>60</formula>
    </cfRule>
  </conditionalFormatting>
  <conditionalFormatting sqref="K18:T18">
    <cfRule type="cellIs" dxfId="17" priority="17" operator="lessThan">
      <formula>54</formula>
    </cfRule>
    <cfRule type="cellIs" dxfId="16" priority="18" operator="greaterThanOrEqual">
      <formula>54</formula>
    </cfRule>
  </conditionalFormatting>
  <conditionalFormatting sqref="K139:T139">
    <cfRule type="cellIs" dxfId="15" priority="15" operator="greaterThan">
      <formula>7</formula>
    </cfRule>
    <cfRule type="cellIs" dxfId="14" priority="16" operator="lessThanOrEqual">
      <formula>7</formula>
    </cfRule>
  </conditionalFormatting>
  <conditionalFormatting sqref="L209">
    <cfRule type="cellIs" dxfId="13" priority="13" operator="lessThan">
      <formula>0.4</formula>
    </cfRule>
    <cfRule type="cellIs" dxfId="12" priority="14" operator="greaterThanOrEqual">
      <formula>0.4</formula>
    </cfRule>
  </conditionalFormatting>
  <conditionalFormatting sqref="Q209">
    <cfRule type="cellIs" dxfId="11" priority="11" operator="lessThan">
      <formula>0.4</formula>
    </cfRule>
    <cfRule type="cellIs" dxfId="10" priority="12" operator="greaterThanOrEqual">
      <formula>0.4</formula>
    </cfRule>
  </conditionalFormatting>
  <conditionalFormatting sqref="L232">
    <cfRule type="cellIs" dxfId="9" priority="9" operator="lessThan">
      <formula>50</formula>
    </cfRule>
    <cfRule type="cellIs" dxfId="8" priority="10" operator="greaterThanOrEqual">
      <formula>50</formula>
    </cfRule>
  </conditionalFormatting>
  <conditionalFormatting sqref="K101:T101">
    <cfRule type="cellIs" dxfId="7" priority="7" operator="greaterThanOrEqual">
      <formula>75</formula>
    </cfRule>
    <cfRule type="cellIs" dxfId="6" priority="8" operator="lessThan">
      <formula>75</formula>
    </cfRule>
  </conditionalFormatting>
  <conditionalFormatting sqref="K188">
    <cfRule type="cellIs" dxfId="5" priority="5" operator="lessThan">
      <formula>85</formula>
    </cfRule>
    <cfRule type="cellIs" dxfId="4" priority="6" operator="equal">
      <formula>85</formula>
    </cfRule>
  </conditionalFormatting>
  <conditionalFormatting sqref="Q175">
    <cfRule type="cellIs" dxfId="3" priority="3" operator="greaterThan">
      <formula>30</formula>
    </cfRule>
    <cfRule type="cellIs" dxfId="2" priority="4" operator="lessThanOrEqual">
      <formula>30</formula>
    </cfRule>
  </conditionalFormatting>
  <conditionalFormatting sqref="Q178">
    <cfRule type="cellIs" dxfId="1" priority="1" operator="lessThan">
      <formula>50</formula>
    </cfRule>
    <cfRule type="cellIs" dxfId="0" priority="2" operator="greaterThanOrEqual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KPIกระทรวง </vt:lpstr>
      <vt:lpstr>'KPIกระทรวง '!Print_Area</vt:lpstr>
      <vt:lpstr>'KPIกระทรวง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2017-12-26T01:26:04Z</dcterms:created>
  <dcterms:modified xsi:type="dcterms:W3CDTF">2018-01-08T03:20:30Z</dcterms:modified>
</cp:coreProperties>
</file>