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5480" windowHeight="5835"/>
  </bookViews>
  <sheets>
    <sheet name="KPIกระทรวง " sheetId="22" r:id="rId1"/>
    <sheet name="สรุป" sheetId="24" r:id="rId2"/>
    <sheet name="แยกรายกลุ่ม" sheetId="25" r:id="rId3"/>
  </sheets>
  <definedNames>
    <definedName name="_xlnm._FilterDatabase" localSheetId="0" hidden="1">'KPIกระทรวง '!$E$1:$E$323</definedName>
    <definedName name="_xlnm.Print_Area" localSheetId="0">'KPIกระทรวง '!$A$1:$Y$323</definedName>
    <definedName name="_xlnm.Print_Area" localSheetId="2">แยกรายกลุ่ม!$A$1:$E$136</definedName>
    <definedName name="_xlnm.Print_Titles" localSheetId="0">'KPIกระทรวง '!$2:$3</definedName>
  </definedNames>
  <calcPr calcId="144525"/>
</workbook>
</file>

<file path=xl/calcChain.xml><?xml version="1.0" encoding="utf-8"?>
<calcChain xmlns="http://schemas.openxmlformats.org/spreadsheetml/2006/main">
  <c r="L231" i="22" l="1"/>
  <c r="Q208" i="22"/>
  <c r="L208" i="22"/>
  <c r="K170" i="22"/>
  <c r="L141" i="22"/>
  <c r="M141" i="22"/>
  <c r="N141" i="22"/>
  <c r="O141" i="22"/>
  <c r="P141" i="22"/>
  <c r="Q141" i="22"/>
  <c r="R141" i="22"/>
  <c r="S141" i="22"/>
  <c r="T141" i="22"/>
  <c r="K141" i="22"/>
  <c r="J138" i="22"/>
  <c r="L138" i="22"/>
  <c r="M138" i="22"/>
  <c r="N138" i="22"/>
  <c r="O138" i="22"/>
  <c r="P138" i="22"/>
  <c r="Q138" i="22"/>
  <c r="R138" i="22"/>
  <c r="S138" i="22"/>
  <c r="T138" i="22"/>
  <c r="K138" i="22"/>
  <c r="L101" i="22"/>
  <c r="M101" i="22"/>
  <c r="N101" i="22"/>
  <c r="O101" i="22"/>
  <c r="P101" i="22"/>
  <c r="Q101" i="22"/>
  <c r="R101" i="22"/>
  <c r="S101" i="22"/>
  <c r="T101" i="22"/>
  <c r="K101" i="22"/>
  <c r="T18" i="22"/>
  <c r="S18" i="22"/>
  <c r="R18" i="22"/>
  <c r="Q18" i="22"/>
  <c r="P18" i="22"/>
  <c r="O18" i="22"/>
  <c r="N18" i="22"/>
  <c r="M18" i="22"/>
  <c r="L18" i="22"/>
  <c r="K18" i="22"/>
  <c r="H19" i="24" l="1"/>
  <c r="I19" i="24"/>
  <c r="F19" i="24"/>
  <c r="G19" i="24"/>
  <c r="T291" i="22"/>
  <c r="S291" i="22"/>
  <c r="R291" i="22"/>
  <c r="Q291" i="22"/>
  <c r="P291" i="22"/>
  <c r="O291" i="22"/>
  <c r="N291" i="22"/>
  <c r="M291" i="22"/>
  <c r="L291" i="22"/>
  <c r="K291" i="22"/>
  <c r="J304" i="22" l="1"/>
  <c r="J297" i="22"/>
  <c r="J280" i="22"/>
  <c r="J260" i="22"/>
  <c r="J257" i="22"/>
  <c r="J228" i="22"/>
  <c r="J211" i="22"/>
  <c r="J205" i="22"/>
  <c r="J202" i="22"/>
  <c r="J199" i="22"/>
  <c r="J196" i="22"/>
  <c r="J193" i="22"/>
  <c r="J190" i="22"/>
  <c r="J187" i="22"/>
  <c r="J183" i="22"/>
  <c r="J165" i="22"/>
  <c r="J162" i="22"/>
  <c r="J159" i="22"/>
  <c r="J153" i="22"/>
  <c r="J150" i="22"/>
  <c r="J135" i="22"/>
  <c r="J132" i="22"/>
  <c r="J129" i="22"/>
  <c r="J86" i="22"/>
  <c r="J81" i="22"/>
  <c r="J64" i="22"/>
  <c r="J61" i="22"/>
  <c r="J58" i="22"/>
  <c r="J48" i="22"/>
  <c r="J45" i="22"/>
  <c r="J42" i="22"/>
  <c r="J39" i="22"/>
  <c r="J36" i="22"/>
  <c r="J33" i="22"/>
  <c r="J27" i="22"/>
  <c r="J24" i="22"/>
  <c r="J21" i="22"/>
  <c r="J15" i="22"/>
  <c r="T280" i="22" l="1"/>
  <c r="S280" i="22"/>
  <c r="R280" i="22"/>
  <c r="Q280" i="22"/>
  <c r="P280" i="22"/>
  <c r="O280" i="22"/>
  <c r="N280" i="22"/>
  <c r="M280" i="22"/>
  <c r="L280" i="22"/>
  <c r="K280" i="22"/>
  <c r="T78" i="22"/>
  <c r="S78" i="22"/>
  <c r="R78" i="22"/>
  <c r="Q78" i="22"/>
  <c r="P78" i="22"/>
  <c r="O78" i="22"/>
  <c r="N78" i="22"/>
  <c r="M78" i="22"/>
  <c r="L78" i="22"/>
  <c r="K78" i="22"/>
  <c r="T322" i="22" l="1"/>
  <c r="S322" i="22"/>
  <c r="R322" i="22"/>
  <c r="Q322" i="22"/>
  <c r="P322" i="22"/>
  <c r="O322" i="22"/>
  <c r="N322" i="22"/>
  <c r="M322" i="22"/>
  <c r="L322" i="22"/>
  <c r="K322" i="22"/>
  <c r="T307" i="22"/>
  <c r="S307" i="22"/>
  <c r="R307" i="22"/>
  <c r="Q307" i="22"/>
  <c r="P307" i="22"/>
  <c r="O307" i="22"/>
  <c r="N307" i="22"/>
  <c r="M307" i="22"/>
  <c r="L307" i="22"/>
  <c r="K307" i="22"/>
  <c r="T304" i="22"/>
  <c r="S304" i="22"/>
  <c r="R304" i="22"/>
  <c r="Q304" i="22"/>
  <c r="P304" i="22"/>
  <c r="O304" i="22"/>
  <c r="N304" i="22"/>
  <c r="M304" i="22"/>
  <c r="L304" i="22"/>
  <c r="K304" i="22"/>
  <c r="T300" i="22"/>
  <c r="S300" i="22"/>
  <c r="R300" i="22"/>
  <c r="Q300" i="22"/>
  <c r="P300" i="22"/>
  <c r="O300" i="22"/>
  <c r="N300" i="22"/>
  <c r="M300" i="22"/>
  <c r="L300" i="22"/>
  <c r="K300" i="22"/>
  <c r="L297" i="22"/>
  <c r="M297" i="22"/>
  <c r="N297" i="22"/>
  <c r="O297" i="22"/>
  <c r="P297" i="22"/>
  <c r="Q297" i="22"/>
  <c r="R297" i="22"/>
  <c r="S297" i="22"/>
  <c r="T297" i="22"/>
  <c r="K297" i="22"/>
  <c r="L288" i="22"/>
  <c r="M288" i="22"/>
  <c r="N288" i="22"/>
  <c r="O288" i="22"/>
  <c r="P288" i="22"/>
  <c r="Q288" i="22"/>
  <c r="R288" i="22"/>
  <c r="S288" i="22"/>
  <c r="T288" i="22"/>
  <c r="K288" i="22"/>
  <c r="L284" i="22"/>
  <c r="M284" i="22"/>
  <c r="N284" i="22"/>
  <c r="O284" i="22"/>
  <c r="P284" i="22"/>
  <c r="Q284" i="22"/>
  <c r="R284" i="22"/>
  <c r="S284" i="22"/>
  <c r="T284" i="22"/>
  <c r="L285" i="22"/>
  <c r="M285" i="22"/>
  <c r="N285" i="22"/>
  <c r="O285" i="22"/>
  <c r="P285" i="22"/>
  <c r="Q285" i="22"/>
  <c r="R285" i="22"/>
  <c r="S285" i="22"/>
  <c r="T285" i="22"/>
  <c r="K285" i="22"/>
  <c r="K284" i="22"/>
  <c r="T275" i="22"/>
  <c r="S275" i="22"/>
  <c r="R275" i="22"/>
  <c r="Q275" i="22"/>
  <c r="P275" i="22"/>
  <c r="O275" i="22"/>
  <c r="N275" i="22"/>
  <c r="M275" i="22"/>
  <c r="L275" i="22"/>
  <c r="K275" i="22"/>
  <c r="L272" i="22"/>
  <c r="M272" i="22"/>
  <c r="N272" i="22"/>
  <c r="O272" i="22"/>
  <c r="P272" i="22"/>
  <c r="Q272" i="22"/>
  <c r="R272" i="22"/>
  <c r="S272" i="22"/>
  <c r="T272" i="22"/>
  <c r="K272" i="22"/>
  <c r="T269" i="22"/>
  <c r="S269" i="22"/>
  <c r="R269" i="22"/>
  <c r="Q269" i="22"/>
  <c r="P269" i="22"/>
  <c r="O269" i="22"/>
  <c r="N269" i="22"/>
  <c r="M269" i="22"/>
  <c r="L269" i="22"/>
  <c r="K269" i="22"/>
  <c r="T266" i="22"/>
  <c r="S266" i="22"/>
  <c r="R266" i="22"/>
  <c r="Q266" i="22"/>
  <c r="P266" i="22"/>
  <c r="O266" i="22"/>
  <c r="N266" i="22"/>
  <c r="M266" i="22"/>
  <c r="L266" i="22"/>
  <c r="K266" i="22"/>
  <c r="T263" i="22"/>
  <c r="S263" i="22"/>
  <c r="R263" i="22"/>
  <c r="Q263" i="22"/>
  <c r="P263" i="22"/>
  <c r="O263" i="22"/>
  <c r="N263" i="22"/>
  <c r="M263" i="22"/>
  <c r="L263" i="22"/>
  <c r="K263" i="22"/>
  <c r="T257" i="22"/>
  <c r="S257" i="22"/>
  <c r="R257" i="22"/>
  <c r="Q257" i="22"/>
  <c r="P257" i="22"/>
  <c r="O257" i="22"/>
  <c r="N257" i="22"/>
  <c r="M257" i="22"/>
  <c r="L257" i="22"/>
  <c r="K257" i="22"/>
  <c r="T260" i="22"/>
  <c r="S260" i="22"/>
  <c r="R260" i="22"/>
  <c r="Q260" i="22"/>
  <c r="P260" i="22"/>
  <c r="O260" i="22"/>
  <c r="N260" i="22"/>
  <c r="M260" i="22"/>
  <c r="L260" i="22"/>
  <c r="K260" i="22"/>
  <c r="T251" i="22"/>
  <c r="S251" i="22"/>
  <c r="R251" i="22"/>
  <c r="Q251" i="22"/>
  <c r="P251" i="22"/>
  <c r="O251" i="22"/>
  <c r="N251" i="22"/>
  <c r="M251" i="22"/>
  <c r="L251" i="22"/>
  <c r="K251" i="22"/>
  <c r="T248" i="22"/>
  <c r="S248" i="22"/>
  <c r="R248" i="22"/>
  <c r="Q248" i="22"/>
  <c r="P248" i="22"/>
  <c r="O248" i="22"/>
  <c r="N248" i="22"/>
  <c r="M248" i="22"/>
  <c r="L248" i="22"/>
  <c r="K248" i="22"/>
  <c r="T245" i="22"/>
  <c r="S245" i="22"/>
  <c r="R245" i="22"/>
  <c r="Q245" i="22"/>
  <c r="P245" i="22"/>
  <c r="O245" i="22"/>
  <c r="N245" i="22"/>
  <c r="M245" i="22"/>
  <c r="L245" i="22"/>
  <c r="K245" i="22"/>
  <c r="T242" i="22"/>
  <c r="S242" i="22"/>
  <c r="R242" i="22"/>
  <c r="Q242" i="22"/>
  <c r="P242" i="22"/>
  <c r="O242" i="22"/>
  <c r="N242" i="22"/>
  <c r="M242" i="22"/>
  <c r="L242" i="22"/>
  <c r="K242" i="22"/>
  <c r="T239" i="22"/>
  <c r="S239" i="22"/>
  <c r="R239" i="22"/>
  <c r="Q239" i="22"/>
  <c r="P239" i="22"/>
  <c r="O239" i="22"/>
  <c r="N239" i="22"/>
  <c r="M239" i="22"/>
  <c r="L239" i="22"/>
  <c r="K239" i="22"/>
  <c r="Q231" i="22"/>
  <c r="P231" i="22"/>
  <c r="K231" i="22"/>
  <c r="T228" i="22"/>
  <c r="S228" i="22"/>
  <c r="R228" i="22"/>
  <c r="Q228" i="22"/>
  <c r="P228" i="22"/>
  <c r="O228" i="22"/>
  <c r="N228" i="22"/>
  <c r="M228" i="22"/>
  <c r="L228" i="22"/>
  <c r="K228" i="22"/>
  <c r="T224" i="22"/>
  <c r="S224" i="22"/>
  <c r="R224" i="22"/>
  <c r="Q224" i="22"/>
  <c r="P224" i="22"/>
  <c r="O224" i="22"/>
  <c r="N224" i="22"/>
  <c r="M224" i="22"/>
  <c r="L224" i="22"/>
  <c r="K224" i="22"/>
  <c r="T220" i="22"/>
  <c r="S220" i="22"/>
  <c r="R220" i="22"/>
  <c r="Q220" i="22"/>
  <c r="P220" i="22"/>
  <c r="O220" i="22"/>
  <c r="N220" i="22"/>
  <c r="M220" i="22"/>
  <c r="L220" i="22"/>
  <c r="K220" i="22"/>
  <c r="T217" i="22"/>
  <c r="S217" i="22"/>
  <c r="R217" i="22"/>
  <c r="Q217" i="22"/>
  <c r="P217" i="22"/>
  <c r="O217" i="22"/>
  <c r="N217" i="22"/>
  <c r="M217" i="22"/>
  <c r="L217" i="22"/>
  <c r="K217" i="22"/>
  <c r="T214" i="22"/>
  <c r="S214" i="22"/>
  <c r="R214" i="22"/>
  <c r="Q214" i="22"/>
  <c r="P214" i="22"/>
  <c r="O214" i="22"/>
  <c r="N214" i="22"/>
  <c r="M214" i="22"/>
  <c r="L214" i="22"/>
  <c r="K214" i="22"/>
  <c r="T211" i="22"/>
  <c r="S211" i="22"/>
  <c r="R211" i="22"/>
  <c r="Q211" i="22"/>
  <c r="P211" i="22"/>
  <c r="O211" i="22"/>
  <c r="N211" i="22"/>
  <c r="M211" i="22"/>
  <c r="L211" i="22"/>
  <c r="K211" i="22"/>
  <c r="K208" i="22"/>
  <c r="T205" i="22"/>
  <c r="S205" i="22"/>
  <c r="R205" i="22"/>
  <c r="Q205" i="22"/>
  <c r="P205" i="22"/>
  <c r="O205" i="22"/>
  <c r="N205" i="22"/>
  <c r="M205" i="22"/>
  <c r="L205" i="22"/>
  <c r="K205" i="22"/>
  <c r="T202" i="22"/>
  <c r="S202" i="22"/>
  <c r="R202" i="22"/>
  <c r="Q202" i="22"/>
  <c r="P202" i="22"/>
  <c r="O202" i="22"/>
  <c r="N202" i="22"/>
  <c r="M202" i="22"/>
  <c r="L202" i="22"/>
  <c r="K202" i="22"/>
  <c r="T199" i="22"/>
  <c r="S199" i="22"/>
  <c r="R199" i="22"/>
  <c r="Q199" i="22"/>
  <c r="P199" i="22"/>
  <c r="O199" i="22"/>
  <c r="N199" i="22"/>
  <c r="M199" i="22"/>
  <c r="L199" i="22"/>
  <c r="K199" i="22"/>
  <c r="T196" i="22"/>
  <c r="S196" i="22"/>
  <c r="R196" i="22"/>
  <c r="Q196" i="22"/>
  <c r="P196" i="22"/>
  <c r="O196" i="22"/>
  <c r="N196" i="22"/>
  <c r="M196" i="22"/>
  <c r="L196" i="22"/>
  <c r="K196" i="22"/>
  <c r="K193" i="22"/>
  <c r="K190" i="22"/>
  <c r="K187" i="22"/>
  <c r="T183" i="22"/>
  <c r="S183" i="22"/>
  <c r="R183" i="22"/>
  <c r="Q183" i="22"/>
  <c r="P183" i="22"/>
  <c r="O183" i="22"/>
  <c r="N183" i="22"/>
  <c r="M183" i="22"/>
  <c r="L183" i="22"/>
  <c r="K183" i="22"/>
  <c r="T180" i="22"/>
  <c r="S180" i="22"/>
  <c r="R180" i="22"/>
  <c r="Q180" i="22"/>
  <c r="P180" i="22"/>
  <c r="O180" i="22"/>
  <c r="N180" i="22"/>
  <c r="M180" i="22"/>
  <c r="L180" i="22"/>
  <c r="K180" i="22"/>
  <c r="T177" i="22"/>
  <c r="S177" i="22"/>
  <c r="R177" i="22"/>
  <c r="Q177" i="22"/>
  <c r="P177" i="22"/>
  <c r="O177" i="22"/>
  <c r="N177" i="22"/>
  <c r="M177" i="22"/>
  <c r="L177" i="22"/>
  <c r="K177" i="22"/>
  <c r="T174" i="22"/>
  <c r="S174" i="22"/>
  <c r="R174" i="22"/>
  <c r="Q174" i="22"/>
  <c r="P174" i="22"/>
  <c r="O174" i="22"/>
  <c r="N174" i="22"/>
  <c r="M174" i="22"/>
  <c r="L174" i="22"/>
  <c r="K174" i="22"/>
  <c r="L162" i="22"/>
  <c r="M162" i="22"/>
  <c r="N162" i="22"/>
  <c r="O162" i="22"/>
  <c r="P162" i="22"/>
  <c r="Q162" i="22"/>
  <c r="R162" i="22"/>
  <c r="S162" i="22"/>
  <c r="T162" i="22"/>
  <c r="K162" i="22"/>
  <c r="L159" i="22"/>
  <c r="M159" i="22"/>
  <c r="N159" i="22"/>
  <c r="O159" i="22"/>
  <c r="P159" i="22"/>
  <c r="Q159" i="22"/>
  <c r="R159" i="22"/>
  <c r="S159" i="22"/>
  <c r="T159" i="22"/>
  <c r="K159" i="22"/>
  <c r="L156" i="22"/>
  <c r="M156" i="22"/>
  <c r="N156" i="22"/>
  <c r="O156" i="22"/>
  <c r="P156" i="22"/>
  <c r="Q156" i="22"/>
  <c r="R156" i="22"/>
  <c r="S156" i="22"/>
  <c r="T156" i="22"/>
  <c r="K156" i="22"/>
  <c r="T165" i="22"/>
  <c r="S165" i="22"/>
  <c r="R165" i="22"/>
  <c r="Q165" i="22"/>
  <c r="P165" i="22"/>
  <c r="O165" i="22"/>
  <c r="N165" i="22"/>
  <c r="M165" i="22"/>
  <c r="L165" i="22"/>
  <c r="K165" i="22"/>
  <c r="L153" i="22"/>
  <c r="M153" i="22"/>
  <c r="N153" i="22"/>
  <c r="O153" i="22"/>
  <c r="P153" i="22"/>
  <c r="Q153" i="22"/>
  <c r="R153" i="22"/>
  <c r="S153" i="22"/>
  <c r="T153" i="22"/>
  <c r="K153" i="22"/>
  <c r="L150" i="22"/>
  <c r="M150" i="22"/>
  <c r="N150" i="22"/>
  <c r="O150" i="22"/>
  <c r="P150" i="22"/>
  <c r="Q150" i="22"/>
  <c r="R150" i="22"/>
  <c r="S150" i="22"/>
  <c r="T150" i="22"/>
  <c r="K150" i="22"/>
  <c r="T147" i="22"/>
  <c r="S147" i="22"/>
  <c r="R147" i="22"/>
  <c r="Q147" i="22"/>
  <c r="P147" i="22"/>
  <c r="O147" i="22"/>
  <c r="N147" i="22"/>
  <c r="M147" i="22"/>
  <c r="L147" i="22"/>
  <c r="K147" i="22"/>
  <c r="T144" i="22"/>
  <c r="S144" i="22"/>
  <c r="R144" i="22"/>
  <c r="Q144" i="22"/>
  <c r="P144" i="22"/>
  <c r="O144" i="22"/>
  <c r="N144" i="22"/>
  <c r="M144" i="22"/>
  <c r="L144" i="22"/>
  <c r="K144" i="22"/>
  <c r="T135" i="22"/>
  <c r="S135" i="22"/>
  <c r="R135" i="22"/>
  <c r="Q135" i="22"/>
  <c r="P135" i="22"/>
  <c r="O135" i="22"/>
  <c r="N135" i="22"/>
  <c r="M135" i="22"/>
  <c r="L135" i="22"/>
  <c r="K135" i="22"/>
  <c r="T132" i="22"/>
  <c r="S132" i="22"/>
  <c r="R132" i="22"/>
  <c r="Q132" i="22"/>
  <c r="P132" i="22"/>
  <c r="O132" i="22"/>
  <c r="N132" i="22"/>
  <c r="M132" i="22"/>
  <c r="L132" i="22"/>
  <c r="K132" i="22"/>
  <c r="T129" i="22"/>
  <c r="S129" i="22"/>
  <c r="R129" i="22"/>
  <c r="Q129" i="22"/>
  <c r="P129" i="22"/>
  <c r="O129" i="22"/>
  <c r="N129" i="22"/>
  <c r="M129" i="22"/>
  <c r="L129" i="22"/>
  <c r="K129" i="22"/>
  <c r="T125" i="22"/>
  <c r="S125" i="22"/>
  <c r="R125" i="22"/>
  <c r="Q125" i="22"/>
  <c r="P125" i="22"/>
  <c r="O125" i="22"/>
  <c r="N125" i="22"/>
  <c r="M125" i="22"/>
  <c r="L125" i="22"/>
  <c r="K125" i="22"/>
  <c r="K120" i="22"/>
  <c r="T117" i="22"/>
  <c r="S117" i="22"/>
  <c r="R117" i="22"/>
  <c r="Q117" i="22"/>
  <c r="P117" i="22"/>
  <c r="O117" i="22"/>
  <c r="N117" i="22"/>
  <c r="M117" i="22"/>
  <c r="L117" i="22"/>
  <c r="K117" i="22"/>
  <c r="T112" i="22"/>
  <c r="S112" i="22"/>
  <c r="R112" i="22"/>
  <c r="Q112" i="22"/>
  <c r="P112" i="22"/>
  <c r="O112" i="22"/>
  <c r="N112" i="22"/>
  <c r="M112" i="22"/>
  <c r="L112" i="22"/>
  <c r="K112" i="22"/>
  <c r="L109" i="22"/>
  <c r="M109" i="22"/>
  <c r="N109" i="22"/>
  <c r="O109" i="22"/>
  <c r="P109" i="22"/>
  <c r="Q109" i="22"/>
  <c r="R109" i="22"/>
  <c r="S109" i="22"/>
  <c r="T109" i="22"/>
  <c r="K109" i="22"/>
  <c r="T106" i="22"/>
  <c r="S106" i="22"/>
  <c r="R106" i="22"/>
  <c r="Q106" i="22"/>
  <c r="P106" i="22"/>
  <c r="O106" i="22"/>
  <c r="N106" i="22"/>
  <c r="M106" i="22"/>
  <c r="L106" i="22"/>
  <c r="K106" i="22"/>
  <c r="T96" i="22"/>
  <c r="S96" i="22"/>
  <c r="R96" i="22"/>
  <c r="Q96" i="22"/>
  <c r="P96" i="22"/>
  <c r="O96" i="22"/>
  <c r="N96" i="22"/>
  <c r="M96" i="22"/>
  <c r="L96" i="22"/>
  <c r="K96" i="22"/>
  <c r="T93" i="22"/>
  <c r="S93" i="22"/>
  <c r="R93" i="22"/>
  <c r="Q93" i="22"/>
  <c r="P93" i="22"/>
  <c r="O93" i="22"/>
  <c r="N93" i="22"/>
  <c r="M93" i="22"/>
  <c r="L93" i="22"/>
  <c r="K93" i="22"/>
  <c r="T90" i="22"/>
  <c r="S90" i="22"/>
  <c r="R90" i="22"/>
  <c r="Q90" i="22"/>
  <c r="P90" i="22"/>
  <c r="O90" i="22"/>
  <c r="N90" i="22"/>
  <c r="M90" i="22"/>
  <c r="L90" i="22"/>
  <c r="K90" i="22"/>
  <c r="L87" i="22"/>
  <c r="M87" i="22"/>
  <c r="N87" i="22"/>
  <c r="O87" i="22"/>
  <c r="P87" i="22"/>
  <c r="Q87" i="22"/>
  <c r="R87" i="22"/>
  <c r="S87" i="22"/>
  <c r="T87" i="22"/>
  <c r="K87" i="22"/>
  <c r="T84" i="22"/>
  <c r="S84" i="22"/>
  <c r="R84" i="22"/>
  <c r="Q84" i="22"/>
  <c r="P84" i="22"/>
  <c r="O84" i="22"/>
  <c r="N84" i="22"/>
  <c r="M84" i="22"/>
  <c r="L84" i="22"/>
  <c r="K84" i="22"/>
  <c r="T81" i="22"/>
  <c r="S81" i="22"/>
  <c r="R81" i="22"/>
  <c r="Q81" i="22"/>
  <c r="P81" i="22"/>
  <c r="O81" i="22"/>
  <c r="N81" i="22"/>
  <c r="M81" i="22"/>
  <c r="L81" i="22"/>
  <c r="K81" i="22"/>
  <c r="T74" i="22"/>
  <c r="S74" i="22"/>
  <c r="R74" i="22"/>
  <c r="Q74" i="22"/>
  <c r="P74" i="22"/>
  <c r="O74" i="22"/>
  <c r="N74" i="22"/>
  <c r="M74" i="22"/>
  <c r="L74" i="22"/>
  <c r="K74" i="22"/>
  <c r="T64" i="22"/>
  <c r="S64" i="22"/>
  <c r="R64" i="22"/>
  <c r="Q64" i="22"/>
  <c r="P64" i="22"/>
  <c r="O64" i="22"/>
  <c r="N64" i="22"/>
  <c r="M64" i="22"/>
  <c r="L64" i="22"/>
  <c r="K64" i="22"/>
  <c r="T61" i="22"/>
  <c r="S61" i="22"/>
  <c r="R61" i="22"/>
  <c r="Q61" i="22"/>
  <c r="P61" i="22"/>
  <c r="O61" i="22"/>
  <c r="N61" i="22"/>
  <c r="M61" i="22"/>
  <c r="L61" i="22"/>
  <c r="K61" i="22"/>
  <c r="K58" i="22"/>
  <c r="L58" i="22"/>
  <c r="M58" i="22"/>
  <c r="N58" i="22"/>
  <c r="O58" i="22"/>
  <c r="P58" i="22"/>
  <c r="Q58" i="22"/>
  <c r="R58" i="22"/>
  <c r="S58" i="22"/>
  <c r="T58" i="22"/>
  <c r="L55" i="22"/>
  <c r="M55" i="22"/>
  <c r="N55" i="22"/>
  <c r="O55" i="22"/>
  <c r="P55" i="22"/>
  <c r="Q55" i="22"/>
  <c r="R55" i="22"/>
  <c r="S55" i="22"/>
  <c r="T55" i="22"/>
  <c r="K55" i="22"/>
  <c r="T51" i="22"/>
  <c r="S51" i="22"/>
  <c r="R51" i="22"/>
  <c r="Q51" i="22"/>
  <c r="P51" i="22"/>
  <c r="O51" i="22"/>
  <c r="N51" i="22"/>
  <c r="M51" i="22"/>
  <c r="L51" i="22"/>
  <c r="K51" i="22"/>
  <c r="T48" i="22"/>
  <c r="S48" i="22"/>
  <c r="R48" i="22"/>
  <c r="Q48" i="22"/>
  <c r="P48" i="22"/>
  <c r="O48" i="22"/>
  <c r="N48" i="22"/>
  <c r="M48" i="22"/>
  <c r="L48" i="22"/>
  <c r="K48" i="22"/>
  <c r="T45" i="22"/>
  <c r="S45" i="22"/>
  <c r="R45" i="22"/>
  <c r="Q45" i="22"/>
  <c r="P45" i="22"/>
  <c r="O45" i="22"/>
  <c r="N45" i="22"/>
  <c r="M45" i="22"/>
  <c r="L45" i="22"/>
  <c r="K45" i="22"/>
  <c r="T42" i="22"/>
  <c r="S42" i="22"/>
  <c r="R42" i="22"/>
  <c r="Q42" i="22"/>
  <c r="P42" i="22"/>
  <c r="O42" i="22"/>
  <c r="N42" i="22"/>
  <c r="M42" i="22"/>
  <c r="L42" i="22"/>
  <c r="K42" i="22"/>
  <c r="T39" i="22"/>
  <c r="S39" i="22"/>
  <c r="R39" i="22"/>
  <c r="Q39" i="22"/>
  <c r="P39" i="22"/>
  <c r="O39" i="22"/>
  <c r="N39" i="22"/>
  <c r="M39" i="22"/>
  <c r="L39" i="22"/>
  <c r="K39" i="22"/>
  <c r="T36" i="22"/>
  <c r="S36" i="22"/>
  <c r="R36" i="22"/>
  <c r="Q36" i="22"/>
  <c r="P36" i="22"/>
  <c r="O36" i="22"/>
  <c r="N36" i="22"/>
  <c r="M36" i="22"/>
  <c r="L36" i="22"/>
  <c r="K36" i="22"/>
  <c r="T33" i="22"/>
  <c r="S33" i="22"/>
  <c r="R33" i="22"/>
  <c r="Q33" i="22"/>
  <c r="P33" i="22"/>
  <c r="O33" i="22"/>
  <c r="N33" i="22"/>
  <c r="M33" i="22"/>
  <c r="L33" i="22"/>
  <c r="K33" i="22"/>
  <c r="T30" i="22"/>
  <c r="S30" i="22"/>
  <c r="R30" i="22"/>
  <c r="Q30" i="22"/>
  <c r="P30" i="22"/>
  <c r="O30" i="22"/>
  <c r="N30" i="22"/>
  <c r="M30" i="22"/>
  <c r="L30" i="22"/>
  <c r="K30" i="22"/>
  <c r="T27" i="22"/>
  <c r="S27" i="22"/>
  <c r="R27" i="22"/>
  <c r="Q27" i="22"/>
  <c r="P27" i="22"/>
  <c r="O27" i="22"/>
  <c r="N27" i="22"/>
  <c r="M27" i="22"/>
  <c r="L27" i="22"/>
  <c r="K27" i="22"/>
  <c r="L24" i="22"/>
  <c r="M24" i="22"/>
  <c r="N24" i="22"/>
  <c r="O24" i="22"/>
  <c r="P24" i="22"/>
  <c r="Q24" i="22"/>
  <c r="R24" i="22"/>
  <c r="S24" i="22"/>
  <c r="T24" i="22"/>
  <c r="K24" i="22"/>
  <c r="L21" i="22"/>
  <c r="M21" i="22"/>
  <c r="N21" i="22"/>
  <c r="O21" i="22"/>
  <c r="P21" i="22"/>
  <c r="Q21" i="22"/>
  <c r="R21" i="22"/>
  <c r="S21" i="22"/>
  <c r="T21" i="22"/>
  <c r="K21" i="22"/>
  <c r="L15" i="22"/>
  <c r="M15" i="22"/>
  <c r="N15" i="22"/>
  <c r="O15" i="22"/>
  <c r="P15" i="22"/>
  <c r="Q15" i="22"/>
  <c r="R15" i="22"/>
  <c r="S15" i="22"/>
  <c r="T15" i="22"/>
  <c r="K15" i="22"/>
  <c r="L11" i="22"/>
  <c r="M11" i="22"/>
  <c r="N11" i="22"/>
  <c r="O11" i="22"/>
  <c r="P11" i="22"/>
  <c r="Q11" i="22"/>
  <c r="R11" i="22"/>
  <c r="S11" i="22"/>
  <c r="T11" i="22"/>
  <c r="K11" i="22"/>
  <c r="K8" i="22"/>
  <c r="L8" i="22"/>
  <c r="M8" i="22"/>
  <c r="N8" i="22"/>
  <c r="O8" i="22"/>
  <c r="P8" i="22"/>
  <c r="Q8" i="22"/>
  <c r="R8" i="22"/>
  <c r="S8" i="22"/>
  <c r="T8" i="22"/>
</calcChain>
</file>

<file path=xl/sharedStrings.xml><?xml version="1.0" encoding="utf-8"?>
<sst xmlns="http://schemas.openxmlformats.org/spreadsheetml/2006/main" count="1505" uniqueCount="715">
  <si>
    <t>โครงการ</t>
  </si>
  <si>
    <t>รายละเอียด</t>
  </si>
  <si>
    <t>ผลการดำเนินการ</t>
  </si>
  <si>
    <t>ระยะเวลาประเมิน</t>
  </si>
  <si>
    <t>ชื่อ/กลุ่มงาน/เบอร์โทรศัพท์ ของผู้รับผิดชอบตัวชี้วัด</t>
  </si>
  <si>
    <t>รวมจังหวัด</t>
  </si>
  <si>
    <t>เมือง</t>
  </si>
  <si>
    <t>คลองหาด</t>
  </si>
  <si>
    <t>ตาพระยา</t>
  </si>
  <si>
    <t>วังน้ำเย็น</t>
  </si>
  <si>
    <t xml:space="preserve">วัฒนานคร  </t>
  </si>
  <si>
    <t>อรัญประเทศ</t>
  </si>
  <si>
    <t>เขาฉกรรจ์</t>
  </si>
  <si>
    <t>โคกสูง</t>
  </si>
  <si>
    <t>วังสมบูรณ์</t>
  </si>
  <si>
    <t>ร้อยละ 80</t>
  </si>
  <si>
    <t>ร้อยละ 50</t>
  </si>
  <si>
    <t xml:space="preserve">นายจาตุรงค์  จันทร์เรือง /กลุ่มงานส่งเสริมสุขภาพ/081 - 9830535  </t>
  </si>
  <si>
    <t>(A/B) X 100</t>
  </si>
  <si>
    <t>ร้อยละ 70</t>
  </si>
  <si>
    <t>ร้อยละ 60</t>
  </si>
  <si>
    <t>ร้อยละ 10</t>
  </si>
  <si>
    <t>ไตรมาส 4</t>
  </si>
  <si>
    <t>นายสมบัติ  สมบัติวงษ์  /กลุ่มงานพัฒนาคุณภาพและรูปแบบบริการ/083-1188506</t>
  </si>
  <si>
    <t>B = จำนวนอำเภอ 9 แห่ง</t>
  </si>
  <si>
    <t>ทุกไตรมาส</t>
  </si>
  <si>
    <t>(A/B) x 100</t>
  </si>
  <si>
    <t>ร้อยละ 20</t>
  </si>
  <si>
    <t>ร้อยละ 25</t>
  </si>
  <si>
    <t>ร้อยละ 100</t>
  </si>
  <si>
    <t>นางผ่องใส ม่วงประเสริฐ/งานควบคุมภายใน และตรวจสอบภายใน</t>
  </si>
  <si>
    <t>ร้อยละ 85</t>
  </si>
  <si>
    <t>คะแนนที่ได้</t>
  </si>
  <si>
    <t>ร้อยละ 8</t>
  </si>
  <si>
    <t>ร้อยละ 5</t>
  </si>
  <si>
    <t>นายจิรเดช ช่างสาย/งานข้อมูลข่าวสารและเทคโนโลยีสารสนเทศ/0-3742-5141 ต่อ 109</t>
  </si>
  <si>
    <t>สมบัติ พึงเกษม/กลุ่มงานควบคุมโรค/0 81295 0985</t>
  </si>
  <si>
    <t>ลำดับ</t>
  </si>
  <si>
    <t>ประเด็น</t>
  </si>
  <si>
    <t>ระดับการ รายงาน ข้อมูล(กระทรวงระบุ)</t>
  </si>
  <si>
    <t>Hard copy</t>
  </si>
  <si>
    <t>1.  Prevention &amp; Promotion Excellence (ส่งเสริมสุขภาพและป้องกันโรคเป็นเลิศ) (4 แผนงาน 12 โครงการ)</t>
  </si>
  <si>
    <t>แผนงานที่ 1 : การพัฒนาคุณภาพชีวิตคนไทยทุกกลุ่มวัย (ด้านสุขภาพ) (4 โครงการ)</t>
  </si>
  <si>
    <t>1. โครงการพัฒนาและสร้างเสริมศักยภาพคนไทยกลุ่มสตรีและเด็กปฐมวัย</t>
  </si>
  <si>
    <t>เขต</t>
  </si>
  <si>
    <t xml:space="preserve">น.ส.ปวีณภัสสร์  คล้ำศิริ /กลุ่มงานส่งเสริมสุขภาพ/08 9831 5944  </t>
  </si>
  <si>
    <t>(A/B)x 100</t>
  </si>
  <si>
    <t>ไม่เกิน 20 ต่อการเกิดมีชีพ แสนคน</t>
  </si>
  <si>
    <t xml:space="preserve">A = จำนวนมารดาตายระหว่างการตั้งครรภ์ การคลอด หลังคลอด 42 วันหลังคลอด ทุกสาเหตุยกเว้นอุบัติเหตุในช่วงเวลาที่กำหนด
</t>
  </si>
  <si>
    <t>ประเทศ</t>
  </si>
  <si>
    <t>ปีละครั้ง
(ไตรมาส4)</t>
  </si>
  <si>
    <t>B = จำนวนการเกิดมีชีพทั้งหมดในช่วงเวลาเดียวกัน</t>
  </si>
  <si>
    <t>(A/B) x 100,000</t>
  </si>
  <si>
    <t xml:space="preserve">A = จำนวนเด็กอายุ 9,18,30 และ 42 เดือน ผลการตรวจคัดกรองพัฒนาการครั้งแรก ผ่านครบ 5 ด้าน
</t>
  </si>
  <si>
    <t>จังหวัด</t>
  </si>
  <si>
    <t>ทุกไตรมาส(ไม่สะสม)</t>
  </si>
  <si>
    <t xml:space="preserve">B = จำนวนเด็กอายุ 9, 18, 30 และ 42 เดือน ที่พัฒนาการสงสัยล่าช้าครั้งแรกได้รับการ ติดตามกระตุ้นพัฒนาการภายใน 30 วัน และผลการตรวจคัดกรองซ้ำผ่านครบ 5 ด้าน
</t>
  </si>
  <si>
    <t xml:space="preserve">C= จำนวนเด็กอายุ 9, 18, 30 และ 42 เดือน ทั้งหมดในเขตรับผิดชอบที่ได้รับการตรวจคัดกรองพัฒนาการจริง ในเวลาที่กำหนด
</t>
  </si>
  <si>
    <t>((A+B)/C) x 100</t>
  </si>
  <si>
    <t>A1 = จำนวนเด็กอายุ 0-5 ปีสูงดีสมส่วน</t>
  </si>
  <si>
    <t>ส่วนสูงเฉลี่ย ชาย 113(ปี 64)</t>
  </si>
  <si>
    <t xml:space="preserve">A2 = ผลรวมของส่วนสูงของประชากรชายอายุ 5 ปีที่ได้รับการวัดส่วนสูง </t>
  </si>
  <si>
    <t>ส่วนสูงเฉลี่ย หญิง 112(ปี 64)</t>
  </si>
  <si>
    <t xml:space="preserve">A3 = ผลรวมของส่วนสูงของประชากรหญิงอายุ 5 ปีที่ได้รับการวัดส่วนสูง </t>
  </si>
  <si>
    <t>2. โครงการพัฒนาและสร้างเสริมศักยภาพคนไทยกลุ่มวัยเรียนและวัยรุ่น</t>
  </si>
  <si>
    <t>ร้อยละ 66</t>
  </si>
  <si>
    <t>A1 = จำนวนเด็กอายุ 6-14 ปีสูงดีสมส่วน</t>
  </si>
  <si>
    <t xml:space="preserve">B1 = จำนวนเด็กอายุ 6-14 ปีที่ชั่งน้ำหนักและวัดส่วนสูงทั้งหมด </t>
  </si>
  <si>
    <t>(A1/B1) x 100</t>
  </si>
  <si>
    <t>ส่วนสูงเฉลี่ยชายที่อายุ 14 ปี</t>
  </si>
  <si>
    <t>ส่วนสูงเฉลี่ย ชาย 154 (ปี 64)</t>
  </si>
  <si>
    <t xml:space="preserve">A2 = ผลรวมของส่วนสูงของประชากรชายอายุ 12 ปีที่ได้รับการวัดส่วนสูง </t>
  </si>
  <si>
    <t xml:space="preserve">B2 = จำนวนประชากรชายอายุ 12 ปีที่ได้รับการวัดส่วนสูงทั้งหมด </t>
  </si>
  <si>
    <t>A2/B2</t>
  </si>
  <si>
    <t>ส่วนสูงเฉลี่ยหญิงที่อายุ 14 ปี</t>
  </si>
  <si>
    <t>ส่วนสูงเฉลี่ย หญิง 155 (ปี 64)</t>
  </si>
  <si>
    <t xml:space="preserve">A3 = ผลรวมของส่วนสูงของประชากรหญิงอายุ 12 ปีที่ได้รับการวัดส่วนสูง </t>
  </si>
  <si>
    <t xml:space="preserve">B3 = จำนวนประชากรหญิงอายุ 12 ปีที่ได้รับการวัดส่วนสูงทั้งหมด </t>
  </si>
  <si>
    <t>A3/B3</t>
  </si>
  <si>
    <t>ร้อยละเด็กอายุ 6-14 ปี มีภาวะผอม</t>
  </si>
  <si>
    <t>น้อยกว่า ร้อยละ 5 (ปี 64)</t>
  </si>
  <si>
    <t>A4 = จำนวนเด็กอายุ 6-14 ปี ที่มีภาวะผอม</t>
  </si>
  <si>
    <t>B1 = จำนวนเด็กอายุ 6-14 ปีที่ชั่งน้ำหนักและวัดส่วนสูงทั้งหมด</t>
  </si>
  <si>
    <t>(A4/B1) x 100</t>
  </si>
  <si>
    <t>ร้อยละเด็กอายุ 6-14 ปี มีภาวะเริ่มอ้วนและอ้วน</t>
  </si>
  <si>
    <t>น้อยกว่า ร้อยละ 10 (ปี 64)</t>
  </si>
  <si>
    <t>A5 = จำนวนเด็กอายุ 6-14 ปี ที่มีภาวะเริ่มอ้วนและอ้วน</t>
  </si>
  <si>
    <t>(A5/B1) x 100</t>
  </si>
  <si>
    <t>ร้อยละเด็กอายุ 6-14 ปี มีภาวะเตี้ย</t>
  </si>
  <si>
    <t>A6 = จำนวนเด็กอายุ 6-14 ปี ที่มีภาวะเตี้ย</t>
  </si>
  <si>
    <t>(A6/B1) x 100</t>
  </si>
  <si>
    <t xml:space="preserve">ร้อยละ 70 </t>
  </si>
  <si>
    <t xml:space="preserve">A = จำนวนเด็กนักเรียนไทยกลุ่มตัวอย่างที่มีความฉลาดทางอารมณ์อยู่ในเกณฑ์ปกติหรือสูงกว่า
</t>
  </si>
  <si>
    <t>นางกฤษณา  ฤทธิ์เดช/    กลุ่มงาน NCD/0 3742 5141-4 ต่อ 303</t>
  </si>
  <si>
    <t>B = จำนวนเด็กนักเรียนไทยที่เป็นกลุ่มตัวอย่างในปีที่ส่ารวจ</t>
  </si>
  <si>
    <t>ปีละ 1 ครั้ง</t>
  </si>
  <si>
    <t xml:space="preserve">น.ส.สุลีรัต์  เพชรสมบัติ /กลุ่มงานส่งเสริมสุขภาพ/084-710 7543  </t>
  </si>
  <si>
    <t xml:space="preserve">B = จำนวนหญิงอายุ 15 – 19 ปี ทั้งหมด 
(จำนวนประชากรกลางปีจากฐานข้อมูลทะเบียนราษฎร์)
</t>
  </si>
  <si>
    <t>3. โครงการพัฒนาและสร้างเสริมศักยภาพคนไทยกลุ่มวัยทำงาน</t>
  </si>
  <si>
    <t>ร้อยละ 54</t>
  </si>
  <si>
    <t>ทุก ไตรมาส</t>
  </si>
  <si>
    <t>B = จำนวนประชากรวัยทำงานอายุ 30-44 ปี ที่ชั่งน้ำหนักวัดส่วนสูงทั้งหมด</t>
  </si>
  <si>
    <t>4. โครงการพัฒนาและสร้างเสริมศักยภาพคนไทยกลุ่มวัยผู้สูงอายุ</t>
  </si>
  <si>
    <t>1. โครงการพัฒนาระบบการตอบโต้ภาวะฉุกเฉินและภัยสุขภาพ</t>
  </si>
  <si>
    <t>B = จำนวนจังหวัดทั้งหมด</t>
  </si>
  <si>
    <t>2. โครงการควบคุมโรคติดต่อ</t>
  </si>
  <si>
    <t xml:space="preserve">นางสาวกาญจนา อ่ำอินทร์/กลุ่มงานควบคุมโรค/06 2461 4490   </t>
  </si>
  <si>
    <t>นางสาววรรณวิมล สุรินทร์ศักดิ์ /กลุ่มงานควบคุมโรค/084 3625243</t>
  </si>
  <si>
    <t>ทุก 3 เดือน</t>
  </si>
  <si>
    <t>นายประวิทย์ คำนึง /กลุ่มงานควบคุมโรค/08102959387</t>
  </si>
  <si>
    <t>3. โครงการควบคุมโรคไม่ติดต่อและภัยสุขภาพ</t>
  </si>
  <si>
    <t>A = จำนวนเด็กอายุต่ากว่า 15 ปีทเสียชีวิตจากการจมน้ำ</t>
  </si>
  <si>
    <t>B = จำนวนประชากรกลางปีของเด็ก อายุต่ากว่า 15 ปี</t>
  </si>
  <si>
    <t>A = จำนวนผู้เสียชีวิตจากอุบัติเหตุทางถนนทั้งหมด (V01-V89) (ตุลาคม - กันยายน)</t>
  </si>
  <si>
    <t>B = จำนวนประชากรกลางปี</t>
  </si>
  <si>
    <t>นางภัทรา  ผาแก้ว/กลุ่มงาน NCD/0 3742 5141-4 ต่อ 303</t>
  </si>
  <si>
    <t>นารีรัตน์/คุ้มครอง/095-9185855</t>
  </si>
  <si>
    <t>ภมร/คุ้มครอง/095-9185855</t>
  </si>
  <si>
    <t>แผนงานที่ 4 : การบริหารจัดการสิ่งแวดล้อม (2 โครงการ)</t>
  </si>
  <si>
    <t>นายนพดล  ทาทิตย์/นายเอกชัย  หอมชื่น /กลุ่มงานอนามัยสิ่งแวดล้อม</t>
  </si>
  <si>
    <t>B = จำนวนโรงพยาบาลสังกัดกระทรวงสาธารณสุขทั้งหมด</t>
  </si>
  <si>
    <t>2. โครงการคุ้มครองสุขภาพประชาชนจากมลพิษสิ่งแวดล้อมในพื้นที่เสี่ยง (Hot Zone)</t>
  </si>
  <si>
    <t>ร้อยละ 100 ของจังหวัดผ่านเกณฑ์ระดับพื้นฐาน</t>
  </si>
  <si>
    <t xml:space="preserve">A = จำนวนสำนักงานสาธารณสุขจังหวัดที่มีระบบจัดการปัจจัยเสี่ยงด้านสิ่งแวดล้อมเพื่อ สุขภาพอย่างบูรณาการ มีประสิทธิภาพและยั่งยืน ระดับพื้นฐาน
</t>
  </si>
  <si>
    <t>2. Service Excellence (บริการเป็นเลิศ) (6 แผนงาน 23 โครงการ)</t>
  </si>
  <si>
    <t>แผนงานที่ 5 : การพัฒนาระบบการแพทย์ปฐมภูมิ (Primary Care Cluster) (1 โครงการ)</t>
  </si>
  <si>
    <t>1. โครงการพัฒนาระบบการแพทย์ปฐมภูมิและเครือข่ายระบบสุขภาพระดับอำเภอ (DHS)</t>
  </si>
  <si>
    <t xml:space="preserve">A = จำนวนทีมของคลินิกหมอครอบครัวที่ รพศ./รพท/รพช./รพ.สต ดำเนินการให้บริการการแพทย์ปฐมภูมิ
</t>
  </si>
  <si>
    <t xml:space="preserve">B = จำนวนทีม บริการการแพทย์ปฐมภูมิเป้าหมาย 
</t>
  </si>
  <si>
    <t>1. โครงการพัฒนาระบบบริการสุขภาพ สาขาโรคไม่ติดต่อเรื้อรัง</t>
  </si>
  <si>
    <t>เบาหวาน</t>
  </si>
  <si>
    <t>ความดันโลหิตสูง</t>
  </si>
  <si>
    <t xml:space="preserve">D = จำนวนผู้ป่วยโรคความดันโลหิตสูงที่ลงทะเบียนและอยู่ในพื้นที่รับผิดชอบ ในคลินิกบริการเครือข่ายทั้งหมด
</t>
  </si>
  <si>
    <t>(C/D) x 100</t>
  </si>
  <si>
    <t xml:space="preserve">A = จำนวนผู้ป่วยเบาหวาน ความดันโลหิตสูง ที่ขึ้นทะเบียนและอยู่ในพื้นที่รับผิดชอบ ได้รับการประเมินโอกาสเสี่ยงต่อการเกิดโรคหัวใจและหลอดเลือด (CVD Risk) 
</t>
  </si>
  <si>
    <t>2.โครงการป้องกันและควบคุมการดื้อยาต้านจุลชีพและการใช้ยาอย่างสมเหตุสมผล</t>
  </si>
  <si>
    <t>ปรารถนา/คุ้มครอง/095-9185855</t>
  </si>
  <si>
    <t>3. โครงการพัฒนาศูนย์ความเป็นเลิศทางการแพทย์</t>
  </si>
  <si>
    <t>ลดลงร้อยละ 10</t>
  </si>
  <si>
    <t>(A-B)/A x 100</t>
  </si>
  <si>
    <t>4. โครงการพัฒนาระบบบริการสุขภาพ สาขาทารกแรกเกิด</t>
  </si>
  <si>
    <t>A = จำนวนทารกแรกเกิดที่เสียชีวิตภายในอายุ 28 วัน</t>
  </si>
  <si>
    <t>B = จำนวนทำรกแรกเกิดมีชีพ</t>
  </si>
  <si>
    <t>(A/B) x 1,000</t>
  </si>
  <si>
    <t>5. โครงการดูแลผู้สูงอายุ ผู้พิการและผู้ด้อยโอกาส แบบประคับประคอง</t>
  </si>
  <si>
    <t xml:space="preserve">A = จำนวนโรงพยาบาล (ระดับ A, S, M, F) ดำเนินการผ่านระดับความส่าเร็จ ตามขั้นตอนที่กำหนดในวิธีการประเมินผล
</t>
  </si>
  <si>
    <t>B = จำนวนโรงพยาบาลทั้งหมด (ระดับ A,S,M,F) ในเขตสุขภาพ</t>
  </si>
  <si>
    <t>6. โครงการพัฒนาระบบบริการการแพทย์แผนไทยฯ</t>
  </si>
  <si>
    <t xml:space="preserve">A = จำนวนครั้งที่มารับบริการการแพทย์แผนไทยและการแพทย์ทางเลือกในสถานบริการสาธารณสุขของรัฐ
</t>
  </si>
  <si>
    <t>ทุกเดือน</t>
  </si>
  <si>
    <t>นางสาวกัญญา  เทพรัตนะ/กลุ่มงานแพทย์แผนไทย/083-2420840</t>
  </si>
  <si>
    <t>B = จำนวนครั้งที่มารับบริการทั้งหมดของสถานบริการสาธารณสุขของรัฐ</t>
  </si>
  <si>
    <t>7. โครงการพัฒนาระบบบริการสุขภาพ สาขาสุขภาพจิตและจิตเวช</t>
  </si>
  <si>
    <t>น้อยกว่าหรือเท่ากับ 6.3 ต่อประชากรแสนคน</t>
  </si>
  <si>
    <t>A = จำนวนผู้ฆ่าตัวตายส่าเร็จ</t>
  </si>
  <si>
    <t>8. โครงการพัฒนาระบบบริการสุขภาพ 5 สาขาหลัก</t>
  </si>
  <si>
    <t>รพร.สระแก้ว+นางภัทรา  ผาแก้ว/    กลุ่มงาน NCD/0 3742 5141-4 ต่อ 303</t>
  </si>
  <si>
    <t>9. โครงการพัฒนาระบบบริการสุขภาพ สาขาโรคหัวใจ</t>
  </si>
  <si>
    <t xml:space="preserve">ร้อยละ 100 </t>
  </si>
  <si>
    <t xml:space="preserve">1A = รพ.ระดับ F2 ในเขตที่และ F2 ขึ้นไปที่มีการให้ยาละลายลิ่มเลือดในผู้ป่วย STEMI ในเขตบริการนั้น
</t>
  </si>
  <si>
    <t>2B = รพ. ระดับ F2 และ F2 ขึ้นไปทั้งหมดในเขตนั้น</t>
  </si>
  <si>
    <t>A = จำนวนประชากรที่เสียชีวิตจากโรคหลอดเลือดหัวใจ(รหัส ICD-10 =I20-I25)</t>
  </si>
  <si>
    <t>นางภัทรา  ผาแก้ว/    กลุ่มงาน NCD/0 3742 5141-4 ต่อ 303</t>
  </si>
  <si>
    <t>B = จำนวนประชากรกลางในช่วงเวลาเดียวกัน</t>
  </si>
  <si>
    <t>10. โครงการพัฒนาระบบบริการสุขภาพ สาขาโรคมะเร็ง</t>
  </si>
  <si>
    <t xml:space="preserve">1.ร้อยละของผู้ป่วยที่ได้รับการรักษาด้วยการผ่าตัดภายในระยะเวลา 4 สัปดาห์ </t>
  </si>
  <si>
    <t xml:space="preserve">A(S) = จำนวนผู้ป่วยที่แพทย์วางแผนการรักษาด้วยการผ่าตัดและได้รับการผ่าตัดรักษา ≤4 สัปดาห์นับตามเกณฑ์ที่กำหนด
</t>
  </si>
  <si>
    <t>B(S) = จำนวนผู้ป่วยที่ได้รับการผ่าตัดเพื่อรักษามะเร็งทั้งหมดในปีที่รายงาน</t>
  </si>
  <si>
    <t xml:space="preserve">2.ร้อยละของผู้ป่วยที่ได้รับการรักษาด้วยเคมีบำบัดภายในระยะเวลา  6 สัปดาห์ </t>
  </si>
  <si>
    <t xml:space="preserve">A(C) = จำนวนผู้ป่วยที่แพทย์วางแผนการรักษาด้วยเคมีบำบัดและได้รับ การรักษาด้วยเคมีบำบัด ≤ 6 สัปดาห์นับตามเกณฑ์ที่กำหนด
</t>
  </si>
  <si>
    <t>B(C) = จำนวนผู้ป่วยที่ได้รับเคมีบำบัดเพื่อรักษามะเร็งทั้งหมดในปีที่รายงาน</t>
  </si>
  <si>
    <t xml:space="preserve">3.ร้อยละของผู้ป่วยที่ได้รับการรักษาด้วยรังสีรักษาภายในระยะเวลา 6 สัปดาห์ </t>
  </si>
  <si>
    <t xml:space="preserve">A(R) = จำนวนผู้ป่วยที่แพทย์วางแผนการรักษาด้วยรังสีรักษาและได้รับการรักษาด้วยรังสีรักษา ≤ 6 สัปดาห์นับตามเกณฑ์ที่กำหนด
</t>
  </si>
  <si>
    <t>B(R) = จำนวนผู้ป่วยที่ได้รับรังสีรักษาเพื่อรักษามะเร็งทั้งหมดในปีที่รายงาน</t>
  </si>
  <si>
    <t>11. โครงการพัฒนาระบบบริการสุขภาพ สาขาโรคไต</t>
  </si>
  <si>
    <t>12. โครงการพัฒนาระบบบริการสุขภาพ สาขาจักษุวิทยา</t>
  </si>
  <si>
    <t>แผนงานที่ 7 : การพัฒนาระบบบริการการแพทย์ฉุกเฉินครบวงจรและระบบการส่งต่อ (1 โครงการ)</t>
  </si>
  <si>
    <t>1. โครงการพัฒนาระบบบริการการแพทย์ฉุกเฉินครบวงจรและระบบการส่งต่อ</t>
  </si>
  <si>
    <t>ร้อยละ 75</t>
  </si>
  <si>
    <t>กลุ่มงานพัมนาคุณภาพและรูปแบบบริการ    (กชพรรณ,กัลยา)</t>
  </si>
  <si>
    <t xml:space="preserve">A = จำนวน รพ.สต. ที่ผ่านเกณฑ์มาตรฐานคุณภาพโรงพยาบาลส่งเสริมสุขภาพตำบลติดดาว
</t>
  </si>
  <si>
    <t>B = จำนวนรพ.สต.ทั้งหมด</t>
  </si>
  <si>
    <t>2. โครงการพัฒนาเขตเศรษฐกิจพิเศษและสุขภาพแรงงานข้ามชาติ (Migrant Health)</t>
  </si>
  <si>
    <t xml:space="preserve">A = ผลรวมหน่วยบริการสาธารณสุข (รพศ., รพท., รพช.) ในเขตพัฒนาเศรษฐกิจพิเศษที่ ผ่านเกณฑ์การประเมินฯ ตั้งแต่ระดับเริ่มต้นพัฒนา (ขั้นพื้นฐาน) ขึ้นไป
</t>
  </si>
  <si>
    <t>นางสาวกรองกาณจน์ /กลุ่มงาน NCD/0 3742 5141-4 ต่อ 303</t>
  </si>
  <si>
    <t xml:space="preserve">B = จำนวนรวมของหน่วยบริการสาธารณสุข (รพศ./รพท./รพช.) ในเขตพัฒนาเศรษฐกิจพิเศษทั้งหมด
</t>
  </si>
  <si>
    <t>A = จำนวนยากลุ่มเป้าหมายที่ผลิตหรือนำเข้าเพื่อทดแทนยาต้นแบบ</t>
  </si>
  <si>
    <t>B = จำนวนยากลุ่มเป้าหมายทั้งหมด</t>
  </si>
  <si>
    <t>(A/B) x 100 )</t>
  </si>
  <si>
    <t xml:space="preserve">A = จำนวนรายการยาและเครื่องมือแพทย์ที่ผ่านกระบวนการให้คำปรึกษาและได้รับ การขึ้นทะเบียน
</t>
  </si>
  <si>
    <t>ปรารถนา,โสพิศ/คุ้มครอง/095-9185855</t>
  </si>
  <si>
    <t xml:space="preserve">B = จำนวนรายการยาและเครื่องมือแพทย์ที่ผ่านกระบวนการให้คำปรึกษา และผ่านการรับ คำขอขึ้นทะเบียน
</t>
  </si>
  <si>
    <t>100 ตำรับ</t>
  </si>
  <si>
    <t>ผลงานจำนวนตำรับยาแผนไทย</t>
  </si>
  <si>
    <t xml:space="preserve">กลุม่งานแพทย์แผนไทยฯ    นางสาวหทัยชนก  บุญปก    099-1013003        </t>
  </si>
  <si>
    <t xml:space="preserve"> - วิจัย หรือ R2R  จำนวน 1 เรื่อง /ปี/อำเภอ (สำหรับแพทย์แผนไทย)
</t>
  </si>
  <si>
    <t xml:space="preserve">กลุ่มงานแพทย์แผนไทยฯ    นางสาวนุชรี  บวงสวง  080-0962633      </t>
  </si>
  <si>
    <t>3. People Excellence (บุคลากรเป็นเลิศ) (1 แผนงาน 4 โครงการ)</t>
  </si>
  <si>
    <t>กลุ่มงานบริหารทรัพยากรบุคคล
ชุติญา/ชุติพร/ธมพร</t>
  </si>
  <si>
    <t>A = จำนวนบุคลากรที่ได้รับการพัฒนาในปีที่วัดผล</t>
  </si>
  <si>
    <t>กลุ่มงานบริหารทรัพยากรบุคคล
ชุติญา</t>
  </si>
  <si>
    <t>B = จำนวนหน่วยงานในสังกัดกระทรวงสาธารณสุข</t>
  </si>
  <si>
    <t>กลุ่มงานบริหารทรัพยากรบุคคล
ชุติพร/ธมพร</t>
  </si>
  <si>
    <t>A = จำนวนครอบครัวที่มีศักยภาพในการดูแลสุขภาพตนเองได้ตามเกณฑ์ที่ก่าหนด</t>
  </si>
  <si>
    <t xml:space="preserve">นายเชาวลิต  นาคสวัสดิ์  /กลุ่มงานพัฒนาคุณภาพและรูปแบบบริการ/0 3742 5141 ต่อ 301  </t>
  </si>
  <si>
    <t>กําหนด</t>
  </si>
  <si>
    <t>B = จำนวนครอบครัวเป้าหมาย</t>
  </si>
  <si>
    <t>4. Governance Excellence (บริหารเป็นเลิศด้วยธรรมาภิบาล) (5 แผนงาน 9 โครงการ)</t>
  </si>
  <si>
    <t>B = จำนวนหน่วยงานทั้งหมดที่ได้รับการประเมิน ITA</t>
  </si>
  <si>
    <t xml:space="preserve">A = มูลค่าการจัดซื้อร่วมของยาและเวชภัณฑ์ที่มิใช่ยาแต่ละประเภทของหน่วยงานในสังกัด กระทรวงสาธารณสุข
</t>
  </si>
  <si>
    <t>ปรารถนา/กลุ่มงานคุ้มครองผู้บริโภค/095-9185855</t>
  </si>
  <si>
    <t xml:space="preserve">B = มูลค่าการจัดซื้อทั้งหมดของยาและเวชภัณฑ์ที่มิใช่ยาแต่ละประเภทของหน่วยงานใน สังกัดกระทรวงสาธารณสุข
</t>
  </si>
  <si>
    <t>A = จำนวนหน่วยงานภายในกระทรวงสาธารณสุข ได้คะแนนประเมิน 5 คะแนน</t>
  </si>
  <si>
    <t>B = จำนวนหน่วยงานทั้งหมดที่ถูกประเมิน</t>
  </si>
  <si>
    <t>กลุ่มงานพัฒนาคุณภาพและรูปแบบบริการ</t>
  </si>
  <si>
    <t>B = จำนวนส่วนราชการในสังกัดกระทรวสาธารณสุขทั้งหมด</t>
  </si>
  <si>
    <t>1. โครงการพัฒนาระบบข้อมูลข่าวสารเทคโนโลยีสุขภาพแห่งชาติ (NHIS)</t>
  </si>
  <si>
    <t>คุณภาพข้อมูลสาเหตุการตายไม่น้อยกว่าร้อยละ 25</t>
  </si>
  <si>
    <t>นายสาคิด ทัศนพินิ/งานข้อมูลข่าวสารและเทคโนโลยีสารสนเทศ/0-3742-5141 ต่อ 109</t>
  </si>
  <si>
    <t>2. โครงการพัฒนาสุขภาพด้วยเศรษฐกิจดิจิทัล (Digital Economy)</t>
  </si>
  <si>
    <t>ปีละ 2 ครั้ง(เดือน มีนาคม, สิงหาคม)</t>
  </si>
  <si>
    <t>นายทรงพล เพียเพ็งต้น/งานข้อมูลข่าวสารและเทคโนโลยีสารสนเทศ/0-3742-5141 ต่อ 109</t>
  </si>
  <si>
    <t>1. โครงการลดความเหลื่อมล้ำของ 3 กองทุน</t>
  </si>
  <si>
    <t>ภายในปี 2565</t>
  </si>
  <si>
    <t>กลุ่มงานประกันสุขภาพ</t>
  </si>
  <si>
    <t>ใช้ข้อมูลทุติยภูมิของระบบประกันสุขภาพภาครัฐ 3 ระบบหลัก</t>
  </si>
  <si>
    <t>2. โครงการบริหารจัดการด้านการเงินการคลัง</t>
  </si>
  <si>
    <t xml:space="preserve">A = จำนวนหน่วยบริการสังกัดส่านักงานปลัดกระทรวงสาธารณสุขที่ประสบภาวะวิกฤติ
ทางการเงิน
</t>
  </si>
  <si>
    <t>1. โครงการพัฒนางานวิจัย</t>
  </si>
  <si>
    <t xml:space="preserve">A = จำนวนผลงานวิจัย/R2R ด้านสุขภาพที่ให้หน่วยงานต่าง ๆ นำไปใช้ประโยชน์
</t>
  </si>
  <si>
    <t>ไม่น้อยกว่าร้อยละ 1.5</t>
  </si>
  <si>
    <t xml:space="preserve">B = งบประมาณดำเนินการทั้งหมดของหน่วยงานในสังกัดกระทรวงสาธารณสุข
</t>
  </si>
  <si>
    <t>1. โครงการปรับโครงสร้างและพัฒนากฎหมายด้านสุขภาพ</t>
  </si>
  <si>
    <t>1. โครงการพัฒนาคุณภาพชีวิตระดับอำเภอ</t>
  </si>
  <si>
    <t>แผนงานที่ 2 : การพัฒนาคุณภาพชีวิตระดับอำเภอ (1โครงการ)</t>
  </si>
  <si>
    <t>แผนงานที่ 3 : การป้องกันควบคุมโรคและและลดปัจจัยเสี่ยงด้านสุขภาพ (5 โครงการ)</t>
  </si>
  <si>
    <t>4. โครงการส่งเสริมและพัฒนาความปลอดภัยด้านอาหาร</t>
  </si>
  <si>
    <t>5. โครงการคุ้มครองผู้บริโภคด้านผลิตภัณฑ์สุขภาพและบริการสุขภาพ</t>
  </si>
  <si>
    <t>1.โครงการGREEN&amp;CLEAN Hospital</t>
  </si>
  <si>
    <t>แผนงานที่ 6 : การพัฒนาระบบบริการสุขภาพ (Service Plan) (17 โครงการ)</t>
  </si>
  <si>
    <t>13. โครงการพัฒนาระบบบริการสุขภาพ สาขาปลูกถ่ายอวัยวะ</t>
  </si>
  <si>
    <t>14. โครงการพัฒนาระบบบริการบำบัดรักษาผู้ป่วยยาเสพติด</t>
  </si>
  <si>
    <t>15.โครงการพัฒนาระบบบริการดูแลระยะกลาง Intermediate care</t>
  </si>
  <si>
    <t>16. โครงการพัฒนาระบบบริการ One day Surgery</t>
  </si>
  <si>
    <t>จำนวนผู้ป่วยที่เข้ารับการผ่าตัดแบบ One Day Surgery</t>
  </si>
  <si>
    <t>17. โครงการพัฒนาระบบบริการ Minimally Invasive Surgery</t>
  </si>
  <si>
    <t>แผนงานที่ 8 : การพัฒนาตามโครงการพระราชดำริ และพื้นที่เฉพาะ (2 โครงการ)</t>
  </si>
  <si>
    <t>1. โครงการเฉลิมพระเกียรติ ร.10</t>
  </si>
  <si>
    <t>แผนงานที่ 9 : อุตสาหกรรมทางการแพทย์ครบวงจร (1 โครงการ)</t>
  </si>
  <si>
    <t>1.โครงการพัฒนาเมืองสมุนไพร</t>
  </si>
  <si>
    <t>จำนวนเมืองสมุนไพร</t>
  </si>
  <si>
    <t>แผนงานที่ 10 : การพัฒนาระบบบริหารจัดการกำลังคนด้านสุขภาพ (3 โครงการ)</t>
  </si>
  <si>
    <t xml:space="preserve">1. โครงการผลิตและพัฒนากำลังคนด้านสุขภาพสู่ความเป็นมืออาชีพ </t>
  </si>
  <si>
    <t xml:space="preserve">A = จำนวนหน่วยงานที่มีการน่าดัชนีความสุขของคนท่างาน (Happinometer)ไปใช้
</t>
  </si>
  <si>
    <t>อัตราการคงอยู่ของบุคลากรด้านสุขภาพ(Retention Rate)</t>
  </si>
  <si>
    <t>3.โครงการพัฒนาเครือข่ายกำลังคนด้านสุขภาพ</t>
  </si>
  <si>
    <t>2.โครงการเพิ่มประสิทธิภาพการบริหารจัดการกำลังคน</t>
  </si>
  <si>
    <t>1. โครงการประเมินคุณธรรมและความโปร่งใส และบริหาร</t>
  </si>
  <si>
    <t>2. โครงการพัฒนาองค์กรคุณภาพ</t>
  </si>
  <si>
    <t>แผนงานที่ 11 : การพัฒนาระบบธรรมาภิบาลและองค์กรคุณภาพ (2 โครงการ)</t>
  </si>
  <si>
    <t>แผนงานที่ 12 : การพัฒนาระบบข้อมูลสารสนเทศด้านสุขภาพ (2 โครงการ)</t>
  </si>
  <si>
    <t>แผนงานที่ 13 : การบริหารจัดการด้านการเงินการคลังสุขภาพ (2 โครงการ)</t>
  </si>
  <si>
    <t>แผนงานที่ 15 : การพัฒนางานวิจัยและนวัตกรรมด้านสุขภาพ (2 โครงการ)</t>
  </si>
  <si>
    <t>แผนงานที่ 15 : การปรับโครงสร้างและการพัฒนากฎหมายด้านสุขภาพ (1 โครงการ)</t>
  </si>
  <si>
    <t>รวม 15 แผนงาน45 โครงการ 80 ตัวชี้วัด</t>
  </si>
  <si>
    <t>เกณฑ์ปี 61</t>
  </si>
  <si>
    <t>ไตรมาส 2 และ 4</t>
  </si>
  <si>
    <t>สูงดีสมส่วนร้อยละ 54</t>
  </si>
  <si>
    <t xml:space="preserve">เด็กกลุ่มเสี่ยงได้รับ
การติดตามกระตุ้น
พัฒนาการและดูแล
ต่อเนื่องด้วย
เครื่องมือมาตรฐาน
ร้อยละ 60
</t>
  </si>
  <si>
    <t>A =จำนวนเด็กกลุ่มเสี่ยงที่ได้รับการติดตามกระตุ้น
พัฒนาการและดูแลต่อเนื่องด้วยเครื่องมือมาตรฐาน</t>
  </si>
  <si>
    <t>B = จำนวนเด็กกลุ่มเสี่ยงทั้งหมด</t>
  </si>
  <si>
    <t>A= จำนวนเด็กกลุ่มอายุ 12 ปีที่ปราศจากฟันผุ</t>
  </si>
  <si>
    <t>B= จำนวนเด็กกลุ่มอายุ 12 ปีที่ได้รับการอุดฟันและไม่มีฟันผุ หรือฟันถูกถอน</t>
  </si>
  <si>
    <t>C = จำนวนเด็กอายุ 12 ปีในพื้นที่รับผิดชอบ</t>
  </si>
  <si>
    <t xml:space="preserve">(A+B)/C x 100 </t>
  </si>
  <si>
    <t>นางสาวชยานิศ  อุปนันท์/กลุ่มงานทันตสาธารณสุข/037-425141-4 ต่อ 105</t>
  </si>
  <si>
    <t xml:space="preserve">A = จำนวนการคลอดมีชีพโดยหญิงอายุ 15 – 19 ปี (จากทะเบียนเกิด)  </t>
  </si>
  <si>
    <t>ร้อยละ 55</t>
  </si>
  <si>
    <t>A = จำนวนตําบลที่มีระบบการส่งเสริมสุขภาพผู้สูงอายุในชุมชนระยะยาว(long Term Care)ในชุมชนผ่านเกณฑ์</t>
  </si>
  <si>
    <t>ดำเนินงานได้ตามเกณฑ์ 1 - 5</t>
  </si>
  <si>
    <t>ระดับความสำเร็จของการดำเนินงาน Healthy Ageing</t>
  </si>
  <si>
    <t>มีฐานข้อมูลสถานะสุขภาพผู้สูงอายุ ไม่น้อยกว่าร้อยละ 60</t>
  </si>
  <si>
    <t>1. ร้อยละของผู้สงอาย ู ุที่ได้รับการคัดกรอง/ประเมินสุขภาพ(ดําเนินการครบทุกประเด็นและยอดคัดกรองสะสม)</t>
  </si>
  <si>
    <t>2. อัตราของผู้สูงอายุที่มีความเสี่ยงภาวะสมองเสื่อม</t>
  </si>
  <si>
    <t>มีสถานะผู้สูงอายุที่มีความเสี่ยงภาวะสมองเสื่อม</t>
  </si>
  <si>
    <t>3. อัตราของผู้สูงอายุที่มีความเสี่ยงภาวะหกล้ม</t>
  </si>
  <si>
    <t>มีสถานะผู้สูงอายุ
ที่มีความเสี่ยง
ภาวะหกล้ม</t>
  </si>
  <si>
    <t>4. ร้อยละของผู้สงอาย ู ุที่สามารถ
ช่วยเหลือตนเองได้ในการทํากิจวัตประจําวันพื้นฐาน</t>
  </si>
  <si>
    <t>เพิ่มขึ้นหรือคงที่
จากปี 60</t>
  </si>
  <si>
    <t>5. มีการดําเนินจัดบริการสุขภาพผู้สูงอายุใสถานบริการสุขภาพ</t>
  </si>
  <si>
    <t>รพท/ศ = 1
แห่ง
- รพช. อย่าง
น้อย 1 แห่ง</t>
  </si>
  <si>
    <t>A = จำนวนอำเภอที่มีคณะกรรมการพัฒนาคุณภาพชีวิตระดับอำเภอผ่านเกณฑ์คุณภาพ</t>
  </si>
  <si>
    <t>A = จำนวนจังหวัดที่มี EOC และ SAT ที่สามารถปฏิบัติงานได้จริง</t>
  </si>
  <si>
    <t>ร้อยละ 85 (ขั้นตอนที่ 5)</t>
  </si>
  <si>
    <t>ร้อยละ 87</t>
  </si>
  <si>
    <t xml:space="preserve">A = จำนวนคนที่เข้าถึงบริการป้องกันเชิงรุกในจังหวัด
(จํานวนคนที่เข้าถึงบริการป้องกันเชิงรุก ในกลุ่มชายมีเพศสัมพันธ์กับชาย/MSM +สาวประเภทสอง /TG + กลุ่มพนักงานบริการ/SW ทั้งหญิงและชาย + กลุ่มผู้ใช้ยาเสพติดด้วยวิธีฉีด /PWID)
</t>
  </si>
  <si>
    <t xml:space="preserve">B = จํานวนประชากรกลุ่มประชากรหลัก* ที่คาดประมาณในพื้นที่ (รวมคาดประมาณทุกกลุ่ม)
</t>
  </si>
  <si>
    <t>A = จํานวนตําบลที่ดําเนินงานคัดกรองโรคพยาธิใบไม้ตับผ่านเกณฑ์ที่กำหนด</t>
  </si>
  <si>
    <t xml:space="preserve">B = จำนวนตำบลเป้าหมาย </t>
  </si>
  <si>
    <t>น้อยกว่าหรือเท่ากับ 4.5</t>
  </si>
  <si>
    <t>ไม่เกิน 16 ต่อประชากรแสนคน</t>
  </si>
  <si>
    <t>อัตราผู้ป่วยเบาหวานรายใหม่จากกลุ่มเสี่ยงเบาหวาน และความดันโลหิตสูงราย
ใหม่จากกลุ่มเสี่ยงและสงสัยป่วยความดันโลหิตสูง</t>
  </si>
  <si>
    <t>B = จํานวนประชากรอายุ 35 ปี ขึ้นไป ในเขตรับผิดชอบทั้งหมด ที่เป็นกลุ่มเสียงเบาหวานในปีงบประมาณที่ผ่านมา</t>
  </si>
  <si>
    <t>A=จํานวนของผักและผลไม้สดที่มผลการตรวจวิเคราะห์ผ่านมาตรฐานตามเกณฑ์ที่กําหนด</t>
  </si>
  <si>
    <t>B=จํานวนของผักและผลไม้สดที่เก็บตัวอย่างและได้รับรายงานผลการตรวจวิเคราะห์ทั้งหมด</t>
  </si>
  <si>
    <t>C = จํานวนของนมโรงเรียนที่มีผลการตรวจวิเคราะห์ผ่านมาตรฐานตามเกณฑ์ที่กําหนด</t>
  </si>
  <si>
    <t>D = จํานวนของนมโรงเรียนที่เก็บตัวอย่างและได้รับรายงานผลการตรวจวิเคราะห์ทั้งหมด</t>
  </si>
  <si>
    <t>B = จํานวนผลิตภัณฑ์สุขภาพที่ได้รับผลวิเคราะห์จากห้องปฏิบัติการทั้งหมด</t>
  </si>
  <si>
    <t>D = จํานวนผลิตภัณฑ์สุขภาพที่ได้รับผลจากชุดทดสอบเบื้องต้นทั้งหมด</t>
  </si>
  <si>
    <t>((A+C)/(B+D)) x 100</t>
  </si>
  <si>
    <t>C = จํานวนผลิตภัณฑ์สุขภาพที่ตรวจสอบโดยชุดทดสอบเบื้องต้นที่ได้มาตรฐานตามเกณฑ์ที่กำหนด</t>
  </si>
  <si>
    <t>A = จํานวนผลิตภัณฑ์สุขภาพที่ได้รับการตรวจสอบทางห้องปฏิบัติการที่ได้มาตรฐานตามเกณฑ์ที่กำหนด</t>
  </si>
  <si>
    <t>ร้อยละ 96</t>
  </si>
  <si>
    <t>สถานประกอบการ
เพื่อสุขภาพผ่าน
เกณฑ์ฯ
ร้อยละ 65</t>
  </si>
  <si>
    <t>ร้อยละ 20 ผ่านเณฑ์ระดับดีมาก(หรือผ่านอย่างน้อย 1 รพ.)</t>
  </si>
  <si>
    <t>A1 = จํานวนโรงพยาบาลสังกัดกระทรวงสาธารณสุขที่ดําเนินกิจกรรม GREEN &amp; CLEANผ่านเกณฑ์ระดับดีมาก</t>
  </si>
  <si>
    <t>ร้อยละ 36</t>
  </si>
  <si>
    <t>เบาหวานมากกว่าหรือเท่ากับร้อยละ 40</t>
  </si>
  <si>
    <t xml:space="preserve">A = จํานวนผู้ป่วยโรคเบาหวานที่ลงทะเบียนและอยู่ในพื้นที่รับผิดชอบมีระดับค่าน้ำตาลอยู่ในเกณฑ์ที่ควบคุมได้
</t>
  </si>
  <si>
    <t xml:space="preserve">B = จำนวนผู้ป่วยโรคเบาหวานที่ลงทะเบียนและอยู่ในพื้นที่รับผิดชอบ 
</t>
  </si>
  <si>
    <t>ความดัยมากกว่าหรือเท่ากับร้อยละ 40</t>
  </si>
  <si>
    <t xml:space="preserve">C = จำนวนผู้ป่วยโรคความดันโลหิตสูงที่ลงทะเบียนและอยู่ในพื้นที่รับผิดชอบ ทีระดับความดันโลหิตอยู่ในเกณฑ์ที่ควบคุมได้
</t>
  </si>
  <si>
    <t>มากกว่าหรือเท่ากับร้อยละ 82.5</t>
  </si>
  <si>
    <t xml:space="preserve">B = จำนวนผู้ป่วยเบาหวาน ความดันโลหิตสูง ที่ขึ้นทะเบียนและอยู่ในพื้นที่รับผิดชอบ 
</t>
  </si>
  <si>
    <t>RDU ขั้น 1 ร้อยละ 80 และขั้น 2 ร้อยละ 20</t>
  </si>
  <si>
    <t xml:space="preserve">B = จำนวนโรงพยาบาล/ทั้งหมด </t>
  </si>
  <si>
    <t>C = จํานวนโรงพยาบาลศูนย์ โรงพยาบาลทั่วไปที่ดําเนินกิจกรรม AMR ตามที่กําหนด</t>
  </si>
  <si>
    <t>D = จํานวนโรงพยาบาลศูนย์ โรงพยาบาลทั่วไปทั้งหม</t>
  </si>
  <si>
    <t>ร้อยละ 70 ของ
โรงพยาบาล มี
ระบบการจัดการ
AMR อย่างบูรณา
การ</t>
  </si>
  <si>
    <t>A = จำนวนผู้ป่วย 4 สาขา ที่ส่งต่อออกนอกเขตสุขภาพรายไตรมาสปี 2560</t>
  </si>
  <si>
    <t>B = จำนวนผู้ป่วย 4 สาขา ที่ส่งต่อออกนอกเขตสุขภาพรายไตรมาสปี 2561</t>
  </si>
  <si>
    <t>ไตรมาสที่ 3 และ4</t>
  </si>
  <si>
    <t>น้อยกว่า 3.4 ต่อพันทารกเกิดมีชีพ</t>
  </si>
  <si>
    <t>ผ่านขั้นตอนที่ 2 ขั้นตอน ที่ 3 ขั้นตอน ที่ 4 และขั้นตอนที่ 5</t>
  </si>
  <si>
    <t xml:space="preserve">ร้อยละ 20
(รพศ./ทร้อยล10)
(รพช. ร้อยละ20)
รพ.สต.ร้อยละ30)
</t>
  </si>
  <si>
    <t xml:space="preserve">A = จำนวนผู้ป่วยโรคซึมเศร้าที่มารับบริการตั้งแต่ปีงบประมาณ 2552 สะสมมาจนถึงปีงบประมาณ 2561
</t>
  </si>
  <si>
    <t>B = จำนวนผู้ป่วยโรคซึมเศร้าคาดประมาณจากความชุกที่ได้จากการสำรวจ</t>
  </si>
  <si>
    <t xml:space="preserve"> น้อยกว่า ร้อยละ 30 </t>
  </si>
  <si>
    <t>จำนวนโรงพยาบาลที่มีทีม capture the fracture</t>
  </si>
  <si>
    <t xml:space="preserve">เขตสุขภาพที่มีการจัดตั้งทีม Capturethe fracture </t>
  </si>
  <si>
    <t>C = จํานวนผู้ป่วยที่มีกระดูกหักซ้ำาภายหลังกระดูกสะโพกหัก (refracture)</t>
  </si>
  <si>
    <t>น้อกว่าร้อยละ 30</t>
  </si>
  <si>
    <t>ร้อยละของผู้ป่วย Capture the fracture ที่มีภาวะกระดูกหักซ้ำ</t>
  </si>
  <si>
    <t>มากกว่าร้อยละ 50</t>
  </si>
  <si>
    <t>E = จํานวนผู้ป่วย Capture the fracture ทีได้รับการผ่าตัดแบบ Early surgery</t>
  </si>
  <si>
    <t>F = จํานวนผู้ป่วย Capture the fracture ที่ได้รับการผ่าตัดทั้งหมด</t>
  </si>
  <si>
    <t>(E/F) x 100</t>
  </si>
  <si>
    <t>ร้อยละของผู้ป่วย Capture the fracture ที่ได้รับการผ่าตัดภายใน 72 ชั่วโมงหลังจากได้รับการรักษาในโรงพยาบาล (Early surgery)</t>
  </si>
  <si>
    <t>ไม่เกิน 27 ต่อแสนประชากร</t>
  </si>
  <si>
    <t>มากกว่าหรือเท่ากับร้อยละ 85</t>
  </si>
  <si>
    <t xml:space="preserve">ไม่เกิน 24.6 ต่อประชากรแสนคน
</t>
  </si>
  <si>
    <t xml:space="preserve">ไม่เกิน 19.8 ต่อประชากรแสนคน
</t>
  </si>
  <si>
    <t xml:space="preserve">A = จํานวนผู้ป่วยโรคไตเรื้อรัง Stage 3-4 ตอนเริ่มประเมิน สัญชาติไทยที่มารับบริการที่โรงพยาบาลได้รับการตรวจ creatinine และ มีผล eGFR ≥ 2 ค่า และมีค่าเฉลี่ยการเปลี่ยนแปลง &lt; 4
</t>
  </si>
  <si>
    <t>B = จํานวนผู้ป่วยโรคไตเรื้อรัง Stage 3-4 ตอนเริ่มประเมิน สัญชาติไทยที่มารับบริการที่โรงพยาบาลได้รับการตรวจ creatinine และ มีผล eGFR ≥ 2 ค่า</t>
  </si>
  <si>
    <t>ร้อยละของโรงพยาบาลระดับ M/F ที่ให้บริการการดูแลระยะกลาง</t>
  </si>
  <si>
    <t>A = จํานวนโรงพยาบาลระดับ M และ F ที่ดำเนินงานการดูแลระยะกลาง</t>
  </si>
  <si>
    <t>B = จํานวนโรงพยาบาลระดับ M และ F ทงหมด</t>
  </si>
  <si>
    <t>ร้อยละ 15</t>
  </si>
  <si>
    <t>A = จํานวนผู้ป่วยทั้งหมดที่ได้รับการผ่าตัดแบบ One Day Surgery</t>
  </si>
  <si>
    <t>ร้อยละผู้ป่วยที่เข้ารับการผ่าตัดแบบ  Minimally Invasive Surgery</t>
  </si>
  <si>
    <t xml:space="preserve"> ร้อยละ 10</t>
  </si>
  <si>
    <t>A = จํานวนผู้ป่วยทั้งหมดที่ได้รับการผ่าตัดแบบ Minimally Invasive Surgery</t>
  </si>
  <si>
    <t>B = จํานวนผู้ป่วยที่เข้าเงื่อนไขในการเข้ารบการผ ั ่าตัดแบบด้วยโรค Minimally Invasive
Surgery ที่กําหนด (Principle diagnosis)</t>
  </si>
  <si>
    <t>อัตราการเสียชีวิตของผู้เจ็บบป่วยวิกฤตฉุกเฉิน ภายใน 24 ชั่วโมง ในโรงพยาบาล
ระดับ F2 ขึ้นไป (ทั้งที่ ER และ Admit)</t>
  </si>
  <si>
    <t>ร้อยละ 12</t>
  </si>
  <si>
    <t>B = จํานวนผู้เจ็บป่วยวิกฤตฉุกเฉินทั้งหมด</t>
  </si>
  <si>
    <t>A = จํานวนผู้เจ็บป่วยวิกฤตฉุกเฉินที่เสียชีวิตภายใน 24 ชั่วโมง</t>
  </si>
  <si>
    <t xml:space="preserve">A = จํานวนผปู้ ่วยวัณโรคปอดรายใหม่ ทขี่ นทะเบ ึ้ ียน ในไตรมาสที่ 1 ของปีงบประมาณ 2561(เดือนตุลาคม – ธันวาคม 2560) โดยมีผลการรักษาหาย (Cured) รวมกับรักษาครบ(Completed) โดยครบรอบรายงานผลการรักษาไม่เกินวันที่ 31 สิงหาคม 2561 เพื่อนําผลการรักษา (Outcome) ไปรายงานผลลัพธ์ในสิ้นเดือนกันยายน 2561
</t>
  </si>
  <si>
    <t xml:space="preserve">B = จํานวนผู้ป่วยวัณโรคปอดรายใหม่ ทขี่ นทะเบ ึ้ ียน ในไตรมาสที่ 1 ของปีงบประมาณ 2561
(เดือนตุลาคม – ธันวาคม 2560)
</t>
  </si>
  <si>
    <t>เขตสุขภาพละ 1 จังหวัด</t>
  </si>
  <si>
    <t>จํานวนเขตสุขภาพ ที่มีผลดําเนินการขับเคลื่อนเมืองสมุนไพรผ่านเกณฑ์ที่กําหนด</t>
  </si>
  <si>
    <t>ผ่านระดับ 4 ทั้ง 5 องค์ประกอบ</t>
  </si>
  <si>
    <t xml:space="preserve">จำนวนเขตสุขภาพที่มีค่าเฉลี่ยที่ระดับ 4 มั้ง 5 องค์ประกอบ
</t>
  </si>
  <si>
    <t>ไตรมาส 2 และ 3</t>
  </si>
  <si>
    <t>B = จำนวนบุคลากรเป้าหมายที่กำหนด</t>
  </si>
  <si>
    <t>ไม่น้อยกว่าร้อยละ 85</t>
  </si>
  <si>
    <t>A = จํานวนบุคลากรทั้งหมด (ทุกประเภทการจ้าง) ที่ปฏิบัติงานอยู่จริง ณ วันที่เก็บข้อมูล</t>
  </si>
  <si>
    <t>B = จํานวนบุคลากรทั้งหมด (ทุกประเภทการจ้าง) ณ ต้นปีงบประมาณ (1 ตุลาคม)</t>
  </si>
  <si>
    <t>A = จํานวนจังหวัดที่มีบุคลากรสาธารณสุข คิดเป็นร้อยละ 80 ขึ้นไปของกรอบอัตรากําลังที่ควรมี ที่กำหนดในระดับหน่วยงาน</t>
  </si>
  <si>
    <t>ระดับคุณธรรมและความโปร่งใสอยู่ในระดับสูงมาก ร้อยละ 90</t>
  </si>
  <si>
    <t xml:space="preserve">A = จํานวนหน่วยงานที่ผ่านเกณฑ์การประเมินตนเองตามแบบสํารวจหลักฐานเชิงประจักษ์
(Evidence Base) ผ่านเกณฑ์ร้อยละ 90 (ใน 1 ปี)
</t>
  </si>
  <si>
    <t>สสจ.ระดับ 5
สสอ. ระดับ 5 ร้อยละ 20</t>
  </si>
  <si>
    <t xml:space="preserve">A = จำนวนส่วนราชการในสังกัดกระทรวสาธารณสุขผ่านเกณฑ์คุณภาพการบริหารจัดการภาครัฐ (PMQA) รายหมวด 1 และ 5
</t>
  </si>
  <si>
    <t>รพศ และ รพท. ร้อยละ 100</t>
  </si>
  <si>
    <t>รพช. ร้อยละ 80</t>
  </si>
  <si>
    <t>A = จำนวนรพศ และ รพท. ในจังหวัดสระแก้ว ที่ผ่านเกณฑ์รับรอง HA ขั้น 3</t>
  </si>
  <si>
    <t>B = B = จำนวนรพศ และ รพท. สาธารณสุข ในจังหวัดสระแก้วทั้งหมด</t>
  </si>
  <si>
    <t>A = จำนวนรพช.ในจังหวัดสระแก้ว ที่ผ่านเกณฑ์รับรอง HA ขั้น 3</t>
  </si>
  <si>
    <t>B = B = จำนวนรพช. ในจังหวัดสระแก้วทั้งหมด</t>
  </si>
  <si>
    <t>คุณภาพข้อมูลข้อมูลบริการสุขภาพ ไม่น้อยกว่าร้อยละ 50</t>
  </si>
  <si>
    <t>A = จํานวนจังหวัดผ่านเกณฑ์คุณภาพข้อมูลสาเหตุการตาย</t>
  </si>
  <si>
    <t>B = จํานวนจังหวัดทั้งหมด</t>
  </si>
  <si>
    <t>C = จํานวนรพ.สต. สังกัดสํานักงานปลัดกระทรวงสาธารณสุขที่ผ่านเกณฑ์คุณภาพเวชระเบียน</t>
  </si>
  <si>
    <t>D = จํานวนรพ.สต. สังกัดสํานักงานปลัดกระทรวงสาธารณสุขทผี่ ่านเกณฑ์คุณภาพการให้รหัสโรค</t>
  </si>
  <si>
    <t>E = จํานวน รพ.สต. สังกัดสํานักงานปลัดกระทรวงสาธารณสุขทั้งหมด</t>
  </si>
  <si>
    <t>ข้อมูลเวชระเบียน : (C/E) x 100</t>
  </si>
  <si>
    <t>ข้อมูลการให้รหัสโรค : (D/E) x 100</t>
  </si>
  <si>
    <t xml:space="preserve">B = จำนวนโรงพยาบาลทั้งหมด </t>
  </si>
  <si>
    <t xml:space="preserve">A = จำนวนโรงพยาบาลที่สามารถแลกเปลี่ยนข้อมูลกันได้ </t>
  </si>
  <si>
    <t>A = จํานวนประชาชนในเขตรับผิดชอบที่สามารถเข้าถึงข้อมูลสุขภาพตนเองได้</t>
  </si>
  <si>
    <t>B = จํานวนประชาชนในเขตรับผิดชอบทั้งหมด</t>
  </si>
  <si>
    <t>พิสัยความต่าง
ลดลง
จากปีก่อนหน้า</t>
  </si>
  <si>
    <t>ลดความต่างของ
อัตราการจ่ายเงิน</t>
  </si>
  <si>
    <t>ไม่ต่ำกว่าร้อยละ 20</t>
  </si>
  <si>
    <t>A = จํานวนครั้งของผู้ป่วยฉุกเฉินวิกฤตที่มาโดยระบบการแพทย์ฉุกเฉิน (EMS)</t>
  </si>
  <si>
    <t>B = จํานวนครั้งของผู้ป่วยฉุกเฉินวิกฤตทั้งหมดที่มารับบริการที่ห้องฉุกเฉิน (ER Visit)</t>
  </si>
  <si>
    <t>ไม่เกิน ร้อยละ 6</t>
  </si>
  <si>
    <t xml:space="preserve">B = จำนวนหน่วยบริการสังกัดส่านักงานปลัด กระทรวงสาธารณสุข ทั้งหมด (หน่วยบริการที่จัดส่งรายงานงบทดลอง)
</t>
  </si>
  <si>
    <t>ไตรมาส 2 3 4</t>
  </si>
  <si>
    <t>ร้อยละของยากลุ่มเป้าหมายที่ผลิตหรือนําเข้าเพื่อทดแทนยาต้นแบบเพิ่มขึ้น</t>
  </si>
  <si>
    <t>ร้อยละ 10 ของ
รายการยา
กลุ่มเป้าหมายได้รับ
ทะเบียนตํารับและ
พร้อมจําหน่าย
ในเชิงพาณิช</t>
  </si>
  <si>
    <t>ร้อยละ 28</t>
  </si>
  <si>
    <t>A = จํานวนข้อมูลจากฐานข้อมูลนวัตกรรมด้านวิทยาศาสตร์การแพทย์ปีงบประมาณที่ต้องการวัด</t>
  </si>
  <si>
    <t>B = จํานวนข้อมูลจากฐานข้อมูลลนวัตกรรมด้านวิทยาศาสตร์การแพทย์ปีงบประมาณ 2560</t>
  </si>
  <si>
    <t>จำนวนตำรับยาแผนไทยแห่งชาติ อที่ผ่านการเห็นชอบจากคณะกรรมการคุ้มครอง และส่งเสริมภูมิปัญญาการแพทย์แผนไทย</t>
  </si>
  <si>
    <t xml:space="preserve">จำนวนวิจัย/R2Rการแพทย์แผนไทย </t>
  </si>
  <si>
    <t>ร้อยละของกฎหมายที่ควรปรับปรุงได้รับการแก้ไขและมีการบังคับใช้</t>
  </si>
  <si>
    <t>A = สํานักงานสาธารณสุขจังหวัดที่บังคับใช้กฎหมายได้ครบองค์ประกอบ</t>
  </si>
  <si>
    <t>B = สํานักงานสาธารณสุขจังหวัดทั้งหมด</t>
  </si>
  <si>
    <t>สสจ.ดำเนินการได้ร้อยละ 90</t>
  </si>
  <si>
    <t xml:space="preserve">ร้อยละสถานบริการสุขภาพที่มีการคลอดมาตรฐาน </t>
  </si>
  <si>
    <t xml:space="preserve"> ร้อยละของเด็กอายุ 0-5 ปี มีพัฒนาการสมวัย</t>
  </si>
  <si>
    <t>ร้อยละของเด็กอายุ 0-5 ปี สูงดีสมส่วน และส่วนสูงเฉลี่ยที่อายุ 5 ปี</t>
  </si>
  <si>
    <t xml:space="preserve"> เด็กไทยมีระดับสติปัญญาเฉลี่ยไม่ต่ำกว่า 100</t>
  </si>
  <si>
    <t xml:space="preserve">ร้อยละของเด็กวัยเรียน สูงดีสมส่วน   </t>
  </si>
  <si>
    <t>ร้อยละของเด็กไทยมีความฉลาดทางอารมณ์ (EQ) อยู่ในเกณฑ์ปกติขึ้นไป</t>
  </si>
  <si>
    <t xml:space="preserve"> ร้อยละของเด็กกลุ่มอายุ 0-12 ปีฟันดีไม่มีผุ (cavity free)</t>
  </si>
  <si>
    <t xml:space="preserve"> อัตราการคลอดมีชีพในหญิงอายุ 15-19 ปี</t>
  </si>
  <si>
    <t>ร้อยละของประชาชนวัยทำงานอายุ 30 - 44 ปี มีค่าดัชนีมวลกายปกติ</t>
  </si>
  <si>
    <t xml:space="preserve"> ร้อยละของตำบลที่มีระบบส่งเสริมสุขภาพดูแลผู้สูงอายุ ผู้พิการและผู้ด้อยโอกาสและการดูแลระยะยาวในชุมชน (Long Term Care) ผ่านเกณฑ์ </t>
  </si>
  <si>
    <t xml:space="preserve"> ร้อยละของ Healthy Ageing </t>
  </si>
  <si>
    <t xml:space="preserve"> ร้อยละของการมีคณะกรรมการพัฒนาคุณภาพชีวิตระดับอำเภอ(พชอ.)ที่มีคุณภาพ</t>
  </si>
  <si>
    <t>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</t>
  </si>
  <si>
    <t xml:space="preserve"> ร้อยละของกลุ่มประชากรหลักที่เข้าถึงบริการป้องกัน HIV และโรคติดต่อทางเพศสัมพันธ์เชิงรุก</t>
  </si>
  <si>
    <t xml:space="preserve"> ร้อยละของตำบลจัดการสุขภาพในการเฝ้าระวัง ป้องกันแก้ไขปัญหาโรคพยาธิใบไม้ตับ และมะเร็งท่อน้ำดี </t>
  </si>
  <si>
    <t xml:space="preserve">อัตราการเสียชีวิตจากการจมน้ำของเด็กอายุน้อยกว่า 15 ปี </t>
  </si>
  <si>
    <t xml:space="preserve">อัตราการเสียชีวิตจากการบาดเจ็บทางถนน </t>
  </si>
  <si>
    <t xml:space="preserve"> ร้อยละของผลิตภัณฑ์อาหารสดและอาหารแปรรูปมีความปลอดภัย</t>
  </si>
  <si>
    <t>ร้อยละของผลิตภัณฑ์สุขภาพที่ได้รับการตรวจสอบได้มาตรฐานตามเกณฑ์ที่กำหนด</t>
  </si>
  <si>
    <t>ร้อยละของสถานพยาบาลและสถานประกอบการเพื่อสุขภาพได้รับการตรวจสอบมาตรฐานตามเกณฑ์ที่กำหนด</t>
  </si>
  <si>
    <t>ร้อยละของโรงพยาบาลที่พัฒนาอนามัยสิ่งแวดล้อมได้ตามเกณฑ์ GREEN&amp;CLEAN Hospital</t>
  </si>
  <si>
    <t>ร้อยละจังหวัดที่มีระบบจัดการปัจจัยเสี่ยงจากสิ่งแวดล้อมเพื่อสุขภาพอย่างบูรณาการมีประสิทธิภาพและยั่งยืน</t>
  </si>
  <si>
    <t xml:space="preserve"> ร้อยละของคลินิกหมอครอบครัวที่เปิดดำเนินการในพื้นที่ (Primary Care Cluster)</t>
  </si>
  <si>
    <t>ร้อยละของผู้ป่วยโรคเบาหวานและโรคความดันโลหิตสูงที่ควบคุมได้</t>
  </si>
  <si>
    <t xml:space="preserve"> 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</si>
  <si>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อัตราตายของผู้ป่วยโรคหลอดเลือดสมอง</t>
  </si>
  <si>
    <t>ร้อยละของโรงพยาบาลที่ใช้ยาอย่างสมเหตุสมผล (RDU)</t>
  </si>
  <si>
    <t xml:space="preserve">ร้อยละการส่งต่อผู้ป่วยนอกเขตสุขภาพลดลง </t>
  </si>
  <si>
    <t>อัตราตายทารกแรกเกิด อายุน้อยกว่าหรือเท่ากับ 28 วัน</t>
  </si>
  <si>
    <t xml:space="preserve"> ร้อยละของโรงพยาบาลที่มีการดูแลแบบประคับประคอง (Palliative Care)</t>
  </si>
  <si>
    <t xml:space="preserve"> ร้อยละของผู้ป่วยนอกได้รับบริการการแพทย์แผนไทยและการแพทย์ทางเลือก</t>
  </si>
  <si>
    <t xml:space="preserve"> ร้อยละของผู้ป่วยโรคซึมเศร้าเข้าถึงบริการสุขภาพจิต</t>
  </si>
  <si>
    <t xml:space="preserve">อัตราการฆ่าตัวตายสำเร็จ </t>
  </si>
  <si>
    <t>อัตราตายผู้ป่วยติดเชื้อในกระแสเลือดแบบรุนแรงชนิดcommunity-acquired</t>
  </si>
  <si>
    <t>ร้อยละโรงพยาบาลตั้งแต่ระดับ F2 ขึ้นไปสามารถให้ยาละลายลิ่มเลือด (Fibrinolytic drug) ในผู้ป่วย STEMI ได้</t>
  </si>
  <si>
    <t>อัตราตายจากโรคหลอดเลือดหัวใจ</t>
  </si>
  <si>
    <t>ลดระยะเวลารอคอย ผ่าตัด เคมีบำบัด รังสีรักษา ของมะเร็ง 5 อันดับแรก</t>
  </si>
  <si>
    <t xml:space="preserve"> อัตราตายจากโรคมะเร็งตับ</t>
  </si>
  <si>
    <t xml:space="preserve"> อัตราตายจากมะเร็งปอด</t>
  </si>
  <si>
    <t>ร้อยละของผู้ป่วย CKD ที่มีอัตราการลดลงของ eGFR&lt;4 ml/min/1.73m2/yr</t>
  </si>
  <si>
    <t xml:space="preserve"> ร้อยละของผู้ป่วยตาบอดจากต้อกระจก (Blinding Cataract) ได้รับการผ่าตัดภายใน 30 วัน</t>
  </si>
  <si>
    <t>อัตราส่วนของจํานวนผู้ยินยอมบริจาคอวัยวะจากผู้ป่วยสมองตาย ต่อจํานวนผู้ป่วยเสียชีวิตในโรงพยาบาล</t>
  </si>
  <si>
    <t xml:space="preserve"> ร้อยละของผู้ป่วยยาเสพติดที่หยุดเสพต่อเนื่อง </t>
  </si>
  <si>
    <t xml:space="preserve"> อัตราความสําเร็จการรักษาผู้ป่วยวัณโรคปอดรายใหม่</t>
  </si>
  <si>
    <t>ร้อยละการผ่านเกณฑ์ของหน่วยบริการสาธารณสุข สำหรับการจัดบริการอาชีวอนามัย และเวชกรรมสิ่งแวดล้อมในเขตพัฒนาเศรษฐกิจพิเศษ ตามเกณฑ์ที่กำหนด</t>
  </si>
  <si>
    <t>ร้อยละของเขตสุขภาพที่มีการบริหารจัดการระบบการผลิตและพัฒนากำลังคนได้ตามเกณฑ์ที่กำหนด</t>
  </si>
  <si>
    <t xml:space="preserve"> ร้อยละของบุคลากรที่ได้รับการพัฒนาตามเกณฑ์ที่กำหนด</t>
  </si>
  <si>
    <t>ร้อยละของหน่วยงานที่มีการนำดัชนีความสุขของคนทำงาน (Happinometer)</t>
  </si>
  <si>
    <t>ร้อยละของจังหวัดที่มีบุคลากรสาธารณสุขเพียงพอ</t>
  </si>
  <si>
    <t>ร้อยละของครอบครัวที่มีศักยภาพในการดูแลสุขภาพตนเองได้ตามเกณฑ์ที่กำหนด</t>
  </si>
  <si>
    <t>ร้อยละของหน่วยงานในสังกัดกระทรวงสาธารณสุขผ่านเกณฑ์การประเมิน ITA</t>
  </si>
  <si>
    <t xml:space="preserve">ร้อยละของการจัดซื้อร่วมของยา เวชภัณฑ์ที่ไม่ใช่ยา วัสดุวิทยาศาสตร์ และวัสดุทันตกรรม </t>
  </si>
  <si>
    <t>ร้อยละของหน่วยงานภายในกระทรวงสาธารณสุขผ่านเกณฑ์การประเมินระบบการควบคุมภายใน</t>
  </si>
  <si>
    <t>ระดับความสำเร็จของการพัฒนาคุณภาพการบริหารจัดการของส่วนราชการในสังกัดกระทรวงสาธารณสุข</t>
  </si>
  <si>
    <t xml:space="preserve"> ร้อยละของหน่วยบริการที่ผ่านการรับรองคุณภาพโรงพยาบาล (HA) ขั้น 3</t>
  </si>
  <si>
    <t xml:space="preserve"> ร้อยละของ รพ.สต. ในแต่ละอำเภอที่ผ่านเกณฑ์ระดับการพัฒนาคุณภาพ รพ.สต.ติดดาว</t>
  </si>
  <si>
    <t>ร้อยละของจังหวัดและหน่วยบริการที่ผ่านเกณฑ์คุณภาพข้อมูล</t>
  </si>
  <si>
    <t>ร้อยละของหน่วยบริการระดับทุติยภูมิและตติยภูมิสามารถแลกเปลี่ยนข้อมูลสุขภาพได้  (Health Information Exchange (HIE))</t>
  </si>
  <si>
    <t>ร้อยละของประชาชนเข้าถึงข้อมูลสุขภาพตนเองได้ (Personal Health Record)</t>
  </si>
  <si>
    <t>รายจ่ายต่อหัวที่ปรับด้วยโครงสร้างอายุ ของ 3 ระบบหลักประกันสุขภาพภาครัฐ(Age adjusted health expenditure per capita of each scheme)</t>
  </si>
  <si>
    <t xml:space="preserve">กำหนดให้มีมาตรฐานการจ่ายเงินของแต่ละระบบหลักประกันสุขภาพภาครัฐให้แก่สถานพยาบาลเป็นราคาเดียวกันในทุกประเภทและระดับการบริการ </t>
  </si>
  <si>
    <t xml:space="preserve"> ร้อยละของประชากรเข้าถึงบริการการแพทย์ฉุกเฉินปี 2560</t>
  </si>
  <si>
    <t>ร้อยละของหน่วยบริการที่ประสบภาวะวิกฤตทางการเงิน</t>
  </si>
  <si>
    <t xml:space="preserve"> ร้อยละผลงานวิจัย/R2R ด้านสุขภาพที่เผยแพร่ให้หน่วยงานต่างๆนำไปใช้ประโยชน์</t>
  </si>
  <si>
    <t>ร้อยละรายการยาและเครื่องมือแพทย์ที่ได้รับการขึ้นทะเบียน</t>
  </si>
  <si>
    <t>จำนวนงานวิจัยสมุนไพร/งานวิจัยการแพทย์แผนไทย และการแพทย์ทางเลือกที่นำมาใช้จริงทางการแพทย์หรือการตลาด</t>
  </si>
  <si>
    <t>นายจิระเดช ช่างสาย/งานข้อมูลข่าวสารและเทคโนโลยีสารสนเทศ/0-3742-5141 ต่อ 109</t>
  </si>
  <si>
    <t>PA
ปลัด 61</t>
  </si>
  <si>
    <t>Pa
ผตร.61</t>
  </si>
  <si>
    <t>แหล่งการดึงข้อมูล</t>
  </si>
  <si>
    <t>รายงานการประเมิน</t>
  </si>
  <si>
    <t>Health Explorer</t>
  </si>
  <si>
    <t>HDC</t>
  </si>
  <si>
    <t>รายงาน</t>
  </si>
  <si>
    <t>รายงายการประเมิน</t>
  </si>
  <si>
    <t>VISION 2020</t>
  </si>
  <si>
    <t xml:space="preserve">กลุ่มงานแพทย์แผนไทยฯ  </t>
  </si>
  <si>
    <t>Happinometer</t>
  </si>
  <si>
    <t>43 แฟ้ม</t>
  </si>
  <si>
    <t>นายพิชิตชัย  เชิดชู กลุ่มงานนิติการ</t>
  </si>
  <si>
    <t>อัตราส่วนการตายมารดาไทย</t>
  </si>
  <si>
    <t>ไม่เกินร้อยละ 40</t>
  </si>
  <si>
    <t>A/B x 100</t>
  </si>
  <si>
    <t>D = จํานวนผู้ป่วย Capture the fracture ทั้งหมด</t>
  </si>
  <si>
    <t>(A/B)</t>
  </si>
  <si>
    <t>ร้อยละของงบประมาณด้านการวิจัยและพัฒนา ไม่น้อยกว่าร้อยละ 1.5 ของ
งบประมาณทงหมด</t>
  </si>
  <si>
    <t>ส่งเสริม</t>
  </si>
  <si>
    <t>กลุ่มงาน</t>
  </si>
  <si>
    <t>คุณภาพ</t>
  </si>
  <si>
    <t>ควบคุมโรค</t>
  </si>
  <si>
    <t>อนามัยสิ่งแวดล้อม</t>
  </si>
  <si>
    <t>NCD</t>
  </si>
  <si>
    <t>คุ้มครอง</t>
  </si>
  <si>
    <t>แผนไทย</t>
  </si>
  <si>
    <t>รพร.</t>
  </si>
  <si>
    <t>ทรัพ</t>
  </si>
  <si>
    <t>ควบคุมภายใน</t>
  </si>
  <si>
    <t>พยส.</t>
  </si>
  <si>
    <t>ประกัน</t>
  </si>
  <si>
    <t>นิติการ</t>
  </si>
  <si>
    <t>ไม่วัด</t>
  </si>
  <si>
    <t>ทันตะ</t>
  </si>
  <si>
    <t>สำรวจ</t>
  </si>
  <si>
    <t>จำนวน</t>
  </si>
  <si>
    <t>electronic</t>
  </si>
  <si>
    <t>Evaluation</t>
  </si>
  <si>
    <t>Survey</t>
  </si>
  <si>
    <t>คุณภาพฯ</t>
  </si>
  <si>
    <t>ส่งเสริมฯ</t>
  </si>
  <si>
    <t>ทรัพยากรบุคคล</t>
  </si>
  <si>
    <t>ควบคุมโรคติดต่อ</t>
  </si>
  <si>
    <t>คุ้มครองฯ</t>
  </si>
  <si>
    <t>ทันตฯ</t>
  </si>
  <si>
    <t>ประกันฯ</t>
  </si>
  <si>
    <t>7/19/26/27/28/32/34/35/38/39/41/42/43/46</t>
  </si>
  <si>
    <t>แพทย์แผนไทย</t>
  </si>
  <si>
    <t>60/62</t>
  </si>
  <si>
    <t>รวม</t>
  </si>
  <si>
    <r>
      <t>ระดับการผ่านเกณฑ์(พื้นฐาน/ดี/ดีมาก)</t>
    </r>
    <r>
      <rPr>
        <sz val="14"/>
        <color rgb="FFFF0000"/>
        <rFont val="TH SarabunPSK"/>
        <family val="2"/>
      </rPr>
      <t>ระบุระดับ</t>
    </r>
  </si>
  <si>
    <t>ระบุระดับ</t>
  </si>
  <si>
    <t>ร้อยละของ Ill Define (ระบุ)</t>
  </si>
  <si>
    <t>ระบุกิจกรรมตาม Quickwin ที่ดำเนินการ</t>
  </si>
  <si>
    <t>ผลงานปี 2560</t>
  </si>
  <si>
    <t>4 ตำบล</t>
  </si>
  <si>
    <t xml:space="preserve"> 4 ตำบล</t>
  </si>
  <si>
    <t>1(ผ่านระดับพื้นฐาน)</t>
  </si>
  <si>
    <t>ผ่าน5 ใน 5องค์ประกอบ</t>
  </si>
  <si>
    <t>10 ตำรับ</t>
  </si>
  <si>
    <t>วิจัย 7 เรื่อง นวัตกรรม 10 เรื่อง</t>
  </si>
  <si>
    <r>
      <t xml:space="preserve">ตัวชี้วัด
</t>
    </r>
    <r>
      <rPr>
        <b/>
        <sz val="20"/>
        <color rgb="FF002060"/>
        <rFont val="TH SarabunPSK"/>
        <family val="2"/>
      </rPr>
      <t>(สีเหลือง=PA )</t>
    </r>
  </si>
  <si>
    <t>ไม่ต้องดำเนินการ</t>
  </si>
  <si>
    <t>ตัวชี้วัดที่</t>
  </si>
  <si>
    <t>ตัวชี้วัด กสธ.</t>
  </si>
  <si>
    <t>ตัวชี้วัด ยุทธ์สระแก้ว</t>
  </si>
  <si>
    <t>พัฒนายุทธศาสตร์</t>
  </si>
  <si>
    <r>
      <rPr>
        <u val="double"/>
        <sz val="14"/>
        <color rgb="FF000000"/>
        <rFont val="TH SarabunPSK"/>
        <family val="2"/>
      </rPr>
      <t>23</t>
    </r>
    <r>
      <rPr>
        <sz val="14"/>
        <color rgb="FF000000"/>
        <rFont val="TH SarabunPSK"/>
        <family val="2"/>
      </rPr>
      <t>/24</t>
    </r>
  </si>
  <si>
    <r>
      <t>20/21/22/</t>
    </r>
    <r>
      <rPr>
        <u val="double"/>
        <sz val="14"/>
        <color rgb="FF000000"/>
        <rFont val="TH SarabunPSK"/>
        <family val="2"/>
      </rPr>
      <t>29</t>
    </r>
    <r>
      <rPr>
        <sz val="14"/>
        <color rgb="FF000000"/>
        <rFont val="TH SarabunPSK"/>
        <family val="2"/>
      </rPr>
      <t>/52/61</t>
    </r>
  </si>
  <si>
    <r>
      <t>36/37/40/45/47/</t>
    </r>
    <r>
      <rPr>
        <u val="double"/>
        <sz val="14"/>
        <color rgb="FF000000"/>
        <rFont val="TH SarabunPSK"/>
        <family val="2"/>
      </rPr>
      <t>48</t>
    </r>
    <r>
      <rPr>
        <sz val="14"/>
        <color rgb="FF000000"/>
        <rFont val="TH SarabunPSK"/>
        <family val="2"/>
      </rPr>
      <t>/49</t>
    </r>
  </si>
  <si>
    <t>กดตัวกรองเพื่อดูแต่ละกลุ่มงาน</t>
  </si>
  <si>
    <t>แหล่งข้อมูลของตัวชี้วัด กสธ.</t>
  </si>
  <si>
    <t>68/69/70/75/76/78</t>
  </si>
  <si>
    <r>
      <rPr>
        <b/>
        <sz val="14"/>
        <color rgb="FFFF0000"/>
        <rFont val="TH SarabunPSK"/>
        <family val="2"/>
      </rPr>
      <t>66</t>
    </r>
    <r>
      <rPr>
        <sz val="14"/>
        <color rgb="FF000000"/>
        <rFont val="TH SarabunPSK"/>
        <family val="2"/>
      </rPr>
      <t>/67</t>
    </r>
  </si>
  <si>
    <r>
      <rPr>
        <b/>
        <sz val="14"/>
        <color rgb="FFFF0000"/>
        <rFont val="TH SarabunPSK"/>
        <family val="2"/>
      </rPr>
      <t>54/55/</t>
    </r>
    <r>
      <rPr>
        <b/>
        <u val="double"/>
        <sz val="14"/>
        <color rgb="FFFF0000"/>
        <rFont val="TH SarabunPSK"/>
        <family val="2"/>
      </rPr>
      <t>56</t>
    </r>
    <r>
      <rPr>
        <b/>
        <sz val="14"/>
        <color rgb="FFFF0000"/>
        <rFont val="TH SarabunPSK"/>
        <family val="2"/>
      </rPr>
      <t>/</t>
    </r>
    <r>
      <rPr>
        <b/>
        <u val="double"/>
        <sz val="14"/>
        <color rgb="FFFF0000"/>
        <rFont val="TH SarabunPSK"/>
        <family val="2"/>
      </rPr>
      <t>57</t>
    </r>
    <r>
      <rPr>
        <b/>
        <sz val="14"/>
        <color rgb="FFFF0000"/>
        <rFont val="TH SarabunPSK"/>
        <family val="2"/>
      </rPr>
      <t>/58</t>
    </r>
    <r>
      <rPr>
        <sz val="14"/>
        <color rgb="FF000000"/>
        <rFont val="TH SarabunPSK"/>
        <family val="2"/>
      </rPr>
      <t>/73/74</t>
    </r>
  </si>
  <si>
    <r>
      <rPr>
        <u val="double"/>
        <sz val="14"/>
        <color rgb="FFFF0000"/>
        <rFont val="TH SarabunPSK"/>
        <family val="2"/>
      </rPr>
      <t>72</t>
    </r>
    <r>
      <rPr>
        <sz val="14"/>
        <color rgb="FFFF0000"/>
        <rFont val="TH SarabunPSK"/>
        <family val="2"/>
      </rPr>
      <t>/</t>
    </r>
  </si>
  <si>
    <r>
      <rPr>
        <b/>
        <sz val="14"/>
        <color rgb="FFFF0000"/>
        <rFont val="TH SarabunPSK"/>
        <family val="2"/>
      </rPr>
      <t>33</t>
    </r>
    <r>
      <rPr>
        <sz val="14"/>
        <color rgb="FF000000"/>
        <rFont val="TH SarabunPSK"/>
        <family val="2"/>
      </rPr>
      <t>/</t>
    </r>
    <r>
      <rPr>
        <u val="double"/>
        <sz val="14"/>
        <color rgb="FF000000"/>
        <rFont val="TH SarabunPSK"/>
        <family val="2"/>
      </rPr>
      <t>53</t>
    </r>
    <r>
      <rPr>
        <sz val="14"/>
        <color rgb="FF000000"/>
        <rFont val="TH SarabunPSK"/>
        <family val="2"/>
      </rPr>
      <t>/77/</t>
    </r>
    <r>
      <rPr>
        <b/>
        <sz val="14"/>
        <color rgb="FFFF0000"/>
        <rFont val="TH SarabunPSK"/>
        <family val="2"/>
      </rPr>
      <t>79</t>
    </r>
  </si>
  <si>
    <r>
      <rPr>
        <sz val="14"/>
        <rFont val="TH SarabunPSK"/>
        <family val="2"/>
      </rPr>
      <t>1/</t>
    </r>
    <r>
      <rPr>
        <b/>
        <sz val="14"/>
        <color rgb="FFFF0000"/>
        <rFont val="TH SarabunPSK"/>
        <family val="2"/>
      </rPr>
      <t>2</t>
    </r>
    <r>
      <rPr>
        <sz val="14"/>
        <rFont val="TH SarabunPSK"/>
        <family val="2"/>
      </rPr>
      <t>/3/4</t>
    </r>
  </si>
  <si>
    <r>
      <t>1/2/3/4/5/6/7/9/10/</t>
    </r>
    <r>
      <rPr>
        <b/>
        <sz val="14"/>
        <color rgb="FFFF0000"/>
        <rFont val="TH SarabunPSK"/>
        <family val="2"/>
      </rPr>
      <t>11</t>
    </r>
    <r>
      <rPr>
        <sz val="14"/>
        <color rgb="FF000000"/>
        <rFont val="TH SarabunPSK"/>
        <family val="2"/>
      </rPr>
      <t>/12/31/44</t>
    </r>
  </si>
  <si>
    <t>รายละเอียดตัวชี้วัดปี 2561 จำแนกรายกลุ่มงาน</t>
  </si>
  <si>
    <r>
      <rPr>
        <b/>
        <sz val="14"/>
        <color theme="1"/>
        <rFont val="TH SarabunPSK"/>
        <family val="2"/>
      </rPr>
      <t xml:space="preserve">*หมายเหตุ </t>
    </r>
    <r>
      <rPr>
        <sz val="14"/>
        <color theme="1"/>
        <rFont val="TH SarabunPSK"/>
        <family val="2"/>
      </rPr>
      <t xml:space="preserve">1. </t>
    </r>
    <r>
      <rPr>
        <u val="double"/>
        <sz val="14"/>
        <color theme="1"/>
        <rFont val="TH SarabunPSK"/>
        <family val="2"/>
      </rPr>
      <t xml:space="preserve">    </t>
    </r>
    <r>
      <rPr>
        <sz val="14"/>
        <color theme="1"/>
        <rFont val="TH SarabunPSK"/>
        <family val="2"/>
      </rPr>
      <t>หมายถึง PA กระทรวงสาธารณสุข</t>
    </r>
  </si>
  <si>
    <r>
      <t xml:space="preserve">               2. </t>
    </r>
    <r>
      <rPr>
        <b/>
        <sz val="14"/>
        <color rgb="FFFF0000"/>
        <rFont val="TH SarabunPSK"/>
        <family val="2"/>
      </rPr>
      <t>ตัวหนังสือสีแดง</t>
    </r>
    <r>
      <rPr>
        <sz val="14"/>
        <color theme="1"/>
        <rFont val="TH SarabunPSK"/>
        <family val="2"/>
      </rPr>
      <t xml:space="preserve"> หมายถึง ตัวชี้วัดที่ทับซ้อนกัน(เช่นตัวชี้วัดที่ 66 ของ กสธ. ทับซ้อนกับตัวชี้วัดที่ 30 และ 31 ของยุทธศาสตร์จังหวัด)</t>
    </r>
  </si>
  <si>
    <t>PA 15 ตัวชี้วัด</t>
  </si>
  <si>
    <t xml:space="preserve">               4. ตัวชี้วัดที่ไม่ต้องดำเนินการ หมายถึง ตัวชี้วัดที่ให้ กรม กอง หรือประเทศ ดำเนินการ และรายงาน</t>
  </si>
  <si>
    <t xml:space="preserve">               3. รายละเอียดตัวชี้วัดอ้างอิงตามเอกสารรายละเอียดตัวชี้วัดกระทรวงสาธารณสุขประจำปีงบประมาณ 2561</t>
  </si>
  <si>
    <t>อัตราผู้ป่วยเบาหวานรายใหม่จากกลุ่มเสี่ยงเบาหวาน และความดันโลหิตสูงรายใหม่จากกลุ่มเสี่ยงและสงสัยป่วยความดันโลหิตสูง</t>
  </si>
  <si>
    <t>ชื่อตัวชี้วัด</t>
  </si>
  <si>
    <t>งานตรวจสอบภายใน และควบคุมภายใน</t>
  </si>
  <si>
    <t>กลุ่มงานควบคุมโรคไม่ติดต่อ สุขภาพจิต และยาเสพติด</t>
  </si>
  <si>
    <t>อัตราการเสียชีวิตของผู้เจ็บบป่วยวิกฤตฉุกเฉิน ภายใน 24 ชั่วโมง ในโรงพยาบาลระดับ F2 ขึ้นไป (ทั้งที่ ER และ Admit)</t>
  </si>
  <si>
    <t>กลุ่มงานควบคุมโรคติดต่อ</t>
  </si>
  <si>
    <t>กลุ่มงานพัฒนาคุณภาพ และรูปแบบบริการ</t>
  </si>
  <si>
    <t>กลุ่มงานคุ้มครองผู้บริโภค และเภสัชสาธารณสุข</t>
  </si>
  <si>
    <t>กลุ่มงานบริหารทรัพยากรบุคคล</t>
  </si>
  <si>
    <t>กลุ่มงานทันตสาธารณสุข</t>
  </si>
  <si>
    <t>กลุ่มงานนิติการ</t>
  </si>
  <si>
    <t>กลุ่มงานการแพทย์แผนไทย และการแพทย์ทางเลือก</t>
  </si>
  <si>
    <t>กลุ่มงานพัฒนายุทธศาสตร์สาธารณสุข</t>
  </si>
  <si>
    <t>กลุ่มงานส่งเสริมสุขภาพ</t>
  </si>
  <si>
    <t>กลุ่มงานอนามัยสิ่งแวดล้อม และอาชีวอนามัย</t>
  </si>
  <si>
    <t>โรงพระยาบาลสมเด็จพระยุพราชสระแก้ว</t>
  </si>
  <si>
    <t>ร้อยละของสถานบริการทุกระดับที่ผ่านมาตรฐานการดูแลสุขภาพผู้สูงอายุครบวงจร One Stop Service</t>
  </si>
  <si>
    <t>ร้อยละของชุมชนที่ดูแลสุขภาพและมีการจัดการภัยคุกคามต่อสุขภาพในชุมชน ลดปัญหาสุขภาพสำคัญในเด็ก วัยเรียน วัยรุ่นของชุมชนได้</t>
  </si>
  <si>
    <t>ร้อยละของตําบลที่มีระบบส่งเสริมสุขภาพดูแลผู้สูงอายุผู้พิการและผู้ด้อยโอกาสและการดูแลระยะยาวในชุมชน (Long Term Care) ผ่านเกณฑ</t>
  </si>
  <si>
    <t>ตัวชี้วัดกระทรวงสาธารณสุขปี 2561</t>
  </si>
  <si>
    <t>ตัวชี้วัดยุทธศาสตร์สุขภาพจังหวัดสระแก้ว ปี 2561</t>
  </si>
  <si>
    <t>ระดับความสำเร็จในการบรรลุผลสัมฤทธิ์ ตามมาตรฐานการประเมิน รพ.สต. ติดดาว</t>
  </si>
  <si>
    <t>เครือข่ายบริการผ่านเกณฑ์กระบวนการพัฒนาระบบสุขภาพอำเภอ (Distric Health  System)</t>
  </si>
  <si>
    <t>ประชาชาชนเข้าถึงบริการตามกลุ่มวัยไม่น้อยกว่า 80</t>
  </si>
  <si>
    <t>ประชาชนกลุ่มเป้าหมาย ของทีมหมอครอบครัว  ได้รับการดูแล ตามมาตรฐาน ในกลุ่ม ผู้สูงอายุติดบ้าน    ติดเตียง  ผู้ป่วยระยะสุดท้าย  ผู้พิการที่ต้องได้รับการดูแล  และเด็ก 0- 5 ปี  ไม่น้อยกว่าร้อยละ  80</t>
  </si>
  <si>
    <t>ประชาชนมีส่วนร่วมในการจัดบริการระดับปฐมภูมิไม่น้อยกว่าร้อยละ 80</t>
  </si>
  <si>
    <t>ประชาชนกลุ่มเป้าหมายมีความรอบรู้ด้านสุขภาพและพฤติกรรมสุขภาพไม่น้อยกว่าร้อยละ 70</t>
  </si>
  <si>
    <t>จำนวนโรงพยาบาลที่จัดระบบบริการแบบ Convenience</t>
  </si>
  <si>
    <t>ร้อยละบุคลากรที่สื่อสารได้ 3 ภาษา</t>
  </si>
  <si>
    <t>ร้อยละของสถานบริการทุกระดับมีช่องทางการสื่อสารเฉพาะผู้รับบริการชาวต่างชาติ</t>
  </si>
  <si>
    <t>ผู้ป่วยนอกได้รับบริการการแพทย์แผนไทยและการแพทย์ทางเลือกที่ได้มาตรฐาน</t>
  </si>
  <si>
    <t>หน่วยบริการมีมูลค่าการใช้ยาสมุนไพรเพิ่มขึ้นไม่น้อยกว่าร้อยละ 10 ต่อปี  เมื่อเปรียบเทียบกับมูลค่าการใช้ยาสมุนไพรในปี 2559</t>
  </si>
  <si>
    <t>ระดับความสำเร็จการดำเนินงานวิจัยและนวัตกรรมการบริการด้วยแพทย์แผนไทย และการแพทย์ทางเลือก</t>
  </si>
  <si>
    <t>ร้อยละของหน่วยงานมีกระบวนการสร้างค่านิยม MOPH-SK</t>
  </si>
  <si>
    <t>ระดับความสำเร็จของหน่วยงานในการพัฒนาองค์กรที่มีความสุข</t>
  </si>
  <si>
    <t>ระดับความสำเร็จในการวางแผนกำลังคนด้านสุขภาพ</t>
  </si>
  <si>
    <t>ร้อยละของบุคลากรที่ได้รับการพัฒนาตามเกณฑ์ที่กำหนด</t>
  </si>
  <si>
    <t>อัตราการการคงอยู่ของบุคลากรด้านสาธารณสุข(Retention Rate)</t>
  </si>
  <si>
    <t>ร้อยละของเครือข่ายบริการสุขภาพระดับอำเภอที่มีบุคลากรสาธารณสุขเพียงพอ</t>
  </si>
  <si>
    <t>ควบคุมปัญหาการเงินไม่มีปัญหาการเงินระดับ 7</t>
  </si>
  <si>
    <t>การเพิ่มรายได้จากผลิตภัณฑ์และบริการด้านสุขภาพ</t>
  </si>
  <si>
    <t>ระดับความสำเร็จของการพัฒนาระบบประกันสุขภาพชาวต่างชาติ</t>
  </si>
  <si>
    <t>ร้อยละของคุณภาพข้อมูลบริการสุขภาพ</t>
  </si>
  <si>
    <t>ร้อยละของข้อมูลสาเหตุการตายที่ไม่ทราบสาเหตุ</t>
  </si>
  <si>
    <t>ระดับความสำเร็จของการพัฒนาระบบจัดการสุขภาพชายแดนและเศรษฐกิจพิเศษ</t>
  </si>
  <si>
    <t>ระดับความสำเร็จของการยกระดับบริการสุขภาพเพื่อรองรับเมืองสุขภาพชายแดน</t>
  </si>
  <si>
    <t>ระดับความสำเร็จของการพัฒนาความร่วมมือระหว่างประเทศตาม  MOU</t>
  </si>
  <si>
    <t>ร้อยละของเทศบาล/อบต.ที่มีแผนงานป้องกันและแก้ไขปัญหาสุขภาพเด็กวัยเรียนวัยรุ่นวัยทำงานที่เป็นปัญหาสำคัญในชุมชน โดยการมีส่วนร่วมของประชาชนและมีการดำเนินงานตามแผน</t>
  </si>
  <si>
    <t>ร้อยละของโรงพยาบาลสังกัดกระทรวงสาธารณสุข (สำนักงานสาธารณสุขจังหวัดสระแก้ว) มีคุณภาพมาตรฐาน ผ่านการรับรอง HA ขั้น 3</t>
  </si>
  <si>
    <t>ร้อยละของงบประมาณด้านการวิจัยและพัฒนา ไม่น้อยกว่าร้อยละ 1.5 ของงบประมาณทั้งหมด</t>
  </si>
  <si>
    <t>51(PA)</t>
  </si>
  <si>
    <t>50(PA)</t>
  </si>
  <si>
    <t>13(PA)</t>
  </si>
  <si>
    <t>25(PA)</t>
  </si>
  <si>
    <t>63(PA)</t>
  </si>
  <si>
    <t>64(PA)</t>
  </si>
  <si>
    <t>65(PA)</t>
  </si>
  <si>
    <t>29(PA)</t>
  </si>
  <si>
    <t>56(PA)</t>
  </si>
  <si>
    <t>57(PA)</t>
  </si>
  <si>
    <t>72(PA)</t>
  </si>
  <si>
    <t>53(PA)</t>
  </si>
  <si>
    <t>23(PA)</t>
  </si>
  <si>
    <t>48(PA)</t>
  </si>
  <si>
    <t>ยกระดับศักยภาพการให้บริการServicePlan5สาขา(มะเร็ง/ หัวใจ/ทารกแรกเกิด/อุบัติเหตุ/การเปลี่ยนถ่ายอวัยวะ)</t>
  </si>
  <si>
    <t>ร้อยละของสถานบริการทุกระดับมีภาคีเครือข่ายการสื่อสาร3 ภาษา</t>
  </si>
  <si>
    <t>A=จำนวนโรงพยาบาลระดับ M1 และ F2 ขึ้นไปของที่ผ่านเกณฑ์การประเมิน</t>
  </si>
  <si>
    <t>B=จำนวนโรงพยาบาลระดับ M1 และ F2 ขึ้นไปทั้งหมด</t>
  </si>
  <si>
    <t>ความครอบคลุมเด็กที่ได้รับการชั่งน้ำหนักและวัดความยาว/ส่วนสูง</t>
  </si>
  <si>
    <t>B2 = จำนวนเด็กอายุ 0-5 ปีที่ชั่งน้ำหนักและวัดส่วนสูงทั้งหมด</t>
  </si>
  <si>
    <t>B1 = จำนวนเด็กอายุ 0-5 ปี ทั้งหมด</t>
  </si>
  <si>
    <t>(B2/B1)*100</t>
  </si>
  <si>
    <t xml:space="preserve">B2 = จำนวนเด็กอายุ 0-5 ปีที่ชั่งน้ำหนักและวัดส่วนสูงทั้งหมด </t>
  </si>
  <si>
    <t xml:space="preserve">(A1/B2) × 100 </t>
  </si>
  <si>
    <t xml:space="preserve">B3 = จำนวนประชากรชายอายุ 5 ปีที่ได้รับการวัดส่วนสูงทั้งหมด </t>
  </si>
  <si>
    <t xml:space="preserve">B4 = จำนวนประชากรหญิงอายุ 5 ปีที่ได้รับการวัดส่วนสูงทั้งหมด </t>
  </si>
  <si>
    <t>(A3/B4)</t>
  </si>
  <si>
    <t>(A2/B3)</t>
  </si>
  <si>
    <t>ร้อยละ 68</t>
  </si>
  <si>
    <t>A = จำนวนประชากรวัยทำงานอายุ 30-44 ปี ที่มีดัชนีมวลกายปกติที่ชั่งน้ำหนักวัดส่วนสูงทั้งหมด</t>
  </si>
  <si>
    <t>B= จำนวนตำบลหมดในประเทศไทย</t>
  </si>
  <si>
    <t>อัตราผู้ป่วยเบาหวาน      รายใหม่จากกลุ่มเสี่ยงเบาหวาน ไม่เกินร้อยละ 2.40</t>
  </si>
  <si>
    <t>ประชากรกลุ่มเสี่ยงและสงสัยป่วยความดัน
โลหิตสูง ในเขต
รับผิดชอบได้รับการวัดความดันโลหิตที่บ้าน
≥ร้อยละ 10</t>
  </si>
  <si>
    <t xml:space="preserve">A = จํานวนประชากรกลุ่มเสี่ยงเบาหวานอายุ 35 ปี ขึ้นไป ในเขตรับผิดชอบ ที่ถูกวินิจฉัยว่าเป็นผู้ป่วยเบาหวานรายใหม่ และขึ้นทะเบียนในปีงบประมาณ
</t>
  </si>
  <si>
    <t xml:space="preserve">C = จํานวนประชากรกลุ่มเสี่ยงและสงสัยป่วยความดันโลหิตสูงอายุ 35 ปี ขึ้นไป ในเขตรับผิดชอบ ได้รับการวัดความดันโลหิตที่บ้าน </t>
  </si>
  <si>
    <t>D = จํานวนประชากรอายุ 35 ปี ขึ้นไป ในเขตรับผิดชอบที่เป็นกลุ่มเสี่ยงและสงสัยป่วยความดันโลหิตสูง ในปีงบประมาณที่ผ่านมา</t>
  </si>
  <si>
    <t>(((A/B)+(C+D))/2) x 100</t>
  </si>
  <si>
    <t>ร้อยละของสถานพยาบาลเอกชนและสถานประกอบการเพื่อสุขภาพได้รับการตรวจสอบมาตรฐานตามเกณฑ์ที่กำหนด</t>
  </si>
  <si>
    <t>สถานพยาบาลเอกชนผ่านเกณฑ์ ร้อยละ 90</t>
  </si>
  <si>
    <t>C = จำนวนคลินิกเอกชนที่ยื่นคำขอตั้งใหม่ทั้งหมด</t>
  </si>
  <si>
    <t>A = จำนวนคลินิกเอกชนรายใหม่ผ่านเกณฑ์มาตรฐานตามที่กฎหมายกำหนด</t>
  </si>
  <si>
    <t xml:space="preserve">B = จำนวนสถานประกอบการเพื่อสุขภาพผ่านเกณฑ์มาตรฐานตามพระราชบัญญัติสถานประกอบการเพื่อสุขภาพ พ.ศ.2559
</t>
  </si>
  <si>
    <t xml:space="preserve">D = จำนวนสถานประกอบเพื่อสุขภาพที่ยื่นขอรับใบอนุญาตประกอบกิจการตั้งแต่เดือนกรกฎาคม 2560 ถึง เดือนกันยายน 2561 และได้รับการตรวจประเมินมาตรฐาน
</t>
  </si>
  <si>
    <t>(A/C) x 100</t>
  </si>
  <si>
    <t>(B/D) x 100</t>
  </si>
  <si>
    <t>B = จำนวนสำนักงานสาธารณสุขจังหวัดทั้งหมด</t>
  </si>
  <si>
    <t>A =จำนวนครั้งของการจำหน่ายผู้ป่วยโรคหลอดเลือดสมองตายจากทุกหอผู้ป่วย (I60-I69)</t>
  </si>
  <si>
    <t>B = = จำนวนครั้งของการจำหน่ายผู้ป่วยโรคหลอดเลือดสมองแตกตายจากทุกหอผู้ป่วย (I60-I62)</t>
  </si>
  <si>
    <t>C = จำนวนครั้งของการจำหน่ายผู้ป่วยโรคหลอดเลือดสมองแตกตายจากทุกหอผู้ป่วย (I60-I62)</t>
  </si>
  <si>
    <t xml:space="preserve">D = จำนวนครั้งของการจำหน่ายทุกสถานะของผู้ป่วยโรคหลอดเลือดสมองแตกจากทุกหอผู้ป่วยในช่วงเวลาเดียวกัน (I60-I62)
</t>
  </si>
  <si>
    <t>ผู้ป่วยโรคหลอดเลือดสมอง น้อยกว่าร้อยละ 7</t>
  </si>
  <si>
    <t>ผู้ป่วยโรคหลอดเลือดสมองแตก น้อยกว่าร้อยละ 25</t>
  </si>
  <si>
    <t>ร้อยละของโรงพยาบาลที่ใช้ยาอย่างสมเหตุสมผล (RDU)) และร้อยละของโรงพยาบาลที่มีระบบจัดการการดื้อยาต้านจุลชีพอย่างบูรณาการ (AMR)</t>
  </si>
  <si>
    <t xml:space="preserve">A = จำนวนโรงพยาบาลผ่าน RDUขั้น 2
</t>
  </si>
  <si>
    <t xml:space="preserve">A = จำนวนผู้ป่วยที่เสียชีวิต (dead) หรือจากภาวะการติดเชื้อในกระแสเลือดแบบรุนแรง ชนิด community-acquired ที่ลง ICD 10 รหัส R 65.1 และ R57.2 ใน Principle  Diagnosis และ Comorbidity  ไม่นับรวมที่ลงใน Post Admission Comorbidity  (complication) และไม่นับรวมผู้ป่วย palliative (รหัส Z 51.5)
</t>
  </si>
  <si>
    <t xml:space="preserve">B = จำนวนผู้ป่วยปฏิเสธการรักษาเพื่อกลับไปเสียชีวิตที่บ้าน (against advise) จาก ภาวะการติดเชื้อในกระแสเลือดแบบรุนแรงชนิดcommunity-acquired  ที่ลง ICD 10 รหัส R 65.1 และ R57.2  ใน Principle Diagnosis และ Comorbidity   ไม่นับรวมที่ลงใน Post Admission Comorbidity (complication) และไม่นับรวม ผู้ป่วย palliative (รหัส Z 51.5) โดยมีสถานภาพการจำหน่าย (Discharge status) = 2 ปฏิเสธการรักษา, และวิธีการจำหน่าย (Discharge type) = 2 ดีขึ้น
</t>
  </si>
  <si>
    <t xml:space="preserve">C= จำนวนผู้ป่วยที่ปฏิเสธการรักษาเพื่อกลับไปเสียชีวิตที่บ้าน (against advise) จากภาวะการติดเชื้อในกระแสเลือดแบบรุนแรงชนิด community-acquired ที่ลง ICD 10รหัส R 65.1 และ R57.2  ใน Principle Diagnosis และ Comorbidity  ไม่นับรวมที่ลงใน Post Admission Comorbidity (complication) และไม่นับรวมผู้ป่วยpalliative (รหัส Z 51.5)โดยมีสถานภาพการจำหน่าย (Discharge status) = 2 ปฏิเสธการรักษา, และวิธีการจำหน่าย (Discharge type) = 3 ไม่ดีขึ้น
</t>
  </si>
  <si>
    <t xml:space="preserve">D = จำนวนผู้ป่วยติดเชื้อในกระแสเลือดแบบรุนแรงชนิด community-acquired ทั้งหมด ที่ลง ICD 10 รหัส R 65.1 และ R57.2  ใน Principle Diagnosis และ Comorbidity ไม่นับรวมที่ลงใน Post Admission Comorbidity (complication) และไม่นับรวมผู้ป่วย palliative (รหัส Z 51.5)
</t>
  </si>
  <si>
    <t>(A+B+C)/D x 100</t>
  </si>
  <si>
    <t>ลดระยะเวลารอคอย ผ่าตัด เคมีบำบัด รังสีรักษา ของมะเร็ง 5 อันดับแรกมะเร็งตับและท่อน้ำดี (C22,C24) มะเร็งหลอดคอ หลอดลมใหญ่และปอด (C33-C34) มะเร็งเต้านม (C50) มะเร็งลำไส้ใหญ่และทวารหนัก (C18-C21) และมะเร็งปากมดลูก (C53)</t>
  </si>
  <si>
    <t>A = จำนวนการตายจากโรคมะเร็งตับ(รหัส ICD-10 = C22 และC24)</t>
  </si>
  <si>
    <t>A = จำนวนการตายจากโรคมะเร็งปอด (รหัส ICD-10 = C33 - C34)</t>
  </si>
  <si>
    <t xml:space="preserve"> ร้อยละของผู้ป่วยต้อกระจกชนิดบอด (Blinding Cataract) ได้รับการผ่าตัดภายใน 30 วัน</t>
  </si>
  <si>
    <t xml:space="preserve">A = จ่านวนผู้ป่วยต้อกระจกชนิดบอด (Blinding Cataract) ที่ได้รับการผ่าตัด ภายใน 30 วัน
</t>
  </si>
  <si>
    <t xml:space="preserve">B = จำนวนผู้ป่วยต้อกระจกชนิดบอด (Blinding Cataract) ที่ด้รับการวินิจฉัย
</t>
  </si>
  <si>
    <t>0.7:100</t>
  </si>
  <si>
    <t>A = จํานวนผู้บริจาคอวัยวะจากผู้ป่วยสมองตาย (actual donor)ในรพ. A S และ M1</t>
  </si>
  <si>
    <t>B = จํานวนผู้ป่วยที่เสียชีวิตใน รพ. A S และ M1 จากทกสาเหตในปีงบประมาณ 2560</t>
  </si>
  <si>
    <t>ร้อยละของผู้ป่วยที่ใช้สารเสพติดที่หยุดเสพต่อเนื่อง3 เดือนหลังจำหน่าย (3 month remission rate)</t>
  </si>
  <si>
    <t>ร้อยละ 90</t>
  </si>
  <si>
    <t xml:space="preserve">A == จำนวนผู้ป่วยยาเสพติดที่เข้ารับการบำบัดรักษาและหยุดเสพต่อเนื่องเป็นระยะเวลา 3 เดือน หลังจำหน่ายจากหน่วยบริการ
</t>
  </si>
  <si>
    <t xml:space="preserve">B = จำนวนผู้ป่วยยาเสพติดที่เข้ารับการบำบัดรักษาและได้รับการจำหน่ายตามเกณฑ์ที่กำหนดจากหน่วยบริการ และได้รับการติดตามในระยะเวลา 3 เดือน
</t>
  </si>
  <si>
    <t>ร้อยละของโรงพยาบาลระดับ M และF ที่ให้บริการการดูแลระยะกลาง</t>
  </si>
  <si>
    <t>B = จํานวนผู้ป่วยที่เข้าเงื่อนไขในการเข้ารบการผ่าตัดแบบ One Day Surgery ด้วยโรคที่กําหนด (Principle diagnosis)</t>
  </si>
  <si>
    <t xml:space="preserve">B = จำนวนผลงานวิจัย/R2R ด้านสุขภาพทั้งหมดที่ผ่านการตีพิมพ์เผยแพร่ผ่านสื่อต่าง ๆหรือนำเสนอผลงานในเวทีตั้งแต่ระดับจังหวัดขึ้นไป
</t>
  </si>
  <si>
    <t xml:space="preserve">A = งบประมาณที่หน่วยงานจัดสรรให้กับโครงการวิจัยและพัฒนา
</t>
  </si>
  <si>
    <t>จำนวนนวัตกรรม หรือเทคโนโลยีสุขภาพที่คิดค้นใหม่ หรือที่พัฒนาต่อยอด</t>
  </si>
  <si>
    <t>เพิ่มขึ้นจากฐานข้อมูลนวัตกรรมวิทยาศาสตร์การแพทย์ร้อยละ10</t>
  </si>
  <si>
    <t>ตรวจราชการ</t>
  </si>
  <si>
    <t>32+7</t>
  </si>
  <si>
    <t>ณัฐกริช  โกมลศรี/กลุ่มงานพัฒนาคถณภาพ</t>
  </si>
  <si>
    <r>
      <rPr>
        <u val="double"/>
        <sz val="14"/>
        <color rgb="FF000000"/>
        <rFont val="TH SarabunPSK"/>
        <family val="2"/>
      </rPr>
      <t>14</t>
    </r>
    <r>
      <rPr>
        <sz val="14"/>
        <color rgb="FF000000"/>
        <rFont val="TH SarabunPSK"/>
        <family val="2"/>
      </rPr>
      <t>/15/16/17/18/</t>
    </r>
    <r>
      <rPr>
        <u val="double"/>
        <sz val="14"/>
        <color rgb="FF000000"/>
        <rFont val="TH SarabunPSK"/>
        <family val="2"/>
      </rPr>
      <t>51</t>
    </r>
    <r>
      <rPr>
        <sz val="14"/>
        <color rgb="FF000000"/>
        <rFont val="TH SarabunPSK"/>
        <family val="2"/>
      </rPr>
      <t>/71</t>
    </r>
  </si>
  <si>
    <r>
      <rPr>
        <b/>
        <u val="double"/>
        <sz val="14"/>
        <color rgb="FFFF0000"/>
        <rFont val="TH SarabunPSK"/>
        <family val="2"/>
      </rPr>
      <t>13</t>
    </r>
    <r>
      <rPr>
        <sz val="14"/>
        <color rgb="FF000000"/>
        <rFont val="TH SarabunPSK"/>
        <family val="2"/>
      </rPr>
      <t>/</t>
    </r>
    <r>
      <rPr>
        <u val="double"/>
        <sz val="14"/>
        <color rgb="FF000000"/>
        <rFont val="TH SarabunPSK"/>
        <family val="2"/>
      </rPr>
      <t>25</t>
    </r>
    <r>
      <rPr>
        <sz val="14"/>
        <color rgb="FF000000"/>
        <rFont val="TH SarabunPSK"/>
        <family val="2"/>
      </rPr>
      <t>/30/50/59/</t>
    </r>
    <r>
      <rPr>
        <u val="double"/>
        <sz val="14"/>
        <color rgb="FF000000"/>
        <rFont val="TH SarabunPSK"/>
        <family val="2"/>
      </rPr>
      <t>63</t>
    </r>
    <r>
      <rPr>
        <sz val="14"/>
        <color rgb="FF000000"/>
        <rFont val="TH SarabunPSK"/>
        <family val="2"/>
      </rPr>
      <t>/</t>
    </r>
    <r>
      <rPr>
        <b/>
        <u val="double"/>
        <sz val="14"/>
        <color rgb="FFFF0000"/>
        <rFont val="TH SarabunPSK"/>
        <family val="2"/>
      </rPr>
      <t>64</t>
    </r>
    <r>
      <rPr>
        <b/>
        <sz val="14"/>
        <color rgb="FFFF0000"/>
        <rFont val="TH SarabunPSK"/>
        <family val="2"/>
      </rPr>
      <t>/</t>
    </r>
    <r>
      <rPr>
        <b/>
        <u val="double"/>
        <sz val="14"/>
        <color rgb="FFFF0000"/>
        <rFont val="TH SarabunPSK"/>
        <family val="2"/>
      </rPr>
      <t>65</t>
    </r>
  </si>
  <si>
    <r>
      <rPr>
        <b/>
        <sz val="14"/>
        <color rgb="FFFF0000"/>
        <rFont val="TH SarabunPSK"/>
        <family val="2"/>
      </rPr>
      <t>4/5/6</t>
    </r>
    <r>
      <rPr>
        <b/>
        <sz val="14"/>
        <rFont val="TH SarabunPSK"/>
        <family val="2"/>
      </rPr>
      <t>/7</t>
    </r>
    <r>
      <rPr>
        <sz val="14"/>
        <rFont val="TH SarabunPSK"/>
        <family val="2"/>
      </rPr>
      <t>/8</t>
    </r>
  </si>
  <si>
    <t>9/10/11/12/13</t>
  </si>
  <si>
    <r>
      <rPr>
        <b/>
        <sz val="14"/>
        <color rgb="FFFF0000"/>
        <rFont val="TH SarabunPSK"/>
        <family val="2"/>
      </rPr>
      <t>14</t>
    </r>
    <r>
      <rPr>
        <sz val="14"/>
        <color rgb="FFFF0000"/>
        <rFont val="TH SarabunPSK"/>
        <family val="2"/>
      </rPr>
      <t>/</t>
    </r>
    <r>
      <rPr>
        <sz val="14"/>
        <rFont val="TH SarabunPSK"/>
        <family val="2"/>
      </rPr>
      <t>15/</t>
    </r>
    <r>
      <rPr>
        <b/>
        <sz val="14"/>
        <color rgb="FFFF0000"/>
        <rFont val="TH SarabunPSK"/>
        <family val="2"/>
      </rPr>
      <t>16</t>
    </r>
  </si>
  <si>
    <r>
      <rPr>
        <sz val="14"/>
        <rFont val="TH SarabunPSK"/>
        <family val="2"/>
      </rPr>
      <t>17/</t>
    </r>
    <r>
      <rPr>
        <b/>
        <sz val="14"/>
        <color rgb="FFFF0000"/>
        <rFont val="TH SarabunPSK"/>
        <family val="2"/>
      </rPr>
      <t>18/19/20/21/22</t>
    </r>
  </si>
  <si>
    <t>23/24</t>
  </si>
  <si>
    <r>
      <rPr>
        <b/>
        <sz val="14"/>
        <color rgb="FFFF0000"/>
        <rFont val="TH SarabunPSK"/>
        <family val="2"/>
      </rPr>
      <t>25/</t>
    </r>
    <r>
      <rPr>
        <sz val="14"/>
        <rFont val="TH SarabunPSK"/>
        <family val="2"/>
      </rPr>
      <t>26/31</t>
    </r>
  </si>
  <si>
    <t>27/28</t>
  </si>
  <si>
    <t>29/30/32</t>
  </si>
  <si>
    <t>แบบรายงานผลการดำเนินงานตามตัวชี้วัดกระทรวงสาธารณสุข ปี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</si>
</sst>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##0;###0"/>
    <numFmt numFmtId="188" formatCode="_-* #,##0_-;\-* #,##0_-;_-* &quot;-&quot;??_-;_-@_-"/>
  </numFmts>
  <fonts count="34" x14ac:knownFonts="1">
    <font>
      <sz val="11"/>
      <color theme="1"/>
      <name val="Tahoma"/>
      <family val="2"/>
      <charset val="222"/>
      <scheme val="minor"/>
    </font>
    <font>
      <sz val="10"/>
      <color rgb="FF000000"/>
      <name val="Times New Roman"/>
      <family val="1"/>
    </font>
    <font>
      <b/>
      <sz val="20"/>
      <color rgb="FF000000"/>
      <name val="TH SarabunPSK"/>
      <family val="2"/>
    </font>
    <font>
      <sz val="10"/>
      <color rgb="FF000000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b/>
      <sz val="14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b/>
      <sz val="14"/>
      <color rgb="FF000000"/>
      <name val="TH SarabunPSK"/>
      <family val="2"/>
    </font>
    <font>
      <b/>
      <sz val="14"/>
      <color theme="1"/>
      <name val="TH SarabunPSK"/>
      <family val="2"/>
    </font>
    <font>
      <sz val="16"/>
      <color rgb="FF000000"/>
      <name val="TH SarabunPSK"/>
      <family val="2"/>
    </font>
    <font>
      <sz val="11"/>
      <name val="TH SarabunPSK"/>
      <family val="2"/>
    </font>
    <font>
      <sz val="11"/>
      <color theme="1"/>
      <name val="Tahoma"/>
      <family val="2"/>
      <charset val="222"/>
      <scheme val="minor"/>
    </font>
    <font>
      <sz val="12"/>
      <name val="TH SarabunPSK"/>
      <family val="2"/>
    </font>
    <font>
      <sz val="10"/>
      <color theme="1"/>
      <name val="TH SarabunPSK"/>
      <family val="2"/>
    </font>
    <font>
      <sz val="10"/>
      <name val="TH SarabunPSK"/>
      <family val="2"/>
    </font>
    <font>
      <b/>
      <sz val="14"/>
      <color rgb="FFFFFFFF"/>
      <name val="TH SarabunPSK"/>
      <family val="2"/>
    </font>
    <font>
      <sz val="14"/>
      <color rgb="FFFF0000"/>
      <name val="TH SarabunPSK"/>
      <family val="2"/>
    </font>
    <font>
      <b/>
      <sz val="20"/>
      <name val="TH SarabunPSK"/>
      <family val="2"/>
    </font>
    <font>
      <b/>
      <sz val="18"/>
      <color rgb="FF000000"/>
      <name val="TH SarabunPSK"/>
      <family val="2"/>
    </font>
    <font>
      <sz val="16"/>
      <color theme="1"/>
      <name val="TH SarabunPSK"/>
      <family val="2"/>
    </font>
    <font>
      <sz val="14"/>
      <color theme="1" tint="0.499984740745262"/>
      <name val="TH SarabunPSK"/>
      <family val="2"/>
    </font>
    <font>
      <b/>
      <sz val="20"/>
      <color rgb="FF002060"/>
      <name val="TH SarabunPSK"/>
      <family val="2"/>
    </font>
    <font>
      <b/>
      <sz val="14"/>
      <color rgb="FF7030A0"/>
      <name val="TH SarabunPSK"/>
      <family val="2"/>
    </font>
    <font>
      <b/>
      <sz val="14"/>
      <color rgb="FFFF0000"/>
      <name val="TH SarabunPSK"/>
      <family val="2"/>
    </font>
    <font>
      <u val="double"/>
      <sz val="14"/>
      <color rgb="FF000000"/>
      <name val="TH SarabunPSK"/>
      <family val="2"/>
    </font>
    <font>
      <u val="double"/>
      <sz val="14"/>
      <color theme="1"/>
      <name val="TH SarabunPSK"/>
      <family val="2"/>
    </font>
    <font>
      <b/>
      <sz val="16"/>
      <color rgb="FFFF0000"/>
      <name val="TH SarabunPSK"/>
      <family val="2"/>
    </font>
    <font>
      <b/>
      <u val="double"/>
      <sz val="14"/>
      <color rgb="FFFF0000"/>
      <name val="TH SarabunPSK"/>
      <family val="2"/>
    </font>
    <font>
      <u val="double"/>
      <sz val="14"/>
      <color rgb="FFFF0000"/>
      <name val="TH SarabunPSK"/>
      <family val="2"/>
    </font>
    <font>
      <b/>
      <sz val="16"/>
      <color theme="1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CBAC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5A5A5"/>
      </patternFill>
    </fill>
    <fill>
      <patternFill patternType="solid">
        <fgColor theme="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CE6F2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728">
    <xf numFmtId="0" fontId="0" fillId="0" borderId="0" xfId="0"/>
    <xf numFmtId="0" fontId="3" fillId="2" borderId="2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left" vertical="top"/>
    </xf>
    <xf numFmtId="0" fontId="8" fillId="7" borderId="2" xfId="1" applyFont="1" applyFill="1" applyBorder="1" applyAlignment="1">
      <alignment horizontal="center" vertical="top" wrapText="1"/>
    </xf>
    <xf numFmtId="0" fontId="7" fillId="0" borderId="30" xfId="1" applyFont="1" applyFill="1" applyBorder="1" applyAlignment="1">
      <alignment horizontal="left" vertical="top" wrapText="1"/>
    </xf>
    <xf numFmtId="0" fontId="6" fillId="3" borderId="4" xfId="1" applyFont="1" applyFill="1" applyBorder="1" applyAlignment="1">
      <alignment vertical="top" wrapText="1"/>
    </xf>
    <xf numFmtId="0" fontId="6" fillId="3" borderId="5" xfId="1" applyFont="1" applyFill="1" applyBorder="1" applyAlignment="1">
      <alignment horizontal="left" vertical="top" wrapText="1"/>
    </xf>
    <xf numFmtId="0" fontId="3" fillId="8" borderId="2" xfId="1" applyFont="1" applyFill="1" applyBorder="1" applyAlignment="1">
      <alignment horizontal="center" vertical="top"/>
    </xf>
    <xf numFmtId="0" fontId="7" fillId="2" borderId="2" xfId="1" applyFont="1" applyFill="1" applyBorder="1" applyAlignment="1">
      <alignment vertical="top"/>
    </xf>
    <xf numFmtId="0" fontId="8" fillId="2" borderId="0" xfId="1" applyFont="1" applyFill="1" applyBorder="1" applyAlignment="1">
      <alignment horizontal="left" vertical="top" wrapText="1"/>
    </xf>
    <xf numFmtId="0" fontId="8" fillId="2" borderId="5" xfId="1" applyFont="1" applyFill="1" applyBorder="1" applyAlignment="1">
      <alignment horizontal="left" vertical="top" wrapText="1"/>
    </xf>
    <xf numFmtId="0" fontId="8" fillId="2" borderId="35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vertical="top" wrapText="1"/>
    </xf>
    <xf numFmtId="0" fontId="8" fillId="2" borderId="30" xfId="1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horizontal="left" vertical="top"/>
    </xf>
    <xf numFmtId="0" fontId="8" fillId="2" borderId="14" xfId="1" applyFont="1" applyFill="1" applyBorder="1" applyAlignment="1">
      <alignment vertical="top" wrapText="1"/>
    </xf>
    <xf numFmtId="187" fontId="7" fillId="2" borderId="39" xfId="1" applyNumberFormat="1" applyFont="1" applyFill="1" applyBorder="1" applyAlignment="1">
      <alignment horizontal="center" vertical="top" wrapText="1"/>
    </xf>
    <xf numFmtId="0" fontId="8" fillId="2" borderId="43" xfId="1" applyFont="1" applyFill="1" applyBorder="1" applyAlignment="1">
      <alignment horizontal="left" vertical="top" wrapText="1"/>
    </xf>
    <xf numFmtId="0" fontId="8" fillId="2" borderId="41" xfId="1" applyFont="1" applyFill="1" applyBorder="1" applyAlignment="1">
      <alignment horizontal="left" vertical="top" wrapText="1"/>
    </xf>
    <xf numFmtId="187" fontId="8" fillId="2" borderId="30" xfId="1" applyNumberFormat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left" vertical="top"/>
    </xf>
    <xf numFmtId="0" fontId="6" fillId="2" borderId="14" xfId="1" applyFont="1" applyFill="1" applyBorder="1" applyAlignment="1">
      <alignment horizontal="left" vertical="top" wrapText="1"/>
    </xf>
    <xf numFmtId="0" fontId="6" fillId="2" borderId="10" xfId="1" applyFont="1" applyFill="1" applyBorder="1" applyAlignment="1">
      <alignment horizontal="left" vertical="top" wrapText="1"/>
    </xf>
    <xf numFmtId="0" fontId="3" fillId="2" borderId="0" xfId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8" fillId="2" borderId="39" xfId="1" applyFont="1" applyFill="1" applyBorder="1" applyAlignment="1">
      <alignment vertical="top" wrapText="1"/>
    </xf>
    <xf numFmtId="187" fontId="7" fillId="2" borderId="3" xfId="1" applyNumberFormat="1" applyFont="1" applyFill="1" applyBorder="1" applyAlignment="1">
      <alignment horizontal="right" vertical="top" wrapText="1"/>
    </xf>
    <xf numFmtId="0" fontId="6" fillId="8" borderId="2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left" vertical="top" wrapText="1"/>
    </xf>
    <xf numFmtId="0" fontId="8" fillId="2" borderId="8" xfId="1" applyFont="1" applyFill="1" applyBorder="1" applyAlignment="1">
      <alignment horizontal="left" vertical="top" wrapText="1"/>
    </xf>
    <xf numFmtId="0" fontId="8" fillId="2" borderId="18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center" vertical="top" wrapText="1"/>
    </xf>
    <xf numFmtId="0" fontId="8" fillId="2" borderId="9" xfId="1" applyFont="1" applyFill="1" applyBorder="1" applyAlignment="1">
      <alignment horizontal="center" vertical="top" wrapText="1"/>
    </xf>
    <xf numFmtId="0" fontId="8" fillId="2" borderId="10" xfId="1" applyFont="1" applyFill="1" applyBorder="1" applyAlignment="1">
      <alignment horizontal="center" vertical="top" wrapText="1"/>
    </xf>
    <xf numFmtId="0" fontId="8" fillId="2" borderId="17" xfId="1" applyFont="1" applyFill="1" applyBorder="1" applyAlignment="1">
      <alignment horizontal="center" vertical="top" wrapText="1"/>
    </xf>
    <xf numFmtId="0" fontId="8" fillId="2" borderId="14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8" fillId="2" borderId="8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center" vertical="top" wrapText="1"/>
    </xf>
    <xf numFmtId="0" fontId="8" fillId="2" borderId="14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10" xfId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top" wrapText="1"/>
    </xf>
    <xf numFmtId="0" fontId="6" fillId="3" borderId="5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left" vertical="top" wrapText="1"/>
    </xf>
    <xf numFmtId="0" fontId="8" fillId="2" borderId="18" xfId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8" fillId="2" borderId="10" xfId="1" applyFont="1" applyFill="1" applyBorder="1" applyAlignment="1">
      <alignment horizontal="left" vertical="top" wrapText="1"/>
    </xf>
    <xf numFmtId="0" fontId="8" fillId="2" borderId="10" xfId="1" applyFont="1" applyFill="1" applyBorder="1" applyAlignment="1">
      <alignment horizontal="center" vertical="top" wrapText="1"/>
    </xf>
    <xf numFmtId="0" fontId="8" fillId="2" borderId="17" xfId="1" applyFont="1" applyFill="1" applyBorder="1" applyAlignment="1">
      <alignment horizontal="center" vertical="top" wrapText="1"/>
    </xf>
    <xf numFmtId="0" fontId="8" fillId="2" borderId="14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left" vertical="top" wrapText="1"/>
    </xf>
    <xf numFmtId="0" fontId="8" fillId="2" borderId="18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center" vertical="top" wrapText="1"/>
    </xf>
    <xf numFmtId="0" fontId="8" fillId="2" borderId="9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/>
    </xf>
    <xf numFmtId="0" fontId="8" fillId="2" borderId="16" xfId="1" applyFont="1" applyFill="1" applyBorder="1" applyAlignment="1">
      <alignment horizontal="center" vertical="top" wrapText="1"/>
    </xf>
    <xf numFmtId="0" fontId="6" fillId="6" borderId="2" xfId="1" applyFont="1" applyFill="1" applyBorder="1" applyAlignment="1">
      <alignment horizontal="left" vertical="top" wrapText="1"/>
    </xf>
    <xf numFmtId="187" fontId="7" fillId="2" borderId="8" xfId="1" applyNumberFormat="1" applyFont="1" applyFill="1" applyBorder="1" applyAlignment="1">
      <alignment horizontal="center" vertical="top" wrapText="1"/>
    </xf>
    <xf numFmtId="187" fontId="7" fillId="2" borderId="18" xfId="1" applyNumberFormat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8" fillId="2" borderId="8" xfId="1" applyFont="1" applyFill="1" applyBorder="1" applyAlignment="1">
      <alignment horizontal="center" vertical="top" wrapText="1"/>
    </xf>
    <xf numFmtId="187" fontId="7" fillId="2" borderId="3" xfId="1" applyNumberFormat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187" fontId="7" fillId="2" borderId="6" xfId="1" applyNumberFormat="1" applyFont="1" applyFill="1" applyBorder="1" applyAlignment="1">
      <alignment horizontal="center" vertical="top" wrapText="1"/>
    </xf>
    <xf numFmtId="187" fontId="7" fillId="2" borderId="9" xfId="1" applyNumberFormat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left" vertical="top" wrapText="1"/>
    </xf>
    <xf numFmtId="0" fontId="7" fillId="2" borderId="11" xfId="1" applyFont="1" applyFill="1" applyBorder="1" applyAlignment="1">
      <alignment horizontal="center" vertical="top" wrapText="1"/>
    </xf>
    <xf numFmtId="0" fontId="8" fillId="2" borderId="12" xfId="1" applyFont="1" applyFill="1" applyBorder="1" applyAlignment="1">
      <alignment horizontal="center" vertical="top" wrapText="1"/>
    </xf>
    <xf numFmtId="187" fontId="7" fillId="2" borderId="11" xfId="1" applyNumberFormat="1" applyFont="1" applyFill="1" applyBorder="1" applyAlignment="1">
      <alignment horizontal="center" vertical="top" wrapText="1"/>
    </xf>
    <xf numFmtId="187" fontId="7" fillId="2" borderId="31" xfId="1" applyNumberFormat="1" applyFont="1" applyFill="1" applyBorder="1" applyAlignment="1">
      <alignment horizontal="center" vertical="top" wrapText="1"/>
    </xf>
    <xf numFmtId="187" fontId="7" fillId="2" borderId="32" xfId="1" applyNumberFormat="1" applyFont="1" applyFill="1" applyBorder="1" applyAlignment="1">
      <alignment horizontal="center" vertical="top" wrapText="1"/>
    </xf>
    <xf numFmtId="0" fontId="8" fillId="2" borderId="34" xfId="1" applyFont="1" applyFill="1" applyBorder="1" applyAlignment="1">
      <alignment horizontal="center" vertical="top" wrapText="1"/>
    </xf>
    <xf numFmtId="0" fontId="8" fillId="2" borderId="10" xfId="1" applyFont="1" applyFill="1" applyBorder="1" applyAlignment="1">
      <alignment horizontal="left" vertical="top" wrapText="1"/>
    </xf>
    <xf numFmtId="187" fontId="7" fillId="2" borderId="17" xfId="1" applyNumberFormat="1" applyFont="1" applyFill="1" applyBorder="1" applyAlignment="1">
      <alignment horizontal="center" vertical="top" wrapText="1"/>
    </xf>
    <xf numFmtId="0" fontId="8" fillId="2" borderId="14" xfId="1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horizontal="center" vertical="top" wrapText="1"/>
    </xf>
    <xf numFmtId="0" fontId="7" fillId="2" borderId="36" xfId="1" applyFont="1" applyFill="1" applyBorder="1" applyAlignment="1">
      <alignment horizontal="center" vertical="top" wrapText="1"/>
    </xf>
    <xf numFmtId="0" fontId="8" fillId="2" borderId="36" xfId="1" applyFont="1" applyFill="1" applyBorder="1" applyAlignment="1">
      <alignment horizontal="center" vertical="top" wrapText="1"/>
    </xf>
    <xf numFmtId="0" fontId="8" fillId="2" borderId="0" xfId="1" applyFont="1" applyFill="1" applyBorder="1" applyAlignment="1">
      <alignment horizontal="center" vertical="top" wrapText="1"/>
    </xf>
    <xf numFmtId="0" fontId="7" fillId="0" borderId="2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18" xfId="1" applyFont="1" applyFill="1" applyBorder="1" applyAlignment="1">
      <alignment vertical="top" wrapText="1"/>
    </xf>
    <xf numFmtId="0" fontId="5" fillId="3" borderId="8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top"/>
    </xf>
    <xf numFmtId="0" fontId="7" fillId="10" borderId="2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left" vertical="top" wrapText="1"/>
    </xf>
    <xf numFmtId="0" fontId="8" fillId="2" borderId="34" xfId="1" applyFont="1" applyFill="1" applyBorder="1" applyAlignment="1">
      <alignment horizontal="right" vertical="top" wrapText="1"/>
    </xf>
    <xf numFmtId="0" fontId="3" fillId="2" borderId="2" xfId="1" applyFont="1" applyFill="1" applyBorder="1" applyAlignment="1">
      <alignment horizontal="left" vertical="top"/>
    </xf>
    <xf numFmtId="0" fontId="8" fillId="2" borderId="14" xfId="1" applyFont="1" applyFill="1" applyBorder="1" applyAlignment="1">
      <alignment horizontal="right" vertical="top" wrapText="1"/>
    </xf>
    <xf numFmtId="0" fontId="8" fillId="2" borderId="44" xfId="1" applyFont="1" applyFill="1" applyBorder="1" applyAlignment="1">
      <alignment vertical="top" wrapText="1"/>
    </xf>
    <xf numFmtId="0" fontId="8" fillId="2" borderId="56" xfId="1" applyFont="1" applyFill="1" applyBorder="1" applyAlignment="1">
      <alignment horizontal="left" vertical="top" wrapText="1"/>
    </xf>
    <xf numFmtId="0" fontId="9" fillId="2" borderId="2" xfId="1" applyFont="1" applyFill="1" applyBorder="1" applyAlignment="1">
      <alignment horizontal="right" vertical="center" wrapText="1"/>
    </xf>
    <xf numFmtId="0" fontId="3" fillId="2" borderId="54" xfId="1" applyFont="1" applyFill="1" applyBorder="1" applyAlignment="1">
      <alignment horizontal="left" vertical="top"/>
    </xf>
    <xf numFmtId="0" fontId="8" fillId="2" borderId="15" xfId="1" applyFont="1" applyFill="1" applyBorder="1" applyAlignment="1">
      <alignment vertical="top" wrapText="1"/>
    </xf>
    <xf numFmtId="0" fontId="8" fillId="2" borderId="37" xfId="1" applyFont="1" applyFill="1" applyBorder="1" applyAlignment="1">
      <alignment vertical="top" wrapText="1"/>
    </xf>
    <xf numFmtId="0" fontId="3" fillId="2" borderId="40" xfId="1" applyFont="1" applyFill="1" applyBorder="1" applyAlignment="1">
      <alignment horizontal="left" vertical="top"/>
    </xf>
    <xf numFmtId="0" fontId="7" fillId="2" borderId="2" xfId="1" applyFont="1" applyFill="1" applyBorder="1" applyAlignment="1">
      <alignment horizontal="right" vertical="top"/>
    </xf>
    <xf numFmtId="0" fontId="8" fillId="2" borderId="30" xfId="1" applyFont="1" applyFill="1" applyBorder="1" applyAlignment="1">
      <alignment horizontal="center" vertical="top" wrapText="1"/>
    </xf>
    <xf numFmtId="2" fontId="8" fillId="2" borderId="2" xfId="1" applyNumberFormat="1" applyFont="1" applyFill="1" applyBorder="1" applyAlignment="1">
      <alignment horizontal="right" vertical="top" wrapText="1"/>
    </xf>
    <xf numFmtId="3" fontId="8" fillId="2" borderId="2" xfId="1" applyNumberFormat="1" applyFont="1" applyFill="1" applyBorder="1" applyAlignment="1">
      <alignment horizontal="right" vertical="top" wrapText="1"/>
    </xf>
    <xf numFmtId="3" fontId="7" fillId="2" borderId="2" xfId="1" applyNumberFormat="1" applyFont="1" applyFill="1" applyBorder="1" applyAlignment="1">
      <alignment horizontal="right" vertical="top"/>
    </xf>
    <xf numFmtId="188" fontId="8" fillId="2" borderId="2" xfId="2" applyNumberFormat="1" applyFont="1" applyFill="1" applyBorder="1" applyAlignment="1">
      <alignment horizontal="right" vertical="center" wrapText="1"/>
    </xf>
    <xf numFmtId="3" fontId="8" fillId="2" borderId="2" xfId="1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/>
    </xf>
    <xf numFmtId="188" fontId="10" fillId="2" borderId="2" xfId="2" applyNumberFormat="1" applyFont="1" applyFill="1" applyBorder="1" applyAlignment="1">
      <alignment horizontal="right" vertical="top" wrapText="1"/>
    </xf>
    <xf numFmtId="187" fontId="7" fillId="2" borderId="2" xfId="1" applyNumberFormat="1" applyFont="1" applyFill="1" applyBorder="1" applyAlignment="1">
      <alignment horizontal="right" vertical="top" wrapText="1"/>
    </xf>
    <xf numFmtId="0" fontId="3" fillId="2" borderId="2" xfId="1" applyFont="1" applyFill="1" applyBorder="1" applyAlignment="1">
      <alignment horizontal="right" vertical="top"/>
    </xf>
    <xf numFmtId="187" fontId="8" fillId="2" borderId="2" xfId="1" applyNumberFormat="1" applyFont="1" applyFill="1" applyBorder="1" applyAlignment="1">
      <alignment horizontal="center" vertical="top" wrapText="1"/>
    </xf>
    <xf numFmtId="187" fontId="8" fillId="2" borderId="10" xfId="1" applyNumberFormat="1" applyFont="1" applyFill="1" applyBorder="1" applyAlignment="1">
      <alignment horizontal="left" vertical="top" wrapText="1"/>
    </xf>
    <xf numFmtId="0" fontId="8" fillId="10" borderId="2" xfId="1" applyFont="1" applyFill="1" applyBorder="1" applyAlignment="1">
      <alignment horizontal="right" vertical="top" wrapText="1"/>
    </xf>
    <xf numFmtId="0" fontId="7" fillId="10" borderId="2" xfId="1" applyFont="1" applyFill="1" applyBorder="1" applyAlignment="1">
      <alignment horizontal="right" vertical="top"/>
    </xf>
    <xf numFmtId="0" fontId="6" fillId="2" borderId="2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187" fontId="11" fillId="11" borderId="30" xfId="1" applyNumberFormat="1" applyFont="1" applyFill="1" applyBorder="1" applyAlignment="1">
      <alignment horizontal="center" vertical="top" wrapText="1"/>
    </xf>
    <xf numFmtId="187" fontId="11" fillId="12" borderId="30" xfId="1" applyNumberFormat="1" applyFont="1" applyFill="1" applyBorder="1" applyAlignment="1">
      <alignment horizontal="center" vertical="top" wrapText="1"/>
    </xf>
    <xf numFmtId="187" fontId="7" fillId="2" borderId="46" xfId="1" applyNumberFormat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left" vertical="top" wrapText="1"/>
    </xf>
    <xf numFmtId="0" fontId="6" fillId="12" borderId="2" xfId="1" applyFont="1" applyFill="1" applyBorder="1" applyAlignment="1">
      <alignment horizontal="center" vertical="top" wrapText="1"/>
    </xf>
    <xf numFmtId="187" fontId="7" fillId="11" borderId="15" xfId="1" applyNumberFormat="1" applyFont="1" applyFill="1" applyBorder="1" applyAlignment="1">
      <alignment horizontal="center" vertical="top" wrapText="1"/>
    </xf>
    <xf numFmtId="0" fontId="7" fillId="3" borderId="30" xfId="1" applyFont="1" applyFill="1" applyBorder="1" applyAlignment="1">
      <alignment horizontal="center" vertical="top" wrapText="1"/>
    </xf>
    <xf numFmtId="0" fontId="6" fillId="11" borderId="3" xfId="1" applyFont="1" applyFill="1" applyBorder="1" applyAlignment="1">
      <alignment horizontal="center" vertical="top" wrapText="1"/>
    </xf>
    <xf numFmtId="187" fontId="7" fillId="12" borderId="0" xfId="1" applyNumberFormat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right" vertical="top" wrapText="1"/>
    </xf>
    <xf numFmtId="0" fontId="7" fillId="2" borderId="0" xfId="1" applyFont="1" applyFill="1" applyBorder="1" applyAlignment="1">
      <alignment horizontal="right" vertical="center"/>
    </xf>
    <xf numFmtId="0" fontId="8" fillId="2" borderId="3" xfId="1" applyFont="1" applyFill="1" applyBorder="1" applyAlignment="1">
      <alignment horizontal="right" vertical="top" wrapText="1"/>
    </xf>
    <xf numFmtId="0" fontId="7" fillId="2" borderId="2" xfId="1" applyFont="1" applyFill="1" applyBorder="1" applyAlignment="1">
      <alignment horizontal="right" vertical="top" wrapText="1"/>
    </xf>
    <xf numFmtId="0" fontId="7" fillId="10" borderId="11" xfId="1" applyFont="1" applyFill="1" applyBorder="1" applyAlignment="1">
      <alignment horizontal="right" vertical="top" wrapText="1"/>
    </xf>
    <xf numFmtId="0" fontId="7" fillId="10" borderId="3" xfId="1" applyFont="1" applyFill="1" applyBorder="1" applyAlignment="1">
      <alignment horizontal="right" vertical="top" wrapText="1"/>
    </xf>
    <xf numFmtId="0" fontId="7" fillId="10" borderId="31" xfId="1" applyFont="1" applyFill="1" applyBorder="1" applyAlignment="1">
      <alignment horizontal="right" vertical="top" wrapText="1"/>
    </xf>
    <xf numFmtId="0" fontId="7" fillId="10" borderId="8" xfId="1" applyFont="1" applyFill="1" applyBorder="1" applyAlignment="1">
      <alignment horizontal="right" vertical="top" wrapText="1"/>
    </xf>
    <xf numFmtId="0" fontId="7" fillId="2" borderId="14" xfId="1" applyFont="1" applyFill="1" applyBorder="1" applyAlignment="1">
      <alignment horizontal="right" vertical="top" wrapText="1"/>
    </xf>
    <xf numFmtId="0" fontId="3" fillId="10" borderId="2" xfId="1" applyFont="1" applyFill="1" applyBorder="1" applyAlignment="1">
      <alignment horizontal="right" vertical="top"/>
    </xf>
    <xf numFmtId="0" fontId="6" fillId="2" borderId="2" xfId="1" applyFont="1" applyFill="1" applyBorder="1" applyAlignment="1">
      <alignment horizontal="right" vertical="top" wrapText="1"/>
    </xf>
    <xf numFmtId="0" fontId="6" fillId="10" borderId="2" xfId="1" applyFont="1" applyFill="1" applyBorder="1" applyAlignment="1">
      <alignment horizontal="right" vertical="top" wrapText="1"/>
    </xf>
    <xf numFmtId="43" fontId="8" fillId="2" borderId="2" xfId="2" applyFont="1" applyFill="1" applyBorder="1" applyAlignment="1">
      <alignment horizontal="right" vertical="top" wrapText="1"/>
    </xf>
    <xf numFmtId="0" fontId="9" fillId="2" borderId="2" xfId="0" applyFont="1" applyFill="1" applyBorder="1" applyAlignment="1">
      <alignment horizontal="right" vertical="top" wrapText="1"/>
    </xf>
    <xf numFmtId="2" fontId="7" fillId="2" borderId="2" xfId="0" applyNumberFormat="1" applyFont="1" applyFill="1" applyBorder="1" applyAlignment="1">
      <alignment horizontal="right" vertical="top"/>
    </xf>
    <xf numFmtId="0" fontId="8" fillId="2" borderId="31" xfId="1" applyFont="1" applyFill="1" applyBorder="1" applyAlignment="1">
      <alignment horizontal="right" vertical="top" wrapText="1"/>
    </xf>
    <xf numFmtId="188" fontId="7" fillId="2" borderId="2" xfId="2" applyNumberFormat="1" applyFont="1" applyFill="1" applyBorder="1" applyAlignment="1">
      <alignment horizontal="right" vertical="top" wrapText="1"/>
    </xf>
    <xf numFmtId="0" fontId="18" fillId="10" borderId="2" xfId="1" applyFont="1" applyFill="1" applyBorder="1" applyAlignment="1">
      <alignment horizontal="right" vertical="top"/>
    </xf>
    <xf numFmtId="0" fontId="8" fillId="10" borderId="31" xfId="1" applyFont="1" applyFill="1" applyBorder="1" applyAlignment="1">
      <alignment horizontal="right" vertical="top" wrapText="1"/>
    </xf>
    <xf numFmtId="0" fontId="10" fillId="2" borderId="2" xfId="1" applyFont="1" applyFill="1" applyBorder="1" applyAlignment="1">
      <alignment horizontal="right" vertical="top" wrapText="1"/>
    </xf>
    <xf numFmtId="0" fontId="7" fillId="10" borderId="18" xfId="1" applyFont="1" applyFill="1" applyBorder="1" applyAlignment="1">
      <alignment horizontal="right" vertical="top" wrapText="1"/>
    </xf>
    <xf numFmtId="187" fontId="11" fillId="9" borderId="18" xfId="1" applyNumberFormat="1" applyFont="1" applyFill="1" applyBorder="1" applyAlignment="1">
      <alignment horizontal="right" vertical="top" wrapText="1"/>
    </xf>
    <xf numFmtId="0" fontId="3" fillId="0" borderId="0" xfId="1" applyFont="1" applyFill="1" applyBorder="1" applyAlignment="1">
      <alignment horizontal="right" vertical="top"/>
    </xf>
    <xf numFmtId="2" fontId="8" fillId="10" borderId="2" xfId="1" applyNumberFormat="1" applyFont="1" applyFill="1" applyBorder="1" applyAlignment="1">
      <alignment horizontal="right" vertical="top" wrapText="1"/>
    </xf>
    <xf numFmtId="2" fontId="8" fillId="2" borderId="2" xfId="1" applyNumberFormat="1" applyFont="1" applyFill="1" applyBorder="1" applyAlignment="1" applyProtection="1">
      <alignment horizontal="right" vertical="top" wrapText="1"/>
    </xf>
    <xf numFmtId="0" fontId="8" fillId="10" borderId="34" xfId="1" applyFont="1" applyFill="1" applyBorder="1" applyAlignment="1">
      <alignment horizontal="right" vertical="top" wrapText="1"/>
    </xf>
    <xf numFmtId="187" fontId="7" fillId="10" borderId="2" xfId="1" applyNumberFormat="1" applyFont="1" applyFill="1" applyBorder="1" applyAlignment="1">
      <alignment horizontal="right" vertical="top" wrapText="1"/>
    </xf>
    <xf numFmtId="187" fontId="7" fillId="10" borderId="3" xfId="1" applyNumberFormat="1" applyFont="1" applyFill="1" applyBorder="1" applyAlignment="1">
      <alignment horizontal="right" vertical="top" wrapText="1"/>
    </xf>
    <xf numFmtId="0" fontId="8" fillId="2" borderId="3" xfId="1" applyFont="1" applyFill="1" applyBorder="1" applyAlignment="1">
      <alignment horizontal="left" vertical="top" wrapText="1"/>
    </xf>
    <xf numFmtId="2" fontId="8" fillId="2" borderId="2" xfId="1" applyNumberFormat="1" applyFont="1" applyFill="1" applyBorder="1" applyAlignment="1">
      <alignment horizontal="right" vertical="top" wrapText="1"/>
    </xf>
    <xf numFmtId="0" fontId="8" fillId="2" borderId="2" xfId="1" applyFont="1" applyFill="1" applyBorder="1" applyAlignment="1">
      <alignment horizontal="right" vertical="top" wrapText="1"/>
    </xf>
    <xf numFmtId="2" fontId="8" fillId="2" borderId="2" xfId="1" applyNumberFormat="1" applyFont="1" applyFill="1" applyBorder="1" applyAlignment="1">
      <alignment horizontal="right" vertical="top" wrapText="1"/>
    </xf>
    <xf numFmtId="0" fontId="8" fillId="10" borderId="2" xfId="1" applyFont="1" applyFill="1" applyBorder="1" applyAlignment="1">
      <alignment horizontal="right" vertical="top" wrapText="1"/>
    </xf>
    <xf numFmtId="2" fontId="8" fillId="10" borderId="2" xfId="1" applyNumberFormat="1" applyFont="1" applyFill="1" applyBorder="1" applyAlignment="1">
      <alignment horizontal="right" vertical="top" wrapText="1"/>
    </xf>
    <xf numFmtId="2" fontId="8" fillId="2" borderId="2" xfId="1" applyNumberFormat="1" applyFont="1" applyFill="1" applyBorder="1" applyAlignment="1" applyProtection="1">
      <alignment horizontal="right" vertical="top" wrapText="1"/>
    </xf>
    <xf numFmtId="187" fontId="7" fillId="10" borderId="2" xfId="1" applyNumberFormat="1" applyFont="1" applyFill="1" applyBorder="1" applyAlignment="1">
      <alignment horizontal="right" vertical="top" wrapText="1"/>
    </xf>
    <xf numFmtId="0" fontId="7" fillId="14" borderId="59" xfId="0" applyFont="1" applyFill="1" applyBorder="1" applyAlignment="1">
      <alignment horizontal="left" vertical="center" wrapText="1" readingOrder="1"/>
    </xf>
    <xf numFmtId="0" fontId="7" fillId="14" borderId="59" xfId="0" applyFont="1" applyFill="1" applyBorder="1" applyAlignment="1">
      <alignment horizontal="center" vertical="center" wrapText="1" readingOrder="1"/>
    </xf>
    <xf numFmtId="0" fontId="7" fillId="15" borderId="60" xfId="0" applyFont="1" applyFill="1" applyBorder="1" applyAlignment="1">
      <alignment horizontal="left" vertical="center" wrapText="1" readingOrder="1"/>
    </xf>
    <xf numFmtId="0" fontId="7" fillId="15" borderId="60" xfId="0" applyFont="1" applyFill="1" applyBorder="1" applyAlignment="1">
      <alignment horizontal="center" vertical="center" wrapText="1" readingOrder="1"/>
    </xf>
    <xf numFmtId="0" fontId="7" fillId="14" borderId="60" xfId="0" applyFont="1" applyFill="1" applyBorder="1" applyAlignment="1">
      <alignment horizontal="left" vertical="center" wrapText="1" readingOrder="1"/>
    </xf>
    <xf numFmtId="0" fontId="7" fillId="14" borderId="60" xfId="0" applyFont="1" applyFill="1" applyBorder="1" applyAlignment="1">
      <alignment horizontal="center" vertical="center" wrapText="1" readingOrder="1"/>
    </xf>
    <xf numFmtId="0" fontId="8" fillId="14" borderId="60" xfId="0" applyFont="1" applyFill="1" applyBorder="1" applyAlignment="1">
      <alignment vertical="top" wrapText="1"/>
    </xf>
    <xf numFmtId="0" fontId="8" fillId="16" borderId="2" xfId="1" applyFont="1" applyFill="1" applyBorder="1" applyAlignment="1">
      <alignment horizontal="right" vertical="top" wrapText="1"/>
    </xf>
    <xf numFmtId="3" fontId="8" fillId="16" borderId="2" xfId="1" applyNumberFormat="1" applyFont="1" applyFill="1" applyBorder="1" applyAlignment="1">
      <alignment horizontal="right" vertical="top" wrapText="1"/>
    </xf>
    <xf numFmtId="3" fontId="7" fillId="16" borderId="2" xfId="1" applyNumberFormat="1" applyFont="1" applyFill="1" applyBorder="1" applyAlignment="1">
      <alignment horizontal="right" vertical="top"/>
    </xf>
    <xf numFmtId="0" fontId="7" fillId="16" borderId="2" xfId="1" applyFont="1" applyFill="1" applyBorder="1" applyAlignment="1">
      <alignment horizontal="right" vertical="top"/>
    </xf>
    <xf numFmtId="2" fontId="8" fillId="16" borderId="2" xfId="1" applyNumberFormat="1" applyFont="1" applyFill="1" applyBorder="1" applyAlignment="1">
      <alignment horizontal="right" vertical="top" wrapText="1"/>
    </xf>
    <xf numFmtId="0" fontId="8" fillId="16" borderId="14" xfId="1" applyFont="1" applyFill="1" applyBorder="1" applyAlignment="1">
      <alignment horizontal="right" vertical="top" wrapText="1"/>
    </xf>
    <xf numFmtId="188" fontId="8" fillId="16" borderId="2" xfId="2" applyNumberFormat="1" applyFont="1" applyFill="1" applyBorder="1" applyAlignment="1">
      <alignment horizontal="right" vertical="center" wrapText="1"/>
    </xf>
    <xf numFmtId="0" fontId="3" fillId="16" borderId="0" xfId="1" applyFont="1" applyFill="1" applyBorder="1" applyAlignment="1">
      <alignment horizontal="right" vertical="top"/>
    </xf>
    <xf numFmtId="0" fontId="8" fillId="16" borderId="2" xfId="1" applyFont="1" applyFill="1" applyBorder="1" applyAlignment="1">
      <alignment horizontal="right" vertical="center" wrapText="1"/>
    </xf>
    <xf numFmtId="3" fontId="8" fillId="16" borderId="2" xfId="1" applyNumberFormat="1" applyFont="1" applyFill="1" applyBorder="1" applyAlignment="1">
      <alignment horizontal="right" vertical="center" wrapText="1"/>
    </xf>
    <xf numFmtId="0" fontId="12" fillId="16" borderId="2" xfId="0" applyFont="1" applyFill="1" applyBorder="1" applyAlignment="1">
      <alignment horizontal="right" vertical="center" wrapText="1" readingOrder="1"/>
    </xf>
    <xf numFmtId="3" fontId="9" fillId="16" borderId="2" xfId="0" applyNumberFormat="1" applyFont="1" applyFill="1" applyBorder="1" applyAlignment="1">
      <alignment horizontal="right"/>
    </xf>
    <xf numFmtId="3" fontId="7" fillId="16" borderId="2" xfId="0" applyNumberFormat="1" applyFont="1" applyFill="1" applyBorder="1" applyAlignment="1">
      <alignment horizontal="right" vertical="center" wrapText="1"/>
    </xf>
    <xf numFmtId="0" fontId="9" fillId="16" borderId="2" xfId="0" applyFont="1" applyFill="1" applyBorder="1" applyAlignment="1">
      <alignment horizontal="right"/>
    </xf>
    <xf numFmtId="0" fontId="8" fillId="16" borderId="3" xfId="1" applyFont="1" applyFill="1" applyBorder="1" applyAlignment="1">
      <alignment horizontal="right" vertical="top" wrapText="1"/>
    </xf>
    <xf numFmtId="0" fontId="8" fillId="16" borderId="34" xfId="1" applyFont="1" applyFill="1" applyBorder="1" applyAlignment="1">
      <alignment horizontal="right" vertical="top" wrapText="1"/>
    </xf>
    <xf numFmtId="0" fontId="8" fillId="16" borderId="8" xfId="1" applyFont="1" applyFill="1" applyBorder="1" applyAlignment="1">
      <alignment horizontal="right" vertical="top" wrapText="1"/>
    </xf>
    <xf numFmtId="188" fontId="10" fillId="16" borderId="2" xfId="2" applyNumberFormat="1" applyFont="1" applyFill="1" applyBorder="1" applyAlignment="1">
      <alignment horizontal="right" vertical="top" wrapText="1"/>
    </xf>
    <xf numFmtId="0" fontId="7" fillId="16" borderId="2" xfId="1" applyFont="1" applyFill="1" applyBorder="1" applyAlignment="1">
      <alignment horizontal="right" vertical="top" wrapText="1"/>
    </xf>
    <xf numFmtId="0" fontId="7" fillId="16" borderId="14" xfId="1" applyFont="1" applyFill="1" applyBorder="1" applyAlignment="1">
      <alignment horizontal="right" vertical="top" wrapText="1"/>
    </xf>
    <xf numFmtId="187" fontId="7" fillId="16" borderId="2" xfId="1" applyNumberFormat="1" applyFont="1" applyFill="1" applyBorder="1" applyAlignment="1">
      <alignment horizontal="right" vertical="top" wrapText="1"/>
    </xf>
    <xf numFmtId="0" fontId="9" fillId="16" borderId="2" xfId="1" applyFont="1" applyFill="1" applyBorder="1" applyAlignment="1">
      <alignment horizontal="right" vertical="center" wrapText="1"/>
    </xf>
    <xf numFmtId="0" fontId="3" fillId="16" borderId="2" xfId="1" applyFont="1" applyFill="1" applyBorder="1" applyAlignment="1">
      <alignment horizontal="right" vertical="top"/>
    </xf>
    <xf numFmtId="0" fontId="17" fillId="16" borderId="2" xfId="1" applyFont="1" applyFill="1" applyBorder="1" applyAlignment="1">
      <alignment horizontal="right" vertical="top"/>
    </xf>
    <xf numFmtId="43" fontId="8" fillId="16" borderId="2" xfId="2" applyFont="1" applyFill="1" applyBorder="1" applyAlignment="1">
      <alignment horizontal="right" vertical="top" wrapText="1"/>
    </xf>
    <xf numFmtId="43" fontId="16" fillId="16" borderId="2" xfId="2" applyFont="1" applyFill="1" applyBorder="1" applyAlignment="1">
      <alignment horizontal="right" vertical="top" wrapText="1"/>
    </xf>
    <xf numFmtId="43" fontId="14" fillId="16" borderId="2" xfId="0" applyNumberFormat="1" applyFont="1" applyFill="1" applyBorder="1" applyAlignment="1">
      <alignment horizontal="right" vertical="top"/>
    </xf>
    <xf numFmtId="0" fontId="9" fillId="16" borderId="2" xfId="0" applyFont="1" applyFill="1" applyBorder="1" applyAlignment="1">
      <alignment horizontal="right" vertical="top" wrapText="1"/>
    </xf>
    <xf numFmtId="0" fontId="8" fillId="16" borderId="31" xfId="1" applyFont="1" applyFill="1" applyBorder="1" applyAlignment="1">
      <alignment horizontal="right" vertical="top" wrapText="1"/>
    </xf>
    <xf numFmtId="2" fontId="7" fillId="16" borderId="2" xfId="0" applyNumberFormat="1" applyFont="1" applyFill="1" applyBorder="1" applyAlignment="1">
      <alignment horizontal="right" vertical="top"/>
    </xf>
    <xf numFmtId="0" fontId="10" fillId="16" borderId="2" xfId="1" applyFont="1" applyFill="1" applyBorder="1" applyAlignment="1">
      <alignment horizontal="right" vertical="top" wrapText="1"/>
    </xf>
    <xf numFmtId="0" fontId="8" fillId="14" borderId="60" xfId="0" applyFont="1" applyFill="1" applyBorder="1" applyAlignment="1">
      <alignment horizontal="center" vertical="top" wrapText="1"/>
    </xf>
    <xf numFmtId="0" fontId="8" fillId="2" borderId="61" xfId="0" applyFont="1" applyFill="1" applyBorder="1" applyAlignment="1">
      <alignment vertical="top" wrapText="1"/>
    </xf>
    <xf numFmtId="0" fontId="5" fillId="3" borderId="9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top" wrapText="1"/>
    </xf>
    <xf numFmtId="0" fontId="13" fillId="10" borderId="8" xfId="1" applyFont="1" applyFill="1" applyBorder="1" applyAlignment="1">
      <alignment horizontal="center" vertical="top" wrapText="1"/>
    </xf>
    <xf numFmtId="0" fontId="13" fillId="10" borderId="3" xfId="1" applyFont="1" applyFill="1" applyBorder="1" applyAlignment="1">
      <alignment horizontal="center" vertical="top" wrapText="1"/>
    </xf>
    <xf numFmtId="0" fontId="10" fillId="2" borderId="0" xfId="1" applyFont="1" applyFill="1" applyBorder="1" applyAlignment="1">
      <alignment horizontal="center" vertical="top" wrapText="1"/>
    </xf>
    <xf numFmtId="187" fontId="5" fillId="12" borderId="30" xfId="1" applyNumberFormat="1" applyFont="1" applyFill="1" applyBorder="1" applyAlignment="1">
      <alignment horizontal="center" vertical="top" wrapText="1"/>
    </xf>
    <xf numFmtId="0" fontId="13" fillId="0" borderId="0" xfId="1" applyFont="1" applyFill="1" applyBorder="1" applyAlignment="1">
      <alignment horizontal="center" vertical="top"/>
    </xf>
    <xf numFmtId="0" fontId="13" fillId="2" borderId="27" xfId="1" applyFont="1" applyFill="1" applyBorder="1" applyAlignment="1">
      <alignment horizontal="center" vertical="top" wrapText="1"/>
    </xf>
    <xf numFmtId="0" fontId="13" fillId="2" borderId="3" xfId="1" applyFont="1" applyFill="1" applyBorder="1" applyAlignment="1">
      <alignment horizontal="center" vertical="top" wrapText="1"/>
    </xf>
    <xf numFmtId="0" fontId="13" fillId="2" borderId="10" xfId="1" applyFont="1" applyFill="1" applyBorder="1" applyAlignment="1">
      <alignment horizontal="center" vertical="top" wrapText="1"/>
    </xf>
    <xf numFmtId="187" fontId="13" fillId="2" borderId="27" xfId="1" applyNumberFormat="1" applyFont="1" applyFill="1" applyBorder="1" applyAlignment="1">
      <alignment horizontal="center" vertical="top" wrapText="1"/>
    </xf>
    <xf numFmtId="187" fontId="13" fillId="2" borderId="10" xfId="1" applyNumberFormat="1" applyFont="1" applyFill="1" applyBorder="1" applyAlignment="1">
      <alignment horizontal="center" vertical="top" wrapText="1"/>
    </xf>
    <xf numFmtId="187" fontId="13" fillId="2" borderId="2" xfId="1" applyNumberFormat="1" applyFont="1" applyFill="1" applyBorder="1" applyAlignment="1">
      <alignment horizontal="center" vertical="top" wrapText="1"/>
    </xf>
    <xf numFmtId="187" fontId="13" fillId="2" borderId="3" xfId="1" applyNumberFormat="1" applyFont="1" applyFill="1" applyBorder="1" applyAlignment="1">
      <alignment horizontal="center" vertical="top" wrapText="1"/>
    </xf>
    <xf numFmtId="187" fontId="13" fillId="2" borderId="44" xfId="1" applyNumberFormat="1" applyFont="1" applyFill="1" applyBorder="1" applyAlignment="1">
      <alignment horizontal="center" vertical="top" wrapText="1"/>
    </xf>
    <xf numFmtId="187" fontId="10" fillId="2" borderId="10" xfId="1" applyNumberFormat="1" applyFont="1" applyFill="1" applyBorder="1" applyAlignment="1">
      <alignment horizontal="center" vertical="top" wrapText="1"/>
    </xf>
    <xf numFmtId="2" fontId="13" fillId="2" borderId="10" xfId="0" applyNumberFormat="1" applyFont="1" applyFill="1" applyBorder="1" applyAlignment="1">
      <alignment horizontal="center" vertical="top"/>
    </xf>
    <xf numFmtId="187" fontId="13" fillId="2" borderId="23" xfId="1" applyNumberFormat="1" applyFont="1" applyFill="1" applyBorder="1" applyAlignment="1">
      <alignment horizontal="center" vertical="top" wrapText="1"/>
    </xf>
    <xf numFmtId="0" fontId="8" fillId="2" borderId="31" xfId="1" applyFont="1" applyFill="1" applyBorder="1" applyAlignment="1">
      <alignment horizontal="center" vertical="top" wrapText="1"/>
    </xf>
    <xf numFmtId="0" fontId="8" fillId="2" borderId="11" xfId="1" applyFont="1" applyFill="1" applyBorder="1" applyAlignment="1">
      <alignment horizontal="center" vertical="top" wrapText="1"/>
    </xf>
    <xf numFmtId="0" fontId="8" fillId="2" borderId="41" xfId="1" applyFont="1" applyFill="1" applyBorder="1" applyAlignment="1">
      <alignment horizontal="center" vertical="top" wrapText="1"/>
    </xf>
    <xf numFmtId="0" fontId="8" fillId="16" borderId="0" xfId="1" applyFont="1" applyFill="1" applyBorder="1" applyAlignment="1">
      <alignment horizontal="right" vertical="top" wrapText="1"/>
    </xf>
    <xf numFmtId="0" fontId="8" fillId="10" borderId="0" xfId="1" applyFont="1" applyFill="1" applyBorder="1" applyAlignment="1">
      <alignment horizontal="right" vertical="top" wrapText="1"/>
    </xf>
    <xf numFmtId="187" fontId="11" fillId="9" borderId="21" xfId="1" applyNumberFormat="1" applyFont="1" applyFill="1" applyBorder="1" applyAlignment="1">
      <alignment horizontal="right" vertical="top" wrapText="1"/>
    </xf>
    <xf numFmtId="0" fontId="8" fillId="16" borderId="7" xfId="1" applyFont="1" applyFill="1" applyBorder="1" applyAlignment="1">
      <alignment horizontal="right" vertical="top" wrapText="1"/>
    </xf>
    <xf numFmtId="0" fontId="8" fillId="2" borderId="7" xfId="1" applyFont="1" applyFill="1" applyBorder="1" applyAlignment="1">
      <alignment horizontal="right" vertical="top" wrapText="1"/>
    </xf>
    <xf numFmtId="2" fontId="8" fillId="2" borderId="7" xfId="1" applyNumberFormat="1" applyFont="1" applyFill="1" applyBorder="1" applyAlignment="1">
      <alignment horizontal="right" vertical="top" wrapText="1"/>
    </xf>
    <xf numFmtId="2" fontId="8" fillId="2" borderId="7" xfId="1" applyNumberFormat="1" applyFont="1" applyFill="1" applyBorder="1" applyAlignment="1" applyProtection="1">
      <alignment horizontal="right" vertical="top" wrapText="1"/>
    </xf>
    <xf numFmtId="3" fontId="8" fillId="16" borderId="7" xfId="1" applyNumberFormat="1" applyFont="1" applyFill="1" applyBorder="1" applyAlignment="1">
      <alignment horizontal="right" vertical="top" wrapText="1"/>
    </xf>
    <xf numFmtId="3" fontId="7" fillId="16" borderId="7" xfId="1" applyNumberFormat="1" applyFont="1" applyFill="1" applyBorder="1" applyAlignment="1">
      <alignment horizontal="right" vertical="top"/>
    </xf>
    <xf numFmtId="0" fontId="7" fillId="16" borderId="7" xfId="1" applyFont="1" applyFill="1" applyBorder="1" applyAlignment="1">
      <alignment horizontal="right" vertical="top"/>
    </xf>
    <xf numFmtId="2" fontId="8" fillId="16" borderId="7" xfId="1" applyNumberFormat="1" applyFont="1" applyFill="1" applyBorder="1" applyAlignment="1">
      <alignment horizontal="right" vertical="top" wrapText="1"/>
    </xf>
    <xf numFmtId="0" fontId="8" fillId="16" borderId="16" xfId="1" applyFont="1" applyFill="1" applyBorder="1" applyAlignment="1">
      <alignment horizontal="right" vertical="top" wrapText="1"/>
    </xf>
    <xf numFmtId="0" fontId="8" fillId="16" borderId="7" xfId="1" applyFont="1" applyFill="1" applyBorder="1" applyAlignment="1">
      <alignment horizontal="right" vertical="center" wrapText="1"/>
    </xf>
    <xf numFmtId="0" fontId="8" fillId="10" borderId="7" xfId="1" applyFont="1" applyFill="1" applyBorder="1" applyAlignment="1">
      <alignment horizontal="right" vertical="top" wrapText="1"/>
    </xf>
    <xf numFmtId="2" fontId="8" fillId="10" borderId="7" xfId="1" applyNumberFormat="1" applyFont="1" applyFill="1" applyBorder="1" applyAlignment="1">
      <alignment horizontal="right" vertical="top" wrapText="1"/>
    </xf>
    <xf numFmtId="0" fontId="12" fillId="16" borderId="7" xfId="0" applyFont="1" applyFill="1" applyBorder="1" applyAlignment="1">
      <alignment horizontal="right" vertical="center" wrapText="1" readingOrder="1"/>
    </xf>
    <xf numFmtId="3" fontId="9" fillId="16" borderId="7" xfId="0" applyNumberFormat="1" applyFont="1" applyFill="1" applyBorder="1" applyAlignment="1">
      <alignment horizontal="right"/>
    </xf>
    <xf numFmtId="0" fontId="9" fillId="16" borderId="7" xfId="0" applyFont="1" applyFill="1" applyBorder="1" applyAlignment="1">
      <alignment horizontal="right"/>
    </xf>
    <xf numFmtId="0" fontId="8" fillId="16" borderId="6" xfId="1" applyFont="1" applyFill="1" applyBorder="1" applyAlignment="1">
      <alignment horizontal="right" vertical="top" wrapText="1"/>
    </xf>
    <xf numFmtId="0" fontId="8" fillId="16" borderId="9" xfId="1" applyFont="1" applyFill="1" applyBorder="1" applyAlignment="1">
      <alignment horizontal="right" vertical="top" wrapText="1"/>
    </xf>
    <xf numFmtId="188" fontId="10" fillId="16" borderId="7" xfId="2" applyNumberFormat="1" applyFont="1" applyFill="1" applyBorder="1" applyAlignment="1">
      <alignment horizontal="right" vertical="top" wrapText="1"/>
    </xf>
    <xf numFmtId="0" fontId="7" fillId="10" borderId="6" xfId="1" applyFont="1" applyFill="1" applyBorder="1" applyAlignment="1">
      <alignment horizontal="right" vertical="top" wrapText="1"/>
    </xf>
    <xf numFmtId="0" fontId="7" fillId="10" borderId="9" xfId="1" applyFont="1" applyFill="1" applyBorder="1" applyAlignment="1">
      <alignment horizontal="right" vertical="top" wrapText="1"/>
    </xf>
    <xf numFmtId="0" fontId="7" fillId="2" borderId="7" xfId="1" applyFont="1" applyFill="1" applyBorder="1" applyAlignment="1">
      <alignment horizontal="right" vertical="top" wrapText="1"/>
    </xf>
    <xf numFmtId="0" fontId="7" fillId="16" borderId="16" xfId="1" applyFont="1" applyFill="1" applyBorder="1" applyAlignment="1">
      <alignment horizontal="right" vertical="top" wrapText="1"/>
    </xf>
    <xf numFmtId="187" fontId="7" fillId="10" borderId="6" xfId="1" applyNumberFormat="1" applyFont="1" applyFill="1" applyBorder="1" applyAlignment="1">
      <alignment horizontal="right" vertical="top" wrapText="1"/>
    </xf>
    <xf numFmtId="187" fontId="7" fillId="10" borderId="7" xfId="1" applyNumberFormat="1" applyFont="1" applyFill="1" applyBorder="1" applyAlignment="1">
      <alignment horizontal="right" vertical="top" wrapText="1"/>
    </xf>
    <xf numFmtId="0" fontId="9" fillId="16" borderId="7" xfId="1" applyFont="1" applyFill="1" applyBorder="1" applyAlignment="1">
      <alignment horizontal="right" vertical="center" wrapText="1"/>
    </xf>
    <xf numFmtId="0" fontId="3" fillId="10" borderId="7" xfId="1" applyFont="1" applyFill="1" applyBorder="1" applyAlignment="1">
      <alignment horizontal="right" vertical="top"/>
    </xf>
    <xf numFmtId="0" fontId="6" fillId="10" borderId="7" xfId="1" applyFont="1" applyFill="1" applyBorder="1" applyAlignment="1">
      <alignment horizontal="right" vertical="top" wrapText="1"/>
    </xf>
    <xf numFmtId="187" fontId="8" fillId="16" borderId="7" xfId="1" applyNumberFormat="1" applyFont="1" applyFill="1" applyBorder="1" applyAlignment="1">
      <alignment horizontal="right" vertical="top" wrapText="1"/>
    </xf>
    <xf numFmtId="0" fontId="3" fillId="16" borderId="7" xfId="1" applyFont="1" applyFill="1" applyBorder="1" applyAlignment="1">
      <alignment horizontal="right" vertical="top"/>
    </xf>
    <xf numFmtId="43" fontId="8" fillId="16" borderId="7" xfId="2" applyFont="1" applyFill="1" applyBorder="1" applyAlignment="1">
      <alignment horizontal="right" vertical="top" wrapText="1"/>
    </xf>
    <xf numFmtId="0" fontId="9" fillId="16" borderId="7" xfId="0" applyFont="1" applyFill="1" applyBorder="1" applyAlignment="1">
      <alignment horizontal="right" vertical="top" wrapText="1"/>
    </xf>
    <xf numFmtId="2" fontId="7" fillId="2" borderId="7" xfId="0" applyNumberFormat="1" applyFont="1" applyFill="1" applyBorder="1" applyAlignment="1">
      <alignment horizontal="right" vertical="top"/>
    </xf>
    <xf numFmtId="2" fontId="7" fillId="16" borderId="7" xfId="0" applyNumberFormat="1" applyFont="1" applyFill="1" applyBorder="1" applyAlignment="1">
      <alignment horizontal="right" vertical="top"/>
    </xf>
    <xf numFmtId="0" fontId="18" fillId="10" borderId="7" xfId="1" applyFont="1" applyFill="1" applyBorder="1" applyAlignment="1">
      <alignment horizontal="right" vertical="top"/>
    </xf>
    <xf numFmtId="0" fontId="10" fillId="16" borderId="7" xfId="1" applyFont="1" applyFill="1" applyBorder="1" applyAlignment="1">
      <alignment horizontal="right" vertical="top" wrapText="1"/>
    </xf>
    <xf numFmtId="0" fontId="7" fillId="10" borderId="21" xfId="1" applyFont="1" applyFill="1" applyBorder="1" applyAlignment="1">
      <alignment horizontal="right" vertical="top" wrapText="1"/>
    </xf>
    <xf numFmtId="0" fontId="7" fillId="16" borderId="7" xfId="1" applyFont="1" applyFill="1" applyBorder="1" applyAlignment="1">
      <alignment horizontal="right" vertical="top" wrapText="1"/>
    </xf>
    <xf numFmtId="0" fontId="6" fillId="2" borderId="41" xfId="1" applyFont="1" applyFill="1" applyBorder="1" applyAlignment="1">
      <alignment horizontal="center" vertical="top" wrapText="1"/>
    </xf>
    <xf numFmtId="0" fontId="7" fillId="3" borderId="35" xfId="1" applyFont="1" applyFill="1" applyBorder="1" applyAlignment="1">
      <alignment horizontal="left" vertical="top" wrapText="1"/>
    </xf>
    <xf numFmtId="0" fontId="7" fillId="10" borderId="2" xfId="1" applyFont="1" applyFill="1" applyBorder="1" applyAlignment="1">
      <alignment horizontal="right" vertical="top" wrapText="1"/>
    </xf>
    <xf numFmtId="187" fontId="11" fillId="9" borderId="2" xfId="1" applyNumberFormat="1" applyFont="1" applyFill="1" applyBorder="1" applyAlignment="1">
      <alignment horizontal="right" vertical="top" wrapText="1"/>
    </xf>
    <xf numFmtId="0" fontId="3" fillId="0" borderId="2" xfId="1" applyFont="1" applyFill="1" applyBorder="1" applyAlignment="1">
      <alignment horizontal="right" vertical="top"/>
    </xf>
    <xf numFmtId="0" fontId="7" fillId="17" borderId="2" xfId="1" applyFont="1" applyFill="1" applyBorder="1" applyAlignment="1">
      <alignment horizontal="right" vertical="top" wrapText="1"/>
    </xf>
    <xf numFmtId="0" fontId="6" fillId="17" borderId="2" xfId="1" applyFont="1" applyFill="1" applyBorder="1" applyAlignment="1">
      <alignment horizontal="center" vertical="top" wrapText="1"/>
    </xf>
    <xf numFmtId="0" fontId="8" fillId="17" borderId="2" xfId="1" applyFont="1" applyFill="1" applyBorder="1" applyAlignment="1">
      <alignment horizontal="right" vertical="top" wrapText="1"/>
    </xf>
    <xf numFmtId="0" fontId="10" fillId="17" borderId="2" xfId="1" applyFont="1" applyFill="1" applyBorder="1" applyAlignment="1">
      <alignment horizontal="right" vertical="top" wrapText="1"/>
    </xf>
    <xf numFmtId="0" fontId="5" fillId="3" borderId="31" xfId="1" applyFont="1" applyFill="1" applyBorder="1" applyAlignment="1">
      <alignment horizontal="center" vertical="center" wrapText="1"/>
    </xf>
    <xf numFmtId="0" fontId="7" fillId="18" borderId="2" xfId="1" applyFont="1" applyFill="1" applyBorder="1" applyAlignment="1">
      <alignment vertical="top"/>
    </xf>
    <xf numFmtId="0" fontId="8" fillId="18" borderId="2" xfId="1" applyFont="1" applyFill="1" applyBorder="1" applyAlignment="1">
      <alignment vertical="top" wrapText="1"/>
    </xf>
    <xf numFmtId="187" fontId="8" fillId="18" borderId="2" xfId="1" applyNumberFormat="1" applyFont="1" applyFill="1" applyBorder="1" applyAlignment="1">
      <alignment horizontal="center" vertical="top" wrapText="1"/>
    </xf>
    <xf numFmtId="0" fontId="8" fillId="18" borderId="14" xfId="1" applyFont="1" applyFill="1" applyBorder="1" applyAlignment="1">
      <alignment horizontal="center" vertical="top" wrapText="1"/>
    </xf>
    <xf numFmtId="0" fontId="8" fillId="18" borderId="2" xfId="1" applyFont="1" applyFill="1" applyBorder="1" applyAlignment="1">
      <alignment horizontal="center" vertical="top" wrapText="1"/>
    </xf>
    <xf numFmtId="0" fontId="8" fillId="18" borderId="0" xfId="1" applyFont="1" applyFill="1" applyBorder="1" applyAlignment="1">
      <alignment horizontal="center" vertical="top" wrapText="1"/>
    </xf>
    <xf numFmtId="0" fontId="8" fillId="18" borderId="43" xfId="1" applyFont="1" applyFill="1" applyBorder="1" applyAlignment="1">
      <alignment horizontal="center" vertical="top" wrapText="1"/>
    </xf>
    <xf numFmtId="0" fontId="6" fillId="18" borderId="32" xfId="1" applyFont="1" applyFill="1" applyBorder="1" applyAlignment="1">
      <alignment horizontal="center" vertical="top" wrapText="1"/>
    </xf>
    <xf numFmtId="0" fontId="3" fillId="18" borderId="0" xfId="1" applyFont="1" applyFill="1" applyBorder="1" applyAlignment="1">
      <alignment horizontal="center" vertical="top"/>
    </xf>
    <xf numFmtId="2" fontId="8" fillId="18" borderId="2" xfId="1" applyNumberFormat="1" applyFont="1" applyFill="1" applyBorder="1" applyAlignment="1">
      <alignment vertical="top" wrapText="1"/>
    </xf>
    <xf numFmtId="188" fontId="8" fillId="18" borderId="2" xfId="2" applyNumberFormat="1" applyFont="1" applyFill="1" applyBorder="1" applyAlignment="1">
      <alignment vertical="top" wrapText="1"/>
    </xf>
    <xf numFmtId="3" fontId="8" fillId="18" borderId="2" xfId="1" applyNumberFormat="1" applyFont="1" applyFill="1" applyBorder="1" applyAlignment="1">
      <alignment vertical="top" wrapText="1"/>
    </xf>
    <xf numFmtId="0" fontId="8" fillId="18" borderId="2" xfId="1" applyFont="1" applyFill="1" applyBorder="1" applyAlignment="1">
      <alignment horizontal="right" vertical="top" wrapText="1"/>
    </xf>
    <xf numFmtId="2" fontId="8" fillId="18" borderId="2" xfId="1" applyNumberFormat="1" applyFont="1" applyFill="1" applyBorder="1" applyAlignment="1">
      <alignment horizontal="right" vertical="top" wrapText="1"/>
    </xf>
    <xf numFmtId="188" fontId="8" fillId="18" borderId="2" xfId="2" applyNumberFormat="1" applyFont="1" applyFill="1" applyBorder="1" applyAlignment="1">
      <alignment horizontal="right" vertical="top" wrapText="1"/>
    </xf>
    <xf numFmtId="3" fontId="8" fillId="18" borderId="2" xfId="1" applyNumberFormat="1" applyFont="1" applyFill="1" applyBorder="1" applyAlignment="1">
      <alignment horizontal="right" vertical="top" wrapText="1"/>
    </xf>
    <xf numFmtId="43" fontId="8" fillId="18" borderId="2" xfId="1" applyNumberFormat="1" applyFont="1" applyFill="1" applyBorder="1" applyAlignment="1">
      <alignment horizontal="right" vertical="top" wrapText="1"/>
    </xf>
    <xf numFmtId="0" fontId="8" fillId="18" borderId="14" xfId="1" applyFont="1" applyFill="1" applyBorder="1" applyAlignment="1">
      <alignment horizontal="right" vertical="top" wrapText="1"/>
    </xf>
    <xf numFmtId="3" fontId="8" fillId="18" borderId="2" xfId="1" applyNumberFormat="1" applyFont="1" applyFill="1" applyBorder="1" applyAlignment="1">
      <alignment horizontal="right" vertical="top"/>
    </xf>
    <xf numFmtId="3" fontId="8" fillId="18" borderId="2" xfId="1" applyNumberFormat="1" applyFont="1" applyFill="1" applyBorder="1" applyAlignment="1">
      <alignment vertical="top"/>
    </xf>
    <xf numFmtId="2" fontId="8" fillId="18" borderId="2" xfId="1" applyNumberFormat="1" applyFont="1" applyFill="1" applyBorder="1" applyAlignment="1">
      <alignment vertical="top"/>
    </xf>
    <xf numFmtId="0" fontId="8" fillId="18" borderId="2" xfId="1" applyFont="1" applyFill="1" applyBorder="1" applyAlignment="1">
      <alignment vertical="top"/>
    </xf>
    <xf numFmtId="0" fontId="8" fillId="2" borderId="51" xfId="1" applyFont="1" applyFill="1" applyBorder="1" applyAlignment="1">
      <alignment horizontal="left" vertical="top" wrapText="1"/>
    </xf>
    <xf numFmtId="0" fontId="8" fillId="2" borderId="4" xfId="1" applyFont="1" applyFill="1" applyBorder="1" applyAlignment="1">
      <alignment horizontal="left" vertical="top" wrapText="1"/>
    </xf>
    <xf numFmtId="3" fontId="8" fillId="2" borderId="41" xfId="1" applyNumberFormat="1" applyFont="1" applyFill="1" applyBorder="1" applyAlignment="1">
      <alignment horizontal="right" vertical="top" wrapText="1"/>
    </xf>
    <xf numFmtId="2" fontId="8" fillId="2" borderId="41" xfId="1" applyNumberFormat="1" applyFont="1" applyFill="1" applyBorder="1" applyAlignment="1">
      <alignment horizontal="right" vertical="top" wrapText="1"/>
    </xf>
    <xf numFmtId="0" fontId="7" fillId="18" borderId="2" xfId="1" applyFont="1" applyFill="1" applyBorder="1" applyAlignment="1">
      <alignment horizontal="right" vertical="top"/>
    </xf>
    <xf numFmtId="0" fontId="8" fillId="18" borderId="0" xfId="1" applyFont="1" applyFill="1" applyBorder="1" applyAlignment="1">
      <alignment horizontal="right" vertical="top" wrapText="1"/>
    </xf>
    <xf numFmtId="0" fontId="8" fillId="18" borderId="41" xfId="1" applyFont="1" applyFill="1" applyBorder="1" applyAlignment="1">
      <alignment horizontal="right" vertical="top" wrapText="1"/>
    </xf>
    <xf numFmtId="0" fontId="8" fillId="18" borderId="43" xfId="1" applyFont="1" applyFill="1" applyBorder="1" applyAlignment="1">
      <alignment horizontal="right" vertical="top" wrapText="1"/>
    </xf>
    <xf numFmtId="0" fontId="8" fillId="18" borderId="34" xfId="1" applyFont="1" applyFill="1" applyBorder="1" applyAlignment="1">
      <alignment horizontal="right" vertical="top" wrapText="1"/>
    </xf>
    <xf numFmtId="0" fontId="8" fillId="18" borderId="10" xfId="1" applyFont="1" applyFill="1" applyBorder="1" applyAlignment="1">
      <alignment horizontal="right" vertical="top" wrapText="1"/>
    </xf>
    <xf numFmtId="0" fontId="8" fillId="2" borderId="36" xfId="1" applyFont="1" applyFill="1" applyBorder="1" applyAlignment="1">
      <alignment horizontal="left" vertical="top" wrapText="1"/>
    </xf>
    <xf numFmtId="0" fontId="8" fillId="2" borderId="52" xfId="1" applyFont="1" applyFill="1" applyBorder="1" applyAlignment="1">
      <alignment horizontal="left" vertical="top" wrapText="1"/>
    </xf>
    <xf numFmtId="0" fontId="8" fillId="2" borderId="41" xfId="1" applyFont="1" applyFill="1" applyBorder="1" applyAlignment="1">
      <alignment horizontal="right" vertical="top" wrapText="1"/>
    </xf>
    <xf numFmtId="0" fontId="3" fillId="18" borderId="2" xfId="1" applyFont="1" applyFill="1" applyBorder="1" applyAlignment="1">
      <alignment horizontal="center" vertical="top"/>
    </xf>
    <xf numFmtId="188" fontId="10" fillId="18" borderId="2" xfId="2" applyNumberFormat="1" applyFont="1" applyFill="1" applyBorder="1" applyAlignment="1">
      <alignment horizontal="right" vertical="top" wrapText="1"/>
    </xf>
    <xf numFmtId="2" fontId="10" fillId="18" borderId="2" xfId="3" applyNumberFormat="1" applyFont="1" applyFill="1" applyBorder="1" applyAlignment="1">
      <alignment horizontal="right" vertical="top" wrapText="1"/>
    </xf>
    <xf numFmtId="0" fontId="7" fillId="18" borderId="2" xfId="1" applyFont="1" applyFill="1" applyBorder="1" applyAlignment="1">
      <alignment vertical="top" wrapText="1"/>
    </xf>
    <xf numFmtId="0" fontId="8" fillId="19" borderId="2" xfId="1" applyFont="1" applyFill="1" applyBorder="1" applyAlignment="1">
      <alignment horizontal="center" vertical="top" wrapText="1"/>
    </xf>
    <xf numFmtId="0" fontId="8" fillId="19" borderId="14" xfId="1" applyFont="1" applyFill="1" applyBorder="1" applyAlignment="1">
      <alignment horizontal="center" vertical="top" wrapText="1"/>
    </xf>
    <xf numFmtId="0" fontId="9" fillId="18" borderId="2" xfId="0" applyFont="1" applyFill="1" applyBorder="1" applyAlignment="1">
      <alignment vertical="top"/>
    </xf>
    <xf numFmtId="187" fontId="7" fillId="18" borderId="2" xfId="1" applyNumberFormat="1" applyFont="1" applyFill="1" applyBorder="1" applyAlignment="1">
      <alignment vertical="top" wrapText="1"/>
    </xf>
    <xf numFmtId="2" fontId="7" fillId="18" borderId="2" xfId="1" applyNumberFormat="1" applyFont="1" applyFill="1" applyBorder="1" applyAlignment="1">
      <alignment vertical="top" wrapText="1"/>
    </xf>
    <xf numFmtId="2" fontId="7" fillId="18" borderId="2" xfId="1" applyNumberFormat="1" applyFont="1" applyFill="1" applyBorder="1" applyAlignment="1">
      <alignment vertical="top"/>
    </xf>
    <xf numFmtId="0" fontId="6" fillId="18" borderId="2" xfId="1" applyFont="1" applyFill="1" applyBorder="1" applyAlignment="1">
      <alignment vertical="top" wrapText="1"/>
    </xf>
    <xf numFmtId="2" fontId="6" fillId="18" borderId="2" xfId="1" applyNumberFormat="1" applyFont="1" applyFill="1" applyBorder="1" applyAlignment="1">
      <alignment vertical="top" wrapText="1"/>
    </xf>
    <xf numFmtId="0" fontId="8" fillId="2" borderId="7" xfId="1" applyFont="1" applyFill="1" applyBorder="1" applyAlignment="1">
      <alignment horizontal="left" vertical="top" wrapText="1"/>
    </xf>
    <xf numFmtId="0" fontId="8" fillId="18" borderId="34" xfId="1" applyFont="1" applyFill="1" applyBorder="1" applyAlignment="1">
      <alignment vertical="top" wrapText="1"/>
    </xf>
    <xf numFmtId="0" fontId="9" fillId="18" borderId="2" xfId="1" applyFont="1" applyFill="1" applyBorder="1" applyAlignment="1">
      <alignment vertical="top" wrapText="1"/>
    </xf>
    <xf numFmtId="0" fontId="6" fillId="19" borderId="2" xfId="1" applyFont="1" applyFill="1" applyBorder="1" applyAlignment="1">
      <alignment horizontal="center" vertical="top" wrapText="1"/>
    </xf>
    <xf numFmtId="0" fontId="8" fillId="18" borderId="31" xfId="1" applyFont="1" applyFill="1" applyBorder="1" applyAlignment="1">
      <alignment vertical="top" wrapText="1"/>
    </xf>
    <xf numFmtId="43" fontId="8" fillId="18" borderId="2" xfId="2" applyFont="1" applyFill="1" applyBorder="1" applyAlignment="1">
      <alignment horizontal="right" vertical="top" wrapText="1"/>
    </xf>
    <xf numFmtId="43" fontId="23" fillId="18" borderId="2" xfId="2" applyFont="1" applyFill="1" applyBorder="1" applyAlignment="1">
      <alignment horizontal="right" vertical="top"/>
    </xf>
    <xf numFmtId="2" fontId="8" fillId="18" borderId="2" xfId="1" applyNumberFormat="1" applyFont="1" applyFill="1" applyBorder="1" applyAlignment="1">
      <alignment horizontal="right" vertical="top"/>
    </xf>
    <xf numFmtId="0" fontId="8" fillId="19" borderId="10" xfId="1" applyFont="1" applyFill="1" applyBorder="1" applyAlignment="1">
      <alignment horizontal="center" vertical="top" wrapText="1"/>
    </xf>
    <xf numFmtId="0" fontId="9" fillId="18" borderId="2" xfId="0" applyFont="1" applyFill="1" applyBorder="1" applyAlignment="1">
      <alignment vertical="top" wrapText="1"/>
    </xf>
    <xf numFmtId="2" fontId="9" fillId="18" borderId="2" xfId="0" applyNumberFormat="1" applyFont="1" applyFill="1" applyBorder="1" applyAlignment="1">
      <alignment vertical="top" wrapText="1"/>
    </xf>
    <xf numFmtId="0" fontId="6" fillId="18" borderId="2" xfId="1" applyFont="1" applyFill="1" applyBorder="1" applyAlignment="1">
      <alignment horizontal="right" vertical="top" wrapText="1"/>
    </xf>
    <xf numFmtId="0" fontId="24" fillId="19" borderId="8" xfId="1" applyFont="1" applyFill="1" applyBorder="1" applyAlignment="1">
      <alignment horizontal="center" vertical="top" wrapText="1"/>
    </xf>
    <xf numFmtId="0" fontId="8" fillId="19" borderId="0" xfId="1" applyFont="1" applyFill="1" applyBorder="1" applyAlignment="1">
      <alignment horizontal="center" vertical="top" wrapText="1"/>
    </xf>
    <xf numFmtId="0" fontId="8" fillId="19" borderId="3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left" vertical="top" wrapText="1"/>
    </xf>
    <xf numFmtId="188" fontId="7" fillId="18" borderId="2" xfId="2" applyNumberFormat="1" applyFont="1" applyFill="1" applyBorder="1" applyAlignment="1">
      <alignment vertical="top" wrapText="1"/>
    </xf>
    <xf numFmtId="43" fontId="8" fillId="18" borderId="10" xfId="2" applyNumberFormat="1" applyFont="1" applyFill="1" applyBorder="1" applyAlignment="1">
      <alignment vertical="top" wrapText="1"/>
    </xf>
    <xf numFmtId="0" fontId="8" fillId="19" borderId="31" xfId="1" applyFont="1" applyFill="1" applyBorder="1" applyAlignment="1">
      <alignment horizontal="center" vertical="top" wrapText="1"/>
    </xf>
    <xf numFmtId="0" fontId="26" fillId="20" borderId="60" xfId="0" applyFont="1" applyFill="1" applyBorder="1" applyAlignment="1">
      <alignment horizontal="left" vertical="center" wrapText="1" readingOrder="1"/>
    </xf>
    <xf numFmtId="0" fontId="26" fillId="20" borderId="60" xfId="0" applyFont="1" applyFill="1" applyBorder="1" applyAlignment="1">
      <alignment horizontal="center" vertical="center" wrapText="1" readingOrder="1"/>
    </xf>
    <xf numFmtId="0" fontId="20" fillId="15" borderId="60" xfId="0" applyFont="1" applyFill="1" applyBorder="1" applyAlignment="1">
      <alignment horizontal="left" vertical="center" wrapText="1" readingOrder="1"/>
    </xf>
    <xf numFmtId="0" fontId="20" fillId="14" borderId="60" xfId="0" applyFont="1" applyFill="1" applyBorder="1" applyAlignment="1">
      <alignment horizontal="left" vertical="center" wrapText="1" readingOrder="1"/>
    </xf>
    <xf numFmtId="0" fontId="19" fillId="13" borderId="63" xfId="0" applyFont="1" applyFill="1" applyBorder="1" applyAlignment="1">
      <alignment horizontal="center" vertical="center" wrapText="1" readingOrder="1"/>
    </xf>
    <xf numFmtId="0" fontId="8" fillId="2" borderId="2" xfId="1" applyFont="1" applyFill="1" applyBorder="1" applyAlignment="1">
      <alignment horizontal="center" vertical="top" wrapText="1"/>
    </xf>
    <xf numFmtId="0" fontId="6" fillId="6" borderId="7" xfId="1" applyFont="1" applyFill="1" applyBorder="1" applyAlignment="1">
      <alignment horizontal="left" vertical="top" wrapText="1"/>
    </xf>
    <xf numFmtId="187" fontId="7" fillId="2" borderId="2" xfId="1" applyNumberFormat="1" applyFont="1" applyFill="1" applyBorder="1" applyAlignment="1">
      <alignment horizontal="center" vertical="top" wrapText="1"/>
    </xf>
    <xf numFmtId="49" fontId="8" fillId="2" borderId="2" xfId="1" applyNumberFormat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187" fontId="7" fillId="2" borderId="0" xfId="1" applyNumberFormat="1" applyFont="1" applyFill="1" applyBorder="1" applyAlignment="1">
      <alignment horizontal="center" vertical="top" wrapText="1"/>
    </xf>
    <xf numFmtId="0" fontId="8" fillId="6" borderId="2" xfId="1" applyFont="1" applyFill="1" applyBorder="1" applyAlignment="1">
      <alignment horizontal="left" vertical="top" wrapText="1"/>
    </xf>
    <xf numFmtId="0" fontId="9" fillId="0" borderId="0" xfId="0" applyFont="1"/>
    <xf numFmtId="0" fontId="19" fillId="13" borderId="0" xfId="0" applyFont="1" applyFill="1" applyBorder="1" applyAlignment="1">
      <alignment vertical="center" wrapText="1" readingOrder="1"/>
    </xf>
    <xf numFmtId="0" fontId="27" fillId="14" borderId="59" xfId="0" applyFont="1" applyFill="1" applyBorder="1" applyAlignment="1">
      <alignment horizontal="left" vertical="center" wrapText="1" readingOrder="1"/>
    </xf>
    <xf numFmtId="0" fontId="20" fillId="15" borderId="60" xfId="0" applyNumberFormat="1" applyFont="1" applyFill="1" applyBorder="1" applyAlignment="1">
      <alignment horizontal="left" vertical="center" wrapText="1" readingOrder="1"/>
    </xf>
    <xf numFmtId="0" fontId="27" fillId="14" borderId="60" xfId="0" applyFont="1" applyFill="1" applyBorder="1" applyAlignment="1">
      <alignment horizontal="left" vertical="center" wrapText="1" readingOrder="1"/>
    </xf>
    <xf numFmtId="0" fontId="8" fillId="14" borderId="59" xfId="0" applyFont="1" applyFill="1" applyBorder="1" applyAlignment="1">
      <alignment horizontal="center" vertical="center" wrapText="1" readingOrder="1"/>
    </xf>
    <xf numFmtId="0" fontId="8" fillId="15" borderId="60" xfId="0" applyFont="1" applyFill="1" applyBorder="1" applyAlignment="1">
      <alignment horizontal="center" vertical="center" wrapText="1" readingOrder="1"/>
    </xf>
    <xf numFmtId="0" fontId="8" fillId="14" borderId="60" xfId="0" applyFont="1" applyFill="1" applyBorder="1" applyAlignment="1">
      <alignment horizontal="center" vertical="center" wrapText="1" readingOrder="1"/>
    </xf>
    <xf numFmtId="0" fontId="6" fillId="20" borderId="60" xfId="0" applyFont="1" applyFill="1" applyBorder="1" applyAlignment="1">
      <alignment horizontal="center" vertical="center" wrapText="1" readingOrder="1"/>
    </xf>
    <xf numFmtId="0" fontId="8" fillId="15" borderId="60" xfId="0" applyFont="1" applyFill="1" applyBorder="1" applyAlignment="1">
      <alignment horizontal="left" vertical="center" wrapText="1" readingOrder="1"/>
    </xf>
    <xf numFmtId="0" fontId="8" fillId="14" borderId="60" xfId="0" applyFont="1" applyFill="1" applyBorder="1" applyAlignment="1">
      <alignment horizontal="left" vertical="center" wrapText="1" readingOrder="1"/>
    </xf>
    <xf numFmtId="0" fontId="27" fillId="14" borderId="60" xfId="0" applyFont="1" applyFill="1" applyBorder="1" applyAlignment="1">
      <alignment vertical="top" wrapText="1"/>
    </xf>
    <xf numFmtId="0" fontId="9" fillId="0" borderId="0" xfId="0" applyFont="1" applyFill="1" applyBorder="1"/>
    <xf numFmtId="0" fontId="8" fillId="2" borderId="8" xfId="1" applyFont="1" applyFill="1" applyBorder="1" applyAlignment="1">
      <alignment horizontal="left" vertical="top" wrapText="1"/>
    </xf>
    <xf numFmtId="187" fontId="7" fillId="2" borderId="31" xfId="1" applyNumberFormat="1" applyFont="1" applyFill="1" applyBorder="1" applyAlignment="1">
      <alignment horizontal="center" vertical="top" wrapText="1"/>
    </xf>
    <xf numFmtId="0" fontId="8" fillId="2" borderId="9" xfId="1" applyFont="1" applyFill="1" applyBorder="1" applyAlignment="1">
      <alignment horizontal="center" vertical="top" wrapText="1"/>
    </xf>
    <xf numFmtId="187" fontId="7" fillId="2" borderId="8" xfId="1" applyNumberFormat="1" applyFont="1" applyFill="1" applyBorder="1" applyAlignment="1">
      <alignment horizontal="center" vertical="top" wrapText="1"/>
    </xf>
    <xf numFmtId="0" fontId="8" fillId="2" borderId="10" xfId="1" applyFont="1" applyFill="1" applyBorder="1" applyAlignment="1">
      <alignment horizontal="center" vertical="top" wrapText="1"/>
    </xf>
    <xf numFmtId="0" fontId="8" fillId="2" borderId="17" xfId="1" applyFont="1" applyFill="1" applyBorder="1" applyAlignment="1">
      <alignment horizontal="center" vertical="top" wrapText="1"/>
    </xf>
    <xf numFmtId="0" fontId="8" fillId="2" borderId="31" xfId="1" applyFont="1" applyFill="1" applyBorder="1" applyAlignment="1">
      <alignment horizontal="center" vertical="top" wrapText="1"/>
    </xf>
    <xf numFmtId="0" fontId="8" fillId="2" borderId="10" xfId="1" applyFont="1" applyFill="1" applyBorder="1" applyAlignment="1">
      <alignment horizontal="left" vertical="top" wrapText="1"/>
    </xf>
    <xf numFmtId="0" fontId="8" fillId="17" borderId="2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left" vertical="top" wrapText="1"/>
    </xf>
    <xf numFmtId="187" fontId="11" fillId="2" borderId="2" xfId="1" applyNumberFormat="1" applyFont="1" applyFill="1" applyBorder="1" applyAlignment="1">
      <alignment horizontal="center" vertical="top" wrapText="1"/>
    </xf>
    <xf numFmtId="187" fontId="7" fillId="2" borderId="2" xfId="1" applyNumberFormat="1" applyFont="1" applyFill="1" applyBorder="1" applyAlignment="1">
      <alignment horizontal="left" vertical="top" wrapText="1"/>
    </xf>
    <xf numFmtId="187" fontId="8" fillId="2" borderId="2" xfId="1" applyNumberFormat="1" applyFont="1" applyFill="1" applyBorder="1" applyAlignment="1">
      <alignment horizontal="left" vertical="top" wrapText="1"/>
    </xf>
    <xf numFmtId="0" fontId="3" fillId="19" borderId="2" xfId="1" applyFont="1" applyFill="1" applyBorder="1" applyAlignment="1">
      <alignment horizontal="right" vertical="top"/>
    </xf>
    <xf numFmtId="0" fontId="8" fillId="19" borderId="2" xfId="1" applyFont="1" applyFill="1" applyBorder="1" applyAlignment="1">
      <alignment horizontal="right" vertical="top" wrapText="1"/>
    </xf>
    <xf numFmtId="0" fontId="8" fillId="19" borderId="7" xfId="1" applyFont="1" applyFill="1" applyBorder="1" applyAlignment="1">
      <alignment horizontal="right" vertical="top" wrapText="1"/>
    </xf>
    <xf numFmtId="2" fontId="8" fillId="19" borderId="2" xfId="1" applyNumberFormat="1" applyFont="1" applyFill="1" applyBorder="1" applyAlignment="1">
      <alignment horizontal="right" vertical="top" wrapText="1"/>
    </xf>
    <xf numFmtId="2" fontId="8" fillId="19" borderId="7" xfId="1" applyNumberFormat="1" applyFont="1" applyFill="1" applyBorder="1" applyAlignment="1">
      <alignment horizontal="right" vertical="top" wrapText="1"/>
    </xf>
    <xf numFmtId="0" fontId="8" fillId="6" borderId="7" xfId="1" applyFont="1" applyFill="1" applyBorder="1" applyAlignment="1">
      <alignment horizontal="left" vertical="top" wrapText="1"/>
    </xf>
    <xf numFmtId="0" fontId="8" fillId="2" borderId="7" xfId="1" applyFont="1" applyFill="1" applyBorder="1" applyAlignment="1">
      <alignment vertical="top" wrapText="1"/>
    </xf>
    <xf numFmtId="187" fontId="7" fillId="2" borderId="7" xfId="1" applyNumberFormat="1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  <xf numFmtId="187" fontId="7" fillId="6" borderId="2" xfId="1" applyNumberFormat="1" applyFont="1" applyFill="1" applyBorder="1" applyAlignment="1">
      <alignment horizontal="center" vertical="top" wrapText="1"/>
    </xf>
    <xf numFmtId="0" fontId="6" fillId="6" borderId="2" xfId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12" fillId="0" borderId="1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187" fontId="7" fillId="6" borderId="41" xfId="1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vertical="top"/>
    </xf>
    <xf numFmtId="0" fontId="8" fillId="2" borderId="2" xfId="1" applyFont="1" applyFill="1" applyBorder="1" applyAlignment="1">
      <alignment horizontal="left" vertical="top" wrapText="1"/>
    </xf>
    <xf numFmtId="2" fontId="8" fillId="10" borderId="2" xfId="1" applyNumberFormat="1" applyFont="1" applyFill="1" applyBorder="1" applyAlignment="1" applyProtection="1">
      <alignment horizontal="right" vertical="top" wrapText="1"/>
    </xf>
    <xf numFmtId="2" fontId="8" fillId="10" borderId="7" xfId="1" applyNumberFormat="1" applyFont="1" applyFill="1" applyBorder="1" applyAlignment="1" applyProtection="1">
      <alignment horizontal="right" vertical="top" wrapText="1"/>
    </xf>
    <xf numFmtId="0" fontId="3" fillId="18" borderId="0" xfId="1" applyFont="1" applyFill="1" applyBorder="1" applyAlignment="1">
      <alignment horizontal="left" vertical="top"/>
    </xf>
    <xf numFmtId="187" fontId="7" fillId="2" borderId="3" xfId="1" applyNumberFormat="1" applyFont="1" applyFill="1" applyBorder="1" applyAlignment="1">
      <alignment horizontal="center" vertical="top" wrapText="1"/>
    </xf>
    <xf numFmtId="187" fontId="7" fillId="2" borderId="8" xfId="1" applyNumberFormat="1" applyFont="1" applyFill="1" applyBorder="1" applyAlignment="1">
      <alignment horizontal="center" vertical="top" wrapText="1"/>
    </xf>
    <xf numFmtId="0" fontId="8" fillId="2" borderId="21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187" fontId="7" fillId="2" borderId="9" xfId="1" applyNumberFormat="1" applyFont="1" applyFill="1" applyBorder="1" applyAlignment="1">
      <alignment horizontal="center" vertical="top" wrapText="1"/>
    </xf>
    <xf numFmtId="187" fontId="7" fillId="2" borderId="2" xfId="1" applyNumberFormat="1" applyFont="1" applyFill="1" applyBorder="1" applyAlignment="1">
      <alignment horizontal="center" vertical="top" wrapText="1"/>
    </xf>
    <xf numFmtId="187" fontId="7" fillId="2" borderId="10" xfId="1" applyNumberFormat="1" applyFont="1" applyFill="1" applyBorder="1" applyAlignment="1">
      <alignment horizontal="center" vertical="top" wrapText="1"/>
    </xf>
    <xf numFmtId="187" fontId="7" fillId="2" borderId="17" xfId="1" applyNumberFormat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/>
    </xf>
    <xf numFmtId="0" fontId="8" fillId="6" borderId="2" xfId="1" applyFont="1" applyFill="1" applyBorder="1" applyAlignment="1">
      <alignment horizontal="left" vertical="top" wrapText="1"/>
    </xf>
    <xf numFmtId="0" fontId="8" fillId="2" borderId="36" xfId="1" applyFont="1" applyFill="1" applyBorder="1" applyAlignment="1">
      <alignment horizontal="center" vertical="top" wrapText="1"/>
    </xf>
    <xf numFmtId="0" fontId="6" fillId="12" borderId="6" xfId="1" applyFont="1" applyFill="1" applyBorder="1" applyAlignment="1">
      <alignment horizontal="center" vertical="top" wrapText="1"/>
    </xf>
    <xf numFmtId="0" fontId="13" fillId="2" borderId="46" xfId="1" applyFont="1" applyFill="1" applyBorder="1" applyAlignment="1">
      <alignment horizontal="center" vertical="top" wrapText="1"/>
    </xf>
    <xf numFmtId="0" fontId="13" fillId="2" borderId="64" xfId="1" applyFont="1" applyFill="1" applyBorder="1" applyAlignment="1">
      <alignment horizontal="center" vertical="top" wrapText="1"/>
    </xf>
    <xf numFmtId="0" fontId="13" fillId="2" borderId="11" xfId="1" applyFont="1" applyFill="1" applyBorder="1" applyAlignment="1">
      <alignment horizontal="center" vertical="top" wrapText="1"/>
    </xf>
    <xf numFmtId="187" fontId="13" fillId="2" borderId="46" xfId="1" applyNumberFormat="1" applyFont="1" applyFill="1" applyBorder="1" applyAlignment="1">
      <alignment horizontal="center" vertical="top" wrapText="1"/>
    </xf>
    <xf numFmtId="187" fontId="13" fillId="2" borderId="36" xfId="1" applyNumberFormat="1" applyFont="1" applyFill="1" applyBorder="1" applyAlignment="1">
      <alignment horizontal="center" vertical="top" wrapText="1"/>
    </xf>
    <xf numFmtId="0" fontId="13" fillId="19" borderId="46" xfId="1" applyFont="1" applyFill="1" applyBorder="1" applyAlignment="1">
      <alignment horizontal="center" vertical="top" wrapText="1"/>
    </xf>
    <xf numFmtId="0" fontId="10" fillId="2" borderId="31" xfId="1" applyFont="1" applyFill="1" applyBorder="1" applyAlignment="1">
      <alignment horizontal="center" vertical="top" wrapText="1"/>
    </xf>
    <xf numFmtId="0" fontId="7" fillId="8" borderId="17" xfId="1" applyFont="1" applyFill="1" applyBorder="1" applyAlignment="1">
      <alignment horizontal="center" vertical="top" wrapText="1"/>
    </xf>
    <xf numFmtId="0" fontId="7" fillId="8" borderId="14" xfId="1" applyFont="1" applyFill="1" applyBorder="1" applyAlignment="1">
      <alignment horizontal="center" vertical="top" wrapText="1"/>
    </xf>
    <xf numFmtId="187" fontId="7" fillId="8" borderId="10" xfId="1" applyNumberFormat="1" applyFont="1" applyFill="1" applyBorder="1" applyAlignment="1">
      <alignment horizontal="center" vertical="top" wrapText="1"/>
    </xf>
    <xf numFmtId="187" fontId="7" fillId="8" borderId="17" xfId="1" applyNumberFormat="1" applyFont="1" applyFill="1" applyBorder="1" applyAlignment="1">
      <alignment horizontal="center" vertical="top" wrapText="1"/>
    </xf>
    <xf numFmtId="187" fontId="7" fillId="8" borderId="14" xfId="1" applyNumberFormat="1" applyFont="1" applyFill="1" applyBorder="1" applyAlignment="1">
      <alignment horizontal="center" vertical="top" wrapText="1"/>
    </xf>
    <xf numFmtId="187" fontId="7" fillId="8" borderId="2" xfId="1" applyNumberFormat="1" applyFont="1" applyFill="1" applyBorder="1" applyAlignment="1">
      <alignment horizontal="center" vertical="top" wrapText="1"/>
    </xf>
    <xf numFmtId="2" fontId="7" fillId="2" borderId="2" xfId="0" applyNumberFormat="1" applyFont="1" applyFill="1" applyBorder="1" applyAlignment="1">
      <alignment horizontal="center" vertical="top"/>
    </xf>
    <xf numFmtId="0" fontId="7" fillId="2" borderId="2" xfId="1" applyFont="1" applyFill="1" applyBorder="1" applyAlignment="1">
      <alignment horizontal="center" vertical="top" wrapText="1"/>
    </xf>
    <xf numFmtId="187" fontId="7" fillId="8" borderId="27" xfId="1" applyNumberFormat="1" applyFont="1" applyFill="1" applyBorder="1" applyAlignment="1">
      <alignment horizontal="center" vertical="top" wrapText="1"/>
    </xf>
    <xf numFmtId="187" fontId="7" fillId="8" borderId="8" xfId="1" applyNumberFormat="1" applyFont="1" applyFill="1" applyBorder="1" applyAlignment="1">
      <alignment horizontal="center" vertical="top" wrapText="1"/>
    </xf>
    <xf numFmtId="187" fontId="7" fillId="8" borderId="38" xfId="1" applyNumberFormat="1" applyFont="1" applyFill="1" applyBorder="1" applyAlignment="1">
      <alignment horizontal="center" vertical="top" wrapText="1"/>
    </xf>
    <xf numFmtId="187" fontId="7" fillId="2" borderId="10" xfId="1" applyNumberFormat="1" applyFont="1" applyFill="1" applyBorder="1" applyAlignment="1">
      <alignment horizontal="center" vertical="top" wrapText="1"/>
    </xf>
    <xf numFmtId="187" fontId="7" fillId="2" borderId="17" xfId="1" applyNumberFormat="1" applyFont="1" applyFill="1" applyBorder="1" applyAlignment="1">
      <alignment horizontal="center" vertical="top" wrapText="1"/>
    </xf>
    <xf numFmtId="187" fontId="7" fillId="2" borderId="14" xfId="1" applyNumberFormat="1" applyFont="1" applyFill="1" applyBorder="1" applyAlignment="1">
      <alignment horizontal="center" vertical="top" wrapText="1"/>
    </xf>
    <xf numFmtId="187" fontId="7" fillId="8" borderId="18" xfId="1" applyNumberFormat="1" applyFont="1" applyFill="1" applyBorder="1" applyAlignment="1">
      <alignment horizontal="center" vertical="top" wrapText="1"/>
    </xf>
    <xf numFmtId="187" fontId="7" fillId="8" borderId="3" xfId="1" applyNumberFormat="1" applyFont="1" applyFill="1" applyBorder="1" applyAlignment="1">
      <alignment horizontal="center" vertical="top" wrapText="1"/>
    </xf>
    <xf numFmtId="0" fontId="7" fillId="8" borderId="2" xfId="1" applyFont="1" applyFill="1" applyBorder="1" applyAlignment="1">
      <alignment horizontal="center" vertical="top" wrapText="1"/>
    </xf>
    <xf numFmtId="0" fontId="6" fillId="6" borderId="2" xfId="1" applyFont="1" applyFill="1" applyBorder="1" applyAlignment="1">
      <alignment horizontal="left" vertical="top" wrapText="1"/>
    </xf>
    <xf numFmtId="187" fontId="7" fillId="2" borderId="2" xfId="1" applyNumberFormat="1" applyFont="1" applyFill="1" applyBorder="1" applyAlignment="1">
      <alignment horizontal="center" vertical="top" wrapText="1"/>
    </xf>
    <xf numFmtId="0" fontId="8" fillId="2" borderId="10" xfId="1" applyFont="1" applyFill="1" applyBorder="1" applyAlignment="1">
      <alignment horizontal="left" vertical="top" wrapText="1"/>
    </xf>
    <xf numFmtId="0" fontId="8" fillId="2" borderId="17" xfId="1" applyFont="1" applyFill="1" applyBorder="1" applyAlignment="1">
      <alignment horizontal="left" vertical="top" wrapText="1"/>
    </xf>
    <xf numFmtId="0" fontId="8" fillId="2" borderId="50" xfId="1" applyFont="1" applyFill="1" applyBorder="1" applyAlignment="1">
      <alignment horizontal="left" vertical="top" wrapText="1"/>
    </xf>
    <xf numFmtId="0" fontId="8" fillId="2" borderId="10" xfId="1" applyFont="1" applyFill="1" applyBorder="1" applyAlignment="1">
      <alignment horizontal="center" vertical="top" wrapText="1"/>
    </xf>
    <xf numFmtId="0" fontId="8" fillId="2" borderId="17" xfId="1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8" fillId="2" borderId="14" xfId="1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8" fillId="2" borderId="33" xfId="1" applyFont="1" applyFill="1" applyBorder="1" applyAlignment="1">
      <alignment horizontal="center" vertical="top" wrapText="1"/>
    </xf>
    <xf numFmtId="0" fontId="8" fillId="2" borderId="13" xfId="1" applyFont="1" applyFill="1" applyBorder="1" applyAlignment="1">
      <alignment horizontal="center" vertical="top" wrapText="1"/>
    </xf>
    <xf numFmtId="0" fontId="8" fillId="2" borderId="19" xfId="1" applyFont="1" applyFill="1" applyBorder="1" applyAlignment="1">
      <alignment horizontal="center" vertical="top" wrapText="1"/>
    </xf>
    <xf numFmtId="0" fontId="7" fillId="8" borderId="10" xfId="1" applyFont="1" applyFill="1" applyBorder="1" applyAlignment="1">
      <alignment horizontal="center" vertical="top" wrapText="1"/>
    </xf>
    <xf numFmtId="187" fontId="7" fillId="2" borderId="3" xfId="1" applyNumberFormat="1" applyFont="1" applyFill="1" applyBorder="1" applyAlignment="1">
      <alignment horizontal="center" vertical="top" wrapText="1"/>
    </xf>
    <xf numFmtId="187" fontId="7" fillId="2" borderId="8" xfId="1" applyNumberFormat="1" applyFont="1" applyFill="1" applyBorder="1" applyAlignment="1">
      <alignment horizontal="center" vertical="top" wrapText="1"/>
    </xf>
    <xf numFmtId="187" fontId="7" fillId="2" borderId="18" xfId="1" applyNumberFormat="1" applyFont="1" applyFill="1" applyBorder="1" applyAlignment="1">
      <alignment horizontal="center" vertical="top" wrapText="1"/>
    </xf>
    <xf numFmtId="187" fontId="7" fillId="2" borderId="38" xfId="1" applyNumberFormat="1" applyFont="1" applyFill="1" applyBorder="1" applyAlignment="1">
      <alignment horizontal="center" vertical="top" wrapText="1"/>
    </xf>
    <xf numFmtId="187" fontId="7" fillId="2" borderId="27" xfId="1" applyNumberFormat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horizontal="center" vertical="top" wrapText="1"/>
    </xf>
    <xf numFmtId="0" fontId="7" fillId="2" borderId="18" xfId="1" applyFont="1" applyFill="1" applyBorder="1" applyAlignment="1">
      <alignment horizontal="center" vertical="top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17" xfId="1" applyFont="1" applyFill="1" applyBorder="1" applyAlignment="1">
      <alignment horizontal="center" vertical="top" wrapText="1"/>
    </xf>
    <xf numFmtId="0" fontId="7" fillId="2" borderId="14" xfId="1" applyFont="1" applyFill="1" applyBorder="1" applyAlignment="1">
      <alignment horizontal="center" vertical="top" wrapText="1"/>
    </xf>
    <xf numFmtId="0" fontId="7" fillId="17" borderId="2" xfId="1" applyFont="1" applyFill="1" applyBorder="1" applyAlignment="1">
      <alignment horizontal="center" vertical="top" wrapText="1"/>
    </xf>
    <xf numFmtId="0" fontId="8" fillId="17" borderId="2" xfId="1" applyFont="1" applyFill="1" applyBorder="1" applyAlignment="1">
      <alignment horizontal="center" vertical="top" wrapText="1"/>
    </xf>
    <xf numFmtId="0" fontId="8" fillId="18" borderId="12" xfId="1" applyFont="1" applyFill="1" applyBorder="1" applyAlignment="1">
      <alignment horizontal="right" vertical="top" wrapText="1"/>
    </xf>
    <xf numFmtId="0" fontId="8" fillId="18" borderId="16" xfId="1" applyFont="1" applyFill="1" applyBorder="1" applyAlignment="1">
      <alignment horizontal="right" vertical="top" wrapText="1"/>
    </xf>
    <xf numFmtId="0" fontId="7" fillId="17" borderId="2" xfId="1" applyFont="1" applyFill="1" applyBorder="1" applyAlignment="1">
      <alignment horizontal="center" vertical="top"/>
    </xf>
    <xf numFmtId="187" fontId="7" fillId="17" borderId="2" xfId="1" applyNumberFormat="1" applyFont="1" applyFill="1" applyBorder="1" applyAlignment="1">
      <alignment horizontal="center" vertical="top" wrapText="1"/>
    </xf>
    <xf numFmtId="188" fontId="10" fillId="17" borderId="2" xfId="2" applyNumberFormat="1" applyFont="1" applyFill="1" applyBorder="1" applyAlignment="1">
      <alignment horizontal="center" vertical="top" wrapText="1"/>
    </xf>
    <xf numFmtId="0" fontId="3" fillId="17" borderId="2" xfId="1" applyFont="1" applyFill="1" applyBorder="1" applyAlignment="1">
      <alignment horizontal="center" vertical="top"/>
    </xf>
    <xf numFmtId="0" fontId="8" fillId="2" borderId="2" xfId="1" applyFont="1" applyFill="1" applyBorder="1" applyAlignment="1">
      <alignment horizontal="center" vertical="top" wrapText="1"/>
    </xf>
    <xf numFmtId="0" fontId="8" fillId="17" borderId="2" xfId="1" applyFont="1" applyFill="1" applyBorder="1" applyAlignment="1">
      <alignment horizontal="center" vertical="center" wrapText="1"/>
    </xf>
    <xf numFmtId="0" fontId="12" fillId="17" borderId="2" xfId="0" applyFont="1" applyFill="1" applyBorder="1" applyAlignment="1">
      <alignment horizontal="center" vertical="center" wrapText="1" readingOrder="1"/>
    </xf>
    <xf numFmtId="0" fontId="9" fillId="17" borderId="2" xfId="0" applyFont="1" applyFill="1" applyBorder="1" applyAlignment="1">
      <alignment horizontal="center"/>
    </xf>
    <xf numFmtId="3" fontId="8" fillId="17" borderId="2" xfId="1" applyNumberFormat="1" applyFont="1" applyFill="1" applyBorder="1" applyAlignment="1">
      <alignment horizontal="center" vertical="top" wrapText="1"/>
    </xf>
    <xf numFmtId="3" fontId="7" fillId="17" borderId="2" xfId="1" applyNumberFormat="1" applyFont="1" applyFill="1" applyBorder="1" applyAlignment="1">
      <alignment horizontal="center" vertical="top"/>
    </xf>
    <xf numFmtId="187" fontId="7" fillId="2" borderId="11" xfId="1" applyNumberFormat="1" applyFont="1" applyFill="1" applyBorder="1" applyAlignment="1">
      <alignment horizontal="center" vertical="top" wrapText="1"/>
    </xf>
    <xf numFmtId="187" fontId="7" fillId="2" borderId="31" xfId="1" applyNumberFormat="1" applyFont="1" applyFill="1" applyBorder="1" applyAlignment="1">
      <alignment horizontal="center" vertical="top" wrapText="1"/>
    </xf>
    <xf numFmtId="187" fontId="7" fillId="2" borderId="32" xfId="1" applyNumberFormat="1" applyFont="1" applyFill="1" applyBorder="1" applyAlignment="1">
      <alignment horizontal="center" vertical="top" wrapText="1"/>
    </xf>
    <xf numFmtId="0" fontId="8" fillId="6" borderId="3" xfId="1" applyFont="1" applyFill="1" applyBorder="1" applyAlignment="1">
      <alignment horizontal="left" vertical="top" wrapText="1"/>
    </xf>
    <xf numFmtId="0" fontId="8" fillId="6" borderId="8" xfId="1" applyFont="1" applyFill="1" applyBorder="1" applyAlignment="1">
      <alignment horizontal="left" vertical="top" wrapText="1"/>
    </xf>
    <xf numFmtId="0" fontId="8" fillId="6" borderId="18" xfId="1" applyFont="1" applyFill="1" applyBorder="1" applyAlignment="1">
      <alignment horizontal="left" vertical="top" wrapText="1"/>
    </xf>
    <xf numFmtId="0" fontId="8" fillId="2" borderId="11" xfId="1" applyFont="1" applyFill="1" applyBorder="1" applyAlignment="1">
      <alignment horizontal="center" vertical="top" wrapText="1"/>
    </xf>
    <xf numFmtId="0" fontId="8" fillId="2" borderId="31" xfId="1" applyFont="1" applyFill="1" applyBorder="1" applyAlignment="1">
      <alignment horizontal="center" vertical="top" wrapText="1"/>
    </xf>
    <xf numFmtId="0" fontId="8" fillId="2" borderId="32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8" fillId="2" borderId="9" xfId="1" applyFont="1" applyFill="1" applyBorder="1" applyAlignment="1">
      <alignment horizontal="center" vertical="top" wrapText="1"/>
    </xf>
    <xf numFmtId="0" fontId="8" fillId="2" borderId="21" xfId="1" applyFont="1" applyFill="1" applyBorder="1" applyAlignment="1">
      <alignment horizontal="center" vertical="top" wrapText="1"/>
    </xf>
    <xf numFmtId="2" fontId="8" fillId="18" borderId="10" xfId="1" applyNumberFormat="1" applyFont="1" applyFill="1" applyBorder="1" applyAlignment="1">
      <alignment horizontal="right" vertical="top" wrapText="1"/>
    </xf>
    <xf numFmtId="2" fontId="8" fillId="18" borderId="14" xfId="1" applyNumberFormat="1" applyFont="1" applyFill="1" applyBorder="1" applyAlignment="1">
      <alignment horizontal="right" vertical="top" wrapText="1"/>
    </xf>
    <xf numFmtId="0" fontId="8" fillId="18" borderId="2" xfId="1" applyFont="1" applyFill="1" applyBorder="1" applyAlignment="1">
      <alignment horizontal="right" vertical="top" wrapText="1"/>
    </xf>
    <xf numFmtId="0" fontId="8" fillId="2" borderId="43" xfId="1" applyFont="1" applyFill="1" applyBorder="1" applyAlignment="1">
      <alignment horizontal="center" vertical="top" wrapText="1"/>
    </xf>
    <xf numFmtId="0" fontId="8" fillId="2" borderId="41" xfId="1" applyFont="1" applyFill="1" applyBorder="1" applyAlignment="1">
      <alignment horizontal="center" vertical="top" wrapText="1"/>
    </xf>
    <xf numFmtId="0" fontId="8" fillId="2" borderId="42" xfId="1" applyFont="1" applyFill="1" applyBorder="1" applyAlignment="1">
      <alignment horizontal="center" vertical="top" wrapText="1"/>
    </xf>
    <xf numFmtId="0" fontId="8" fillId="0" borderId="46" xfId="1" applyFont="1" applyFill="1" applyBorder="1" applyAlignment="1">
      <alignment horizontal="center" vertical="top" wrapText="1"/>
    </xf>
    <xf numFmtId="0" fontId="8" fillId="0" borderId="31" xfId="1" applyFont="1" applyFill="1" applyBorder="1" applyAlignment="1">
      <alignment horizontal="center" vertical="top" wrapText="1"/>
    </xf>
    <xf numFmtId="187" fontId="7" fillId="2" borderId="23" xfId="1" applyNumberFormat="1" applyFont="1" applyFill="1" applyBorder="1" applyAlignment="1">
      <alignment horizontal="center" vertical="top" wrapText="1"/>
    </xf>
    <xf numFmtId="187" fontId="7" fillId="2" borderId="15" xfId="1" applyNumberFormat="1" applyFont="1" applyFill="1" applyBorder="1" applyAlignment="1">
      <alignment horizontal="center" vertical="top" wrapText="1"/>
    </xf>
    <xf numFmtId="0" fontId="7" fillId="2" borderId="23" xfId="1" applyFont="1" applyFill="1" applyBorder="1" applyAlignment="1">
      <alignment horizontal="center" vertical="top" wrapText="1"/>
    </xf>
    <xf numFmtId="0" fontId="7" fillId="2" borderId="15" xfId="1" applyFont="1" applyFill="1" applyBorder="1" applyAlignment="1">
      <alignment horizontal="center" vertical="top" wrapText="1"/>
    </xf>
    <xf numFmtId="0" fontId="7" fillId="2" borderId="20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7" fillId="2" borderId="9" xfId="1" applyFont="1" applyFill="1" applyBorder="1" applyAlignment="1">
      <alignment horizontal="center" vertical="top" wrapText="1"/>
    </xf>
    <xf numFmtId="0" fontId="7" fillId="2" borderId="21" xfId="1" applyFont="1" applyFill="1" applyBorder="1" applyAlignment="1">
      <alignment horizontal="center" vertical="top" wrapText="1"/>
    </xf>
    <xf numFmtId="2" fontId="8" fillId="17" borderId="2" xfId="1" applyNumberFormat="1" applyFont="1" applyFill="1" applyBorder="1" applyAlignment="1">
      <alignment horizontal="center" vertical="top" wrapText="1"/>
    </xf>
    <xf numFmtId="0" fontId="8" fillId="2" borderId="46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left" vertical="top" wrapText="1"/>
    </xf>
    <xf numFmtId="0" fontId="8" fillId="0" borderId="8" xfId="1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center" vertical="top" wrapText="1"/>
    </xf>
    <xf numFmtId="0" fontId="7" fillId="2" borderId="0" xfId="1" applyFont="1" applyFill="1" applyBorder="1" applyAlignment="1">
      <alignment horizontal="center" vertical="top" wrapText="1"/>
    </xf>
    <xf numFmtId="0" fontId="7" fillId="2" borderId="51" xfId="1" applyFont="1" applyFill="1" applyBorder="1" applyAlignment="1">
      <alignment horizontal="center" vertical="top" wrapText="1"/>
    </xf>
    <xf numFmtId="0" fontId="7" fillId="2" borderId="45" xfId="1" applyFont="1" applyFill="1" applyBorder="1" applyAlignment="1">
      <alignment horizontal="center" vertical="top" wrapText="1"/>
    </xf>
    <xf numFmtId="0" fontId="7" fillId="2" borderId="34" xfId="1" applyFont="1" applyFill="1" applyBorder="1" applyAlignment="1">
      <alignment horizontal="center" vertical="top" wrapText="1"/>
    </xf>
    <xf numFmtId="0" fontId="7" fillId="2" borderId="49" xfId="1" applyFont="1" applyFill="1" applyBorder="1" applyAlignment="1">
      <alignment horizontal="center" vertical="top" wrapText="1"/>
    </xf>
    <xf numFmtId="0" fontId="7" fillId="0" borderId="45" xfId="1" applyFont="1" applyFill="1" applyBorder="1" applyAlignment="1">
      <alignment horizontal="center" vertical="top" wrapText="1"/>
    </xf>
    <xf numFmtId="0" fontId="7" fillId="0" borderId="34" xfId="1" applyFont="1" applyFill="1" applyBorder="1" applyAlignment="1">
      <alignment horizontal="center" vertical="top" wrapText="1"/>
    </xf>
    <xf numFmtId="0" fontId="7" fillId="12" borderId="45" xfId="1" applyFont="1" applyFill="1" applyBorder="1" applyAlignment="1">
      <alignment horizontal="center" vertical="top" wrapText="1"/>
    </xf>
    <xf numFmtId="0" fontId="7" fillId="12" borderId="34" xfId="1" applyFont="1" applyFill="1" applyBorder="1" applyAlignment="1">
      <alignment horizontal="center" vertical="top" wrapText="1"/>
    </xf>
    <xf numFmtId="0" fontId="8" fillId="6" borderId="10" xfId="1" applyFont="1" applyFill="1" applyBorder="1" applyAlignment="1">
      <alignment horizontal="left" vertical="top" wrapText="1"/>
    </xf>
    <xf numFmtId="0" fontId="8" fillId="6" borderId="17" xfId="1" applyFont="1" applyFill="1" applyBorder="1" applyAlignment="1">
      <alignment horizontal="left" vertical="top" wrapText="1"/>
    </xf>
    <xf numFmtId="0" fontId="8" fillId="6" borderId="14" xfId="1" applyFont="1" applyFill="1" applyBorder="1" applyAlignment="1">
      <alignment horizontal="left" vertical="top" wrapText="1"/>
    </xf>
    <xf numFmtId="0" fontId="7" fillId="2" borderId="11" xfId="1" applyFont="1" applyFill="1" applyBorder="1" applyAlignment="1">
      <alignment horizontal="center" vertical="top" wrapText="1"/>
    </xf>
    <xf numFmtId="0" fontId="7" fillId="2" borderId="31" xfId="1" applyFont="1" applyFill="1" applyBorder="1" applyAlignment="1">
      <alignment horizontal="center" vertical="top" wrapText="1"/>
    </xf>
    <xf numFmtId="0" fontId="7" fillId="2" borderId="32" xfId="1" applyFont="1" applyFill="1" applyBorder="1" applyAlignment="1">
      <alignment horizontal="center" vertical="top" wrapText="1"/>
    </xf>
    <xf numFmtId="0" fontId="7" fillId="2" borderId="22" xfId="1" applyFont="1" applyFill="1" applyBorder="1" applyAlignment="1">
      <alignment horizontal="center" vertical="top" wrapText="1"/>
    </xf>
    <xf numFmtId="0" fontId="7" fillId="2" borderId="13" xfId="1" applyFont="1" applyFill="1" applyBorder="1" applyAlignment="1">
      <alignment horizontal="center" vertical="top" wrapText="1"/>
    </xf>
    <xf numFmtId="0" fontId="7" fillId="2" borderId="19" xfId="1" applyFont="1" applyFill="1" applyBorder="1" applyAlignment="1">
      <alignment horizontal="center" vertical="top" wrapText="1"/>
    </xf>
    <xf numFmtId="187" fontId="7" fillId="11" borderId="46" xfId="1" applyNumberFormat="1" applyFont="1" applyFill="1" applyBorder="1" applyAlignment="1">
      <alignment horizontal="center" vertical="top" wrapText="1"/>
    </xf>
    <xf numFmtId="187" fontId="7" fillId="11" borderId="31" xfId="1" applyNumberFormat="1" applyFont="1" applyFill="1" applyBorder="1" applyAlignment="1">
      <alignment horizontal="center" vertical="top" wrapText="1"/>
    </xf>
    <xf numFmtId="187" fontId="7" fillId="11" borderId="48" xfId="1" applyNumberFormat="1" applyFont="1" applyFill="1" applyBorder="1" applyAlignment="1">
      <alignment horizontal="center" vertical="top" wrapText="1"/>
    </xf>
    <xf numFmtId="187" fontId="7" fillId="12" borderId="29" xfId="1" applyNumberFormat="1" applyFont="1" applyFill="1" applyBorder="1" applyAlignment="1">
      <alignment horizontal="center" vertical="top" wrapText="1"/>
    </xf>
    <xf numFmtId="187" fontId="7" fillId="12" borderId="9" xfId="1" applyNumberFormat="1" applyFont="1" applyFill="1" applyBorder="1" applyAlignment="1">
      <alignment horizontal="center" vertical="top" wrapText="1"/>
    </xf>
    <xf numFmtId="187" fontId="7" fillId="12" borderId="47" xfId="1" applyNumberFormat="1" applyFont="1" applyFill="1" applyBorder="1" applyAlignment="1">
      <alignment horizontal="center" vertical="top" wrapText="1"/>
    </xf>
    <xf numFmtId="187" fontId="7" fillId="11" borderId="45" xfId="1" applyNumberFormat="1" applyFont="1" applyFill="1" applyBorder="1" applyAlignment="1">
      <alignment horizontal="center" vertical="top" wrapText="1"/>
    </xf>
    <xf numFmtId="187" fontId="7" fillId="11" borderId="34" xfId="1" applyNumberFormat="1" applyFont="1" applyFill="1" applyBorder="1" applyAlignment="1">
      <alignment horizontal="center" vertical="top" wrapText="1"/>
    </xf>
    <xf numFmtId="187" fontId="7" fillId="11" borderId="49" xfId="1" applyNumberFormat="1" applyFont="1" applyFill="1" applyBorder="1" applyAlignment="1">
      <alignment horizontal="center" vertical="top" wrapText="1"/>
    </xf>
    <xf numFmtId="187" fontId="7" fillId="12" borderId="2" xfId="1" applyNumberFormat="1" applyFont="1" applyFill="1" applyBorder="1" applyAlignment="1">
      <alignment horizontal="center" vertical="top" wrapText="1"/>
    </xf>
    <xf numFmtId="187" fontId="8" fillId="17" borderId="2" xfId="1" applyNumberFormat="1" applyFont="1" applyFill="1" applyBorder="1" applyAlignment="1">
      <alignment horizontal="center" vertical="top" wrapText="1"/>
    </xf>
    <xf numFmtId="0" fontId="6" fillId="6" borderId="10" xfId="1" applyFont="1" applyFill="1" applyBorder="1" applyAlignment="1">
      <alignment horizontal="left" vertical="top" wrapText="1"/>
    </xf>
    <xf numFmtId="0" fontId="8" fillId="2" borderId="27" xfId="1" applyFont="1" applyFill="1" applyBorder="1" applyAlignment="1">
      <alignment horizontal="left" vertical="top" wrapText="1"/>
    </xf>
    <xf numFmtId="0" fontId="8" fillId="2" borderId="8" xfId="1" applyFont="1" applyFill="1" applyBorder="1" applyAlignment="1">
      <alignment horizontal="left" vertical="top" wrapText="1"/>
    </xf>
    <xf numFmtId="0" fontId="8" fillId="2" borderId="38" xfId="1" applyFont="1" applyFill="1" applyBorder="1" applyAlignment="1">
      <alignment horizontal="left" vertical="top" wrapText="1"/>
    </xf>
    <xf numFmtId="0" fontId="8" fillId="2" borderId="18" xfId="1" applyFont="1" applyFill="1" applyBorder="1" applyAlignment="1">
      <alignment horizontal="left" vertical="top" wrapText="1"/>
    </xf>
    <xf numFmtId="0" fontId="8" fillId="2" borderId="8" xfId="1" applyFont="1" applyFill="1" applyBorder="1" applyAlignment="1">
      <alignment horizontal="center" vertical="top" wrapText="1"/>
    </xf>
    <xf numFmtId="0" fontId="8" fillId="2" borderId="18" xfId="1" applyFont="1" applyFill="1" applyBorder="1" applyAlignment="1">
      <alignment horizontal="center" vertical="top" wrapText="1"/>
    </xf>
    <xf numFmtId="0" fontId="6" fillId="6" borderId="7" xfId="1" applyFont="1" applyFill="1" applyBorder="1" applyAlignment="1">
      <alignment horizontal="left" vertical="top" wrapText="1"/>
    </xf>
    <xf numFmtId="0" fontId="6" fillId="6" borderId="52" xfId="1" applyFont="1" applyFill="1" applyBorder="1" applyAlignment="1">
      <alignment horizontal="left" vertical="top" wrapText="1"/>
    </xf>
    <xf numFmtId="0" fontId="6" fillId="6" borderId="41" xfId="1" applyFont="1" applyFill="1" applyBorder="1" applyAlignment="1">
      <alignment horizontal="left" vertical="top" wrapText="1"/>
    </xf>
    <xf numFmtId="187" fontId="7" fillId="2" borderId="37" xfId="1" applyNumberFormat="1" applyFont="1" applyFill="1" applyBorder="1" applyAlignment="1">
      <alignment horizontal="center" vertical="top" wrapText="1"/>
    </xf>
    <xf numFmtId="187" fontId="7" fillId="2" borderId="6" xfId="1" applyNumberFormat="1" applyFont="1" applyFill="1" applyBorder="1" applyAlignment="1">
      <alignment horizontal="center" vertical="top" wrapText="1"/>
    </xf>
    <xf numFmtId="187" fontId="7" fillId="2" borderId="9" xfId="1" applyNumberFormat="1" applyFont="1" applyFill="1" applyBorder="1" applyAlignment="1">
      <alignment horizontal="center" vertical="top" wrapText="1"/>
    </xf>
    <xf numFmtId="187" fontId="7" fillId="2" borderId="47" xfId="1" applyNumberFormat="1" applyFont="1" applyFill="1" applyBorder="1" applyAlignment="1">
      <alignment horizontal="center" vertical="top" wrapText="1"/>
    </xf>
    <xf numFmtId="187" fontId="7" fillId="2" borderId="20" xfId="1" applyNumberFormat="1" applyFont="1" applyFill="1" applyBorder="1" applyAlignment="1">
      <alignment horizontal="center" vertical="top" wrapText="1"/>
    </xf>
    <xf numFmtId="187" fontId="7" fillId="12" borderId="3" xfId="1" applyNumberFormat="1" applyFont="1" applyFill="1" applyBorder="1" applyAlignment="1">
      <alignment horizontal="center" vertical="top" wrapText="1"/>
    </xf>
    <xf numFmtId="187" fontId="7" fillId="12" borderId="8" xfId="1" applyNumberFormat="1" applyFont="1" applyFill="1" applyBorder="1" applyAlignment="1">
      <alignment horizontal="center" vertical="top" wrapText="1"/>
    </xf>
    <xf numFmtId="187" fontId="7" fillId="12" borderId="18" xfId="1" applyNumberFormat="1" applyFont="1" applyFill="1" applyBorder="1" applyAlignment="1">
      <alignment horizontal="center" vertical="top" wrapText="1"/>
    </xf>
    <xf numFmtId="0" fontId="8" fillId="2" borderId="14" xfId="1" applyFont="1" applyFill="1" applyBorder="1" applyAlignment="1">
      <alignment horizontal="left" vertical="top" wrapText="1"/>
    </xf>
    <xf numFmtId="0" fontId="8" fillId="2" borderId="3" xfId="1" applyFont="1" applyFill="1" applyBorder="1" applyAlignment="1">
      <alignment horizontal="left" vertical="top" wrapText="1"/>
    </xf>
    <xf numFmtId="0" fontId="6" fillId="6" borderId="14" xfId="1" applyFont="1" applyFill="1" applyBorder="1" applyAlignment="1">
      <alignment horizontal="left" vertical="top" wrapText="1"/>
    </xf>
    <xf numFmtId="187" fontId="7" fillId="2" borderId="21" xfId="1" applyNumberFormat="1" applyFont="1" applyFill="1" applyBorder="1" applyAlignment="1">
      <alignment horizontal="center" vertical="top" wrapText="1"/>
    </xf>
    <xf numFmtId="0" fontId="7" fillId="11" borderId="2" xfId="1" applyFont="1" applyFill="1" applyBorder="1" applyAlignment="1">
      <alignment horizontal="center" vertical="top" wrapText="1"/>
    </xf>
    <xf numFmtId="0" fontId="7" fillId="12" borderId="2" xfId="1" applyFont="1" applyFill="1" applyBorder="1" applyAlignment="1">
      <alignment horizontal="center" vertical="top" wrapText="1"/>
    </xf>
    <xf numFmtId="187" fontId="7" fillId="12" borderId="21" xfId="1" applyNumberFormat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0" fontId="8" fillId="2" borderId="29" xfId="1" applyFont="1" applyFill="1" applyBorder="1" applyAlignment="1">
      <alignment horizontal="center" vertical="top" wrapText="1"/>
    </xf>
    <xf numFmtId="0" fontId="6" fillId="5" borderId="2" xfId="1" applyFont="1" applyFill="1" applyBorder="1" applyAlignment="1">
      <alignment horizontal="left" vertical="top" wrapText="1"/>
    </xf>
    <xf numFmtId="0" fontId="6" fillId="5" borderId="7" xfId="1" applyFont="1" applyFill="1" applyBorder="1" applyAlignment="1">
      <alignment horizontal="left" vertical="top" wrapText="1"/>
    </xf>
    <xf numFmtId="0" fontId="6" fillId="5" borderId="52" xfId="1" applyFont="1" applyFill="1" applyBorder="1" applyAlignment="1">
      <alignment horizontal="left" vertical="top" wrapText="1"/>
    </xf>
    <xf numFmtId="0" fontId="6" fillId="5" borderId="41" xfId="1" applyFont="1" applyFill="1" applyBorder="1" applyAlignment="1">
      <alignment horizontal="left" vertical="top" wrapText="1"/>
    </xf>
    <xf numFmtId="0" fontId="8" fillId="0" borderId="18" xfId="1" applyFont="1" applyFill="1" applyBorder="1" applyAlignment="1">
      <alignment horizontal="left" vertical="top" wrapText="1"/>
    </xf>
    <xf numFmtId="0" fontId="9" fillId="17" borderId="2" xfId="1" applyFont="1" applyFill="1" applyBorder="1" applyAlignment="1">
      <alignment horizontal="center" vertical="center" wrapText="1"/>
    </xf>
    <xf numFmtId="0" fontId="8" fillId="2" borderId="23" xfId="1" applyFont="1" applyFill="1" applyBorder="1" applyAlignment="1">
      <alignment horizontal="left" vertical="top" wrapText="1"/>
    </xf>
    <xf numFmtId="0" fontId="8" fillId="2" borderId="15" xfId="1" applyFont="1" applyFill="1" applyBorder="1" applyAlignment="1">
      <alignment horizontal="left" vertical="top" wrapText="1"/>
    </xf>
    <xf numFmtId="0" fontId="8" fillId="2" borderId="20" xfId="1" applyFont="1" applyFill="1" applyBorder="1" applyAlignment="1">
      <alignment horizontal="left" vertical="top" wrapText="1"/>
    </xf>
    <xf numFmtId="0" fontId="8" fillId="2" borderId="47" xfId="1" applyFont="1" applyFill="1" applyBorder="1" applyAlignment="1">
      <alignment horizontal="center" vertical="top" wrapText="1"/>
    </xf>
    <xf numFmtId="0" fontId="8" fillId="2" borderId="48" xfId="1" applyFont="1" applyFill="1" applyBorder="1" applyAlignment="1">
      <alignment horizontal="center" vertical="top" wrapText="1"/>
    </xf>
    <xf numFmtId="49" fontId="8" fillId="2" borderId="2" xfId="1" applyNumberFormat="1" applyFont="1" applyFill="1" applyBorder="1" applyAlignment="1">
      <alignment horizontal="left" vertical="top" wrapText="1"/>
    </xf>
    <xf numFmtId="0" fontId="8" fillId="2" borderId="2" xfId="1" applyFont="1" applyFill="1" applyBorder="1" applyAlignment="1">
      <alignment horizontal="left" vertical="top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8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21" fillId="3" borderId="3" xfId="1" applyFont="1" applyFill="1" applyBorder="1" applyAlignment="1">
      <alignment horizontal="center" vertical="center" wrapText="1"/>
    </xf>
    <xf numFmtId="0" fontId="21" fillId="3" borderId="8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9" xfId="1" applyFont="1" applyFill="1" applyBorder="1" applyAlignment="1">
      <alignment horizontal="center" vertical="center" wrapText="1"/>
    </xf>
    <xf numFmtId="0" fontId="6" fillId="3" borderId="36" xfId="1" applyFont="1" applyFill="1" applyBorder="1" applyAlignment="1">
      <alignment horizontal="center" vertical="top" wrapText="1"/>
    </xf>
    <xf numFmtId="0" fontId="6" fillId="3" borderId="0" xfId="1" applyFont="1" applyFill="1" applyBorder="1" applyAlignment="1">
      <alignment horizontal="center" vertical="top" wrapText="1"/>
    </xf>
    <xf numFmtId="0" fontId="22" fillId="3" borderId="52" xfId="1" applyFont="1" applyFill="1" applyBorder="1" applyAlignment="1">
      <alignment horizontal="center" vertical="center" wrapText="1"/>
    </xf>
    <xf numFmtId="0" fontId="22" fillId="3" borderId="53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top" wrapText="1"/>
    </xf>
    <xf numFmtId="0" fontId="2" fillId="18" borderId="2" xfId="1" applyFont="1" applyFill="1" applyBorder="1" applyAlignment="1">
      <alignment horizontal="center" vertical="center" wrapText="1"/>
    </xf>
    <xf numFmtId="0" fontId="30" fillId="4" borderId="3" xfId="1" applyFont="1" applyFill="1" applyBorder="1" applyAlignment="1">
      <alignment horizontal="center" vertical="top" wrapText="1"/>
    </xf>
    <xf numFmtId="0" fontId="30" fillId="4" borderId="48" xfId="1" applyFont="1" applyFill="1" applyBorder="1" applyAlignment="1">
      <alignment horizontal="center" vertical="top" wrapText="1"/>
    </xf>
    <xf numFmtId="0" fontId="6" fillId="3" borderId="6" xfId="1" applyFont="1" applyFill="1" applyBorder="1" applyAlignment="1">
      <alignment horizontal="center" vertical="top" wrapText="1"/>
    </xf>
    <xf numFmtId="0" fontId="6" fillId="3" borderId="11" xfId="1" applyFont="1" applyFill="1" applyBorder="1" applyAlignment="1">
      <alignment horizontal="center" vertical="top" wrapText="1"/>
    </xf>
    <xf numFmtId="0" fontId="8" fillId="2" borderId="22" xfId="1" applyFont="1" applyFill="1" applyBorder="1" applyAlignment="1">
      <alignment horizontal="center" vertical="top" wrapText="1"/>
    </xf>
    <xf numFmtId="0" fontId="8" fillId="2" borderId="57" xfId="0" applyFont="1" applyFill="1" applyBorder="1" applyAlignment="1">
      <alignment horizontal="center" vertical="top" wrapText="1"/>
    </xf>
    <xf numFmtId="0" fontId="8" fillId="2" borderId="58" xfId="0" applyFont="1" applyFill="1" applyBorder="1" applyAlignment="1">
      <alignment horizontal="center" vertical="top" wrapText="1"/>
    </xf>
    <xf numFmtId="0" fontId="8" fillId="2" borderId="13" xfId="1" applyFont="1" applyFill="1" applyBorder="1" applyAlignment="1">
      <alignment horizontal="left" vertical="top" wrapText="1"/>
    </xf>
    <xf numFmtId="0" fontId="8" fillId="2" borderId="19" xfId="1" applyFont="1" applyFill="1" applyBorder="1" applyAlignment="1">
      <alignment horizontal="left" vertical="top" wrapText="1"/>
    </xf>
    <xf numFmtId="0" fontId="8" fillId="2" borderId="22" xfId="1" applyFont="1" applyFill="1" applyBorder="1" applyAlignment="1">
      <alignment horizontal="left" vertical="top" wrapText="1"/>
    </xf>
    <xf numFmtId="0" fontId="8" fillId="2" borderId="24" xfId="0" applyFont="1" applyFill="1" applyBorder="1" applyAlignment="1">
      <alignment horizontal="center" vertical="top" wrapText="1"/>
    </xf>
    <xf numFmtId="0" fontId="8" fillId="2" borderId="25" xfId="0" applyFont="1" applyFill="1" applyBorder="1" applyAlignment="1">
      <alignment horizontal="center" vertical="top"/>
    </xf>
    <xf numFmtId="0" fontId="8" fillId="2" borderId="26" xfId="0" applyFont="1" applyFill="1" applyBorder="1" applyAlignment="1">
      <alignment horizontal="center" vertical="top"/>
    </xf>
    <xf numFmtId="0" fontId="16" fillId="2" borderId="27" xfId="1" applyFont="1" applyFill="1" applyBorder="1" applyAlignment="1">
      <alignment horizontal="center" vertical="top" wrapText="1"/>
    </xf>
    <xf numFmtId="0" fontId="16" fillId="2" borderId="8" xfId="1" applyFont="1" applyFill="1" applyBorder="1" applyAlignment="1">
      <alignment horizontal="center" vertical="top" wrapText="1"/>
    </xf>
    <xf numFmtId="0" fontId="16" fillId="2" borderId="18" xfId="1" applyFont="1" applyFill="1" applyBorder="1" applyAlignment="1">
      <alignment horizontal="center" vertical="top" wrapText="1"/>
    </xf>
    <xf numFmtId="0" fontId="8" fillId="2" borderId="28" xfId="1" applyFont="1" applyFill="1" applyBorder="1" applyAlignment="1">
      <alignment horizontal="left" vertical="top" wrapText="1"/>
    </xf>
    <xf numFmtId="187" fontId="7" fillId="2" borderId="36" xfId="1" applyNumberFormat="1" applyFont="1" applyFill="1" applyBorder="1" applyAlignment="1">
      <alignment horizontal="center" vertical="top" wrapText="1"/>
    </xf>
    <xf numFmtId="187" fontId="7" fillId="2" borderId="0" xfId="1" applyNumberFormat="1" applyFont="1" applyFill="1" applyBorder="1" applyAlignment="1">
      <alignment horizontal="center" vertical="top" wrapText="1"/>
    </xf>
    <xf numFmtId="0" fontId="8" fillId="18" borderId="10" xfId="1" applyFont="1" applyFill="1" applyBorder="1" applyAlignment="1">
      <alignment horizontal="right" vertical="top" wrapText="1"/>
    </xf>
    <xf numFmtId="0" fontId="8" fillId="18" borderId="14" xfId="1" applyFont="1" applyFill="1" applyBorder="1" applyAlignment="1">
      <alignment horizontal="right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9" xfId="1" applyFont="1" applyFill="1" applyBorder="1" applyAlignment="1">
      <alignment horizontal="left" vertical="top" wrapText="1"/>
    </xf>
    <xf numFmtId="0" fontId="8" fillId="6" borderId="27" xfId="1" applyFont="1" applyFill="1" applyBorder="1" applyAlignment="1">
      <alignment horizontal="left" vertical="top" wrapText="1"/>
    </xf>
    <xf numFmtId="0" fontId="8" fillId="6" borderId="38" xfId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center" vertical="top" wrapText="1"/>
    </xf>
    <xf numFmtId="187" fontId="7" fillId="11" borderId="15" xfId="1" applyNumberFormat="1" applyFont="1" applyFill="1" applyBorder="1" applyAlignment="1">
      <alignment horizontal="center" vertical="top" wrapText="1"/>
    </xf>
    <xf numFmtId="187" fontId="7" fillId="11" borderId="20" xfId="1" applyNumberFormat="1" applyFont="1" applyFill="1" applyBorder="1" applyAlignment="1">
      <alignment horizontal="center" vertical="top" wrapText="1"/>
    </xf>
    <xf numFmtId="0" fontId="8" fillId="2" borderId="16" xfId="1" applyFont="1" applyFill="1" applyBorder="1" applyAlignment="1">
      <alignment horizontal="center" vertical="top" wrapText="1"/>
    </xf>
    <xf numFmtId="0" fontId="8" fillId="2" borderId="7" xfId="1" applyFont="1" applyFill="1" applyBorder="1" applyAlignment="1">
      <alignment horizontal="center" vertical="top" wrapText="1"/>
    </xf>
    <xf numFmtId="0" fontId="8" fillId="2" borderId="12" xfId="1" applyFont="1" applyFill="1" applyBorder="1" applyAlignment="1">
      <alignment horizontal="center" vertical="top" wrapText="1"/>
    </xf>
    <xf numFmtId="0" fontId="8" fillId="2" borderId="31" xfId="1" applyFont="1" applyFill="1" applyBorder="1" applyAlignment="1">
      <alignment horizontal="left" vertical="top" wrapText="1"/>
    </xf>
    <xf numFmtId="0" fontId="8" fillId="18" borderId="17" xfId="1" applyFont="1" applyFill="1" applyBorder="1" applyAlignment="1">
      <alignment horizontal="right" vertical="top" wrapText="1"/>
    </xf>
    <xf numFmtId="0" fontId="8" fillId="2" borderId="0" xfId="1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left" vertical="top" wrapText="1"/>
    </xf>
    <xf numFmtId="0" fontId="8" fillId="0" borderId="13" xfId="1" applyFont="1" applyFill="1" applyBorder="1" applyAlignment="1">
      <alignment horizontal="left" vertical="top" wrapText="1"/>
    </xf>
    <xf numFmtId="0" fontId="8" fillId="6" borderId="2" xfId="1" applyFont="1" applyFill="1" applyBorder="1" applyAlignment="1">
      <alignment horizontal="left" vertical="top" wrapText="1"/>
    </xf>
    <xf numFmtId="0" fontId="8" fillId="6" borderId="6" xfId="1" applyFont="1" applyFill="1" applyBorder="1" applyAlignment="1">
      <alignment horizontal="left" vertical="top" wrapText="1"/>
    </xf>
    <xf numFmtId="0" fontId="8" fillId="6" borderId="9" xfId="1" applyFont="1" applyFill="1" applyBorder="1" applyAlignment="1">
      <alignment horizontal="left" vertical="top" wrapText="1"/>
    </xf>
    <xf numFmtId="0" fontId="8" fillId="6" borderId="21" xfId="1" applyFont="1" applyFill="1" applyBorder="1" applyAlignment="1">
      <alignment horizontal="left" vertical="top" wrapText="1"/>
    </xf>
    <xf numFmtId="0" fontId="7" fillId="2" borderId="38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left" vertical="top" wrapText="1"/>
    </xf>
    <xf numFmtId="187" fontId="7" fillId="2" borderId="22" xfId="1" applyNumberFormat="1" applyFont="1" applyFill="1" applyBorder="1" applyAlignment="1">
      <alignment horizontal="center" vertical="top" wrapText="1"/>
    </xf>
    <xf numFmtId="187" fontId="7" fillId="2" borderId="13" xfId="1" applyNumberFormat="1" applyFont="1" applyFill="1" applyBorder="1" applyAlignment="1">
      <alignment horizontal="center" vertical="top" wrapText="1"/>
    </xf>
    <xf numFmtId="187" fontId="7" fillId="2" borderId="19" xfId="1" applyNumberFormat="1" applyFont="1" applyFill="1" applyBorder="1" applyAlignment="1">
      <alignment horizontal="center" vertical="top" wrapText="1"/>
    </xf>
    <xf numFmtId="187" fontId="7" fillId="2" borderId="39" xfId="1" applyNumberFormat="1" applyFont="1" applyFill="1" applyBorder="1" applyAlignment="1">
      <alignment horizontal="center" vertical="top" wrapText="1"/>
    </xf>
    <xf numFmtId="0" fontId="7" fillId="2" borderId="36" xfId="1" applyFont="1" applyFill="1" applyBorder="1" applyAlignment="1">
      <alignment horizontal="center" vertical="top" wrapText="1"/>
    </xf>
    <xf numFmtId="0" fontId="8" fillId="0" borderId="32" xfId="1" applyFont="1" applyFill="1" applyBorder="1" applyAlignment="1">
      <alignment horizontal="center" vertical="top" wrapText="1"/>
    </xf>
    <xf numFmtId="187" fontId="7" fillId="0" borderId="11" xfId="1" applyNumberFormat="1" applyFont="1" applyFill="1" applyBorder="1" applyAlignment="1">
      <alignment horizontal="center" vertical="top" wrapText="1"/>
    </xf>
    <xf numFmtId="187" fontId="7" fillId="0" borderId="31" xfId="1" applyNumberFormat="1" applyFont="1" applyFill="1" applyBorder="1" applyAlignment="1">
      <alignment horizontal="center"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9" xfId="1" applyFont="1" applyFill="1" applyBorder="1" applyAlignment="1">
      <alignment horizontal="center" vertical="top" wrapText="1"/>
    </xf>
    <xf numFmtId="0" fontId="7" fillId="0" borderId="36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43" fontId="8" fillId="17" borderId="2" xfId="2" applyFont="1" applyFill="1" applyBorder="1" applyAlignment="1">
      <alignment horizontal="center" vertical="top" wrapText="1"/>
    </xf>
    <xf numFmtId="0" fontId="9" fillId="17" borderId="2" xfId="0" applyFont="1" applyFill="1" applyBorder="1" applyAlignment="1">
      <alignment horizontal="center" vertical="top" wrapText="1"/>
    </xf>
    <xf numFmtId="2" fontId="7" fillId="17" borderId="2" xfId="0" applyNumberFormat="1" applyFont="1" applyFill="1" applyBorder="1" applyAlignment="1">
      <alignment horizontal="center" vertical="top"/>
    </xf>
    <xf numFmtId="0" fontId="8" fillId="2" borderId="55" xfId="1" applyFont="1" applyFill="1" applyBorder="1" applyAlignment="1">
      <alignment horizontal="center" vertical="top" wrapText="1"/>
    </xf>
    <xf numFmtId="0" fontId="7" fillId="2" borderId="50" xfId="1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187" fontId="7" fillId="2" borderId="10" xfId="1" applyNumberFormat="1" applyFont="1" applyFill="1" applyBorder="1" applyAlignment="1">
      <alignment horizontal="left" vertical="top" wrapText="1"/>
    </xf>
    <xf numFmtId="187" fontId="7" fillId="2" borderId="17" xfId="1" applyNumberFormat="1" applyFont="1" applyFill="1" applyBorder="1" applyAlignment="1">
      <alignment horizontal="left" vertical="top" wrapText="1"/>
    </xf>
    <xf numFmtId="0" fontId="8" fillId="10" borderId="10" xfId="1" applyFont="1" applyFill="1" applyBorder="1" applyAlignment="1">
      <alignment horizontal="center" vertical="top" wrapText="1"/>
    </xf>
    <xf numFmtId="0" fontId="8" fillId="10" borderId="17" xfId="1" applyFont="1" applyFill="1" applyBorder="1" applyAlignment="1">
      <alignment horizontal="center" vertical="top" wrapText="1"/>
    </xf>
    <xf numFmtId="0" fontId="8" fillId="10" borderId="14" xfId="1" applyFont="1" applyFill="1" applyBorder="1" applyAlignment="1">
      <alignment horizontal="center" vertical="top" wrapText="1"/>
    </xf>
    <xf numFmtId="187" fontId="7" fillId="12" borderId="12" xfId="1" applyNumberFormat="1" applyFont="1" applyFill="1" applyBorder="1" applyAlignment="1">
      <alignment horizontal="center" vertical="top" wrapText="1"/>
    </xf>
    <xf numFmtId="187" fontId="7" fillId="12" borderId="34" xfId="1" applyNumberFormat="1" applyFont="1" applyFill="1" applyBorder="1" applyAlignment="1">
      <alignment horizontal="center" vertical="top" wrapText="1"/>
    </xf>
    <xf numFmtId="187" fontId="7" fillId="12" borderId="16" xfId="1" applyNumberFormat="1" applyFont="1" applyFill="1" applyBorder="1" applyAlignment="1">
      <alignment horizontal="center" vertical="top" wrapText="1"/>
    </xf>
    <xf numFmtId="187" fontId="7" fillId="2" borderId="33" xfId="1" applyNumberFormat="1" applyFont="1" applyFill="1" applyBorder="1" applyAlignment="1">
      <alignment horizontal="center" vertical="top" wrapText="1"/>
    </xf>
    <xf numFmtId="187" fontId="7" fillId="2" borderId="28" xfId="1" applyNumberFormat="1" applyFont="1" applyFill="1" applyBorder="1" applyAlignment="1">
      <alignment horizontal="center" vertical="top" wrapText="1"/>
    </xf>
    <xf numFmtId="0" fontId="7" fillId="10" borderId="10" xfId="1" applyFont="1" applyFill="1" applyBorder="1" applyAlignment="1">
      <alignment horizontal="center" vertical="top" wrapText="1"/>
    </xf>
    <xf numFmtId="0" fontId="7" fillId="10" borderId="17" xfId="1" applyFont="1" applyFill="1" applyBorder="1" applyAlignment="1">
      <alignment horizontal="center" vertical="top" wrapText="1"/>
    </xf>
    <xf numFmtId="0" fontId="7" fillId="10" borderId="14" xfId="1" applyFont="1" applyFill="1" applyBorder="1" applyAlignment="1">
      <alignment horizontal="center" vertical="top" wrapText="1"/>
    </xf>
    <xf numFmtId="0" fontId="16" fillId="2" borderId="3" xfId="1" applyFont="1" applyFill="1" applyBorder="1" applyAlignment="1">
      <alignment horizontal="center" vertical="top" wrapText="1"/>
    </xf>
    <xf numFmtId="187" fontId="7" fillId="12" borderId="33" xfId="1" applyNumberFormat="1" applyFont="1" applyFill="1" applyBorder="1" applyAlignment="1">
      <alignment horizontal="center" vertical="top" wrapText="1"/>
    </xf>
    <xf numFmtId="187" fontId="7" fillId="12" borderId="13" xfId="1" applyNumberFormat="1" applyFont="1" applyFill="1" applyBorder="1" applyAlignment="1">
      <alignment horizontal="center" vertical="top" wrapText="1"/>
    </xf>
    <xf numFmtId="0" fontId="13" fillId="10" borderId="2" xfId="1" applyFont="1" applyFill="1" applyBorder="1" applyAlignment="1">
      <alignment horizontal="center" vertical="top" wrapText="1"/>
    </xf>
    <xf numFmtId="0" fontId="10" fillId="10" borderId="2" xfId="1" applyFont="1" applyFill="1" applyBorder="1" applyAlignment="1">
      <alignment horizontal="center" vertical="top" wrapText="1"/>
    </xf>
    <xf numFmtId="0" fontId="13" fillId="10" borderId="10" xfId="1" applyFont="1" applyFill="1" applyBorder="1" applyAlignment="1">
      <alignment horizontal="center" vertical="top" wrapText="1"/>
    </xf>
    <xf numFmtId="0" fontId="13" fillId="10" borderId="17" xfId="1" applyFont="1" applyFill="1" applyBorder="1" applyAlignment="1">
      <alignment horizontal="center" vertical="top" wrapText="1"/>
    </xf>
    <xf numFmtId="0" fontId="13" fillId="10" borderId="14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left" vertical="top" wrapText="1"/>
    </xf>
    <xf numFmtId="0" fontId="6" fillId="2" borderId="17" xfId="1" applyFont="1" applyFill="1" applyBorder="1" applyAlignment="1">
      <alignment horizontal="left" vertical="top" wrapText="1"/>
    </xf>
    <xf numFmtId="0" fontId="6" fillId="2" borderId="14" xfId="1" applyFont="1" applyFill="1" applyBorder="1" applyAlignment="1">
      <alignment horizontal="left" vertical="top" wrapText="1"/>
    </xf>
    <xf numFmtId="0" fontId="8" fillId="0" borderId="36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0" fontId="8" fillId="0" borderId="40" xfId="1" applyFont="1" applyFill="1" applyBorder="1" applyAlignment="1">
      <alignment horizontal="left" vertical="top" wrapText="1"/>
    </xf>
    <xf numFmtId="0" fontId="8" fillId="0" borderId="54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top" wrapText="1"/>
    </xf>
    <xf numFmtId="0" fontId="8" fillId="2" borderId="36" xfId="1" applyFont="1" applyFill="1" applyBorder="1" applyAlignment="1">
      <alignment horizontal="center" vertical="top" wrapText="1"/>
    </xf>
    <xf numFmtId="0" fontId="8" fillId="0" borderId="36" xfId="1" applyFont="1" applyFill="1" applyBorder="1" applyAlignment="1">
      <alignment horizontal="center" vertical="top" wrapText="1"/>
    </xf>
    <xf numFmtId="0" fontId="8" fillId="2" borderId="2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left" vertical="top" wrapText="1"/>
    </xf>
    <xf numFmtId="0" fontId="8" fillId="0" borderId="31" xfId="1" applyFont="1" applyFill="1" applyBorder="1" applyAlignment="1">
      <alignment horizontal="left" vertical="top" wrapText="1"/>
    </xf>
    <xf numFmtId="0" fontId="8" fillId="0" borderId="48" xfId="1" applyFont="1" applyFill="1" applyBorder="1" applyAlignment="1">
      <alignment horizontal="left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38" xfId="1" applyFont="1" applyFill="1" applyBorder="1" applyAlignment="1">
      <alignment horizontal="center" vertical="top" wrapText="1"/>
    </xf>
    <xf numFmtId="187" fontId="7" fillId="11" borderId="10" xfId="1" applyNumberFormat="1" applyFont="1" applyFill="1" applyBorder="1" applyAlignment="1">
      <alignment horizontal="center" vertical="top" wrapText="1"/>
    </xf>
    <xf numFmtId="187" fontId="7" fillId="11" borderId="17" xfId="1" applyNumberFormat="1" applyFont="1" applyFill="1" applyBorder="1" applyAlignment="1">
      <alignment horizontal="center" vertical="top" wrapText="1"/>
    </xf>
    <xf numFmtId="187" fontId="7" fillId="12" borderId="10" xfId="1" applyNumberFormat="1" applyFont="1" applyFill="1" applyBorder="1" applyAlignment="1">
      <alignment horizontal="center" vertical="top" wrapText="1"/>
    </xf>
    <xf numFmtId="187" fontId="7" fillId="12" borderId="17" xfId="1" applyNumberFormat="1" applyFont="1" applyFill="1" applyBorder="1" applyAlignment="1">
      <alignment horizontal="center" vertical="top" wrapText="1"/>
    </xf>
    <xf numFmtId="187" fontId="7" fillId="12" borderId="14" xfId="1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0" fontId="19" fillId="13" borderId="0" xfId="0" applyFont="1" applyFill="1" applyBorder="1" applyAlignment="1">
      <alignment horizontal="center" vertical="center" wrapText="1" readingOrder="1"/>
    </xf>
    <xf numFmtId="0" fontId="19" fillId="13" borderId="62" xfId="0" applyFont="1" applyFill="1" applyBorder="1" applyAlignment="1">
      <alignment horizontal="center" vertical="center" wrapText="1" readingOrder="1"/>
    </xf>
    <xf numFmtId="0" fontId="0" fillId="0" borderId="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33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18" borderId="4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</cellXfs>
  <cellStyles count="4">
    <cellStyle name="Comma" xfId="2" builtinId="3"/>
    <cellStyle name="Normal" xfId="0" builtinId="0"/>
    <cellStyle name="Normal 2" xfId="1"/>
    <cellStyle name="Percent" xfId="3" builtinId="5"/>
  </cellStyles>
  <dxfs count="190"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3"/>
  <sheetViews>
    <sheetView tabSelected="1" view="pageBreakPreview" zoomScale="70" zoomScaleNormal="80" zoomScaleSheetLayoutView="70" workbookViewId="0">
      <pane ySplit="3" topLeftCell="A4" activePane="bottomLeft" state="frozen"/>
      <selection pane="bottomLeft" activeCell="J297" sqref="J297"/>
    </sheetView>
  </sheetViews>
  <sheetFormatPr defaultRowHeight="24" x14ac:dyDescent="0.2"/>
  <cols>
    <col min="1" max="1" width="12.125" style="2" customWidth="1"/>
    <col min="2" max="2" width="4.875" style="60" customWidth="1"/>
    <col min="3" max="3" width="4.25" style="60" customWidth="1"/>
    <col min="4" max="4" width="4.25" style="419" customWidth="1"/>
    <col min="5" max="5" width="9.125" style="211" customWidth="1"/>
    <col min="6" max="6" width="5.375" style="60" customWidth="1"/>
    <col min="7" max="7" width="28.5" style="2" customWidth="1"/>
    <col min="8" max="8" width="11.625" style="26" customWidth="1"/>
    <col min="9" max="9" width="33.875" style="2" customWidth="1"/>
    <col min="10" max="10" width="14.5" style="284" customWidth="1"/>
    <col min="11" max="11" width="12.625" style="151" customWidth="1"/>
    <col min="12" max="12" width="12.25" style="151" customWidth="1"/>
    <col min="13" max="16" width="10.875" style="151" bestFit="1" customWidth="1"/>
    <col min="17" max="17" width="11.75" style="151" bestFit="1" customWidth="1"/>
    <col min="18" max="18" width="10.875" style="151" bestFit="1" customWidth="1"/>
    <col min="19" max="19" width="12.125" style="151" bestFit="1" customWidth="1"/>
    <col min="20" max="20" width="11.5" style="151" bestFit="1" customWidth="1"/>
    <col min="21" max="21" width="36.125" style="270" customWidth="1"/>
    <col min="22" max="22" width="10" style="2" customWidth="1"/>
    <col min="23" max="23" width="10.5" style="26" customWidth="1"/>
    <col min="24" max="24" width="10.5" style="60" customWidth="1"/>
    <col min="25" max="25" width="16.25" style="7" customWidth="1"/>
    <col min="26" max="41" width="7" style="2"/>
    <col min="42" max="16384" width="9" style="2"/>
  </cols>
  <sheetData>
    <row r="1" spans="1:25" ht="30.75" x14ac:dyDescent="0.2">
      <c r="A1" s="594" t="s">
        <v>714</v>
      </c>
      <c r="B1" s="594"/>
      <c r="C1" s="594"/>
      <c r="D1" s="594"/>
      <c r="E1" s="594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Y1" s="1"/>
    </row>
    <row r="2" spans="1:25" ht="22.5" customHeight="1" x14ac:dyDescent="0.2">
      <c r="A2" s="596" t="s">
        <v>0</v>
      </c>
      <c r="B2" s="612" t="s">
        <v>38</v>
      </c>
      <c r="C2" s="604"/>
      <c r="D2" s="613"/>
      <c r="E2" s="610" t="s">
        <v>558</v>
      </c>
      <c r="F2" s="598" t="s">
        <v>37</v>
      </c>
      <c r="G2" s="596" t="s">
        <v>549</v>
      </c>
      <c r="H2" s="600" t="s">
        <v>265</v>
      </c>
      <c r="I2" s="602" t="s">
        <v>1</v>
      </c>
      <c r="J2" s="609" t="s">
        <v>542</v>
      </c>
      <c r="K2" s="606" t="s">
        <v>2</v>
      </c>
      <c r="L2" s="606"/>
      <c r="M2" s="606"/>
      <c r="N2" s="606"/>
      <c r="O2" s="606"/>
      <c r="P2" s="606"/>
      <c r="Q2" s="606"/>
      <c r="R2" s="606"/>
      <c r="S2" s="606"/>
      <c r="T2" s="607"/>
      <c r="U2" s="608" t="s">
        <v>541</v>
      </c>
      <c r="V2" s="604" t="s">
        <v>39</v>
      </c>
      <c r="W2" s="589" t="s">
        <v>3</v>
      </c>
      <c r="X2" s="591" t="s">
        <v>489</v>
      </c>
      <c r="Y2" s="592" t="s">
        <v>4</v>
      </c>
    </row>
    <row r="3" spans="1:25" ht="85.5" customHeight="1" x14ac:dyDescent="0.2">
      <c r="A3" s="597"/>
      <c r="B3" s="127" t="s">
        <v>487</v>
      </c>
      <c r="C3" s="422" t="s">
        <v>488</v>
      </c>
      <c r="D3" s="29" t="s">
        <v>701</v>
      </c>
      <c r="E3" s="611"/>
      <c r="F3" s="599"/>
      <c r="G3" s="597"/>
      <c r="H3" s="601"/>
      <c r="I3" s="603"/>
      <c r="J3" s="609"/>
      <c r="K3" s="275" t="s">
        <v>5</v>
      </c>
      <c r="L3" s="89" t="s">
        <v>6</v>
      </c>
      <c r="M3" s="89" t="s">
        <v>7</v>
      </c>
      <c r="N3" s="89" t="s">
        <v>8</v>
      </c>
      <c r="O3" s="89" t="s">
        <v>9</v>
      </c>
      <c r="P3" s="89" t="s">
        <v>10</v>
      </c>
      <c r="Q3" s="89" t="s">
        <v>11</v>
      </c>
      <c r="R3" s="89" t="s">
        <v>12</v>
      </c>
      <c r="S3" s="89" t="s">
        <v>13</v>
      </c>
      <c r="T3" s="205" t="s">
        <v>14</v>
      </c>
      <c r="U3" s="608"/>
      <c r="V3" s="605"/>
      <c r="W3" s="590"/>
      <c r="X3" s="591"/>
      <c r="Y3" s="593"/>
    </row>
    <row r="4" spans="1:25" ht="24" customHeight="1" x14ac:dyDescent="0.2">
      <c r="A4" s="576" t="s">
        <v>41</v>
      </c>
      <c r="B4" s="576"/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576"/>
      <c r="N4" s="576"/>
      <c r="O4" s="576"/>
      <c r="P4" s="576"/>
      <c r="Q4" s="576"/>
      <c r="R4" s="576"/>
      <c r="S4" s="576"/>
      <c r="T4" s="576"/>
      <c r="U4" s="576"/>
      <c r="V4" s="576"/>
      <c r="W4" s="576"/>
      <c r="X4" s="576"/>
      <c r="Y4" s="576"/>
    </row>
    <row r="5" spans="1:25" ht="21.75" customHeight="1" x14ac:dyDescent="0.2">
      <c r="A5" s="447" t="s">
        <v>42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</row>
    <row r="6" spans="1:25" ht="45" customHeight="1" x14ac:dyDescent="0.2">
      <c r="A6" s="551" t="s">
        <v>43</v>
      </c>
      <c r="B6" s="510"/>
      <c r="C6" s="513"/>
      <c r="D6" s="470"/>
      <c r="E6" s="423" t="s">
        <v>506</v>
      </c>
      <c r="F6" s="463">
        <v>1</v>
      </c>
      <c r="G6" s="617" t="s">
        <v>420</v>
      </c>
      <c r="H6" s="456" t="s">
        <v>19</v>
      </c>
      <c r="I6" s="42" t="s">
        <v>639</v>
      </c>
      <c r="J6" s="293">
        <v>7</v>
      </c>
      <c r="K6" s="129"/>
      <c r="L6" s="172"/>
      <c r="M6" s="172"/>
      <c r="N6" s="172"/>
      <c r="O6" s="172"/>
      <c r="P6" s="172"/>
      <c r="Q6" s="172"/>
      <c r="R6" s="172"/>
      <c r="S6" s="161"/>
      <c r="T6" s="239"/>
      <c r="U6" s="474"/>
      <c r="V6" s="494" t="s">
        <v>54</v>
      </c>
      <c r="W6" s="497" t="s">
        <v>266</v>
      </c>
      <c r="X6" s="452" t="s">
        <v>490</v>
      </c>
      <c r="Y6" s="452" t="s">
        <v>45</v>
      </c>
    </row>
    <row r="7" spans="1:25" ht="43.5" x14ac:dyDescent="0.2">
      <c r="A7" s="551"/>
      <c r="B7" s="510"/>
      <c r="C7" s="513"/>
      <c r="D7" s="471"/>
      <c r="E7" s="423" t="s">
        <v>506</v>
      </c>
      <c r="F7" s="463"/>
      <c r="G7" s="617"/>
      <c r="H7" s="481"/>
      <c r="I7" s="43" t="s">
        <v>640</v>
      </c>
      <c r="J7" s="288">
        <v>7</v>
      </c>
      <c r="K7" s="129"/>
      <c r="L7" s="172"/>
      <c r="M7" s="172"/>
      <c r="N7" s="172"/>
      <c r="O7" s="172"/>
      <c r="P7" s="172"/>
      <c r="Q7" s="172"/>
      <c r="R7" s="172"/>
      <c r="S7" s="161"/>
      <c r="T7" s="239"/>
      <c r="U7" s="474"/>
      <c r="V7" s="494"/>
      <c r="W7" s="497"/>
      <c r="X7" s="453"/>
      <c r="Y7" s="453"/>
    </row>
    <row r="8" spans="1:25" ht="18" customHeight="1" x14ac:dyDescent="0.2">
      <c r="A8" s="551"/>
      <c r="B8" s="511"/>
      <c r="C8" s="514"/>
      <c r="D8" s="472"/>
      <c r="E8" s="423" t="s">
        <v>506</v>
      </c>
      <c r="F8" s="464"/>
      <c r="G8" s="618"/>
      <c r="H8" s="481"/>
      <c r="I8" s="43" t="s">
        <v>46</v>
      </c>
      <c r="J8" s="288">
        <v>100</v>
      </c>
      <c r="K8" s="163" t="e">
        <f>K6/K7*100</f>
        <v>#DIV/0!</v>
      </c>
      <c r="L8" s="163" t="e">
        <f t="shared" ref="L8:T8" si="0">L6/L7*100</f>
        <v>#DIV/0!</v>
      </c>
      <c r="M8" s="163" t="e">
        <f t="shared" si="0"/>
        <v>#DIV/0!</v>
      </c>
      <c r="N8" s="163" t="e">
        <f t="shared" si="0"/>
        <v>#DIV/0!</v>
      </c>
      <c r="O8" s="163" t="e">
        <f t="shared" si="0"/>
        <v>#DIV/0!</v>
      </c>
      <c r="P8" s="163" t="e">
        <f t="shared" si="0"/>
        <v>#DIV/0!</v>
      </c>
      <c r="Q8" s="163" t="e">
        <f t="shared" si="0"/>
        <v>#DIV/0!</v>
      </c>
      <c r="R8" s="163" t="e">
        <f t="shared" si="0"/>
        <v>#DIV/0!</v>
      </c>
      <c r="S8" s="404" t="e">
        <f t="shared" si="0"/>
        <v>#DIV/0!</v>
      </c>
      <c r="T8" s="405" t="e">
        <f t="shared" si="0"/>
        <v>#DIV/0!</v>
      </c>
      <c r="U8" s="474"/>
      <c r="V8" s="495"/>
      <c r="W8" s="498"/>
      <c r="X8" s="456"/>
      <c r="Y8" s="456"/>
    </row>
    <row r="9" spans="1:25" ht="66" customHeight="1" x14ac:dyDescent="0.2">
      <c r="A9" s="551"/>
      <c r="B9" s="509"/>
      <c r="C9" s="560"/>
      <c r="D9" s="432">
        <v>1</v>
      </c>
      <c r="E9" s="423" t="s">
        <v>506</v>
      </c>
      <c r="F9" s="462">
        <v>2</v>
      </c>
      <c r="G9" s="619" t="s">
        <v>500</v>
      </c>
      <c r="H9" s="481" t="s">
        <v>47</v>
      </c>
      <c r="I9" s="43" t="s">
        <v>48</v>
      </c>
      <c r="J9" s="288">
        <v>0</v>
      </c>
      <c r="K9" s="129"/>
      <c r="L9" s="172"/>
      <c r="M9" s="172"/>
      <c r="N9" s="172"/>
      <c r="O9" s="172"/>
      <c r="P9" s="172"/>
      <c r="Q9" s="172"/>
      <c r="R9" s="172"/>
      <c r="S9" s="172"/>
      <c r="T9" s="229"/>
      <c r="U9" s="474"/>
      <c r="V9" s="493" t="s">
        <v>54</v>
      </c>
      <c r="W9" s="620" t="s">
        <v>25</v>
      </c>
      <c r="X9" s="615" t="s">
        <v>491</v>
      </c>
      <c r="Y9" s="452" t="s">
        <v>45</v>
      </c>
    </row>
    <row r="10" spans="1:25" ht="21.75" customHeight="1" x14ac:dyDescent="0.2">
      <c r="A10" s="551"/>
      <c r="B10" s="510"/>
      <c r="C10" s="561"/>
      <c r="D10" s="433"/>
      <c r="E10" s="423" t="s">
        <v>506</v>
      </c>
      <c r="F10" s="463"/>
      <c r="G10" s="617"/>
      <c r="H10" s="481"/>
      <c r="I10" s="43" t="s">
        <v>51</v>
      </c>
      <c r="J10" s="288">
        <v>4633</v>
      </c>
      <c r="K10" s="129"/>
      <c r="L10" s="172"/>
      <c r="M10" s="172"/>
      <c r="N10" s="172"/>
      <c r="O10" s="172"/>
      <c r="P10" s="172"/>
      <c r="Q10" s="172"/>
      <c r="R10" s="172"/>
      <c r="S10" s="172"/>
      <c r="T10" s="229"/>
      <c r="U10" s="474"/>
      <c r="V10" s="494"/>
      <c r="W10" s="621"/>
      <c r="X10" s="616"/>
      <c r="Y10" s="453"/>
    </row>
    <row r="11" spans="1:25" ht="21.75" customHeight="1" x14ac:dyDescent="0.2">
      <c r="A11" s="551"/>
      <c r="B11" s="511"/>
      <c r="C11" s="570"/>
      <c r="D11" s="434"/>
      <c r="E11" s="423" t="s">
        <v>506</v>
      </c>
      <c r="F11" s="464"/>
      <c r="G11" s="618"/>
      <c r="H11" s="481"/>
      <c r="I11" s="43" t="s">
        <v>52</v>
      </c>
      <c r="J11" s="288">
        <v>0</v>
      </c>
      <c r="K11" s="129" t="e">
        <f>K9/K10*100000</f>
        <v>#DIV/0!</v>
      </c>
      <c r="L11" s="129" t="e">
        <f t="shared" ref="L11:T11" si="1">L9/L10*100000</f>
        <v>#DIV/0!</v>
      </c>
      <c r="M11" s="129" t="e">
        <f t="shared" si="1"/>
        <v>#DIV/0!</v>
      </c>
      <c r="N11" s="129" t="e">
        <f t="shared" si="1"/>
        <v>#DIV/0!</v>
      </c>
      <c r="O11" s="129" t="e">
        <f t="shared" si="1"/>
        <v>#DIV/0!</v>
      </c>
      <c r="P11" s="129" t="e">
        <f t="shared" si="1"/>
        <v>#DIV/0!</v>
      </c>
      <c r="Q11" s="129" t="e">
        <f t="shared" si="1"/>
        <v>#DIV/0!</v>
      </c>
      <c r="R11" s="129" t="e">
        <f t="shared" si="1"/>
        <v>#DIV/0!</v>
      </c>
      <c r="S11" s="129" t="e">
        <f t="shared" si="1"/>
        <v>#DIV/0!</v>
      </c>
      <c r="T11" s="230" t="e">
        <f t="shared" si="1"/>
        <v>#DIV/0!</v>
      </c>
      <c r="U11" s="474"/>
      <c r="V11" s="495"/>
      <c r="W11" s="622"/>
      <c r="X11" s="616"/>
      <c r="Y11" s="456"/>
    </row>
    <row r="12" spans="1:25" ht="52.5" customHeight="1" x14ac:dyDescent="0.2">
      <c r="A12" s="551"/>
      <c r="B12" s="67"/>
      <c r="C12" s="560"/>
      <c r="D12" s="435">
        <v>2</v>
      </c>
      <c r="E12" s="424" t="s">
        <v>506</v>
      </c>
      <c r="F12" s="462">
        <v>3</v>
      </c>
      <c r="G12" s="619" t="s">
        <v>421</v>
      </c>
      <c r="H12" s="481" t="s">
        <v>15</v>
      </c>
      <c r="I12" s="43" t="s">
        <v>53</v>
      </c>
      <c r="J12" s="277">
        <v>12789</v>
      </c>
      <c r="K12" s="129"/>
      <c r="L12" s="172"/>
      <c r="M12" s="172"/>
      <c r="N12" s="172"/>
      <c r="O12" s="172"/>
      <c r="P12" s="172"/>
      <c r="Q12" s="172"/>
      <c r="R12" s="172"/>
      <c r="S12" s="172"/>
      <c r="T12" s="229"/>
      <c r="U12" s="474"/>
      <c r="V12" s="493" t="s">
        <v>54</v>
      </c>
      <c r="W12" s="496" t="s">
        <v>55</v>
      </c>
      <c r="X12" s="481" t="s">
        <v>492</v>
      </c>
      <c r="Y12" s="452" t="s">
        <v>45</v>
      </c>
    </row>
    <row r="13" spans="1:25" ht="89.25" customHeight="1" x14ac:dyDescent="0.2">
      <c r="A13" s="551"/>
      <c r="B13" s="63"/>
      <c r="C13" s="561"/>
      <c r="D13" s="435"/>
      <c r="E13" s="423" t="s">
        <v>506</v>
      </c>
      <c r="F13" s="463"/>
      <c r="G13" s="617"/>
      <c r="H13" s="481"/>
      <c r="I13" s="43" t="s">
        <v>56</v>
      </c>
      <c r="J13" s="277">
        <v>929</v>
      </c>
      <c r="K13" s="129"/>
      <c r="L13" s="172"/>
      <c r="M13" s="172"/>
      <c r="N13" s="172"/>
      <c r="O13" s="172"/>
      <c r="P13" s="172"/>
      <c r="Q13" s="172"/>
      <c r="R13" s="172"/>
      <c r="S13" s="172"/>
      <c r="T13" s="229"/>
      <c r="U13" s="474"/>
      <c r="V13" s="494"/>
      <c r="W13" s="497"/>
      <c r="X13" s="481"/>
      <c r="Y13" s="453"/>
    </row>
    <row r="14" spans="1:25" ht="66" customHeight="1" x14ac:dyDescent="0.2">
      <c r="A14" s="551"/>
      <c r="B14" s="63"/>
      <c r="C14" s="561"/>
      <c r="D14" s="435"/>
      <c r="E14" s="423" t="s">
        <v>506</v>
      </c>
      <c r="F14" s="463"/>
      <c r="G14" s="617"/>
      <c r="H14" s="481"/>
      <c r="I14" s="43" t="s">
        <v>57</v>
      </c>
      <c r="J14" s="277">
        <v>13742</v>
      </c>
      <c r="K14" s="129"/>
      <c r="L14" s="172"/>
      <c r="M14" s="172"/>
      <c r="N14" s="172"/>
      <c r="O14" s="172"/>
      <c r="P14" s="172"/>
      <c r="Q14" s="172"/>
      <c r="R14" s="172"/>
      <c r="S14" s="172"/>
      <c r="T14" s="229"/>
      <c r="U14" s="474"/>
      <c r="V14" s="494"/>
      <c r="W14" s="497"/>
      <c r="X14" s="481"/>
      <c r="Y14" s="453"/>
    </row>
    <row r="15" spans="1:25" ht="21.75" customHeight="1" x14ac:dyDescent="0.2">
      <c r="A15" s="551"/>
      <c r="B15" s="64"/>
      <c r="C15" s="570"/>
      <c r="D15" s="435"/>
      <c r="E15" s="423" t="s">
        <v>506</v>
      </c>
      <c r="F15" s="464"/>
      <c r="G15" s="618"/>
      <c r="H15" s="481"/>
      <c r="I15" s="43" t="s">
        <v>58</v>
      </c>
      <c r="J15" s="285">
        <f>J12*100/J14</f>
        <v>93.065056032600779</v>
      </c>
      <c r="K15" s="105" t="e">
        <f>(K12+K13)/K14*100</f>
        <v>#DIV/0!</v>
      </c>
      <c r="L15" s="105" t="e">
        <f t="shared" ref="L15:T15" si="2">(L12+L13)/L14*100</f>
        <v>#DIV/0!</v>
      </c>
      <c r="M15" s="105" t="e">
        <f t="shared" si="2"/>
        <v>#DIV/0!</v>
      </c>
      <c r="N15" s="105" t="e">
        <f t="shared" si="2"/>
        <v>#DIV/0!</v>
      </c>
      <c r="O15" s="105" t="e">
        <f t="shared" si="2"/>
        <v>#DIV/0!</v>
      </c>
      <c r="P15" s="105" t="e">
        <f t="shared" si="2"/>
        <v>#DIV/0!</v>
      </c>
      <c r="Q15" s="105" t="e">
        <f t="shared" si="2"/>
        <v>#DIV/0!</v>
      </c>
      <c r="R15" s="105" t="e">
        <f t="shared" si="2"/>
        <v>#DIV/0!</v>
      </c>
      <c r="S15" s="105" t="e">
        <f t="shared" si="2"/>
        <v>#DIV/0!</v>
      </c>
      <c r="T15" s="231" t="e">
        <f t="shared" si="2"/>
        <v>#DIV/0!</v>
      </c>
      <c r="U15" s="474"/>
      <c r="V15" s="495"/>
      <c r="W15" s="498"/>
      <c r="X15" s="481"/>
      <c r="Y15" s="456"/>
    </row>
    <row r="16" spans="1:25" ht="21.75" customHeight="1" x14ac:dyDescent="0.2">
      <c r="A16" s="551"/>
      <c r="B16" s="462"/>
      <c r="C16" s="462"/>
      <c r="D16" s="438">
        <v>3</v>
      </c>
      <c r="E16" s="212" t="s">
        <v>506</v>
      </c>
      <c r="F16" s="462">
        <v>4</v>
      </c>
      <c r="G16" s="614" t="s">
        <v>422</v>
      </c>
      <c r="H16" s="452" t="s">
        <v>641</v>
      </c>
      <c r="I16" s="376" t="s">
        <v>642</v>
      </c>
      <c r="J16" s="285"/>
      <c r="K16" s="159"/>
      <c r="L16" s="172"/>
      <c r="M16" s="172"/>
      <c r="N16" s="172"/>
      <c r="O16" s="172"/>
      <c r="P16" s="172"/>
      <c r="Q16" s="172"/>
      <c r="R16" s="172"/>
      <c r="S16" s="172"/>
      <c r="T16" s="229"/>
      <c r="U16" s="375"/>
      <c r="V16" s="373"/>
      <c r="W16" s="369"/>
      <c r="X16" s="371"/>
      <c r="Y16" s="372"/>
    </row>
    <row r="17" spans="1:25" ht="21.75" customHeight="1" x14ac:dyDescent="0.2">
      <c r="A17" s="551"/>
      <c r="B17" s="463"/>
      <c r="C17" s="463"/>
      <c r="D17" s="439"/>
      <c r="E17" s="212" t="s">
        <v>506</v>
      </c>
      <c r="F17" s="463"/>
      <c r="G17" s="459"/>
      <c r="H17" s="453"/>
      <c r="I17" s="376" t="s">
        <v>643</v>
      </c>
      <c r="J17" s="285"/>
      <c r="K17" s="159"/>
      <c r="L17" s="172"/>
      <c r="M17" s="172"/>
      <c r="N17" s="172"/>
      <c r="O17" s="172"/>
      <c r="P17" s="172"/>
      <c r="Q17" s="172"/>
      <c r="R17" s="172"/>
      <c r="S17" s="172"/>
      <c r="T17" s="229"/>
      <c r="U17" s="375"/>
      <c r="V17" s="373"/>
      <c r="W17" s="369"/>
      <c r="X17" s="371"/>
      <c r="Y17" s="372"/>
    </row>
    <row r="18" spans="1:25" ht="21.75" customHeight="1" x14ac:dyDescent="0.2">
      <c r="A18" s="551"/>
      <c r="B18" s="463"/>
      <c r="C18" s="463"/>
      <c r="D18" s="439"/>
      <c r="E18" s="212" t="s">
        <v>506</v>
      </c>
      <c r="F18" s="463"/>
      <c r="G18" s="459"/>
      <c r="H18" s="456"/>
      <c r="I18" s="376" t="s">
        <v>644</v>
      </c>
      <c r="J18" s="285"/>
      <c r="K18" s="160" t="e">
        <f>K16*100/K17</f>
        <v>#DIV/0!</v>
      </c>
      <c r="L18" s="160" t="e">
        <f t="shared" ref="L18:T18" si="3">L16*100/L17</f>
        <v>#DIV/0!</v>
      </c>
      <c r="M18" s="160" t="e">
        <f t="shared" si="3"/>
        <v>#DIV/0!</v>
      </c>
      <c r="N18" s="160" t="e">
        <f t="shared" si="3"/>
        <v>#DIV/0!</v>
      </c>
      <c r="O18" s="160" t="e">
        <f t="shared" si="3"/>
        <v>#DIV/0!</v>
      </c>
      <c r="P18" s="160" t="e">
        <f t="shared" si="3"/>
        <v>#DIV/0!</v>
      </c>
      <c r="Q18" s="160" t="e">
        <f t="shared" si="3"/>
        <v>#DIV/0!</v>
      </c>
      <c r="R18" s="160" t="e">
        <f t="shared" si="3"/>
        <v>#DIV/0!</v>
      </c>
      <c r="S18" s="160" t="e">
        <f t="shared" si="3"/>
        <v>#DIV/0!</v>
      </c>
      <c r="T18" s="231" t="e">
        <f t="shared" si="3"/>
        <v>#DIV/0!</v>
      </c>
      <c r="U18" s="375"/>
      <c r="V18" s="373"/>
      <c r="W18" s="369"/>
      <c r="X18" s="371"/>
      <c r="Y18" s="372"/>
    </row>
    <row r="19" spans="1:25" ht="26.25" customHeight="1" x14ac:dyDescent="0.2">
      <c r="A19" s="551"/>
      <c r="B19" s="463"/>
      <c r="C19" s="463"/>
      <c r="D19" s="439"/>
      <c r="E19" s="212" t="s">
        <v>506</v>
      </c>
      <c r="F19" s="463"/>
      <c r="G19" s="459"/>
      <c r="H19" s="481" t="s">
        <v>267</v>
      </c>
      <c r="I19" s="43" t="s">
        <v>59</v>
      </c>
      <c r="J19" s="288">
        <v>27911</v>
      </c>
      <c r="K19" s="129"/>
      <c r="L19" s="172"/>
      <c r="M19" s="172"/>
      <c r="N19" s="172"/>
      <c r="O19" s="172"/>
      <c r="P19" s="172"/>
      <c r="Q19" s="172"/>
      <c r="R19" s="172"/>
      <c r="S19" s="172"/>
      <c r="T19" s="229"/>
      <c r="U19" s="474"/>
      <c r="V19" s="493" t="s">
        <v>54</v>
      </c>
      <c r="W19" s="496" t="s">
        <v>25</v>
      </c>
      <c r="X19" s="452" t="s">
        <v>492</v>
      </c>
      <c r="Y19" s="452" t="s">
        <v>45</v>
      </c>
    </row>
    <row r="20" spans="1:25" ht="43.5" x14ac:dyDescent="0.2">
      <c r="A20" s="551"/>
      <c r="B20" s="463"/>
      <c r="C20" s="463"/>
      <c r="D20" s="439"/>
      <c r="E20" s="212" t="s">
        <v>506</v>
      </c>
      <c r="F20" s="463"/>
      <c r="G20" s="459"/>
      <c r="H20" s="481"/>
      <c r="I20" s="43" t="s">
        <v>645</v>
      </c>
      <c r="J20" s="288">
        <v>55467</v>
      </c>
      <c r="K20" s="129"/>
      <c r="L20" s="172"/>
      <c r="M20" s="172"/>
      <c r="N20" s="172"/>
      <c r="O20" s="172"/>
      <c r="P20" s="172"/>
      <c r="Q20" s="172"/>
      <c r="R20" s="172"/>
      <c r="S20" s="172"/>
      <c r="T20" s="229"/>
      <c r="U20" s="474"/>
      <c r="V20" s="494"/>
      <c r="W20" s="497"/>
      <c r="X20" s="453"/>
      <c r="Y20" s="453"/>
    </row>
    <row r="21" spans="1:25" ht="21.75" customHeight="1" x14ac:dyDescent="0.2">
      <c r="A21" s="551"/>
      <c r="B21" s="463"/>
      <c r="C21" s="463"/>
      <c r="D21" s="439"/>
      <c r="E21" s="212" t="s">
        <v>506</v>
      </c>
      <c r="F21" s="463"/>
      <c r="G21" s="459"/>
      <c r="H21" s="481"/>
      <c r="I21" s="43" t="s">
        <v>646</v>
      </c>
      <c r="J21" s="289">
        <f>J19*100/J20</f>
        <v>50.320010096093171</v>
      </c>
      <c r="K21" s="105" t="e">
        <f>K19*100/K20</f>
        <v>#DIV/0!</v>
      </c>
      <c r="L21" s="105" t="e">
        <f t="shared" ref="L21:T21" si="4">L19*100/L20</f>
        <v>#DIV/0!</v>
      </c>
      <c r="M21" s="105" t="e">
        <f t="shared" si="4"/>
        <v>#DIV/0!</v>
      </c>
      <c r="N21" s="105" t="e">
        <f t="shared" si="4"/>
        <v>#DIV/0!</v>
      </c>
      <c r="O21" s="105" t="e">
        <f t="shared" si="4"/>
        <v>#DIV/0!</v>
      </c>
      <c r="P21" s="105" t="e">
        <f t="shared" si="4"/>
        <v>#DIV/0!</v>
      </c>
      <c r="Q21" s="105" t="e">
        <f t="shared" si="4"/>
        <v>#DIV/0!</v>
      </c>
      <c r="R21" s="105" t="e">
        <f t="shared" si="4"/>
        <v>#DIV/0!</v>
      </c>
      <c r="S21" s="105" t="e">
        <f t="shared" si="4"/>
        <v>#DIV/0!</v>
      </c>
      <c r="T21" s="231" t="e">
        <f t="shared" si="4"/>
        <v>#DIV/0!</v>
      </c>
      <c r="U21" s="474"/>
      <c r="V21" s="495"/>
      <c r="W21" s="497"/>
      <c r="X21" s="453"/>
      <c r="Y21" s="456"/>
    </row>
    <row r="22" spans="1:25" ht="43.5" x14ac:dyDescent="0.2">
      <c r="A22" s="551"/>
      <c r="B22" s="463"/>
      <c r="C22" s="463"/>
      <c r="D22" s="439"/>
      <c r="E22" s="212" t="s">
        <v>506</v>
      </c>
      <c r="F22" s="463"/>
      <c r="G22" s="459"/>
      <c r="H22" s="481" t="s">
        <v>60</v>
      </c>
      <c r="I22" s="43" t="s">
        <v>61</v>
      </c>
      <c r="J22" s="290">
        <v>538611</v>
      </c>
      <c r="K22" s="129"/>
      <c r="L22" s="173"/>
      <c r="M22" s="173"/>
      <c r="N22" s="173"/>
      <c r="O22" s="173"/>
      <c r="P22" s="173"/>
      <c r="Q22" s="173"/>
      <c r="R22" s="173"/>
      <c r="S22" s="173"/>
      <c r="T22" s="233"/>
      <c r="U22" s="474"/>
      <c r="V22" s="493" t="s">
        <v>54</v>
      </c>
      <c r="W22" s="496" t="s">
        <v>25</v>
      </c>
      <c r="X22" s="453"/>
      <c r="Y22" s="452" t="s">
        <v>45</v>
      </c>
    </row>
    <row r="23" spans="1:25" ht="43.5" x14ac:dyDescent="0.2">
      <c r="A23" s="551"/>
      <c r="B23" s="463"/>
      <c r="C23" s="463"/>
      <c r="D23" s="439"/>
      <c r="E23" s="212" t="s">
        <v>506</v>
      </c>
      <c r="F23" s="463"/>
      <c r="G23" s="459"/>
      <c r="H23" s="481"/>
      <c r="I23" s="43" t="s">
        <v>647</v>
      </c>
      <c r="J23" s="291">
        <v>4903</v>
      </c>
      <c r="K23" s="106"/>
      <c r="L23" s="172"/>
      <c r="M23" s="172"/>
      <c r="N23" s="172"/>
      <c r="O23" s="172"/>
      <c r="P23" s="172"/>
      <c r="Q23" s="172"/>
      <c r="R23" s="172"/>
      <c r="S23" s="172"/>
      <c r="T23" s="229"/>
      <c r="U23" s="474"/>
      <c r="V23" s="494"/>
      <c r="W23" s="497"/>
      <c r="X23" s="453"/>
      <c r="Y23" s="453"/>
    </row>
    <row r="24" spans="1:25" ht="21.75" customHeight="1" x14ac:dyDescent="0.2">
      <c r="A24" s="551"/>
      <c r="B24" s="463"/>
      <c r="C24" s="463"/>
      <c r="D24" s="439"/>
      <c r="E24" s="212" t="s">
        <v>506</v>
      </c>
      <c r="F24" s="463"/>
      <c r="G24" s="459"/>
      <c r="H24" s="481"/>
      <c r="I24" s="43" t="s">
        <v>650</v>
      </c>
      <c r="J24" s="292">
        <f>J22/J23</f>
        <v>109.85335508872119</v>
      </c>
      <c r="K24" s="129" t="e">
        <f>K22/K23</f>
        <v>#DIV/0!</v>
      </c>
      <c r="L24" s="129" t="e">
        <f t="shared" ref="L24:T24" si="5">L22/L23</f>
        <v>#DIV/0!</v>
      </c>
      <c r="M24" s="129" t="e">
        <f t="shared" si="5"/>
        <v>#DIV/0!</v>
      </c>
      <c r="N24" s="129" t="e">
        <f t="shared" si="5"/>
        <v>#DIV/0!</v>
      </c>
      <c r="O24" s="129" t="e">
        <f t="shared" si="5"/>
        <v>#DIV/0!</v>
      </c>
      <c r="P24" s="129" t="e">
        <f t="shared" si="5"/>
        <v>#DIV/0!</v>
      </c>
      <c r="Q24" s="129" t="e">
        <f t="shared" si="5"/>
        <v>#DIV/0!</v>
      </c>
      <c r="R24" s="129" t="e">
        <f t="shared" si="5"/>
        <v>#DIV/0!</v>
      </c>
      <c r="S24" s="129" t="e">
        <f t="shared" si="5"/>
        <v>#DIV/0!</v>
      </c>
      <c r="T24" s="230" t="e">
        <f t="shared" si="5"/>
        <v>#DIV/0!</v>
      </c>
      <c r="U24" s="474"/>
      <c r="V24" s="495"/>
      <c r="W24" s="497"/>
      <c r="X24" s="453"/>
      <c r="Y24" s="456"/>
    </row>
    <row r="25" spans="1:25" ht="43.5" x14ac:dyDescent="0.2">
      <c r="A25" s="551"/>
      <c r="B25" s="463"/>
      <c r="C25" s="463"/>
      <c r="D25" s="439"/>
      <c r="E25" s="212" t="s">
        <v>506</v>
      </c>
      <c r="F25" s="463"/>
      <c r="G25" s="459"/>
      <c r="H25" s="481" t="s">
        <v>62</v>
      </c>
      <c r="I25" s="43" t="s">
        <v>63</v>
      </c>
      <c r="J25" s="291">
        <v>509062</v>
      </c>
      <c r="K25" s="106"/>
      <c r="L25" s="173"/>
      <c r="M25" s="173"/>
      <c r="N25" s="173"/>
      <c r="O25" s="173"/>
      <c r="P25" s="173"/>
      <c r="Q25" s="173"/>
      <c r="R25" s="173"/>
      <c r="S25" s="173"/>
      <c r="T25" s="233"/>
      <c r="U25" s="474"/>
      <c r="V25" s="493" t="s">
        <v>54</v>
      </c>
      <c r="W25" s="496" t="s">
        <v>25</v>
      </c>
      <c r="X25" s="453"/>
      <c r="Y25" s="452" t="s">
        <v>45</v>
      </c>
    </row>
    <row r="26" spans="1:25" ht="43.5" x14ac:dyDescent="0.2">
      <c r="A26" s="551"/>
      <c r="B26" s="463"/>
      <c r="C26" s="463"/>
      <c r="D26" s="439"/>
      <c r="E26" s="212" t="s">
        <v>506</v>
      </c>
      <c r="F26" s="463"/>
      <c r="G26" s="459"/>
      <c r="H26" s="481"/>
      <c r="I26" s="43" t="s">
        <v>648</v>
      </c>
      <c r="J26" s="291">
        <v>4659</v>
      </c>
      <c r="K26" s="106"/>
      <c r="L26" s="172"/>
      <c r="M26" s="172"/>
      <c r="N26" s="172"/>
      <c r="O26" s="172"/>
      <c r="P26" s="172"/>
      <c r="Q26" s="172"/>
      <c r="R26" s="172"/>
      <c r="S26" s="172"/>
      <c r="T26" s="229"/>
      <c r="U26" s="474"/>
      <c r="V26" s="494"/>
      <c r="W26" s="497"/>
      <c r="X26" s="453"/>
      <c r="Y26" s="453"/>
    </row>
    <row r="27" spans="1:25" ht="21.75" customHeight="1" x14ac:dyDescent="0.2">
      <c r="A27" s="553"/>
      <c r="B27" s="464"/>
      <c r="C27" s="464"/>
      <c r="D27" s="439"/>
      <c r="E27" s="212" t="s">
        <v>506</v>
      </c>
      <c r="F27" s="464"/>
      <c r="G27" s="460"/>
      <c r="H27" s="481"/>
      <c r="I27" s="43" t="s">
        <v>649</v>
      </c>
      <c r="J27" s="289">
        <f>J25/J26</f>
        <v>109.26421978965443</v>
      </c>
      <c r="K27" s="129" t="e">
        <f>K25/K26</f>
        <v>#DIV/0!</v>
      </c>
      <c r="L27" s="129" t="e">
        <f t="shared" ref="L27" si="6">L25/L26</f>
        <v>#DIV/0!</v>
      </c>
      <c r="M27" s="129" t="e">
        <f t="shared" ref="M27" si="7">M25/M26</f>
        <v>#DIV/0!</v>
      </c>
      <c r="N27" s="129" t="e">
        <f t="shared" ref="N27" si="8">N25/N26</f>
        <v>#DIV/0!</v>
      </c>
      <c r="O27" s="129" t="e">
        <f t="shared" ref="O27" si="9">O25/O26</f>
        <v>#DIV/0!</v>
      </c>
      <c r="P27" s="129" t="e">
        <f t="shared" ref="P27" si="10">P25/P26</f>
        <v>#DIV/0!</v>
      </c>
      <c r="Q27" s="129" t="e">
        <f t="shared" ref="Q27" si="11">Q25/Q26</f>
        <v>#DIV/0!</v>
      </c>
      <c r="R27" s="129" t="e">
        <f t="shared" ref="R27" si="12">R25/R26</f>
        <v>#DIV/0!</v>
      </c>
      <c r="S27" s="129" t="e">
        <f t="shared" ref="S27" si="13">S25/S26</f>
        <v>#DIV/0!</v>
      </c>
      <c r="T27" s="230" t="e">
        <f t="shared" ref="T27" si="14">T25/T26</f>
        <v>#DIV/0!</v>
      </c>
      <c r="U27" s="474"/>
      <c r="V27" s="495"/>
      <c r="W27" s="497"/>
      <c r="X27" s="456"/>
      <c r="Y27" s="456"/>
    </row>
    <row r="28" spans="1:25" ht="47.25" customHeight="1" x14ac:dyDescent="0.2">
      <c r="A28" s="568" t="s">
        <v>64</v>
      </c>
      <c r="B28" s="509"/>
      <c r="C28" s="512"/>
      <c r="D28" s="437"/>
      <c r="E28" s="423" t="s">
        <v>506</v>
      </c>
      <c r="F28" s="462">
        <v>5</v>
      </c>
      <c r="G28" s="568" t="s">
        <v>423</v>
      </c>
      <c r="H28" s="623" t="s">
        <v>268</v>
      </c>
      <c r="I28" s="43" t="s">
        <v>269</v>
      </c>
      <c r="J28" s="280"/>
      <c r="K28" s="129"/>
      <c r="L28" s="172"/>
      <c r="M28" s="172"/>
      <c r="N28" s="172"/>
      <c r="O28" s="172"/>
      <c r="P28" s="172"/>
      <c r="Q28" s="172"/>
      <c r="R28" s="172"/>
      <c r="S28" s="172"/>
      <c r="T28" s="229"/>
      <c r="U28" s="474"/>
      <c r="V28" s="493" t="s">
        <v>54</v>
      </c>
      <c r="W28" s="496" t="s">
        <v>50</v>
      </c>
      <c r="X28" s="481" t="s">
        <v>493</v>
      </c>
      <c r="Y28" s="452" t="s">
        <v>45</v>
      </c>
    </row>
    <row r="29" spans="1:25" ht="29.25" customHeight="1" x14ac:dyDescent="0.2">
      <c r="A29" s="551"/>
      <c r="B29" s="510"/>
      <c r="C29" s="513"/>
      <c r="D29" s="437"/>
      <c r="E29" s="423" t="s">
        <v>506</v>
      </c>
      <c r="F29" s="463"/>
      <c r="G29" s="551"/>
      <c r="H29" s="624"/>
      <c r="I29" s="43" t="s">
        <v>270</v>
      </c>
      <c r="J29" s="280"/>
      <c r="K29" s="129"/>
      <c r="L29" s="172"/>
      <c r="M29" s="172"/>
      <c r="N29" s="172"/>
      <c r="O29" s="172"/>
      <c r="P29" s="172"/>
      <c r="Q29" s="172"/>
      <c r="R29" s="172"/>
      <c r="S29" s="172"/>
      <c r="T29" s="229"/>
      <c r="U29" s="474"/>
      <c r="V29" s="494"/>
      <c r="W29" s="497"/>
      <c r="X29" s="481"/>
      <c r="Y29" s="453"/>
    </row>
    <row r="30" spans="1:25" ht="40.5" customHeight="1" x14ac:dyDescent="0.2">
      <c r="A30" s="551"/>
      <c r="B30" s="511"/>
      <c r="C30" s="514"/>
      <c r="D30" s="437"/>
      <c r="E30" s="423" t="s">
        <v>506</v>
      </c>
      <c r="F30" s="464"/>
      <c r="G30" s="553"/>
      <c r="H30" s="625"/>
      <c r="I30" s="71" t="s">
        <v>46</v>
      </c>
      <c r="J30" s="280"/>
      <c r="K30" s="105" t="e">
        <f>K28/K29*100</f>
        <v>#DIV/0!</v>
      </c>
      <c r="L30" s="105" t="e">
        <f t="shared" ref="L30" si="15">L28/L29*100</f>
        <v>#DIV/0!</v>
      </c>
      <c r="M30" s="105" t="e">
        <f t="shared" ref="M30" si="16">M28/M29*100</f>
        <v>#DIV/0!</v>
      </c>
      <c r="N30" s="105" t="e">
        <f t="shared" ref="N30" si="17">N28/N29*100</f>
        <v>#DIV/0!</v>
      </c>
      <c r="O30" s="105" t="e">
        <f t="shared" ref="O30" si="18">O28/O29*100</f>
        <v>#DIV/0!</v>
      </c>
      <c r="P30" s="105" t="e">
        <f t="shared" ref="P30" si="19">P28/P29*100</f>
        <v>#DIV/0!</v>
      </c>
      <c r="Q30" s="105" t="e">
        <f t="shared" ref="Q30" si="20">Q28/Q29*100</f>
        <v>#DIV/0!</v>
      </c>
      <c r="R30" s="105" t="e">
        <f t="shared" ref="R30" si="21">R28/R29*100</f>
        <v>#DIV/0!</v>
      </c>
      <c r="S30" s="105" t="e">
        <f t="shared" ref="S30" si="22">S28/S29*100</f>
        <v>#DIV/0!</v>
      </c>
      <c r="T30" s="231" t="e">
        <f t="shared" ref="T30" si="23">T28/T29*100</f>
        <v>#DIV/0!</v>
      </c>
      <c r="U30" s="474"/>
      <c r="V30" s="495"/>
      <c r="W30" s="497"/>
      <c r="X30" s="481"/>
      <c r="Y30" s="456"/>
    </row>
    <row r="31" spans="1:25" ht="26.25" customHeight="1" x14ac:dyDescent="0.2">
      <c r="A31" s="551"/>
      <c r="B31" s="467"/>
      <c r="C31" s="512"/>
      <c r="D31" s="470"/>
      <c r="E31" s="423" t="s">
        <v>506</v>
      </c>
      <c r="F31" s="560">
        <v>6</v>
      </c>
      <c r="G31" s="619" t="s">
        <v>424</v>
      </c>
      <c r="H31" s="481" t="s">
        <v>651</v>
      </c>
      <c r="I31" s="43" t="s">
        <v>66</v>
      </c>
      <c r="J31" s="287">
        <v>9512</v>
      </c>
      <c r="K31" s="106"/>
      <c r="L31" s="173"/>
      <c r="M31" s="173"/>
      <c r="N31" s="172"/>
      <c r="O31" s="172"/>
      <c r="P31" s="173"/>
      <c r="Q31" s="173"/>
      <c r="R31" s="172"/>
      <c r="S31" s="172"/>
      <c r="T31" s="233"/>
      <c r="U31" s="485"/>
      <c r="V31" s="493" t="s">
        <v>54</v>
      </c>
      <c r="W31" s="496" t="s">
        <v>266</v>
      </c>
      <c r="X31" s="452" t="s">
        <v>492</v>
      </c>
      <c r="Y31" s="452" t="s">
        <v>45</v>
      </c>
    </row>
    <row r="32" spans="1:25" ht="43.5" customHeight="1" x14ac:dyDescent="0.2">
      <c r="A32" s="551"/>
      <c r="B32" s="468"/>
      <c r="C32" s="513"/>
      <c r="D32" s="471"/>
      <c r="E32" s="423" t="s">
        <v>506</v>
      </c>
      <c r="F32" s="561"/>
      <c r="G32" s="617"/>
      <c r="H32" s="481"/>
      <c r="I32" s="43" t="s">
        <v>67</v>
      </c>
      <c r="J32" s="287">
        <v>15288</v>
      </c>
      <c r="K32" s="106"/>
      <c r="L32" s="173"/>
      <c r="M32" s="173"/>
      <c r="N32" s="173"/>
      <c r="O32" s="173"/>
      <c r="P32" s="173"/>
      <c r="Q32" s="173"/>
      <c r="R32" s="172"/>
      <c r="S32" s="172"/>
      <c r="T32" s="233"/>
      <c r="U32" s="485"/>
      <c r="V32" s="494"/>
      <c r="W32" s="497"/>
      <c r="X32" s="453"/>
      <c r="Y32" s="453"/>
    </row>
    <row r="33" spans="1:25" ht="21.75" customHeight="1" x14ac:dyDescent="0.2">
      <c r="A33" s="551"/>
      <c r="B33" s="468"/>
      <c r="C33" s="513"/>
      <c r="D33" s="471"/>
      <c r="E33" s="423" t="s">
        <v>506</v>
      </c>
      <c r="F33" s="561"/>
      <c r="G33" s="626"/>
      <c r="H33" s="481"/>
      <c r="I33" s="43" t="s">
        <v>68</v>
      </c>
      <c r="J33" s="285">
        <f>J31*100/J32</f>
        <v>62.218733647305079</v>
      </c>
      <c r="K33" s="105" t="e">
        <f>K31/K32*100</f>
        <v>#DIV/0!</v>
      </c>
      <c r="L33" s="105" t="e">
        <f t="shared" ref="L33" si="24">L31/L32*100</f>
        <v>#DIV/0!</v>
      </c>
      <c r="M33" s="105" t="e">
        <f t="shared" ref="M33" si="25">M31/M32*100</f>
        <v>#DIV/0!</v>
      </c>
      <c r="N33" s="105" t="e">
        <f t="shared" ref="N33" si="26">N31/N32*100</f>
        <v>#DIV/0!</v>
      </c>
      <c r="O33" s="105" t="e">
        <f t="shared" ref="O33" si="27">O31/O32*100</f>
        <v>#DIV/0!</v>
      </c>
      <c r="P33" s="105" t="e">
        <f t="shared" ref="P33" si="28">P31/P32*100</f>
        <v>#DIV/0!</v>
      </c>
      <c r="Q33" s="105" t="e">
        <f t="shared" ref="Q33" si="29">Q31/Q32*100</f>
        <v>#DIV/0!</v>
      </c>
      <c r="R33" s="105" t="e">
        <f t="shared" ref="R33" si="30">R31/R32*100</f>
        <v>#DIV/0!</v>
      </c>
      <c r="S33" s="105" t="e">
        <f t="shared" ref="S33" si="31">S31/S32*100</f>
        <v>#DIV/0!</v>
      </c>
      <c r="T33" s="231" t="e">
        <f t="shared" ref="T33" si="32">T31/T32*100</f>
        <v>#DIV/0!</v>
      </c>
      <c r="U33" s="485"/>
      <c r="V33" s="495"/>
      <c r="W33" s="497"/>
      <c r="X33" s="453"/>
      <c r="Y33" s="456"/>
    </row>
    <row r="34" spans="1:25" ht="43.5" customHeight="1" x14ac:dyDescent="0.2">
      <c r="A34" s="551"/>
      <c r="B34" s="468"/>
      <c r="C34" s="513"/>
      <c r="D34" s="471"/>
      <c r="E34" s="423" t="s">
        <v>506</v>
      </c>
      <c r="F34" s="561"/>
      <c r="G34" s="588" t="s">
        <v>69</v>
      </c>
      <c r="H34" s="481" t="s">
        <v>70</v>
      </c>
      <c r="I34" s="43" t="s">
        <v>71</v>
      </c>
      <c r="J34" s="295">
        <v>148367</v>
      </c>
      <c r="K34" s="107"/>
      <c r="L34" s="174"/>
      <c r="M34" s="174"/>
      <c r="N34" s="174"/>
      <c r="O34" s="174"/>
      <c r="P34" s="174"/>
      <c r="Q34" s="174"/>
      <c r="R34" s="174"/>
      <c r="S34" s="174"/>
      <c r="T34" s="234"/>
      <c r="U34" s="486"/>
      <c r="V34" s="493" t="s">
        <v>54</v>
      </c>
      <c r="W34" s="496" t="s">
        <v>266</v>
      </c>
      <c r="X34" s="453"/>
      <c r="Y34" s="452" t="s">
        <v>45</v>
      </c>
    </row>
    <row r="35" spans="1:25" ht="43.5" customHeight="1" x14ac:dyDescent="0.2">
      <c r="A35" s="551"/>
      <c r="B35" s="468"/>
      <c r="C35" s="513"/>
      <c r="D35" s="471"/>
      <c r="E35" s="423" t="s">
        <v>506</v>
      </c>
      <c r="F35" s="561"/>
      <c r="G35" s="588"/>
      <c r="H35" s="481"/>
      <c r="I35" s="43" t="s">
        <v>72</v>
      </c>
      <c r="J35" s="295">
        <v>1010</v>
      </c>
      <c r="K35" s="107"/>
      <c r="L35" s="175"/>
      <c r="M35" s="175"/>
      <c r="N35" s="175"/>
      <c r="O35" s="175"/>
      <c r="P35" s="175"/>
      <c r="Q35" s="175"/>
      <c r="R35" s="175"/>
      <c r="S35" s="175"/>
      <c r="T35" s="235"/>
      <c r="U35" s="486"/>
      <c r="V35" s="494"/>
      <c r="W35" s="497"/>
      <c r="X35" s="453"/>
      <c r="Y35" s="453"/>
    </row>
    <row r="36" spans="1:25" ht="21.75" customHeight="1" x14ac:dyDescent="0.2">
      <c r="A36" s="551"/>
      <c r="B36" s="468"/>
      <c r="C36" s="513"/>
      <c r="D36" s="471"/>
      <c r="E36" s="423" t="s">
        <v>506</v>
      </c>
      <c r="F36" s="561"/>
      <c r="G36" s="588"/>
      <c r="H36" s="481"/>
      <c r="I36" s="43" t="s">
        <v>73</v>
      </c>
      <c r="J36" s="296">
        <f>J34/J35</f>
        <v>146.89801980198021</v>
      </c>
      <c r="K36" s="129" t="e">
        <f>K34/K35</f>
        <v>#DIV/0!</v>
      </c>
      <c r="L36" s="129" t="e">
        <f t="shared" ref="L36" si="33">L34/L35</f>
        <v>#DIV/0!</v>
      </c>
      <c r="M36" s="129" t="e">
        <f t="shared" ref="M36" si="34">M34/M35</f>
        <v>#DIV/0!</v>
      </c>
      <c r="N36" s="129" t="e">
        <f t="shared" ref="N36" si="35">N34/N35</f>
        <v>#DIV/0!</v>
      </c>
      <c r="O36" s="129" t="e">
        <f t="shared" ref="O36" si="36">O34/O35</f>
        <v>#DIV/0!</v>
      </c>
      <c r="P36" s="129" t="e">
        <f t="shared" ref="P36" si="37">P34/P35</f>
        <v>#DIV/0!</v>
      </c>
      <c r="Q36" s="129" t="e">
        <f t="shared" ref="Q36" si="38">Q34/Q35</f>
        <v>#DIV/0!</v>
      </c>
      <c r="R36" s="129" t="e">
        <f t="shared" ref="R36" si="39">R34/R35</f>
        <v>#DIV/0!</v>
      </c>
      <c r="S36" s="129" t="e">
        <f t="shared" ref="S36" si="40">S34/S35</f>
        <v>#DIV/0!</v>
      </c>
      <c r="T36" s="230" t="e">
        <f t="shared" ref="T36" si="41">T34/T35</f>
        <v>#DIV/0!</v>
      </c>
      <c r="U36" s="486"/>
      <c r="V36" s="495"/>
      <c r="W36" s="497"/>
      <c r="X36" s="453"/>
      <c r="Y36" s="456"/>
    </row>
    <row r="37" spans="1:25" ht="43.5" customHeight="1" x14ac:dyDescent="0.2">
      <c r="A37" s="551"/>
      <c r="B37" s="468"/>
      <c r="C37" s="513"/>
      <c r="D37" s="471"/>
      <c r="E37" s="423" t="s">
        <v>506</v>
      </c>
      <c r="F37" s="561"/>
      <c r="G37" s="588" t="s">
        <v>74</v>
      </c>
      <c r="H37" s="481" t="s">
        <v>75</v>
      </c>
      <c r="I37" s="43" t="s">
        <v>76</v>
      </c>
      <c r="J37" s="295">
        <v>145745</v>
      </c>
      <c r="K37" s="107"/>
      <c r="L37" s="174"/>
      <c r="M37" s="174"/>
      <c r="N37" s="174"/>
      <c r="O37" s="174"/>
      <c r="P37" s="174"/>
      <c r="Q37" s="174"/>
      <c r="R37" s="174"/>
      <c r="S37" s="174"/>
      <c r="T37" s="234"/>
      <c r="U37" s="486"/>
      <c r="V37" s="493" t="s">
        <v>54</v>
      </c>
      <c r="W37" s="496" t="s">
        <v>266</v>
      </c>
      <c r="X37" s="453"/>
      <c r="Y37" s="452" t="s">
        <v>45</v>
      </c>
    </row>
    <row r="38" spans="1:25" ht="43.5" customHeight="1" x14ac:dyDescent="0.2">
      <c r="A38" s="551"/>
      <c r="B38" s="468"/>
      <c r="C38" s="513"/>
      <c r="D38" s="471"/>
      <c r="E38" s="423" t="s">
        <v>506</v>
      </c>
      <c r="F38" s="561"/>
      <c r="G38" s="588"/>
      <c r="H38" s="481"/>
      <c r="I38" s="43" t="s">
        <v>77</v>
      </c>
      <c r="J38" s="297">
        <v>979</v>
      </c>
      <c r="K38" s="103"/>
      <c r="L38" s="175"/>
      <c r="M38" s="175"/>
      <c r="N38" s="175"/>
      <c r="O38" s="175"/>
      <c r="P38" s="175"/>
      <c r="Q38" s="175"/>
      <c r="R38" s="175"/>
      <c r="S38" s="175"/>
      <c r="T38" s="235"/>
      <c r="U38" s="486"/>
      <c r="V38" s="494"/>
      <c r="W38" s="497"/>
      <c r="X38" s="453"/>
      <c r="Y38" s="453"/>
    </row>
    <row r="39" spans="1:25" ht="21.75" customHeight="1" x14ac:dyDescent="0.2">
      <c r="A39" s="551"/>
      <c r="B39" s="468"/>
      <c r="C39" s="513"/>
      <c r="D39" s="471"/>
      <c r="E39" s="423" t="s">
        <v>506</v>
      </c>
      <c r="F39" s="561"/>
      <c r="G39" s="588"/>
      <c r="H39" s="481"/>
      <c r="I39" s="43" t="s">
        <v>78</v>
      </c>
      <c r="J39" s="296">
        <f>J37/J38</f>
        <v>148.87129724208376</v>
      </c>
      <c r="K39" s="129" t="e">
        <f>K37/K38</f>
        <v>#DIV/0!</v>
      </c>
      <c r="L39" s="129" t="e">
        <f t="shared" ref="L39" si="42">L37/L38</f>
        <v>#DIV/0!</v>
      </c>
      <c r="M39" s="129" t="e">
        <f t="shared" ref="M39" si="43">M37/M38</f>
        <v>#DIV/0!</v>
      </c>
      <c r="N39" s="129" t="e">
        <f t="shared" ref="N39" si="44">N37/N38</f>
        <v>#DIV/0!</v>
      </c>
      <c r="O39" s="129" t="e">
        <f t="shared" ref="O39" si="45">O37/O38</f>
        <v>#DIV/0!</v>
      </c>
      <c r="P39" s="129" t="e">
        <f t="shared" ref="P39" si="46">P37/P38</f>
        <v>#DIV/0!</v>
      </c>
      <c r="Q39" s="129" t="e">
        <f t="shared" ref="Q39" si="47">Q37/Q38</f>
        <v>#DIV/0!</v>
      </c>
      <c r="R39" s="129" t="e">
        <f t="shared" ref="R39" si="48">R37/R38</f>
        <v>#DIV/0!</v>
      </c>
      <c r="S39" s="129" t="e">
        <f t="shared" ref="S39" si="49">S37/S38</f>
        <v>#DIV/0!</v>
      </c>
      <c r="T39" s="230" t="e">
        <f t="shared" ref="T39" si="50">T37/T38</f>
        <v>#DIV/0!</v>
      </c>
      <c r="U39" s="486"/>
      <c r="V39" s="495"/>
      <c r="W39" s="497"/>
      <c r="X39" s="453"/>
      <c r="Y39" s="456"/>
    </row>
    <row r="40" spans="1:25" ht="21.75" customHeight="1" x14ac:dyDescent="0.2">
      <c r="A40" s="551"/>
      <c r="B40" s="468"/>
      <c r="C40" s="513"/>
      <c r="D40" s="471"/>
      <c r="E40" s="423" t="s">
        <v>506</v>
      </c>
      <c r="F40" s="561"/>
      <c r="G40" s="588" t="s">
        <v>79</v>
      </c>
      <c r="H40" s="481" t="s">
        <v>80</v>
      </c>
      <c r="I40" s="43" t="s">
        <v>81</v>
      </c>
      <c r="J40" s="287">
        <v>702</v>
      </c>
      <c r="K40" s="106"/>
      <c r="L40" s="172"/>
      <c r="M40" s="172"/>
      <c r="N40" s="172"/>
      <c r="O40" s="172"/>
      <c r="P40" s="172"/>
      <c r="Q40" s="172"/>
      <c r="R40" s="172"/>
      <c r="S40" s="172"/>
      <c r="T40" s="229"/>
      <c r="U40" s="474"/>
      <c r="V40" s="493" t="s">
        <v>54</v>
      </c>
      <c r="W40" s="496" t="s">
        <v>266</v>
      </c>
      <c r="X40" s="453"/>
      <c r="Y40" s="452" t="s">
        <v>45</v>
      </c>
    </row>
    <row r="41" spans="1:25" ht="43.5" customHeight="1" x14ac:dyDescent="0.2">
      <c r="A41" s="551"/>
      <c r="B41" s="468"/>
      <c r="C41" s="513"/>
      <c r="D41" s="471"/>
      <c r="E41" s="423" t="s">
        <v>506</v>
      </c>
      <c r="F41" s="561"/>
      <c r="G41" s="588"/>
      <c r="H41" s="481"/>
      <c r="I41" s="43" t="s">
        <v>82</v>
      </c>
      <c r="J41" s="287">
        <v>15288</v>
      </c>
      <c r="K41" s="106"/>
      <c r="L41" s="173"/>
      <c r="M41" s="173"/>
      <c r="N41" s="173"/>
      <c r="O41" s="173"/>
      <c r="P41" s="173"/>
      <c r="Q41" s="173"/>
      <c r="R41" s="172"/>
      <c r="S41" s="172"/>
      <c r="T41" s="233"/>
      <c r="U41" s="474"/>
      <c r="V41" s="494"/>
      <c r="W41" s="497"/>
      <c r="X41" s="453"/>
      <c r="Y41" s="453"/>
    </row>
    <row r="42" spans="1:25" ht="21.75" customHeight="1" x14ac:dyDescent="0.2">
      <c r="A42" s="551"/>
      <c r="B42" s="468"/>
      <c r="C42" s="513"/>
      <c r="D42" s="471"/>
      <c r="E42" s="423" t="s">
        <v>506</v>
      </c>
      <c r="F42" s="561"/>
      <c r="G42" s="588"/>
      <c r="H42" s="481"/>
      <c r="I42" s="43" t="s">
        <v>83</v>
      </c>
      <c r="J42" s="285">
        <f>J40*100/J41</f>
        <v>4.591836734693878</v>
      </c>
      <c r="K42" s="105" t="e">
        <f>K40/K41*100</f>
        <v>#DIV/0!</v>
      </c>
      <c r="L42" s="105" t="e">
        <f t="shared" ref="L42" si="51">L40/L41*100</f>
        <v>#DIV/0!</v>
      </c>
      <c r="M42" s="105" t="e">
        <f t="shared" ref="M42" si="52">M40/M41*100</f>
        <v>#DIV/0!</v>
      </c>
      <c r="N42" s="105" t="e">
        <f t="shared" ref="N42" si="53">N40/N41*100</f>
        <v>#DIV/0!</v>
      </c>
      <c r="O42" s="105" t="e">
        <f t="shared" ref="O42" si="54">O40/O41*100</f>
        <v>#DIV/0!</v>
      </c>
      <c r="P42" s="105" t="e">
        <f t="shared" ref="P42" si="55">P40/P41*100</f>
        <v>#DIV/0!</v>
      </c>
      <c r="Q42" s="105" t="e">
        <f t="shared" ref="Q42" si="56">Q40/Q41*100</f>
        <v>#DIV/0!</v>
      </c>
      <c r="R42" s="105" t="e">
        <f t="shared" ref="R42" si="57">R40/R41*100</f>
        <v>#DIV/0!</v>
      </c>
      <c r="S42" s="105" t="e">
        <f t="shared" ref="S42" si="58">S40/S41*100</f>
        <v>#DIV/0!</v>
      </c>
      <c r="T42" s="231" t="e">
        <f t="shared" ref="T42" si="59">T40/T41*100</f>
        <v>#DIV/0!</v>
      </c>
      <c r="U42" s="474"/>
      <c r="V42" s="495"/>
      <c r="W42" s="497"/>
      <c r="X42" s="453"/>
      <c r="Y42" s="456"/>
    </row>
    <row r="43" spans="1:25" ht="43.5" customHeight="1" x14ac:dyDescent="0.2">
      <c r="A43" s="551"/>
      <c r="B43" s="468"/>
      <c r="C43" s="513"/>
      <c r="D43" s="471"/>
      <c r="E43" s="423" t="s">
        <v>506</v>
      </c>
      <c r="F43" s="561"/>
      <c r="G43" s="588" t="s">
        <v>84</v>
      </c>
      <c r="H43" s="481" t="s">
        <v>85</v>
      </c>
      <c r="I43" s="43" t="s">
        <v>86</v>
      </c>
      <c r="J43" s="287">
        <v>1407</v>
      </c>
      <c r="K43" s="106"/>
      <c r="L43" s="172"/>
      <c r="M43" s="172"/>
      <c r="N43" s="172"/>
      <c r="O43" s="172"/>
      <c r="P43" s="172"/>
      <c r="Q43" s="172"/>
      <c r="R43" s="172"/>
      <c r="S43" s="172"/>
      <c r="T43" s="229"/>
      <c r="U43" s="474"/>
      <c r="V43" s="493" t="s">
        <v>54</v>
      </c>
      <c r="W43" s="496" t="s">
        <v>266</v>
      </c>
      <c r="X43" s="453"/>
      <c r="Y43" s="452" t="s">
        <v>45</v>
      </c>
    </row>
    <row r="44" spans="1:25" ht="24" customHeight="1" x14ac:dyDescent="0.2">
      <c r="A44" s="551"/>
      <c r="B44" s="468"/>
      <c r="C44" s="513"/>
      <c r="D44" s="471"/>
      <c r="E44" s="423" t="s">
        <v>506</v>
      </c>
      <c r="F44" s="561"/>
      <c r="G44" s="588"/>
      <c r="H44" s="481"/>
      <c r="I44" s="43" t="s">
        <v>82</v>
      </c>
      <c r="J44" s="287">
        <v>15288</v>
      </c>
      <c r="K44" s="106"/>
      <c r="L44" s="173"/>
      <c r="M44" s="173"/>
      <c r="N44" s="173"/>
      <c r="O44" s="173"/>
      <c r="P44" s="173"/>
      <c r="Q44" s="173"/>
      <c r="R44" s="172"/>
      <c r="S44" s="172"/>
      <c r="T44" s="233"/>
      <c r="U44" s="474"/>
      <c r="V44" s="494"/>
      <c r="W44" s="497"/>
      <c r="X44" s="453"/>
      <c r="Y44" s="453"/>
    </row>
    <row r="45" spans="1:25" ht="21.75" customHeight="1" x14ac:dyDescent="0.2">
      <c r="A45" s="551"/>
      <c r="B45" s="468"/>
      <c r="C45" s="513"/>
      <c r="D45" s="471"/>
      <c r="E45" s="423" t="s">
        <v>506</v>
      </c>
      <c r="F45" s="561"/>
      <c r="G45" s="588"/>
      <c r="H45" s="481"/>
      <c r="I45" s="43" t="s">
        <v>87</v>
      </c>
      <c r="J45" s="285">
        <f>J43*100/J44</f>
        <v>9.2032967032967026</v>
      </c>
      <c r="K45" s="105" t="e">
        <f>K43/K44*100</f>
        <v>#DIV/0!</v>
      </c>
      <c r="L45" s="105" t="e">
        <f t="shared" ref="L45" si="60">L43/L44*100</f>
        <v>#DIV/0!</v>
      </c>
      <c r="M45" s="105" t="e">
        <f t="shared" ref="M45" si="61">M43/M44*100</f>
        <v>#DIV/0!</v>
      </c>
      <c r="N45" s="105" t="e">
        <f t="shared" ref="N45" si="62">N43/N44*100</f>
        <v>#DIV/0!</v>
      </c>
      <c r="O45" s="105" t="e">
        <f t="shared" ref="O45" si="63">O43/O44*100</f>
        <v>#DIV/0!</v>
      </c>
      <c r="P45" s="105" t="e">
        <f t="shared" ref="P45" si="64">P43/P44*100</f>
        <v>#DIV/0!</v>
      </c>
      <c r="Q45" s="105" t="e">
        <f t="shared" ref="Q45" si="65">Q43/Q44*100</f>
        <v>#DIV/0!</v>
      </c>
      <c r="R45" s="105" t="e">
        <f t="shared" ref="R45" si="66">R43/R44*100</f>
        <v>#DIV/0!</v>
      </c>
      <c r="S45" s="105" t="e">
        <f t="shared" ref="S45" si="67">S43/S44*100</f>
        <v>#DIV/0!</v>
      </c>
      <c r="T45" s="231" t="e">
        <f t="shared" ref="T45" si="68">T43/T44*100</f>
        <v>#DIV/0!</v>
      </c>
      <c r="U45" s="474"/>
      <c r="V45" s="495"/>
      <c r="W45" s="497"/>
      <c r="X45" s="453"/>
      <c r="Y45" s="456"/>
    </row>
    <row r="46" spans="1:25" ht="21.75" customHeight="1" x14ac:dyDescent="0.2">
      <c r="A46" s="551"/>
      <c r="B46" s="468"/>
      <c r="C46" s="513"/>
      <c r="D46" s="471"/>
      <c r="E46" s="423" t="s">
        <v>506</v>
      </c>
      <c r="F46" s="561"/>
      <c r="G46" s="588" t="s">
        <v>88</v>
      </c>
      <c r="H46" s="481" t="s">
        <v>85</v>
      </c>
      <c r="I46" s="8" t="s">
        <v>89</v>
      </c>
      <c r="J46" s="294">
        <v>1410</v>
      </c>
      <c r="K46" s="107"/>
      <c r="L46" s="175"/>
      <c r="M46" s="175"/>
      <c r="N46" s="175"/>
      <c r="O46" s="175"/>
      <c r="P46" s="175"/>
      <c r="Q46" s="175"/>
      <c r="R46" s="175"/>
      <c r="S46" s="175"/>
      <c r="T46" s="235"/>
      <c r="U46" s="477"/>
      <c r="V46" s="493" t="s">
        <v>54</v>
      </c>
      <c r="W46" s="496" t="s">
        <v>266</v>
      </c>
      <c r="X46" s="453"/>
      <c r="Y46" s="452" t="s">
        <v>45</v>
      </c>
    </row>
    <row r="47" spans="1:25" ht="43.5" customHeight="1" x14ac:dyDescent="0.2">
      <c r="A47" s="551"/>
      <c r="B47" s="468"/>
      <c r="C47" s="513"/>
      <c r="D47" s="471"/>
      <c r="E47" s="423" t="s">
        <v>506</v>
      </c>
      <c r="F47" s="561"/>
      <c r="G47" s="588"/>
      <c r="H47" s="481"/>
      <c r="I47" s="43" t="s">
        <v>82</v>
      </c>
      <c r="J47" s="291">
        <v>15288</v>
      </c>
      <c r="K47" s="106"/>
      <c r="L47" s="173"/>
      <c r="M47" s="173"/>
      <c r="N47" s="173"/>
      <c r="O47" s="173"/>
      <c r="P47" s="173"/>
      <c r="Q47" s="173"/>
      <c r="R47" s="172"/>
      <c r="S47" s="172"/>
      <c r="T47" s="233"/>
      <c r="U47" s="477"/>
      <c r="V47" s="494"/>
      <c r="W47" s="497"/>
      <c r="X47" s="453"/>
      <c r="Y47" s="453"/>
    </row>
    <row r="48" spans="1:25" ht="21.75" customHeight="1" x14ac:dyDescent="0.2">
      <c r="A48" s="551"/>
      <c r="B48" s="469"/>
      <c r="C48" s="514"/>
      <c r="D48" s="472"/>
      <c r="E48" s="423" t="s">
        <v>506</v>
      </c>
      <c r="F48" s="570"/>
      <c r="G48" s="588"/>
      <c r="H48" s="481"/>
      <c r="I48" s="43" t="s">
        <v>90</v>
      </c>
      <c r="J48" s="289">
        <f>J46*100/J47</f>
        <v>9.222919937205651</v>
      </c>
      <c r="K48" s="105" t="e">
        <f>K46/K47*100</f>
        <v>#DIV/0!</v>
      </c>
      <c r="L48" s="105" t="e">
        <f t="shared" ref="L48" si="69">L46/L47*100</f>
        <v>#DIV/0!</v>
      </c>
      <c r="M48" s="105" t="e">
        <f t="shared" ref="M48" si="70">M46/M47*100</f>
        <v>#DIV/0!</v>
      </c>
      <c r="N48" s="105" t="e">
        <f t="shared" ref="N48" si="71">N46/N47*100</f>
        <v>#DIV/0!</v>
      </c>
      <c r="O48" s="105" t="e">
        <f t="shared" ref="O48" si="72">O46/O47*100</f>
        <v>#DIV/0!</v>
      </c>
      <c r="P48" s="105" t="e">
        <f t="shared" ref="P48" si="73">P46/P47*100</f>
        <v>#DIV/0!</v>
      </c>
      <c r="Q48" s="105" t="e">
        <f t="shared" ref="Q48" si="74">Q46/Q47*100</f>
        <v>#DIV/0!</v>
      </c>
      <c r="R48" s="105" t="e">
        <f t="shared" ref="R48" si="75">R46/R47*100</f>
        <v>#DIV/0!</v>
      </c>
      <c r="S48" s="105" t="e">
        <f t="shared" ref="S48" si="76">S46/S47*100</f>
        <v>#DIV/0!</v>
      </c>
      <c r="T48" s="231" t="e">
        <f t="shared" ref="T48" si="77">T46/T47*100</f>
        <v>#DIV/0!</v>
      </c>
      <c r="U48" s="477"/>
      <c r="V48" s="495"/>
      <c r="W48" s="497"/>
      <c r="X48" s="456"/>
      <c r="Y48" s="456"/>
    </row>
    <row r="49" spans="1:25" ht="43.5" customHeight="1" x14ac:dyDescent="0.2">
      <c r="A49" s="551"/>
      <c r="B49" s="532"/>
      <c r="C49" s="512"/>
      <c r="D49" s="437"/>
      <c r="E49" s="425" t="s">
        <v>511</v>
      </c>
      <c r="F49" s="462">
        <v>7</v>
      </c>
      <c r="G49" s="550" t="s">
        <v>425</v>
      </c>
      <c r="H49" s="575" t="s">
        <v>91</v>
      </c>
      <c r="I49" s="13" t="s">
        <v>92</v>
      </c>
      <c r="J49" s="288">
        <v>13</v>
      </c>
      <c r="K49" s="129"/>
      <c r="L49" s="172"/>
      <c r="M49" s="172"/>
      <c r="N49" s="172"/>
      <c r="O49" s="172"/>
      <c r="P49" s="172"/>
      <c r="Q49" s="172"/>
      <c r="R49" s="172"/>
      <c r="S49" s="172"/>
      <c r="T49" s="229"/>
      <c r="U49" s="474"/>
      <c r="V49" s="493" t="s">
        <v>54</v>
      </c>
      <c r="W49" s="496" t="s">
        <v>22</v>
      </c>
      <c r="X49" s="452" t="s">
        <v>522</v>
      </c>
      <c r="Y49" s="452" t="s">
        <v>93</v>
      </c>
    </row>
    <row r="50" spans="1:25" ht="43.5" customHeight="1" x14ac:dyDescent="0.2">
      <c r="A50" s="551"/>
      <c r="B50" s="533"/>
      <c r="C50" s="513"/>
      <c r="D50" s="437"/>
      <c r="E50" s="425" t="s">
        <v>511</v>
      </c>
      <c r="F50" s="463"/>
      <c r="G50" s="551"/>
      <c r="H50" s="497"/>
      <c r="I50" s="30" t="s">
        <v>94</v>
      </c>
      <c r="J50" s="288">
        <v>16</v>
      </c>
      <c r="K50" s="129"/>
      <c r="L50" s="172"/>
      <c r="M50" s="172"/>
      <c r="N50" s="172"/>
      <c r="O50" s="172"/>
      <c r="P50" s="172"/>
      <c r="Q50" s="172"/>
      <c r="R50" s="172"/>
      <c r="S50" s="172"/>
      <c r="T50" s="229"/>
      <c r="U50" s="474"/>
      <c r="V50" s="494"/>
      <c r="W50" s="497"/>
      <c r="X50" s="453"/>
      <c r="Y50" s="453"/>
    </row>
    <row r="51" spans="1:25" ht="21.75" customHeight="1" x14ac:dyDescent="0.2">
      <c r="A51" s="551"/>
      <c r="B51" s="534"/>
      <c r="C51" s="514"/>
      <c r="D51" s="437"/>
      <c r="E51" s="425" t="s">
        <v>511</v>
      </c>
      <c r="F51" s="464"/>
      <c r="G51" s="553"/>
      <c r="H51" s="498"/>
      <c r="I51" s="43" t="s">
        <v>26</v>
      </c>
      <c r="J51" s="288">
        <v>81.25</v>
      </c>
      <c r="K51" s="105" t="e">
        <f>K49/K50*100</f>
        <v>#DIV/0!</v>
      </c>
      <c r="L51" s="105" t="e">
        <f t="shared" ref="L51" si="78">L49/L50*100</f>
        <v>#DIV/0!</v>
      </c>
      <c r="M51" s="105" t="e">
        <f t="shared" ref="M51" si="79">M49/M50*100</f>
        <v>#DIV/0!</v>
      </c>
      <c r="N51" s="105" t="e">
        <f t="shared" ref="N51" si="80">N49/N50*100</f>
        <v>#DIV/0!</v>
      </c>
      <c r="O51" s="105" t="e">
        <f t="shared" ref="O51" si="81">O49/O50*100</f>
        <v>#DIV/0!</v>
      </c>
      <c r="P51" s="105" t="e">
        <f t="shared" ref="P51" si="82">P49/P50*100</f>
        <v>#DIV/0!</v>
      </c>
      <c r="Q51" s="105" t="e">
        <f t="shared" ref="Q51" si="83">Q49/Q50*100</f>
        <v>#DIV/0!</v>
      </c>
      <c r="R51" s="105" t="e">
        <f t="shared" ref="R51" si="84">R49/R50*100</f>
        <v>#DIV/0!</v>
      </c>
      <c r="S51" s="105" t="e">
        <f t="shared" ref="S51" si="85">S49/S50*100</f>
        <v>#DIV/0!</v>
      </c>
      <c r="T51" s="231" t="e">
        <f t="shared" ref="T51" si="86">T49/T50*100</f>
        <v>#DIV/0!</v>
      </c>
      <c r="U51" s="474"/>
      <c r="V51" s="495"/>
      <c r="W51" s="497"/>
      <c r="X51" s="456"/>
      <c r="Y51" s="456"/>
    </row>
    <row r="52" spans="1:25" ht="21.75" customHeight="1" x14ac:dyDescent="0.2">
      <c r="A52" s="551"/>
      <c r="B52" s="509"/>
      <c r="C52" s="560"/>
      <c r="D52" s="438">
        <v>4</v>
      </c>
      <c r="E52" s="213" t="s">
        <v>521</v>
      </c>
      <c r="F52" s="462">
        <v>8</v>
      </c>
      <c r="G52" s="550" t="s">
        <v>426</v>
      </c>
      <c r="H52" s="575" t="s">
        <v>99</v>
      </c>
      <c r="I52" s="43" t="s">
        <v>271</v>
      </c>
      <c r="J52" s="629">
        <v>2525</v>
      </c>
      <c r="K52" s="129"/>
      <c r="L52" s="172"/>
      <c r="M52" s="172"/>
      <c r="N52" s="172"/>
      <c r="O52" s="172"/>
      <c r="P52" s="172"/>
      <c r="Q52" s="172"/>
      <c r="R52" s="172"/>
      <c r="S52" s="172"/>
      <c r="T52" s="229"/>
      <c r="U52" s="474"/>
      <c r="V52" s="493" t="s">
        <v>54</v>
      </c>
      <c r="W52" s="496" t="s">
        <v>22</v>
      </c>
      <c r="X52" s="481" t="s">
        <v>492</v>
      </c>
      <c r="Y52" s="452" t="s">
        <v>275</v>
      </c>
    </row>
    <row r="53" spans="1:25" ht="43.5" customHeight="1" x14ac:dyDescent="0.2">
      <c r="A53" s="551"/>
      <c r="B53" s="510"/>
      <c r="C53" s="561"/>
      <c r="D53" s="439"/>
      <c r="E53" s="213" t="s">
        <v>521</v>
      </c>
      <c r="F53" s="463"/>
      <c r="G53" s="551"/>
      <c r="H53" s="497"/>
      <c r="I53" s="43" t="s">
        <v>272</v>
      </c>
      <c r="J53" s="630"/>
      <c r="K53" s="129"/>
      <c r="L53" s="172"/>
      <c r="M53" s="172"/>
      <c r="N53" s="172"/>
      <c r="O53" s="172"/>
      <c r="P53" s="172"/>
      <c r="Q53" s="172"/>
      <c r="R53" s="172"/>
      <c r="S53" s="172"/>
      <c r="T53" s="229"/>
      <c r="U53" s="474"/>
      <c r="V53" s="494"/>
      <c r="W53" s="497"/>
      <c r="X53" s="481"/>
      <c r="Y53" s="453"/>
    </row>
    <row r="54" spans="1:25" ht="25.5" customHeight="1" x14ac:dyDescent="0.2">
      <c r="A54" s="551"/>
      <c r="B54" s="510"/>
      <c r="C54" s="561"/>
      <c r="D54" s="439"/>
      <c r="E54" s="213" t="s">
        <v>521</v>
      </c>
      <c r="F54" s="463"/>
      <c r="G54" s="551"/>
      <c r="H54" s="497"/>
      <c r="I54" s="71" t="s">
        <v>273</v>
      </c>
      <c r="J54" s="288">
        <v>3383</v>
      </c>
      <c r="K54" s="129"/>
      <c r="L54" s="172"/>
      <c r="M54" s="172"/>
      <c r="N54" s="172"/>
      <c r="O54" s="172"/>
      <c r="P54" s="172"/>
      <c r="Q54" s="172"/>
      <c r="R54" s="172"/>
      <c r="S54" s="172"/>
      <c r="T54" s="229"/>
      <c r="U54" s="474"/>
      <c r="V54" s="494"/>
      <c r="W54" s="497"/>
      <c r="X54" s="481"/>
      <c r="Y54" s="453"/>
    </row>
    <row r="55" spans="1:25" ht="24.75" customHeight="1" x14ac:dyDescent="0.2">
      <c r="A55" s="551"/>
      <c r="B55" s="511"/>
      <c r="C55" s="570"/>
      <c r="D55" s="444"/>
      <c r="E55" s="213" t="s">
        <v>521</v>
      </c>
      <c r="F55" s="464"/>
      <c r="G55" s="553"/>
      <c r="H55" s="498"/>
      <c r="I55" s="43" t="s">
        <v>274</v>
      </c>
      <c r="J55" s="288">
        <v>74.64</v>
      </c>
      <c r="K55" s="105" t="e">
        <f>(K52+K53)/K54*100</f>
        <v>#DIV/0!</v>
      </c>
      <c r="L55" s="105" t="e">
        <f t="shared" ref="L55:T55" si="87">(L52+L53)/L54*100</f>
        <v>#DIV/0!</v>
      </c>
      <c r="M55" s="105" t="e">
        <f t="shared" si="87"/>
        <v>#DIV/0!</v>
      </c>
      <c r="N55" s="105" t="e">
        <f t="shared" si="87"/>
        <v>#DIV/0!</v>
      </c>
      <c r="O55" s="105" t="e">
        <f t="shared" si="87"/>
        <v>#DIV/0!</v>
      </c>
      <c r="P55" s="105" t="e">
        <f t="shared" si="87"/>
        <v>#DIV/0!</v>
      </c>
      <c r="Q55" s="105" t="e">
        <f t="shared" si="87"/>
        <v>#DIV/0!</v>
      </c>
      <c r="R55" s="105" t="e">
        <f t="shared" si="87"/>
        <v>#DIV/0!</v>
      </c>
      <c r="S55" s="105" t="e">
        <f t="shared" si="87"/>
        <v>#DIV/0!</v>
      </c>
      <c r="T55" s="231" t="e">
        <f t="shared" si="87"/>
        <v>#DIV/0!</v>
      </c>
      <c r="U55" s="474"/>
      <c r="V55" s="495"/>
      <c r="W55" s="497"/>
      <c r="X55" s="481"/>
      <c r="Y55" s="456"/>
    </row>
    <row r="56" spans="1:25" ht="43.5" x14ac:dyDescent="0.2">
      <c r="A56" s="551"/>
      <c r="B56" s="509"/>
      <c r="C56" s="560"/>
      <c r="D56" s="445">
        <v>5</v>
      </c>
      <c r="E56" s="213" t="s">
        <v>506</v>
      </c>
      <c r="F56" s="462">
        <v>9</v>
      </c>
      <c r="G56" s="550" t="s">
        <v>427</v>
      </c>
      <c r="H56" s="481" t="s">
        <v>501</v>
      </c>
      <c r="I56" s="43" t="s">
        <v>276</v>
      </c>
      <c r="J56" s="277">
        <v>585</v>
      </c>
      <c r="K56" s="129"/>
      <c r="L56" s="172"/>
      <c r="M56" s="172"/>
      <c r="N56" s="172"/>
      <c r="O56" s="172"/>
      <c r="P56" s="172"/>
      <c r="Q56" s="172"/>
      <c r="R56" s="172"/>
      <c r="S56" s="172"/>
      <c r="T56" s="229"/>
      <c r="U56" s="474"/>
      <c r="V56" s="493" t="s">
        <v>54</v>
      </c>
      <c r="W56" s="496" t="s">
        <v>25</v>
      </c>
      <c r="X56" s="481" t="s">
        <v>491</v>
      </c>
      <c r="Y56" s="452" t="s">
        <v>96</v>
      </c>
    </row>
    <row r="57" spans="1:25" ht="65.25" customHeight="1" x14ac:dyDescent="0.2">
      <c r="A57" s="551"/>
      <c r="B57" s="510"/>
      <c r="C57" s="561"/>
      <c r="D57" s="439"/>
      <c r="E57" s="213" t="s">
        <v>506</v>
      </c>
      <c r="F57" s="463"/>
      <c r="G57" s="551"/>
      <c r="H57" s="481"/>
      <c r="I57" s="43" t="s">
        <v>97</v>
      </c>
      <c r="J57" s="277">
        <v>16905</v>
      </c>
      <c r="K57" s="129"/>
      <c r="L57" s="172"/>
      <c r="M57" s="172"/>
      <c r="N57" s="172"/>
      <c r="O57" s="172"/>
      <c r="P57" s="172"/>
      <c r="Q57" s="172"/>
      <c r="R57" s="172"/>
      <c r="S57" s="172"/>
      <c r="T57" s="229"/>
      <c r="U57" s="474"/>
      <c r="V57" s="494"/>
      <c r="W57" s="497"/>
      <c r="X57" s="481"/>
      <c r="Y57" s="453"/>
    </row>
    <row r="58" spans="1:25" ht="21.75" customHeight="1" x14ac:dyDescent="0.2">
      <c r="A58" s="553"/>
      <c r="B58" s="511"/>
      <c r="C58" s="570"/>
      <c r="D58" s="439"/>
      <c r="E58" s="213" t="s">
        <v>506</v>
      </c>
      <c r="F58" s="464"/>
      <c r="G58" s="553"/>
      <c r="H58" s="481"/>
      <c r="I58" s="43" t="s">
        <v>143</v>
      </c>
      <c r="J58" s="285">
        <f>J56*1000/J57</f>
        <v>34.605146406388641</v>
      </c>
      <c r="K58" s="105" t="e">
        <f t="shared" ref="K58:T58" si="88">K56/K57*1000</f>
        <v>#DIV/0!</v>
      </c>
      <c r="L58" s="105" t="e">
        <f t="shared" si="88"/>
        <v>#DIV/0!</v>
      </c>
      <c r="M58" s="105" t="e">
        <f t="shared" si="88"/>
        <v>#DIV/0!</v>
      </c>
      <c r="N58" s="105" t="e">
        <f t="shared" si="88"/>
        <v>#DIV/0!</v>
      </c>
      <c r="O58" s="105" t="e">
        <f t="shared" si="88"/>
        <v>#DIV/0!</v>
      </c>
      <c r="P58" s="105" t="e">
        <f t="shared" si="88"/>
        <v>#DIV/0!</v>
      </c>
      <c r="Q58" s="105" t="e">
        <f t="shared" si="88"/>
        <v>#DIV/0!</v>
      </c>
      <c r="R58" s="105" t="e">
        <f t="shared" si="88"/>
        <v>#DIV/0!</v>
      </c>
      <c r="S58" s="105" t="e">
        <f t="shared" si="88"/>
        <v>#DIV/0!</v>
      </c>
      <c r="T58" s="231" t="e">
        <f t="shared" si="88"/>
        <v>#DIV/0!</v>
      </c>
      <c r="U58" s="474"/>
      <c r="V58" s="495"/>
      <c r="W58" s="497"/>
      <c r="X58" s="481"/>
      <c r="Y58" s="456"/>
    </row>
    <row r="59" spans="1:25" ht="43.5" customHeight="1" x14ac:dyDescent="0.2">
      <c r="A59" s="568" t="s">
        <v>98</v>
      </c>
      <c r="B59" s="509"/>
      <c r="C59" s="512"/>
      <c r="D59" s="437"/>
      <c r="E59" s="425" t="s">
        <v>506</v>
      </c>
      <c r="F59" s="462">
        <v>10</v>
      </c>
      <c r="G59" s="619" t="s">
        <v>428</v>
      </c>
      <c r="H59" s="452" t="s">
        <v>277</v>
      </c>
      <c r="I59" s="43" t="s">
        <v>652</v>
      </c>
      <c r="J59" s="277">
        <v>41136</v>
      </c>
      <c r="K59" s="129"/>
      <c r="L59" s="172"/>
      <c r="M59" s="172"/>
      <c r="N59" s="172"/>
      <c r="O59" s="172"/>
      <c r="P59" s="172"/>
      <c r="Q59" s="172"/>
      <c r="R59" s="172"/>
      <c r="S59" s="172"/>
      <c r="T59" s="229"/>
      <c r="U59" s="474"/>
      <c r="V59" s="493" t="s">
        <v>49</v>
      </c>
      <c r="W59" s="496" t="s">
        <v>100</v>
      </c>
      <c r="X59" s="481" t="s">
        <v>492</v>
      </c>
      <c r="Y59" s="452" t="s">
        <v>96</v>
      </c>
    </row>
    <row r="60" spans="1:25" ht="43.5" x14ac:dyDescent="0.2">
      <c r="A60" s="551"/>
      <c r="B60" s="510"/>
      <c r="C60" s="513"/>
      <c r="D60" s="437"/>
      <c r="E60" s="425" t="s">
        <v>506</v>
      </c>
      <c r="F60" s="463"/>
      <c r="G60" s="617"/>
      <c r="H60" s="453"/>
      <c r="I60" s="43" t="s">
        <v>101</v>
      </c>
      <c r="J60" s="277">
        <v>79106</v>
      </c>
      <c r="K60" s="129"/>
      <c r="L60" s="172"/>
      <c r="M60" s="172"/>
      <c r="N60" s="172"/>
      <c r="O60" s="172"/>
      <c r="P60" s="172"/>
      <c r="Q60" s="172"/>
      <c r="R60" s="172"/>
      <c r="S60" s="172"/>
      <c r="T60" s="229"/>
      <c r="U60" s="474"/>
      <c r="V60" s="494"/>
      <c r="W60" s="497"/>
      <c r="X60" s="481"/>
      <c r="Y60" s="453"/>
    </row>
    <row r="61" spans="1:25" ht="21.75" customHeight="1" x14ac:dyDescent="0.2">
      <c r="A61" s="551"/>
      <c r="B61" s="510"/>
      <c r="C61" s="514"/>
      <c r="D61" s="437"/>
      <c r="E61" s="425" t="s">
        <v>506</v>
      </c>
      <c r="F61" s="464"/>
      <c r="G61" s="618"/>
      <c r="H61" s="456"/>
      <c r="I61" s="71" t="s">
        <v>502</v>
      </c>
      <c r="J61" s="285">
        <f>J59*100/J60</f>
        <v>52.001112431421134</v>
      </c>
      <c r="K61" s="105" t="e">
        <f>K59/K60*100</f>
        <v>#DIV/0!</v>
      </c>
      <c r="L61" s="105" t="e">
        <f t="shared" ref="L61" si="89">L59/L60*100</f>
        <v>#DIV/0!</v>
      </c>
      <c r="M61" s="105" t="e">
        <f t="shared" ref="M61" si="90">M59/M60*100</f>
        <v>#DIV/0!</v>
      </c>
      <c r="N61" s="105" t="e">
        <f t="shared" ref="N61" si="91">N59/N60*100</f>
        <v>#DIV/0!</v>
      </c>
      <c r="O61" s="105" t="e">
        <f t="shared" ref="O61" si="92">O59/O60*100</f>
        <v>#DIV/0!</v>
      </c>
      <c r="P61" s="105" t="e">
        <f t="shared" ref="P61" si="93">P59/P60*100</f>
        <v>#DIV/0!</v>
      </c>
      <c r="Q61" s="105" t="e">
        <f t="shared" ref="Q61" si="94">Q59/Q60*100</f>
        <v>#DIV/0!</v>
      </c>
      <c r="R61" s="105" t="e">
        <f t="shared" ref="R61" si="95">R59/R60*100</f>
        <v>#DIV/0!</v>
      </c>
      <c r="S61" s="105" t="e">
        <f t="shared" ref="S61" si="96">S59/S60*100</f>
        <v>#DIV/0!</v>
      </c>
      <c r="T61" s="231" t="e">
        <f t="shared" ref="T61" si="97">T59/T60*100</f>
        <v>#DIV/0!</v>
      </c>
      <c r="U61" s="474"/>
      <c r="V61" s="495"/>
      <c r="W61" s="497"/>
      <c r="X61" s="481"/>
      <c r="Y61" s="456"/>
    </row>
    <row r="62" spans="1:25" ht="72" customHeight="1" x14ac:dyDescent="0.2">
      <c r="A62" s="631" t="s">
        <v>102</v>
      </c>
      <c r="B62" s="448"/>
      <c r="C62" s="627"/>
      <c r="D62" s="435">
        <v>6</v>
      </c>
      <c r="E62" s="425" t="s">
        <v>506</v>
      </c>
      <c r="F62" s="487">
        <v>11</v>
      </c>
      <c r="G62" s="568" t="s">
        <v>429</v>
      </c>
      <c r="H62" s="575" t="s">
        <v>20</v>
      </c>
      <c r="I62" s="30" t="s">
        <v>278</v>
      </c>
      <c r="J62" s="277">
        <v>41</v>
      </c>
      <c r="K62" s="129"/>
      <c r="L62" s="172"/>
      <c r="M62" s="172"/>
      <c r="N62" s="172"/>
      <c r="O62" s="172"/>
      <c r="P62" s="172"/>
      <c r="Q62" s="172"/>
      <c r="R62" s="172"/>
      <c r="S62" s="172"/>
      <c r="T62" s="229"/>
      <c r="U62" s="474"/>
      <c r="V62" s="503" t="s">
        <v>54</v>
      </c>
      <c r="W62" s="452" t="s">
        <v>25</v>
      </c>
      <c r="X62" s="52" t="s">
        <v>494</v>
      </c>
      <c r="Y62" s="481" t="s">
        <v>17</v>
      </c>
    </row>
    <row r="63" spans="1:25" ht="25.5" customHeight="1" x14ac:dyDescent="0.2">
      <c r="A63" s="632"/>
      <c r="B63" s="448"/>
      <c r="C63" s="628"/>
      <c r="D63" s="435"/>
      <c r="E63" s="425" t="s">
        <v>506</v>
      </c>
      <c r="F63" s="488"/>
      <c r="G63" s="551"/>
      <c r="H63" s="497"/>
      <c r="I63" s="43" t="s">
        <v>653</v>
      </c>
      <c r="J63" s="277">
        <v>58</v>
      </c>
      <c r="K63" s="129"/>
      <c r="L63" s="172"/>
      <c r="M63" s="172"/>
      <c r="N63" s="172"/>
      <c r="O63" s="172"/>
      <c r="P63" s="172"/>
      <c r="Q63" s="172"/>
      <c r="R63" s="172"/>
      <c r="S63" s="172"/>
      <c r="T63" s="229"/>
      <c r="U63" s="474"/>
      <c r="V63" s="503"/>
      <c r="W63" s="453"/>
      <c r="X63" s="53"/>
      <c r="Y63" s="481"/>
    </row>
    <row r="64" spans="1:25" ht="23.25" customHeight="1" x14ac:dyDescent="0.2">
      <c r="A64" s="632"/>
      <c r="B64" s="448"/>
      <c r="C64" s="628"/>
      <c r="D64" s="435"/>
      <c r="E64" s="425" t="s">
        <v>506</v>
      </c>
      <c r="F64" s="488"/>
      <c r="G64" s="553"/>
      <c r="H64" s="498"/>
      <c r="I64" s="43" t="s">
        <v>18</v>
      </c>
      <c r="J64" s="285">
        <f>J62/J63*100</f>
        <v>70.689655172413794</v>
      </c>
      <c r="K64" s="153" t="e">
        <f>K62/K63*100</f>
        <v>#DIV/0!</v>
      </c>
      <c r="L64" s="153" t="e">
        <f t="shared" ref="L64" si="98">L62/L63*100</f>
        <v>#DIV/0!</v>
      </c>
      <c r="M64" s="153" t="e">
        <f t="shared" ref="M64" si="99">M62/M63*100</f>
        <v>#DIV/0!</v>
      </c>
      <c r="N64" s="153" t="e">
        <f t="shared" ref="N64" si="100">N62/N63*100</f>
        <v>#DIV/0!</v>
      </c>
      <c r="O64" s="153" t="e">
        <f t="shared" ref="O64" si="101">O62/O63*100</f>
        <v>#DIV/0!</v>
      </c>
      <c r="P64" s="153" t="e">
        <f t="shared" ref="P64" si="102">P62/P63*100</f>
        <v>#DIV/0!</v>
      </c>
      <c r="Q64" s="153" t="e">
        <f t="shared" ref="Q64" si="103">Q62/Q63*100</f>
        <v>#DIV/0!</v>
      </c>
      <c r="R64" s="153" t="e">
        <f t="shared" ref="R64" si="104">R62/R63*100</f>
        <v>#DIV/0!</v>
      </c>
      <c r="S64" s="153" t="e">
        <f t="shared" ref="S64" si="105">S62/S63*100</f>
        <v>#DIV/0!</v>
      </c>
      <c r="T64" s="232" t="e">
        <f t="shared" ref="T64" si="106">T62/T63*100</f>
        <v>#DIV/0!</v>
      </c>
      <c r="U64" s="474"/>
      <c r="V64" s="503"/>
      <c r="W64" s="456"/>
      <c r="X64" s="54"/>
      <c r="Y64" s="481"/>
    </row>
    <row r="65" spans="1:25" ht="44.25" customHeight="1" x14ac:dyDescent="0.2">
      <c r="A65" s="632"/>
      <c r="B65" s="510"/>
      <c r="C65" s="512"/>
      <c r="D65" s="437"/>
      <c r="E65" s="214" t="s">
        <v>506</v>
      </c>
      <c r="F65" s="448">
        <v>12</v>
      </c>
      <c r="G65" s="449" t="s">
        <v>430</v>
      </c>
      <c r="H65" s="27" t="s">
        <v>279</v>
      </c>
      <c r="I65" s="298" t="s">
        <v>280</v>
      </c>
      <c r="J65" s="280"/>
      <c r="K65" s="129"/>
      <c r="L65" s="172"/>
      <c r="M65" s="172"/>
      <c r="N65" s="172"/>
      <c r="O65" s="172"/>
      <c r="P65" s="172"/>
      <c r="Q65" s="172"/>
      <c r="R65" s="172"/>
      <c r="S65" s="172"/>
      <c r="T65" s="229"/>
      <c r="U65" s="474"/>
      <c r="V65" s="502" t="s">
        <v>54</v>
      </c>
      <c r="W65" s="497" t="s">
        <v>22</v>
      </c>
      <c r="X65" s="481" t="s">
        <v>490</v>
      </c>
      <c r="Y65" s="453" t="s">
        <v>17</v>
      </c>
    </row>
    <row r="66" spans="1:25" ht="87.75" customHeight="1" x14ac:dyDescent="0.2">
      <c r="A66" s="632"/>
      <c r="B66" s="510"/>
      <c r="C66" s="513"/>
      <c r="D66" s="437"/>
      <c r="E66" s="214" t="s">
        <v>506</v>
      </c>
      <c r="F66" s="448"/>
      <c r="G66" s="450"/>
      <c r="H66" s="12" t="s">
        <v>281</v>
      </c>
      <c r="I66" s="11" t="s">
        <v>282</v>
      </c>
      <c r="J66" s="280"/>
      <c r="K66" s="129"/>
      <c r="L66" s="172"/>
      <c r="M66" s="172"/>
      <c r="N66" s="172"/>
      <c r="O66" s="172"/>
      <c r="P66" s="172"/>
      <c r="Q66" s="172"/>
      <c r="R66" s="172"/>
      <c r="S66" s="172"/>
      <c r="T66" s="229"/>
      <c r="U66" s="474"/>
      <c r="V66" s="503"/>
      <c r="W66" s="497"/>
      <c r="X66" s="481"/>
      <c r="Y66" s="453"/>
    </row>
    <row r="67" spans="1:25" ht="85.5" customHeight="1" x14ac:dyDescent="0.2">
      <c r="A67" s="632"/>
      <c r="B67" s="510"/>
      <c r="C67" s="513"/>
      <c r="D67" s="437"/>
      <c r="E67" s="214" t="s">
        <v>506</v>
      </c>
      <c r="F67" s="441"/>
      <c r="G67" s="450"/>
      <c r="H67" s="12" t="s">
        <v>284</v>
      </c>
      <c r="I67" s="9" t="s">
        <v>283</v>
      </c>
      <c r="J67" s="280"/>
      <c r="K67" s="129"/>
      <c r="L67" s="172"/>
      <c r="M67" s="172"/>
      <c r="N67" s="172"/>
      <c r="O67" s="172"/>
      <c r="P67" s="172"/>
      <c r="Q67" s="172"/>
      <c r="R67" s="172"/>
      <c r="S67" s="172"/>
      <c r="T67" s="229"/>
      <c r="U67" s="474"/>
      <c r="V67" s="504"/>
      <c r="W67" s="497"/>
      <c r="X67" s="481"/>
      <c r="Y67" s="453"/>
    </row>
    <row r="68" spans="1:25" ht="66.75" customHeight="1" x14ac:dyDescent="0.2">
      <c r="A68" s="632"/>
      <c r="B68" s="510"/>
      <c r="C68" s="513"/>
      <c r="D68" s="437"/>
      <c r="E68" s="214" t="s">
        <v>506</v>
      </c>
      <c r="F68" s="441"/>
      <c r="G68" s="450"/>
      <c r="H68" s="12" t="s">
        <v>286</v>
      </c>
      <c r="I68" s="71" t="s">
        <v>285</v>
      </c>
      <c r="J68" s="280"/>
      <c r="K68" s="129"/>
      <c r="L68" s="172"/>
      <c r="M68" s="172"/>
      <c r="N68" s="172"/>
      <c r="O68" s="172"/>
      <c r="P68" s="172"/>
      <c r="Q68" s="172"/>
      <c r="R68" s="172"/>
      <c r="S68" s="172"/>
      <c r="T68" s="229"/>
      <c r="U68" s="474"/>
      <c r="V68" s="504"/>
      <c r="W68" s="497"/>
      <c r="X68" s="481"/>
      <c r="Y68" s="453"/>
    </row>
    <row r="69" spans="1:25" ht="48.75" customHeight="1" x14ac:dyDescent="0.2">
      <c r="A69" s="632"/>
      <c r="B69" s="510"/>
      <c r="C69" s="513"/>
      <c r="D69" s="437"/>
      <c r="E69" s="214" t="s">
        <v>506</v>
      </c>
      <c r="F69" s="441"/>
      <c r="G69" s="450"/>
      <c r="H69" s="12" t="s">
        <v>288</v>
      </c>
      <c r="I69" s="71" t="s">
        <v>287</v>
      </c>
      <c r="J69" s="280"/>
      <c r="K69" s="129"/>
      <c r="L69" s="172"/>
      <c r="M69" s="172"/>
      <c r="N69" s="172"/>
      <c r="O69" s="172"/>
      <c r="P69" s="172"/>
      <c r="Q69" s="172"/>
      <c r="R69" s="172"/>
      <c r="S69" s="172"/>
      <c r="T69" s="229"/>
      <c r="U69" s="474"/>
      <c r="V69" s="504"/>
      <c r="W69" s="497"/>
      <c r="X69" s="481"/>
      <c r="Y69" s="453"/>
    </row>
    <row r="70" spans="1:25" ht="87" x14ac:dyDescent="0.2">
      <c r="A70" s="632"/>
      <c r="B70" s="510"/>
      <c r="C70" s="513"/>
      <c r="D70" s="437"/>
      <c r="E70" s="214" t="s">
        <v>506</v>
      </c>
      <c r="F70" s="441"/>
      <c r="G70" s="450"/>
      <c r="H70" s="12" t="s">
        <v>290</v>
      </c>
      <c r="I70" s="12" t="s">
        <v>289</v>
      </c>
      <c r="J70" s="280"/>
      <c r="K70" s="105"/>
      <c r="L70" s="176"/>
      <c r="M70" s="176"/>
      <c r="N70" s="176"/>
      <c r="O70" s="176"/>
      <c r="P70" s="176"/>
      <c r="Q70" s="176"/>
      <c r="R70" s="176"/>
      <c r="S70" s="176"/>
      <c r="T70" s="236"/>
      <c r="U70" s="474"/>
      <c r="V70" s="504"/>
      <c r="W70" s="497"/>
      <c r="X70" s="481"/>
      <c r="Y70" s="456"/>
    </row>
    <row r="71" spans="1:25" ht="21.75" customHeight="1" x14ac:dyDescent="0.2">
      <c r="A71" s="447" t="s">
        <v>234</v>
      </c>
      <c r="B71" s="447"/>
      <c r="C71" s="447"/>
      <c r="D71" s="447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447"/>
      <c r="U71" s="447"/>
      <c r="V71" s="447"/>
      <c r="W71" s="447"/>
      <c r="X71" s="447"/>
      <c r="Y71" s="447"/>
    </row>
    <row r="72" spans="1:25" ht="45.75" customHeight="1" x14ac:dyDescent="0.2">
      <c r="A72" s="694" t="s">
        <v>233</v>
      </c>
      <c r="B72" s="571">
        <v>1</v>
      </c>
      <c r="C72" s="572">
        <v>1</v>
      </c>
      <c r="D72" s="461">
        <v>7</v>
      </c>
      <c r="E72" s="214" t="s">
        <v>508</v>
      </c>
      <c r="F72" s="448">
        <v>13</v>
      </c>
      <c r="G72" s="647" t="s">
        <v>431</v>
      </c>
      <c r="H72" s="481" t="s">
        <v>16</v>
      </c>
      <c r="I72" s="50" t="s">
        <v>291</v>
      </c>
      <c r="J72" s="277">
        <v>9</v>
      </c>
      <c r="K72" s="129"/>
      <c r="L72" s="172"/>
      <c r="M72" s="172"/>
      <c r="N72" s="172"/>
      <c r="O72" s="172"/>
      <c r="P72" s="172"/>
      <c r="Q72" s="172"/>
      <c r="R72" s="172"/>
      <c r="S72" s="172"/>
      <c r="T72" s="229"/>
      <c r="U72" s="474"/>
      <c r="V72" s="503" t="s">
        <v>54</v>
      </c>
      <c r="W72" s="481" t="s">
        <v>266</v>
      </c>
      <c r="X72" s="452" t="s">
        <v>490</v>
      </c>
      <c r="Y72" s="481" t="s">
        <v>23</v>
      </c>
    </row>
    <row r="73" spans="1:25" ht="21.75" customHeight="1" x14ac:dyDescent="0.2">
      <c r="A73" s="695"/>
      <c r="B73" s="571"/>
      <c r="C73" s="572"/>
      <c r="D73" s="430"/>
      <c r="E73" s="214" t="s">
        <v>508</v>
      </c>
      <c r="F73" s="448"/>
      <c r="G73" s="647"/>
      <c r="H73" s="481"/>
      <c r="I73" s="50" t="s">
        <v>24</v>
      </c>
      <c r="J73" s="277">
        <v>9</v>
      </c>
      <c r="K73" s="129"/>
      <c r="L73" s="172"/>
      <c r="M73" s="172"/>
      <c r="N73" s="172"/>
      <c r="O73" s="172"/>
      <c r="P73" s="172"/>
      <c r="Q73" s="172"/>
      <c r="R73" s="172"/>
      <c r="S73" s="172"/>
      <c r="T73" s="229"/>
      <c r="U73" s="474"/>
      <c r="V73" s="503"/>
      <c r="W73" s="481"/>
      <c r="X73" s="453"/>
      <c r="Y73" s="481"/>
    </row>
    <row r="74" spans="1:25" ht="21.75" customHeight="1" x14ac:dyDescent="0.2">
      <c r="A74" s="696"/>
      <c r="B74" s="571"/>
      <c r="C74" s="572"/>
      <c r="D74" s="431"/>
      <c r="E74" s="214" t="s">
        <v>508</v>
      </c>
      <c r="F74" s="448"/>
      <c r="G74" s="647"/>
      <c r="H74" s="481"/>
      <c r="I74" s="50" t="s">
        <v>26</v>
      </c>
      <c r="J74" s="277">
        <v>100</v>
      </c>
      <c r="K74" s="105" t="e">
        <f>K72/K73*100</f>
        <v>#DIV/0!</v>
      </c>
      <c r="L74" s="105" t="e">
        <f t="shared" ref="L74" si="107">L72/L73*100</f>
        <v>#DIV/0!</v>
      </c>
      <c r="M74" s="105" t="e">
        <f t="shared" ref="M74" si="108">M72/M73*100</f>
        <v>#DIV/0!</v>
      </c>
      <c r="N74" s="105" t="e">
        <f t="shared" ref="N74" si="109">N72/N73*100</f>
        <v>#DIV/0!</v>
      </c>
      <c r="O74" s="105" t="e">
        <f t="shared" ref="O74" si="110">O72/O73*100</f>
        <v>#DIV/0!</v>
      </c>
      <c r="P74" s="105" t="e">
        <f t="shared" ref="P74" si="111">P72/P73*100</f>
        <v>#DIV/0!</v>
      </c>
      <c r="Q74" s="105" t="e">
        <f t="shared" ref="Q74" si="112">Q72/Q73*100</f>
        <v>#DIV/0!</v>
      </c>
      <c r="R74" s="105" t="e">
        <f t="shared" ref="R74" si="113">R72/R73*100</f>
        <v>#DIV/0!</v>
      </c>
      <c r="S74" s="105" t="e">
        <f t="shared" ref="S74" si="114">S72/S73*100</f>
        <v>#DIV/0!</v>
      </c>
      <c r="T74" s="231" t="e">
        <f t="shared" ref="T74" si="115">T72/T73*100</f>
        <v>#DIV/0!</v>
      </c>
      <c r="U74" s="474"/>
      <c r="V74" s="503"/>
      <c r="W74" s="481"/>
      <c r="X74" s="456"/>
      <c r="Y74" s="481"/>
    </row>
    <row r="75" spans="1:25" ht="21.75" customHeight="1" x14ac:dyDescent="0.2">
      <c r="A75" s="447" t="s">
        <v>235</v>
      </c>
      <c r="B75" s="447"/>
      <c r="C75" s="447"/>
      <c r="D75" s="447"/>
      <c r="E75" s="447"/>
      <c r="F75" s="447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447"/>
      <c r="W75" s="447"/>
      <c r="X75" s="447"/>
      <c r="Y75" s="447"/>
    </row>
    <row r="76" spans="1:25" ht="48" customHeight="1" x14ac:dyDescent="0.2">
      <c r="A76" s="551" t="s">
        <v>103</v>
      </c>
      <c r="B76" s="510"/>
      <c r="C76" s="542">
        <v>2</v>
      </c>
      <c r="D76" s="432">
        <v>8</v>
      </c>
      <c r="E76" s="426" t="s">
        <v>509</v>
      </c>
      <c r="F76" s="463">
        <v>14</v>
      </c>
      <c r="G76" s="491" t="s">
        <v>432</v>
      </c>
      <c r="H76" s="497" t="s">
        <v>293</v>
      </c>
      <c r="I76" s="42" t="s">
        <v>292</v>
      </c>
      <c r="J76" s="293">
        <v>1</v>
      </c>
      <c r="K76" s="95"/>
      <c r="L76" s="177"/>
      <c r="M76" s="177"/>
      <c r="N76" s="177"/>
      <c r="O76" s="177"/>
      <c r="P76" s="177"/>
      <c r="Q76" s="177"/>
      <c r="R76" s="177"/>
      <c r="S76" s="177"/>
      <c r="T76" s="237"/>
      <c r="U76" s="474"/>
      <c r="V76" s="494" t="s">
        <v>54</v>
      </c>
      <c r="W76" s="497" t="s">
        <v>25</v>
      </c>
      <c r="X76" s="481" t="s">
        <v>490</v>
      </c>
      <c r="Y76" s="453" t="s">
        <v>36</v>
      </c>
    </row>
    <row r="77" spans="1:25" ht="27" customHeight="1" x14ac:dyDescent="0.2">
      <c r="A77" s="551"/>
      <c r="B77" s="510"/>
      <c r="C77" s="542"/>
      <c r="D77" s="433"/>
      <c r="E77" s="426" t="s">
        <v>509</v>
      </c>
      <c r="F77" s="463"/>
      <c r="G77" s="491"/>
      <c r="H77" s="497"/>
      <c r="I77" s="43" t="s">
        <v>104</v>
      </c>
      <c r="J77" s="288">
        <v>1</v>
      </c>
      <c r="K77" s="129"/>
      <c r="L77" s="172"/>
      <c r="M77" s="172"/>
      <c r="N77" s="172"/>
      <c r="O77" s="172"/>
      <c r="P77" s="172"/>
      <c r="Q77" s="172"/>
      <c r="R77" s="172"/>
      <c r="S77" s="172"/>
      <c r="T77" s="229"/>
      <c r="U77" s="474"/>
      <c r="V77" s="494"/>
      <c r="W77" s="497"/>
      <c r="X77" s="481"/>
      <c r="Y77" s="453"/>
    </row>
    <row r="78" spans="1:25" ht="33.75" customHeight="1" x14ac:dyDescent="0.2">
      <c r="A78" s="553"/>
      <c r="B78" s="511"/>
      <c r="C78" s="573"/>
      <c r="D78" s="434"/>
      <c r="E78" s="426" t="s">
        <v>509</v>
      </c>
      <c r="F78" s="464"/>
      <c r="G78" s="492"/>
      <c r="H78" s="498"/>
      <c r="I78" s="43" t="s">
        <v>26</v>
      </c>
      <c r="J78" s="288">
        <v>100</v>
      </c>
      <c r="K78" s="160" t="e">
        <f>K76/K77*100</f>
        <v>#DIV/0!</v>
      </c>
      <c r="L78" s="160" t="e">
        <f t="shared" ref="L78:T78" si="116">L76/L77*100</f>
        <v>#DIV/0!</v>
      </c>
      <c r="M78" s="160" t="e">
        <f t="shared" si="116"/>
        <v>#DIV/0!</v>
      </c>
      <c r="N78" s="160" t="e">
        <f t="shared" si="116"/>
        <v>#DIV/0!</v>
      </c>
      <c r="O78" s="160" t="e">
        <f t="shared" si="116"/>
        <v>#DIV/0!</v>
      </c>
      <c r="P78" s="160" t="e">
        <f t="shared" si="116"/>
        <v>#DIV/0!</v>
      </c>
      <c r="Q78" s="160" t="e">
        <f t="shared" si="116"/>
        <v>#DIV/0!</v>
      </c>
      <c r="R78" s="160" t="e">
        <f t="shared" si="116"/>
        <v>#DIV/0!</v>
      </c>
      <c r="S78" s="160" t="e">
        <f t="shared" si="116"/>
        <v>#DIV/0!</v>
      </c>
      <c r="T78" s="231" t="e">
        <f t="shared" si="116"/>
        <v>#DIV/0!</v>
      </c>
      <c r="U78" s="474"/>
      <c r="V78" s="495"/>
      <c r="W78" s="497"/>
      <c r="X78" s="481"/>
      <c r="Y78" s="456"/>
    </row>
    <row r="79" spans="1:25" ht="108.75" customHeight="1" x14ac:dyDescent="0.2">
      <c r="A79" s="86" t="s">
        <v>105</v>
      </c>
      <c r="B79" s="532"/>
      <c r="C79" s="512"/>
      <c r="D79" s="470"/>
      <c r="E79" s="426" t="s">
        <v>509</v>
      </c>
      <c r="F79" s="462">
        <v>15</v>
      </c>
      <c r="G79" s="568" t="s">
        <v>433</v>
      </c>
      <c r="H79" s="496" t="s">
        <v>294</v>
      </c>
      <c r="I79" s="299" t="s">
        <v>295</v>
      </c>
      <c r="J79" s="286">
        <v>800</v>
      </c>
      <c r="K79" s="108"/>
      <c r="L79" s="178"/>
      <c r="M79" s="179"/>
      <c r="N79" s="180"/>
      <c r="O79" s="180"/>
      <c r="P79" s="180"/>
      <c r="Q79" s="180"/>
      <c r="R79" s="180"/>
      <c r="S79" s="180"/>
      <c r="T79" s="238"/>
      <c r="U79" s="482"/>
      <c r="V79" s="493" t="s">
        <v>54</v>
      </c>
      <c r="W79" s="496" t="s">
        <v>22</v>
      </c>
      <c r="X79" s="481" t="s">
        <v>493</v>
      </c>
      <c r="Y79" s="452" t="s">
        <v>107</v>
      </c>
    </row>
    <row r="80" spans="1:25" ht="47.25" customHeight="1" x14ac:dyDescent="0.2">
      <c r="A80" s="87"/>
      <c r="B80" s="533"/>
      <c r="C80" s="513"/>
      <c r="D80" s="471"/>
      <c r="E80" s="426" t="s">
        <v>509</v>
      </c>
      <c r="F80" s="463"/>
      <c r="G80" s="551"/>
      <c r="H80" s="497"/>
      <c r="I80" s="299" t="s">
        <v>296</v>
      </c>
      <c r="J80" s="287">
        <v>1000</v>
      </c>
      <c r="K80" s="109"/>
      <c r="L80" s="181"/>
      <c r="M80" s="172"/>
      <c r="N80" s="172"/>
      <c r="O80" s="172"/>
      <c r="P80" s="172"/>
      <c r="Q80" s="172"/>
      <c r="R80" s="172"/>
      <c r="S80" s="172"/>
      <c r="T80" s="229"/>
      <c r="U80" s="482"/>
      <c r="V80" s="494"/>
      <c r="W80" s="497"/>
      <c r="X80" s="481"/>
      <c r="Y80" s="453"/>
    </row>
    <row r="81" spans="1:25" ht="21.75" customHeight="1" x14ac:dyDescent="0.2">
      <c r="A81" s="87"/>
      <c r="B81" s="534"/>
      <c r="C81" s="514"/>
      <c r="D81" s="472"/>
      <c r="E81" s="426" t="s">
        <v>509</v>
      </c>
      <c r="F81" s="464"/>
      <c r="G81" s="553"/>
      <c r="H81" s="498"/>
      <c r="I81" s="43" t="s">
        <v>26</v>
      </c>
      <c r="J81" s="277">
        <f>J79*100/J80</f>
        <v>80</v>
      </c>
      <c r="K81" s="105" t="e">
        <f>K79/K80*100</f>
        <v>#DIV/0!</v>
      </c>
      <c r="L81" s="105" t="e">
        <f t="shared" ref="L81" si="117">L79/L80*100</f>
        <v>#DIV/0!</v>
      </c>
      <c r="M81" s="105" t="e">
        <f t="shared" ref="M81" si="118">M79/M80*100</f>
        <v>#DIV/0!</v>
      </c>
      <c r="N81" s="105" t="e">
        <f t="shared" ref="N81" si="119">N79/N80*100</f>
        <v>#DIV/0!</v>
      </c>
      <c r="O81" s="105" t="e">
        <f t="shared" ref="O81" si="120">O79/O80*100</f>
        <v>#DIV/0!</v>
      </c>
      <c r="P81" s="105" t="e">
        <f t="shared" ref="P81" si="121">P79/P80*100</f>
        <v>#DIV/0!</v>
      </c>
      <c r="Q81" s="105" t="e">
        <f t="shared" ref="Q81" si="122">Q79/Q80*100</f>
        <v>#DIV/0!</v>
      </c>
      <c r="R81" s="105" t="e">
        <f t="shared" ref="R81" si="123">R79/R80*100</f>
        <v>#DIV/0!</v>
      </c>
      <c r="S81" s="105" t="e">
        <f t="shared" ref="S81" si="124">S79/S80*100</f>
        <v>#DIV/0!</v>
      </c>
      <c r="T81" s="231" t="e">
        <f t="shared" ref="T81" si="125">T79/T80*100</f>
        <v>#DIV/0!</v>
      </c>
      <c r="U81" s="482"/>
      <c r="V81" s="495"/>
      <c r="W81" s="497"/>
      <c r="X81" s="481"/>
      <c r="Y81" s="456"/>
    </row>
    <row r="82" spans="1:25" ht="43.5" customHeight="1" x14ac:dyDescent="0.2">
      <c r="A82" s="87"/>
      <c r="B82" s="507"/>
      <c r="C82" s="512"/>
      <c r="D82" s="470"/>
      <c r="E82" s="426" t="s">
        <v>509</v>
      </c>
      <c r="F82" s="462">
        <v>16</v>
      </c>
      <c r="G82" s="568" t="s">
        <v>434</v>
      </c>
      <c r="H82" s="636" t="s">
        <v>15</v>
      </c>
      <c r="I82" s="13" t="s">
        <v>297</v>
      </c>
      <c r="J82" s="288" t="s">
        <v>543</v>
      </c>
      <c r="K82" s="129"/>
      <c r="L82" s="116"/>
      <c r="M82" s="116"/>
      <c r="N82" s="116"/>
      <c r="O82" s="116"/>
      <c r="P82" s="172"/>
      <c r="Q82" s="116">
        <v>0</v>
      </c>
      <c r="R82" s="172"/>
      <c r="S82" s="116">
        <v>0</v>
      </c>
      <c r="T82" s="239">
        <v>0</v>
      </c>
      <c r="U82" s="474"/>
      <c r="V82" s="493" t="s">
        <v>54</v>
      </c>
      <c r="W82" s="458" t="s">
        <v>25</v>
      </c>
      <c r="X82" s="481" t="s">
        <v>490</v>
      </c>
      <c r="Y82" s="452" t="s">
        <v>109</v>
      </c>
    </row>
    <row r="83" spans="1:25" ht="21.75" customHeight="1" x14ac:dyDescent="0.2">
      <c r="A83" s="87"/>
      <c r="B83" s="508"/>
      <c r="C83" s="513"/>
      <c r="D83" s="471"/>
      <c r="E83" s="426" t="s">
        <v>509</v>
      </c>
      <c r="F83" s="463"/>
      <c r="G83" s="551"/>
      <c r="H83" s="554"/>
      <c r="I83" s="30" t="s">
        <v>298</v>
      </c>
      <c r="J83" s="288" t="s">
        <v>544</v>
      </c>
      <c r="K83" s="129"/>
      <c r="L83" s="116"/>
      <c r="M83" s="116"/>
      <c r="N83" s="116"/>
      <c r="O83" s="116"/>
      <c r="P83" s="172"/>
      <c r="Q83" s="116">
        <v>0</v>
      </c>
      <c r="R83" s="172"/>
      <c r="S83" s="116">
        <v>0</v>
      </c>
      <c r="T83" s="239">
        <v>0</v>
      </c>
      <c r="U83" s="474"/>
      <c r="V83" s="494"/>
      <c r="W83" s="459"/>
      <c r="X83" s="481"/>
      <c r="Y83" s="453"/>
    </row>
    <row r="84" spans="1:25" ht="21.75" customHeight="1" x14ac:dyDescent="0.2">
      <c r="A84" s="88"/>
      <c r="B84" s="508"/>
      <c r="C84" s="514"/>
      <c r="D84" s="472"/>
      <c r="E84" s="426" t="s">
        <v>509</v>
      </c>
      <c r="F84" s="464"/>
      <c r="G84" s="553"/>
      <c r="H84" s="555"/>
      <c r="I84" s="71" t="s">
        <v>26</v>
      </c>
      <c r="J84" s="277">
        <v>100</v>
      </c>
      <c r="K84" s="105" t="e">
        <f>K82/K83*100</f>
        <v>#DIV/0!</v>
      </c>
      <c r="L84" s="152" t="e">
        <f t="shared" ref="L84" si="126">L82/L83*100</f>
        <v>#DIV/0!</v>
      </c>
      <c r="M84" s="152" t="e">
        <f t="shared" ref="M84" si="127">M82/M83*100</f>
        <v>#DIV/0!</v>
      </c>
      <c r="N84" s="152" t="e">
        <f t="shared" ref="N84" si="128">N82/N83*100</f>
        <v>#DIV/0!</v>
      </c>
      <c r="O84" s="152" t="e">
        <f t="shared" ref="O84" si="129">O82/O83*100</f>
        <v>#DIV/0!</v>
      </c>
      <c r="P84" s="105" t="e">
        <f t="shared" ref="P84" si="130">P82/P83*100</f>
        <v>#DIV/0!</v>
      </c>
      <c r="Q84" s="152" t="e">
        <f t="shared" ref="Q84" si="131">Q82/Q83*100</f>
        <v>#DIV/0!</v>
      </c>
      <c r="R84" s="105" t="e">
        <f t="shared" ref="R84" si="132">R82/R83*100</f>
        <v>#DIV/0!</v>
      </c>
      <c r="S84" s="152" t="e">
        <f t="shared" ref="S84" si="133">S82/S83*100</f>
        <v>#DIV/0!</v>
      </c>
      <c r="T84" s="240" t="e">
        <f t="shared" ref="T84" si="134">T82/T83*100</f>
        <v>#DIV/0!</v>
      </c>
      <c r="U84" s="474"/>
      <c r="V84" s="495"/>
      <c r="W84" s="460"/>
      <c r="X84" s="481"/>
      <c r="Y84" s="456"/>
    </row>
    <row r="85" spans="1:25" ht="43.5" customHeight="1" x14ac:dyDescent="0.2">
      <c r="A85" s="697" t="s">
        <v>110</v>
      </c>
      <c r="B85" s="437"/>
      <c r="C85" s="487"/>
      <c r="D85" s="438">
        <v>9</v>
      </c>
      <c r="E85" s="215" t="s">
        <v>509</v>
      </c>
      <c r="F85" s="462">
        <v>17</v>
      </c>
      <c r="G85" s="568" t="s">
        <v>435</v>
      </c>
      <c r="H85" s="614" t="s">
        <v>299</v>
      </c>
      <c r="I85" s="14" t="s">
        <v>111</v>
      </c>
      <c r="J85" s="288">
        <v>5</v>
      </c>
      <c r="K85" s="129"/>
      <c r="L85" s="172"/>
      <c r="M85" s="172"/>
      <c r="N85" s="172"/>
      <c r="O85" s="172"/>
      <c r="P85" s="172"/>
      <c r="Q85" s="172"/>
      <c r="R85" s="172"/>
      <c r="S85" s="172"/>
      <c r="T85" s="229"/>
      <c r="U85" s="474"/>
      <c r="V85" s="493" t="s">
        <v>54</v>
      </c>
      <c r="W85" s="496" t="s">
        <v>22</v>
      </c>
      <c r="X85" s="481" t="s">
        <v>493</v>
      </c>
      <c r="Y85" s="452" t="s">
        <v>36</v>
      </c>
    </row>
    <row r="86" spans="1:25" ht="25.5" customHeight="1" x14ac:dyDescent="0.2">
      <c r="A86" s="698"/>
      <c r="B86" s="437"/>
      <c r="C86" s="488"/>
      <c r="D86" s="439"/>
      <c r="E86" s="215" t="s">
        <v>509</v>
      </c>
      <c r="F86" s="463"/>
      <c r="G86" s="551"/>
      <c r="H86" s="459"/>
      <c r="I86" s="14" t="s">
        <v>112</v>
      </c>
      <c r="J86" s="291">
        <f>K86+L86+M86+N86+O86+P86+Q86+R86+S86</f>
        <v>0</v>
      </c>
      <c r="K86" s="106"/>
      <c r="L86" s="173"/>
      <c r="M86" s="173"/>
      <c r="N86" s="173"/>
      <c r="O86" s="173"/>
      <c r="P86" s="173"/>
      <c r="Q86" s="173"/>
      <c r="R86" s="173"/>
      <c r="S86" s="173"/>
      <c r="T86" s="233"/>
      <c r="U86" s="474"/>
      <c r="V86" s="494"/>
      <c r="W86" s="497"/>
      <c r="X86" s="481"/>
      <c r="Y86" s="453"/>
    </row>
    <row r="87" spans="1:25" ht="27" customHeight="1" x14ac:dyDescent="0.2">
      <c r="A87" s="698"/>
      <c r="B87" s="437"/>
      <c r="C87" s="489"/>
      <c r="D87" s="439"/>
      <c r="E87" s="215" t="s">
        <v>509</v>
      </c>
      <c r="F87" s="464"/>
      <c r="G87" s="553"/>
      <c r="H87" s="460"/>
      <c r="I87" s="71" t="s">
        <v>52</v>
      </c>
      <c r="J87" s="289">
        <v>5.48</v>
      </c>
      <c r="K87" s="105" t="e">
        <f>K85*100000/K86</f>
        <v>#DIV/0!</v>
      </c>
      <c r="L87" s="105" t="e">
        <f t="shared" ref="L87:T87" si="135">L85*100000/L86</f>
        <v>#DIV/0!</v>
      </c>
      <c r="M87" s="105" t="e">
        <f t="shared" si="135"/>
        <v>#DIV/0!</v>
      </c>
      <c r="N87" s="105" t="e">
        <f t="shared" si="135"/>
        <v>#DIV/0!</v>
      </c>
      <c r="O87" s="105" t="e">
        <f t="shared" si="135"/>
        <v>#DIV/0!</v>
      </c>
      <c r="P87" s="105" t="e">
        <f t="shared" si="135"/>
        <v>#DIV/0!</v>
      </c>
      <c r="Q87" s="105" t="e">
        <f t="shared" si="135"/>
        <v>#DIV/0!</v>
      </c>
      <c r="R87" s="105" t="e">
        <f t="shared" si="135"/>
        <v>#DIV/0!</v>
      </c>
      <c r="S87" s="105" t="e">
        <f t="shared" si="135"/>
        <v>#DIV/0!</v>
      </c>
      <c r="T87" s="231" t="e">
        <f t="shared" si="135"/>
        <v>#DIV/0!</v>
      </c>
      <c r="U87" s="474"/>
      <c r="V87" s="495"/>
      <c r="W87" s="497"/>
      <c r="X87" s="481"/>
      <c r="Y87" s="456"/>
    </row>
    <row r="88" spans="1:25" ht="43.5" customHeight="1" x14ac:dyDescent="0.2">
      <c r="A88" s="698"/>
      <c r="B88" s="508"/>
      <c r="C88" s="560"/>
      <c r="D88" s="435">
        <v>10</v>
      </c>
      <c r="E88" s="426" t="s">
        <v>509</v>
      </c>
      <c r="F88" s="462">
        <v>18</v>
      </c>
      <c r="G88" s="568" t="s">
        <v>436</v>
      </c>
      <c r="H88" s="614" t="s">
        <v>300</v>
      </c>
      <c r="I88" s="43" t="s">
        <v>113</v>
      </c>
      <c r="J88" s="302">
        <v>177</v>
      </c>
      <c r="K88" s="130"/>
      <c r="L88" s="182"/>
      <c r="M88" s="182"/>
      <c r="N88" s="182"/>
      <c r="O88" s="182"/>
      <c r="P88" s="182"/>
      <c r="Q88" s="182"/>
      <c r="R88" s="182"/>
      <c r="S88" s="182"/>
      <c r="T88" s="241"/>
      <c r="U88" s="483"/>
      <c r="V88" s="493" t="s">
        <v>54</v>
      </c>
      <c r="W88" s="496" t="s">
        <v>22</v>
      </c>
      <c r="X88" s="481" t="s">
        <v>493</v>
      </c>
      <c r="Y88" s="452" t="s">
        <v>36</v>
      </c>
    </row>
    <row r="89" spans="1:25" ht="21.75" customHeight="1" x14ac:dyDescent="0.5">
      <c r="A89" s="698"/>
      <c r="B89" s="508"/>
      <c r="C89" s="561"/>
      <c r="D89" s="435"/>
      <c r="E89" s="426" t="s">
        <v>509</v>
      </c>
      <c r="F89" s="463"/>
      <c r="G89" s="551"/>
      <c r="H89" s="459"/>
      <c r="I89" s="43" t="s">
        <v>114</v>
      </c>
      <c r="J89" s="291">
        <v>559017</v>
      </c>
      <c r="K89" s="300"/>
      <c r="L89" s="183"/>
      <c r="M89" s="184"/>
      <c r="N89" s="183"/>
      <c r="O89" s="183"/>
      <c r="P89" s="183"/>
      <c r="Q89" s="183"/>
      <c r="R89" s="183"/>
      <c r="S89" s="184"/>
      <c r="T89" s="242"/>
      <c r="U89" s="483"/>
      <c r="V89" s="494"/>
      <c r="W89" s="497"/>
      <c r="X89" s="481"/>
      <c r="Y89" s="453"/>
    </row>
    <row r="90" spans="1:25" ht="21.75" customHeight="1" x14ac:dyDescent="0.2">
      <c r="A90" s="698"/>
      <c r="B90" s="559"/>
      <c r="C90" s="562"/>
      <c r="D90" s="435"/>
      <c r="E90" s="426" t="s">
        <v>509</v>
      </c>
      <c r="F90" s="463"/>
      <c r="G90" s="551"/>
      <c r="H90" s="459"/>
      <c r="I90" s="71" t="s">
        <v>52</v>
      </c>
      <c r="J90" s="288">
        <v>31.66</v>
      </c>
      <c r="K90" s="301" t="e">
        <f>K88*100000/K89</f>
        <v>#DIV/0!</v>
      </c>
      <c r="L90" s="105" t="e">
        <f t="shared" ref="L90" si="136">L88*100000/L89</f>
        <v>#DIV/0!</v>
      </c>
      <c r="M90" s="105" t="e">
        <f t="shared" ref="M90" si="137">M88*100000/M89</f>
        <v>#DIV/0!</v>
      </c>
      <c r="N90" s="105" t="e">
        <f t="shared" ref="N90" si="138">N88*100000/N89</f>
        <v>#DIV/0!</v>
      </c>
      <c r="O90" s="105" t="e">
        <f t="shared" ref="O90" si="139">O88*100000/O89</f>
        <v>#DIV/0!</v>
      </c>
      <c r="P90" s="105" t="e">
        <f t="shared" ref="P90" si="140">P88*100000/P89</f>
        <v>#DIV/0!</v>
      </c>
      <c r="Q90" s="105" t="e">
        <f t="shared" ref="Q90" si="141">Q88*100000/Q89</f>
        <v>#DIV/0!</v>
      </c>
      <c r="R90" s="105" t="e">
        <f t="shared" ref="R90" si="142">R88*100000/R89</f>
        <v>#DIV/0!</v>
      </c>
      <c r="S90" s="105" t="e">
        <f t="shared" ref="S90" si="143">S88*100000/S89</f>
        <v>#DIV/0!</v>
      </c>
      <c r="T90" s="231" t="e">
        <f t="shared" ref="T90" si="144">T88*100000/T89</f>
        <v>#DIV/0!</v>
      </c>
      <c r="U90" s="483"/>
      <c r="V90" s="495"/>
      <c r="W90" s="497"/>
      <c r="X90" s="481"/>
      <c r="Y90" s="456"/>
    </row>
    <row r="91" spans="1:25" ht="66" customHeight="1" x14ac:dyDescent="0.2">
      <c r="A91" s="698"/>
      <c r="B91" s="442"/>
      <c r="C91" s="471"/>
      <c r="D91" s="446">
        <v>11</v>
      </c>
      <c r="E91" s="214" t="s">
        <v>511</v>
      </c>
      <c r="F91" s="17">
        <v>19</v>
      </c>
      <c r="G91" s="588" t="s">
        <v>301</v>
      </c>
      <c r="H91" s="481" t="s">
        <v>654</v>
      </c>
      <c r="I91" s="43" t="s">
        <v>656</v>
      </c>
      <c r="J91" s="288">
        <v>285</v>
      </c>
      <c r="K91" s="129"/>
      <c r="L91" s="172"/>
      <c r="M91" s="172"/>
      <c r="N91" s="172"/>
      <c r="O91" s="172"/>
      <c r="P91" s="172"/>
      <c r="Q91" s="172"/>
      <c r="R91" s="172"/>
      <c r="S91" s="172"/>
      <c r="T91" s="229"/>
      <c r="U91" s="474"/>
      <c r="V91" s="493" t="s">
        <v>54</v>
      </c>
      <c r="W91" s="496" t="s">
        <v>25</v>
      </c>
      <c r="X91" s="481" t="s">
        <v>492</v>
      </c>
      <c r="Y91" s="453" t="s">
        <v>115</v>
      </c>
    </row>
    <row r="92" spans="1:25" ht="65.25" x14ac:dyDescent="0.5">
      <c r="A92" s="698"/>
      <c r="B92" s="442"/>
      <c r="C92" s="471"/>
      <c r="D92" s="446"/>
      <c r="E92" s="214" t="s">
        <v>511</v>
      </c>
      <c r="F92" s="79"/>
      <c r="G92" s="588"/>
      <c r="H92" s="481"/>
      <c r="I92" s="43" t="s">
        <v>302</v>
      </c>
      <c r="J92" s="288">
        <v>15661</v>
      </c>
      <c r="K92" s="110"/>
      <c r="L92" s="185"/>
      <c r="M92" s="185"/>
      <c r="N92" s="185"/>
      <c r="O92" s="185"/>
      <c r="P92" s="185"/>
      <c r="Q92" s="185"/>
      <c r="R92" s="185"/>
      <c r="S92" s="185"/>
      <c r="T92" s="243"/>
      <c r="U92" s="474"/>
      <c r="V92" s="494"/>
      <c r="W92" s="497"/>
      <c r="X92" s="481"/>
      <c r="Y92" s="453"/>
    </row>
    <row r="93" spans="1:25" ht="21.75" customHeight="1" x14ac:dyDescent="0.2">
      <c r="A93" s="698"/>
      <c r="B93" s="442"/>
      <c r="C93" s="471"/>
      <c r="D93" s="446"/>
      <c r="E93" s="214" t="s">
        <v>511</v>
      </c>
      <c r="F93" s="79"/>
      <c r="G93" s="588"/>
      <c r="H93" s="481"/>
      <c r="I93" s="43" t="s">
        <v>26</v>
      </c>
      <c r="J93" s="288">
        <v>1.82</v>
      </c>
      <c r="K93" s="105" t="e">
        <f>K91/K92*100</f>
        <v>#DIV/0!</v>
      </c>
      <c r="L93" s="105" t="e">
        <f t="shared" ref="L93" si="145">L91/L92*100</f>
        <v>#DIV/0!</v>
      </c>
      <c r="M93" s="105" t="e">
        <f t="shared" ref="M93" si="146">M91/M92*100</f>
        <v>#DIV/0!</v>
      </c>
      <c r="N93" s="105" t="e">
        <f t="shared" ref="N93" si="147">N91/N92*100</f>
        <v>#DIV/0!</v>
      </c>
      <c r="O93" s="105" t="e">
        <f t="shared" ref="O93" si="148">O91/O92*100</f>
        <v>#DIV/0!</v>
      </c>
      <c r="P93" s="105" t="e">
        <f t="shared" ref="P93" si="149">P91/P92*100</f>
        <v>#DIV/0!</v>
      </c>
      <c r="Q93" s="105" t="e">
        <f t="shared" ref="Q93" si="150">Q91/Q92*100</f>
        <v>#DIV/0!</v>
      </c>
      <c r="R93" s="105" t="e">
        <f t="shared" ref="R93" si="151">R91/R92*100</f>
        <v>#DIV/0!</v>
      </c>
      <c r="S93" s="105" t="e">
        <f t="shared" ref="S93" si="152">S91/S92*100</f>
        <v>#DIV/0!</v>
      </c>
      <c r="T93" s="231" t="e">
        <f t="shared" ref="T93" si="153">T91/T92*100</f>
        <v>#DIV/0!</v>
      </c>
      <c r="U93" s="474"/>
      <c r="V93" s="494"/>
      <c r="W93" s="497"/>
      <c r="X93" s="481"/>
      <c r="Y93" s="453"/>
    </row>
    <row r="94" spans="1:25" ht="74.25" customHeight="1" x14ac:dyDescent="0.5">
      <c r="A94" s="698"/>
      <c r="B94" s="442"/>
      <c r="C94" s="471"/>
      <c r="D94" s="446"/>
      <c r="E94" s="214" t="s">
        <v>511</v>
      </c>
      <c r="F94" s="79"/>
      <c r="G94" s="588"/>
      <c r="H94" s="453" t="s">
        <v>655</v>
      </c>
      <c r="I94" s="71" t="s">
        <v>657</v>
      </c>
      <c r="J94" s="280"/>
      <c r="K94" s="110"/>
      <c r="L94" s="185"/>
      <c r="M94" s="185"/>
      <c r="N94" s="185"/>
      <c r="O94" s="185"/>
      <c r="P94" s="185"/>
      <c r="Q94" s="185"/>
      <c r="R94" s="185"/>
      <c r="S94" s="185"/>
      <c r="T94" s="243"/>
      <c r="U94" s="484"/>
      <c r="V94" s="494"/>
      <c r="W94" s="497"/>
      <c r="X94" s="481"/>
      <c r="Y94" s="453"/>
    </row>
    <row r="95" spans="1:25" ht="69.75" customHeight="1" x14ac:dyDescent="0.5">
      <c r="A95" s="698"/>
      <c r="B95" s="442"/>
      <c r="C95" s="471"/>
      <c r="D95" s="446"/>
      <c r="E95" s="214" t="s">
        <v>511</v>
      </c>
      <c r="F95" s="79"/>
      <c r="G95" s="588"/>
      <c r="H95" s="453"/>
      <c r="I95" s="71" t="s">
        <v>658</v>
      </c>
      <c r="J95" s="280"/>
      <c r="K95" s="110"/>
      <c r="L95" s="185"/>
      <c r="M95" s="185"/>
      <c r="N95" s="185"/>
      <c r="O95" s="185"/>
      <c r="P95" s="185"/>
      <c r="Q95" s="185"/>
      <c r="R95" s="185"/>
      <c r="S95" s="185"/>
      <c r="T95" s="243"/>
      <c r="U95" s="484"/>
      <c r="V95" s="494"/>
      <c r="W95" s="497"/>
      <c r="X95" s="481"/>
      <c r="Y95" s="453"/>
    </row>
    <row r="96" spans="1:25" ht="30" customHeight="1" x14ac:dyDescent="0.2">
      <c r="A96" s="699"/>
      <c r="B96" s="442"/>
      <c r="C96" s="471"/>
      <c r="D96" s="446"/>
      <c r="E96" s="214" t="s">
        <v>511</v>
      </c>
      <c r="F96" s="79"/>
      <c r="G96" s="588"/>
      <c r="H96" s="456"/>
      <c r="I96" s="71" t="s">
        <v>133</v>
      </c>
      <c r="J96" s="280"/>
      <c r="K96" s="105" t="e">
        <f>K94/K95*100</f>
        <v>#DIV/0!</v>
      </c>
      <c r="L96" s="105" t="e">
        <f t="shared" ref="L96" si="154">L94/L95*100</f>
        <v>#DIV/0!</v>
      </c>
      <c r="M96" s="105" t="e">
        <f t="shared" ref="M96" si="155">M94/M95*100</f>
        <v>#DIV/0!</v>
      </c>
      <c r="N96" s="105" t="e">
        <f t="shared" ref="N96" si="156">N94/N95*100</f>
        <v>#DIV/0!</v>
      </c>
      <c r="O96" s="105" t="e">
        <f t="shared" ref="O96" si="157">O94/O95*100</f>
        <v>#DIV/0!</v>
      </c>
      <c r="P96" s="105" t="e">
        <f t="shared" ref="P96" si="158">P94/P95*100</f>
        <v>#DIV/0!</v>
      </c>
      <c r="Q96" s="105" t="e">
        <f t="shared" ref="Q96" si="159">Q94/Q95*100</f>
        <v>#DIV/0!</v>
      </c>
      <c r="R96" s="105" t="e">
        <f t="shared" ref="R96" si="160">R94/R95*100</f>
        <v>#DIV/0!</v>
      </c>
      <c r="S96" s="105" t="e">
        <f t="shared" ref="S96" si="161">S94/S95*100</f>
        <v>#DIV/0!</v>
      </c>
      <c r="T96" s="231" t="e">
        <f t="shared" ref="T96" si="162">T94/T95*100</f>
        <v>#DIV/0!</v>
      </c>
      <c r="U96" s="484"/>
      <c r="V96" s="494"/>
      <c r="W96" s="585"/>
      <c r="X96" s="481"/>
      <c r="Y96" s="456"/>
    </row>
    <row r="97" spans="1:25" ht="41.25" customHeight="1" x14ac:dyDescent="0.2">
      <c r="A97" s="632" t="s">
        <v>236</v>
      </c>
      <c r="B97" s="448"/>
      <c r="C97" s="448"/>
      <c r="D97" s="448"/>
      <c r="E97" s="216" t="s">
        <v>512</v>
      </c>
      <c r="F97" s="448">
        <v>20</v>
      </c>
      <c r="G97" s="642" t="s">
        <v>437</v>
      </c>
      <c r="H97" s="459" t="s">
        <v>178</v>
      </c>
      <c r="I97" s="42" t="s">
        <v>303</v>
      </c>
      <c r="J97" s="629">
        <v>2330</v>
      </c>
      <c r="K97" s="129"/>
      <c r="L97" s="172"/>
      <c r="M97" s="172"/>
      <c r="N97" s="172"/>
      <c r="O97" s="172"/>
      <c r="P97" s="172"/>
      <c r="Q97" s="172"/>
      <c r="R97" s="172"/>
      <c r="S97" s="172"/>
      <c r="T97" s="229"/>
      <c r="U97" s="474"/>
      <c r="V97" s="503" t="s">
        <v>54</v>
      </c>
      <c r="W97" s="481" t="s">
        <v>25</v>
      </c>
      <c r="X97" s="452" t="s">
        <v>493</v>
      </c>
      <c r="Y97" s="452" t="s">
        <v>116</v>
      </c>
    </row>
    <row r="98" spans="1:25" ht="43.5" x14ac:dyDescent="0.2">
      <c r="A98" s="632"/>
      <c r="B98" s="448"/>
      <c r="C98" s="448"/>
      <c r="D98" s="448"/>
      <c r="E98" s="216" t="s">
        <v>512</v>
      </c>
      <c r="F98" s="448"/>
      <c r="G98" s="642"/>
      <c r="H98" s="459"/>
      <c r="I98" s="43" t="s">
        <v>304</v>
      </c>
      <c r="J98" s="643"/>
      <c r="K98" s="129"/>
      <c r="L98" s="172"/>
      <c r="M98" s="172"/>
      <c r="N98" s="172"/>
      <c r="O98" s="172"/>
      <c r="P98" s="172"/>
      <c r="Q98" s="172"/>
      <c r="R98" s="172"/>
      <c r="S98" s="172"/>
      <c r="T98" s="229"/>
      <c r="U98" s="474"/>
      <c r="V98" s="503"/>
      <c r="W98" s="481"/>
      <c r="X98" s="453"/>
      <c r="Y98" s="453"/>
    </row>
    <row r="99" spans="1:25" ht="43.5" x14ac:dyDescent="0.2">
      <c r="A99" s="632"/>
      <c r="B99" s="448"/>
      <c r="C99" s="448"/>
      <c r="D99" s="448"/>
      <c r="E99" s="216" t="s">
        <v>512</v>
      </c>
      <c r="F99" s="448"/>
      <c r="G99" s="642"/>
      <c r="H99" s="459"/>
      <c r="I99" s="71" t="s">
        <v>305</v>
      </c>
      <c r="J99" s="630"/>
      <c r="K99" s="129"/>
      <c r="L99" s="172"/>
      <c r="M99" s="172"/>
      <c r="N99" s="172"/>
      <c r="O99" s="172"/>
      <c r="P99" s="172"/>
      <c r="Q99" s="172"/>
      <c r="R99" s="172"/>
      <c r="S99" s="172"/>
      <c r="T99" s="229"/>
      <c r="U99" s="474"/>
      <c r="V99" s="503"/>
      <c r="W99" s="481"/>
      <c r="X99" s="453"/>
      <c r="Y99" s="453"/>
    </row>
    <row r="100" spans="1:25" ht="43.5" x14ac:dyDescent="0.2">
      <c r="A100" s="632"/>
      <c r="B100" s="448"/>
      <c r="C100" s="448"/>
      <c r="D100" s="448"/>
      <c r="E100" s="216" t="s">
        <v>512</v>
      </c>
      <c r="F100" s="448"/>
      <c r="G100" s="642"/>
      <c r="H100" s="459"/>
      <c r="I100" s="71" t="s">
        <v>306</v>
      </c>
      <c r="J100" s="288">
        <v>2406</v>
      </c>
      <c r="K100" s="129"/>
      <c r="L100" s="172"/>
      <c r="M100" s="172"/>
      <c r="N100" s="172"/>
      <c r="O100" s="172"/>
      <c r="P100" s="172"/>
      <c r="Q100" s="172"/>
      <c r="R100" s="172"/>
      <c r="S100" s="172"/>
      <c r="T100" s="229"/>
      <c r="U100" s="474"/>
      <c r="V100" s="503"/>
      <c r="W100" s="481"/>
      <c r="X100" s="453"/>
      <c r="Y100" s="453"/>
    </row>
    <row r="101" spans="1:25" ht="22.5" customHeight="1" x14ac:dyDescent="0.2">
      <c r="A101" s="632"/>
      <c r="B101" s="448"/>
      <c r="C101" s="448"/>
      <c r="D101" s="448"/>
      <c r="E101" s="217" t="s">
        <v>512</v>
      </c>
      <c r="F101" s="448"/>
      <c r="G101" s="642"/>
      <c r="H101" s="460"/>
      <c r="I101" s="43" t="s">
        <v>659</v>
      </c>
      <c r="J101" s="289">
        <v>96.83</v>
      </c>
      <c r="K101" s="105" t="e">
        <f>(((K97/K98)+(K99+K100))/2)*100</f>
        <v>#DIV/0!</v>
      </c>
      <c r="L101" s="160" t="e">
        <f t="shared" ref="L101:T101" si="163">(((L97/L98)+(L99+L100))/2)*100</f>
        <v>#DIV/0!</v>
      </c>
      <c r="M101" s="160" t="e">
        <f t="shared" si="163"/>
        <v>#DIV/0!</v>
      </c>
      <c r="N101" s="160" t="e">
        <f t="shared" si="163"/>
        <v>#DIV/0!</v>
      </c>
      <c r="O101" s="160" t="e">
        <f t="shared" si="163"/>
        <v>#DIV/0!</v>
      </c>
      <c r="P101" s="160" t="e">
        <f t="shared" si="163"/>
        <v>#DIV/0!</v>
      </c>
      <c r="Q101" s="160" t="e">
        <f t="shared" si="163"/>
        <v>#DIV/0!</v>
      </c>
      <c r="R101" s="160" t="e">
        <f t="shared" si="163"/>
        <v>#DIV/0!</v>
      </c>
      <c r="S101" s="160" t="e">
        <f t="shared" si="163"/>
        <v>#DIV/0!</v>
      </c>
      <c r="T101" s="160" t="e">
        <f t="shared" si="163"/>
        <v>#DIV/0!</v>
      </c>
      <c r="U101" s="474"/>
      <c r="V101" s="503"/>
      <c r="W101" s="481"/>
      <c r="X101" s="456"/>
      <c r="Y101" s="456"/>
    </row>
    <row r="102" spans="1:25" ht="46.5" customHeight="1" x14ac:dyDescent="0.2">
      <c r="A102" s="645" t="s">
        <v>237</v>
      </c>
      <c r="B102" s="508"/>
      <c r="C102" s="536"/>
      <c r="D102" s="437"/>
      <c r="E102" s="216" t="s">
        <v>512</v>
      </c>
      <c r="F102" s="448">
        <v>21</v>
      </c>
      <c r="G102" s="588" t="s">
        <v>438</v>
      </c>
      <c r="H102" s="481" t="s">
        <v>312</v>
      </c>
      <c r="I102" s="19" t="s">
        <v>311</v>
      </c>
      <c r="J102" s="475">
        <v>2579</v>
      </c>
      <c r="K102" s="131"/>
      <c r="L102" s="186"/>
      <c r="M102" s="186"/>
      <c r="N102" s="186"/>
      <c r="O102" s="186"/>
      <c r="P102" s="186"/>
      <c r="Q102" s="186"/>
      <c r="R102" s="186"/>
      <c r="S102" s="186"/>
      <c r="T102" s="244"/>
      <c r="U102" s="474"/>
      <c r="V102" s="503" t="s">
        <v>54</v>
      </c>
      <c r="W102" s="497" t="s">
        <v>25</v>
      </c>
      <c r="X102" s="481" t="s">
        <v>493</v>
      </c>
      <c r="Y102" s="452" t="s">
        <v>117</v>
      </c>
    </row>
    <row r="103" spans="1:25" ht="43.5" x14ac:dyDescent="0.2">
      <c r="A103" s="645"/>
      <c r="B103" s="508"/>
      <c r="C103" s="536"/>
      <c r="D103" s="437"/>
      <c r="E103" s="216" t="s">
        <v>512</v>
      </c>
      <c r="F103" s="448"/>
      <c r="G103" s="588"/>
      <c r="H103" s="481"/>
      <c r="I103" s="19" t="s">
        <v>307</v>
      </c>
      <c r="J103" s="476"/>
      <c r="K103" s="129"/>
      <c r="L103" s="172"/>
      <c r="M103" s="172"/>
      <c r="N103" s="172"/>
      <c r="O103" s="172"/>
      <c r="P103" s="172"/>
      <c r="Q103" s="172"/>
      <c r="R103" s="172"/>
      <c r="S103" s="172"/>
      <c r="T103" s="229"/>
      <c r="U103" s="474"/>
      <c r="V103" s="503"/>
      <c r="W103" s="497"/>
      <c r="X103" s="481"/>
      <c r="Y103" s="453"/>
    </row>
    <row r="104" spans="1:25" ht="43.5" x14ac:dyDescent="0.2">
      <c r="A104" s="645"/>
      <c r="B104" s="508"/>
      <c r="C104" s="536"/>
      <c r="D104" s="437"/>
      <c r="E104" s="216" t="s">
        <v>512</v>
      </c>
      <c r="F104" s="448"/>
      <c r="G104" s="588"/>
      <c r="H104" s="481"/>
      <c r="I104" s="19" t="s">
        <v>310</v>
      </c>
      <c r="J104" s="629">
        <v>2675</v>
      </c>
      <c r="K104" s="129"/>
      <c r="L104" s="172"/>
      <c r="M104" s="172"/>
      <c r="N104" s="172"/>
      <c r="O104" s="172"/>
      <c r="P104" s="172"/>
      <c r="Q104" s="172"/>
      <c r="R104" s="172"/>
      <c r="S104" s="172"/>
      <c r="T104" s="229"/>
      <c r="U104" s="474"/>
      <c r="V104" s="503"/>
      <c r="W104" s="497"/>
      <c r="X104" s="481"/>
      <c r="Y104" s="453"/>
    </row>
    <row r="105" spans="1:25" ht="43.5" x14ac:dyDescent="0.2">
      <c r="A105" s="645"/>
      <c r="B105" s="508"/>
      <c r="C105" s="536"/>
      <c r="D105" s="437"/>
      <c r="E105" s="216" t="s">
        <v>512</v>
      </c>
      <c r="F105" s="448"/>
      <c r="G105" s="588"/>
      <c r="H105" s="481"/>
      <c r="I105" s="19" t="s">
        <v>308</v>
      </c>
      <c r="J105" s="630"/>
      <c r="K105" s="129"/>
      <c r="L105" s="172"/>
      <c r="M105" s="172"/>
      <c r="N105" s="172"/>
      <c r="O105" s="172"/>
      <c r="P105" s="172"/>
      <c r="Q105" s="172"/>
      <c r="R105" s="172"/>
      <c r="S105" s="172"/>
      <c r="T105" s="229"/>
      <c r="U105" s="474"/>
      <c r="V105" s="503"/>
      <c r="W105" s="497"/>
      <c r="X105" s="481"/>
      <c r="Y105" s="453"/>
    </row>
    <row r="106" spans="1:25" ht="21.75" customHeight="1" x14ac:dyDescent="0.2">
      <c r="A106" s="645"/>
      <c r="B106" s="563"/>
      <c r="C106" s="536"/>
      <c r="D106" s="437"/>
      <c r="E106" s="217" t="s">
        <v>512</v>
      </c>
      <c r="F106" s="448"/>
      <c r="G106" s="588"/>
      <c r="H106" s="481"/>
      <c r="I106" s="19" t="s">
        <v>309</v>
      </c>
      <c r="J106" s="289">
        <v>96.41</v>
      </c>
      <c r="K106" s="105" t="e">
        <f>((K102+K104)/(K103+K105))*100</f>
        <v>#DIV/0!</v>
      </c>
      <c r="L106" s="105" t="e">
        <f t="shared" ref="L106" si="164">((L102+L104)/(L103+L105))*100</f>
        <v>#DIV/0!</v>
      </c>
      <c r="M106" s="105" t="e">
        <f t="shared" ref="M106" si="165">((M102+M104)/(M103+M105))*100</f>
        <v>#DIV/0!</v>
      </c>
      <c r="N106" s="105" t="e">
        <f t="shared" ref="N106" si="166">((N102+N104)/(N103+N105))*100</f>
        <v>#DIV/0!</v>
      </c>
      <c r="O106" s="105" t="e">
        <f t="shared" ref="O106" si="167">((O102+O104)/(O103+O105))*100</f>
        <v>#DIV/0!</v>
      </c>
      <c r="P106" s="105" t="e">
        <f t="shared" ref="P106" si="168">((P102+P104)/(P103+P105))*100</f>
        <v>#DIV/0!</v>
      </c>
      <c r="Q106" s="105" t="e">
        <f t="shared" ref="Q106" si="169">((Q102+Q104)/(Q103+Q105))*100</f>
        <v>#DIV/0!</v>
      </c>
      <c r="R106" s="105" t="e">
        <f t="shared" ref="R106" si="170">((R102+R104)/(R103+R105))*100</f>
        <v>#DIV/0!</v>
      </c>
      <c r="S106" s="105" t="e">
        <f t="shared" ref="S106" si="171">((S102+S104)/(S103+S105))*100</f>
        <v>#DIV/0!</v>
      </c>
      <c r="T106" s="231" t="e">
        <f t="shared" ref="T106" si="172">((T102+T104)/(T103+T105))*100</f>
        <v>#DIV/0!</v>
      </c>
      <c r="U106" s="474"/>
      <c r="V106" s="503"/>
      <c r="W106" s="497"/>
      <c r="X106" s="481"/>
      <c r="Y106" s="456"/>
    </row>
    <row r="107" spans="1:25" ht="65.25" customHeight="1" x14ac:dyDescent="0.2">
      <c r="A107" s="645"/>
      <c r="B107" s="437"/>
      <c r="C107" s="448"/>
      <c r="D107" s="448"/>
      <c r="E107" s="216" t="s">
        <v>512</v>
      </c>
      <c r="F107" s="441">
        <v>22</v>
      </c>
      <c r="G107" s="449" t="s">
        <v>660</v>
      </c>
      <c r="H107" s="588" t="s">
        <v>661</v>
      </c>
      <c r="I107" s="19" t="s">
        <v>663</v>
      </c>
      <c r="J107" s="303">
        <v>108</v>
      </c>
      <c r="K107" s="131"/>
      <c r="L107" s="172"/>
      <c r="M107" s="172"/>
      <c r="N107" s="172"/>
      <c r="O107" s="172"/>
      <c r="P107" s="172"/>
      <c r="Q107" s="172"/>
      <c r="R107" s="172"/>
      <c r="S107" s="172"/>
      <c r="T107" s="229"/>
      <c r="U107" s="474"/>
      <c r="V107" s="503"/>
      <c r="W107" s="640"/>
      <c r="X107" s="453"/>
      <c r="Y107" s="453"/>
    </row>
    <row r="108" spans="1:25" x14ac:dyDescent="0.2">
      <c r="A108" s="645"/>
      <c r="B108" s="437"/>
      <c r="C108" s="448"/>
      <c r="D108" s="448"/>
      <c r="E108" s="216" t="s">
        <v>512</v>
      </c>
      <c r="F108" s="442"/>
      <c r="G108" s="450"/>
      <c r="H108" s="588"/>
      <c r="I108" s="19" t="s">
        <v>662</v>
      </c>
      <c r="J108" s="304">
        <v>108</v>
      </c>
      <c r="K108" s="129"/>
      <c r="L108" s="172"/>
      <c r="M108" s="172"/>
      <c r="N108" s="172"/>
      <c r="O108" s="172"/>
      <c r="P108" s="172"/>
      <c r="Q108" s="172"/>
      <c r="R108" s="172"/>
      <c r="S108" s="172"/>
      <c r="T108" s="229"/>
      <c r="U108" s="474"/>
      <c r="V108" s="503"/>
      <c r="W108" s="640"/>
      <c r="X108" s="453"/>
      <c r="Y108" s="453"/>
    </row>
    <row r="109" spans="1:25" ht="32.25" customHeight="1" x14ac:dyDescent="0.2">
      <c r="A109" s="645"/>
      <c r="B109" s="437"/>
      <c r="C109" s="448"/>
      <c r="D109" s="448"/>
      <c r="E109" s="216" t="s">
        <v>512</v>
      </c>
      <c r="F109" s="442"/>
      <c r="G109" s="450"/>
      <c r="H109" s="588"/>
      <c r="I109" s="19" t="s">
        <v>666</v>
      </c>
      <c r="J109" s="304">
        <v>100</v>
      </c>
      <c r="K109" s="129" t="e">
        <f>K107/K108*100</f>
        <v>#DIV/0!</v>
      </c>
      <c r="L109" s="129" t="e">
        <f t="shared" ref="L109:T109" si="173">L107/L108*100</f>
        <v>#DIV/0!</v>
      </c>
      <c r="M109" s="129" t="e">
        <f t="shared" si="173"/>
        <v>#DIV/0!</v>
      </c>
      <c r="N109" s="129" t="e">
        <f t="shared" si="173"/>
        <v>#DIV/0!</v>
      </c>
      <c r="O109" s="129" t="e">
        <f t="shared" si="173"/>
        <v>#DIV/0!</v>
      </c>
      <c r="P109" s="129" t="e">
        <f t="shared" si="173"/>
        <v>#DIV/0!</v>
      </c>
      <c r="Q109" s="129" t="e">
        <f t="shared" si="173"/>
        <v>#DIV/0!</v>
      </c>
      <c r="R109" s="129" t="e">
        <f t="shared" si="173"/>
        <v>#DIV/0!</v>
      </c>
      <c r="S109" s="129" t="e">
        <f t="shared" si="173"/>
        <v>#DIV/0!</v>
      </c>
      <c r="T109" s="230" t="e">
        <f t="shared" si="173"/>
        <v>#DIV/0!</v>
      </c>
      <c r="U109" s="474"/>
      <c r="V109" s="503"/>
      <c r="W109" s="640"/>
      <c r="X109" s="453"/>
      <c r="Y109" s="453"/>
    </row>
    <row r="110" spans="1:25" ht="69" customHeight="1" x14ac:dyDescent="0.2">
      <c r="A110" s="645"/>
      <c r="B110" s="437"/>
      <c r="C110" s="448"/>
      <c r="D110" s="448"/>
      <c r="E110" s="216" t="s">
        <v>512</v>
      </c>
      <c r="F110" s="442"/>
      <c r="G110" s="450"/>
      <c r="H110" s="588" t="s">
        <v>313</v>
      </c>
      <c r="I110" s="19" t="s">
        <v>664</v>
      </c>
      <c r="J110" s="304">
        <v>0</v>
      </c>
      <c r="K110" s="129"/>
      <c r="L110" s="172"/>
      <c r="M110" s="172"/>
      <c r="N110" s="172"/>
      <c r="O110" s="172"/>
      <c r="P110" s="172"/>
      <c r="Q110" s="172"/>
      <c r="R110" s="172"/>
      <c r="S110" s="172"/>
      <c r="T110" s="229"/>
      <c r="U110" s="474"/>
      <c r="V110" s="503"/>
      <c r="W110" s="640"/>
      <c r="X110" s="453"/>
      <c r="Y110" s="453"/>
    </row>
    <row r="111" spans="1:25" ht="90.75" customHeight="1" x14ac:dyDescent="0.2">
      <c r="A111" s="645"/>
      <c r="B111" s="437"/>
      <c r="C111" s="448"/>
      <c r="D111" s="448"/>
      <c r="E111" s="216" t="s">
        <v>512</v>
      </c>
      <c r="F111" s="442"/>
      <c r="G111" s="450"/>
      <c r="H111" s="588"/>
      <c r="I111" s="19" t="s">
        <v>665</v>
      </c>
      <c r="J111" s="304">
        <v>0</v>
      </c>
      <c r="K111" s="129"/>
      <c r="L111" s="172"/>
      <c r="M111" s="172"/>
      <c r="N111" s="172"/>
      <c r="O111" s="172"/>
      <c r="P111" s="172"/>
      <c r="Q111" s="172"/>
      <c r="R111" s="172"/>
      <c r="S111" s="172"/>
      <c r="T111" s="229"/>
      <c r="U111" s="474"/>
      <c r="V111" s="503"/>
      <c r="W111" s="640"/>
      <c r="X111" s="453"/>
      <c r="Y111" s="453"/>
    </row>
    <row r="112" spans="1:25" ht="25.5" customHeight="1" x14ac:dyDescent="0.2">
      <c r="A112" s="645"/>
      <c r="B112" s="437"/>
      <c r="C112" s="448"/>
      <c r="D112" s="448"/>
      <c r="E112" s="216" t="s">
        <v>512</v>
      </c>
      <c r="F112" s="443"/>
      <c r="G112" s="567"/>
      <c r="H112" s="588"/>
      <c r="I112" s="19" t="s">
        <v>667</v>
      </c>
      <c r="J112" s="304">
        <v>0</v>
      </c>
      <c r="K112" s="129" t="e">
        <f>K110/K111*100</f>
        <v>#DIV/0!</v>
      </c>
      <c r="L112" s="129" t="e">
        <f t="shared" ref="L112" si="174">L110/L111*100</f>
        <v>#DIV/0!</v>
      </c>
      <c r="M112" s="129" t="e">
        <f t="shared" ref="M112" si="175">M110/M111*100</f>
        <v>#DIV/0!</v>
      </c>
      <c r="N112" s="129" t="e">
        <f t="shared" ref="N112" si="176">N110/N111*100</f>
        <v>#DIV/0!</v>
      </c>
      <c r="O112" s="129" t="e">
        <f t="shared" ref="O112" si="177">O110/O111*100</f>
        <v>#DIV/0!</v>
      </c>
      <c r="P112" s="129" t="e">
        <f t="shared" ref="P112" si="178">P110/P111*100</f>
        <v>#DIV/0!</v>
      </c>
      <c r="Q112" s="129" t="e">
        <f t="shared" ref="Q112" si="179">Q110/Q111*100</f>
        <v>#DIV/0!</v>
      </c>
      <c r="R112" s="129" t="e">
        <f t="shared" ref="R112" si="180">R110/R111*100</f>
        <v>#DIV/0!</v>
      </c>
      <c r="S112" s="129" t="e">
        <f t="shared" ref="S112" si="181">S110/S111*100</f>
        <v>#DIV/0!</v>
      </c>
      <c r="T112" s="230" t="e">
        <f t="shared" ref="T112" si="182">T110/T111*100</f>
        <v>#DIV/0!</v>
      </c>
      <c r="U112" s="474"/>
      <c r="V112" s="503"/>
      <c r="W112" s="640"/>
      <c r="X112" s="456"/>
      <c r="Y112" s="453"/>
    </row>
    <row r="113" spans="1:25" ht="21.75" customHeight="1" x14ac:dyDescent="0.2">
      <c r="A113" s="447" t="s">
        <v>118</v>
      </c>
      <c r="B113" s="447"/>
      <c r="C113" s="447"/>
      <c r="D113" s="447"/>
      <c r="E113" s="447"/>
      <c r="F113" s="447"/>
      <c r="G113" s="447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447"/>
      <c r="S113" s="447"/>
      <c r="T113" s="447"/>
      <c r="U113" s="447"/>
      <c r="V113" s="447"/>
      <c r="W113" s="447"/>
      <c r="X113" s="447"/>
      <c r="Y113" s="447"/>
    </row>
    <row r="114" spans="1:25" ht="28.5" customHeight="1" x14ac:dyDescent="0.2">
      <c r="A114" s="646" t="s">
        <v>238</v>
      </c>
      <c r="B114" s="508"/>
      <c r="C114" s="542">
        <v>3</v>
      </c>
      <c r="D114" s="435">
        <v>12</v>
      </c>
      <c r="E114" s="216" t="s">
        <v>510</v>
      </c>
      <c r="F114" s="443">
        <v>23</v>
      </c>
      <c r="G114" s="531" t="s">
        <v>440</v>
      </c>
      <c r="H114" s="453" t="s">
        <v>314</v>
      </c>
      <c r="I114" s="18" t="s">
        <v>538</v>
      </c>
      <c r="J114" s="282"/>
      <c r="K114" s="129"/>
      <c r="L114" s="172"/>
      <c r="M114" s="172"/>
      <c r="N114" s="172"/>
      <c r="O114" s="172"/>
      <c r="P114" s="172"/>
      <c r="Q114" s="172"/>
      <c r="R114" s="172"/>
      <c r="S114" s="172"/>
      <c r="T114" s="229"/>
      <c r="U114" s="474"/>
      <c r="V114" s="644" t="s">
        <v>54</v>
      </c>
      <c r="W114" s="497" t="s">
        <v>149</v>
      </c>
      <c r="X114" s="519" t="s">
        <v>490</v>
      </c>
      <c r="Y114" s="452" t="s">
        <v>119</v>
      </c>
    </row>
    <row r="115" spans="1:25" ht="63.75" customHeight="1" x14ac:dyDescent="0.2">
      <c r="A115" s="646"/>
      <c r="B115" s="508"/>
      <c r="C115" s="542"/>
      <c r="D115" s="435"/>
      <c r="E115" s="216" t="s">
        <v>510</v>
      </c>
      <c r="F115" s="443"/>
      <c r="G115" s="531"/>
      <c r="H115" s="453"/>
      <c r="I115" s="18" t="s">
        <v>315</v>
      </c>
      <c r="J115" s="305">
        <v>10</v>
      </c>
      <c r="K115" s="129"/>
      <c r="L115" s="172"/>
      <c r="M115" s="172"/>
      <c r="N115" s="172"/>
      <c r="O115" s="172"/>
      <c r="P115" s="172"/>
      <c r="Q115" s="172"/>
      <c r="R115" s="172"/>
      <c r="S115" s="172"/>
      <c r="T115" s="229"/>
      <c r="U115" s="474"/>
      <c r="V115" s="644"/>
      <c r="W115" s="497"/>
      <c r="X115" s="481"/>
      <c r="Y115" s="453"/>
    </row>
    <row r="116" spans="1:25" ht="48" x14ac:dyDescent="0.2">
      <c r="A116" s="646"/>
      <c r="B116" s="508"/>
      <c r="C116" s="542"/>
      <c r="D116" s="435"/>
      <c r="E116" s="216" t="s">
        <v>510</v>
      </c>
      <c r="F116" s="448"/>
      <c r="G116" s="647"/>
      <c r="H116" s="453"/>
      <c r="I116" s="19" t="s">
        <v>120</v>
      </c>
      <c r="J116" s="304">
        <v>10</v>
      </c>
      <c r="K116" s="129"/>
      <c r="L116" s="172"/>
      <c r="M116" s="172"/>
      <c r="N116" s="172"/>
      <c r="O116" s="172"/>
      <c r="P116" s="172"/>
      <c r="Q116" s="172"/>
      <c r="R116" s="172"/>
      <c r="S116" s="172"/>
      <c r="T116" s="229"/>
      <c r="U116" s="474"/>
      <c r="V116" s="644"/>
      <c r="W116" s="497"/>
      <c r="X116" s="481"/>
      <c r="Y116" s="453"/>
    </row>
    <row r="117" spans="1:25" ht="27.75" customHeight="1" x14ac:dyDescent="0.2">
      <c r="A117" s="646"/>
      <c r="B117" s="508"/>
      <c r="C117" s="542"/>
      <c r="D117" s="435"/>
      <c r="E117" s="216" t="s">
        <v>510</v>
      </c>
      <c r="F117" s="448"/>
      <c r="G117" s="647"/>
      <c r="H117" s="453"/>
      <c r="I117" s="19" t="s">
        <v>26</v>
      </c>
      <c r="J117" s="304">
        <v>100</v>
      </c>
      <c r="K117" s="105" t="e">
        <f>K115/K116*100</f>
        <v>#DIV/0!</v>
      </c>
      <c r="L117" s="105" t="e">
        <f t="shared" ref="L117" si="183">L115/L116*100</f>
        <v>#DIV/0!</v>
      </c>
      <c r="M117" s="105" t="e">
        <f t="shared" ref="M117" si="184">M115/M116*100</f>
        <v>#DIV/0!</v>
      </c>
      <c r="N117" s="105" t="e">
        <f t="shared" ref="N117" si="185">N115/N116*100</f>
        <v>#DIV/0!</v>
      </c>
      <c r="O117" s="105" t="e">
        <f t="shared" ref="O117" si="186">O115/O116*100</f>
        <v>#DIV/0!</v>
      </c>
      <c r="P117" s="105" t="e">
        <f t="shared" ref="P117" si="187">P115/P116*100</f>
        <v>#DIV/0!</v>
      </c>
      <c r="Q117" s="105" t="e">
        <f t="shared" ref="Q117" si="188">Q115/Q116*100</f>
        <v>#DIV/0!</v>
      </c>
      <c r="R117" s="105" t="e">
        <f t="shared" ref="R117" si="189">R115/R116*100</f>
        <v>#DIV/0!</v>
      </c>
      <c r="S117" s="105" t="e">
        <f t="shared" ref="S117" si="190">S115/S116*100</f>
        <v>#DIV/0!</v>
      </c>
      <c r="T117" s="231" t="e">
        <f t="shared" ref="T117" si="191">T115/T116*100</f>
        <v>#DIV/0!</v>
      </c>
      <c r="U117" s="474"/>
      <c r="V117" s="644"/>
      <c r="W117" s="497"/>
      <c r="X117" s="481"/>
      <c r="Y117" s="453"/>
    </row>
    <row r="118" spans="1:25" ht="69" customHeight="1" x14ac:dyDescent="0.2">
      <c r="A118" s="517" t="s">
        <v>121</v>
      </c>
      <c r="B118" s="509"/>
      <c r="C118" s="467"/>
      <c r="D118" s="414"/>
      <c r="E118" s="212" t="s">
        <v>510</v>
      </c>
      <c r="F118" s="466">
        <v>24</v>
      </c>
      <c r="G118" s="550" t="s">
        <v>441</v>
      </c>
      <c r="H118" s="575" t="s">
        <v>122</v>
      </c>
      <c r="I118" s="43" t="s">
        <v>123</v>
      </c>
      <c r="J118" s="288" t="s">
        <v>545</v>
      </c>
      <c r="K118" s="172"/>
      <c r="L118" s="116"/>
      <c r="M118" s="116"/>
      <c r="N118" s="116"/>
      <c r="O118" s="116"/>
      <c r="P118" s="116"/>
      <c r="Q118" s="116"/>
      <c r="R118" s="116"/>
      <c r="S118" s="116"/>
      <c r="T118" s="239"/>
      <c r="U118" s="474"/>
      <c r="V118" s="503" t="s">
        <v>54</v>
      </c>
      <c r="W118" s="640" t="s">
        <v>25</v>
      </c>
      <c r="X118" s="452" t="s">
        <v>490</v>
      </c>
      <c r="Y118" s="452" t="s">
        <v>119</v>
      </c>
    </row>
    <row r="119" spans="1:25" ht="21.75" customHeight="1" x14ac:dyDescent="0.2">
      <c r="A119" s="518"/>
      <c r="B119" s="510"/>
      <c r="C119" s="468"/>
      <c r="D119" s="414"/>
      <c r="E119" s="212" t="s">
        <v>510</v>
      </c>
      <c r="F119" s="463"/>
      <c r="G119" s="551"/>
      <c r="H119" s="497"/>
      <c r="I119" s="43" t="s">
        <v>668</v>
      </c>
      <c r="J119" s="306">
        <v>1</v>
      </c>
      <c r="K119" s="187"/>
      <c r="L119" s="154"/>
      <c r="M119" s="154"/>
      <c r="N119" s="154"/>
      <c r="O119" s="154"/>
      <c r="P119" s="154"/>
      <c r="Q119" s="154"/>
      <c r="R119" s="154"/>
      <c r="S119" s="154"/>
      <c r="T119" s="154"/>
      <c r="U119" s="474"/>
      <c r="V119" s="503"/>
      <c r="W119" s="640"/>
      <c r="X119" s="453"/>
      <c r="Y119" s="453"/>
    </row>
    <row r="120" spans="1:25" ht="27" customHeight="1" x14ac:dyDescent="0.2">
      <c r="A120" s="518"/>
      <c r="B120" s="510"/>
      <c r="C120" s="468"/>
      <c r="D120" s="414"/>
      <c r="E120" s="212" t="s">
        <v>510</v>
      </c>
      <c r="F120" s="463"/>
      <c r="G120" s="551"/>
      <c r="H120" s="497"/>
      <c r="I120" s="44" t="s">
        <v>26</v>
      </c>
      <c r="J120" s="307">
        <v>100</v>
      </c>
      <c r="K120" s="105" t="e">
        <f>K118/K119*100</f>
        <v>#DIV/0!</v>
      </c>
      <c r="L120" s="116"/>
      <c r="M120" s="116"/>
      <c r="N120" s="116"/>
      <c r="O120" s="116"/>
      <c r="P120" s="116"/>
      <c r="Q120" s="116"/>
      <c r="R120" s="116"/>
      <c r="S120" s="116"/>
      <c r="T120" s="239"/>
      <c r="U120" s="474"/>
      <c r="V120" s="504"/>
      <c r="W120" s="641"/>
      <c r="X120" s="456"/>
      <c r="Y120" s="456"/>
    </row>
    <row r="121" spans="1:25" ht="21.75" customHeight="1" x14ac:dyDescent="0.2">
      <c r="A121" s="576" t="s">
        <v>124</v>
      </c>
      <c r="B121" s="576"/>
      <c r="C121" s="576"/>
      <c r="D121" s="576"/>
      <c r="E121" s="576"/>
      <c r="F121" s="576"/>
      <c r="G121" s="576"/>
      <c r="H121" s="576"/>
      <c r="I121" s="576"/>
      <c r="J121" s="576"/>
      <c r="K121" s="576"/>
      <c r="L121" s="576"/>
      <c r="M121" s="576"/>
      <c r="N121" s="576"/>
      <c r="O121" s="576"/>
      <c r="P121" s="576"/>
      <c r="Q121" s="576"/>
      <c r="R121" s="576"/>
      <c r="S121" s="576"/>
      <c r="T121" s="576"/>
      <c r="U121" s="576"/>
      <c r="V121" s="576"/>
      <c r="W121" s="576"/>
      <c r="X121" s="576"/>
      <c r="Y121" s="576"/>
    </row>
    <row r="122" spans="1:25" ht="21.75" customHeight="1" x14ac:dyDescent="0.2">
      <c r="A122" s="447" t="s">
        <v>125</v>
      </c>
      <c r="B122" s="447"/>
      <c r="C122" s="447"/>
      <c r="D122" s="447"/>
      <c r="E122" s="447"/>
      <c r="F122" s="447"/>
      <c r="G122" s="447"/>
      <c r="H122" s="447"/>
      <c r="I122" s="447"/>
      <c r="J122" s="447"/>
      <c r="K122" s="447"/>
      <c r="L122" s="447"/>
      <c r="M122" s="447"/>
      <c r="N122" s="447"/>
      <c r="O122" s="447"/>
      <c r="P122" s="447"/>
      <c r="Q122" s="447"/>
      <c r="R122" s="447"/>
      <c r="S122" s="447"/>
      <c r="T122" s="447"/>
      <c r="U122" s="447"/>
      <c r="V122" s="447"/>
      <c r="W122" s="447"/>
      <c r="X122" s="447"/>
      <c r="Y122" s="447"/>
    </row>
    <row r="123" spans="1:25" ht="71.25" customHeight="1" x14ac:dyDescent="0.2">
      <c r="A123" s="518" t="s">
        <v>126</v>
      </c>
      <c r="B123" s="637">
        <v>2</v>
      </c>
      <c r="C123" s="542">
        <v>4</v>
      </c>
      <c r="D123" s="432">
        <v>13</v>
      </c>
      <c r="E123" s="426" t="s">
        <v>508</v>
      </c>
      <c r="F123" s="463">
        <v>25</v>
      </c>
      <c r="G123" s="491" t="s">
        <v>442</v>
      </c>
      <c r="H123" s="497" t="s">
        <v>316</v>
      </c>
      <c r="I123" s="42" t="s">
        <v>127</v>
      </c>
      <c r="J123" s="293">
        <v>2</v>
      </c>
      <c r="K123" s="129"/>
      <c r="L123" s="172"/>
      <c r="M123" s="172"/>
      <c r="N123" s="172"/>
      <c r="O123" s="172"/>
      <c r="P123" s="172"/>
      <c r="Q123" s="172"/>
      <c r="R123" s="172"/>
      <c r="S123" s="172"/>
      <c r="T123" s="229"/>
      <c r="U123" s="474"/>
      <c r="V123" s="502" t="s">
        <v>54</v>
      </c>
      <c r="W123" s="639" t="s">
        <v>25</v>
      </c>
      <c r="X123" s="452" t="s">
        <v>490</v>
      </c>
      <c r="Y123" s="452" t="s">
        <v>23</v>
      </c>
    </row>
    <row r="124" spans="1:25" ht="31.5" customHeight="1" x14ac:dyDescent="0.2">
      <c r="A124" s="518"/>
      <c r="B124" s="637"/>
      <c r="C124" s="542"/>
      <c r="D124" s="433"/>
      <c r="E124" s="426" t="s">
        <v>508</v>
      </c>
      <c r="F124" s="463"/>
      <c r="G124" s="491"/>
      <c r="H124" s="497"/>
      <c r="I124" s="43" t="s">
        <v>128</v>
      </c>
      <c r="J124" s="288">
        <v>4</v>
      </c>
      <c r="K124" s="129"/>
      <c r="L124" s="172"/>
      <c r="M124" s="172"/>
      <c r="N124" s="172"/>
      <c r="O124" s="172"/>
      <c r="P124" s="172"/>
      <c r="Q124" s="172"/>
      <c r="R124" s="172"/>
      <c r="S124" s="172"/>
      <c r="T124" s="229"/>
      <c r="U124" s="474"/>
      <c r="V124" s="503"/>
      <c r="W124" s="640"/>
      <c r="X124" s="453"/>
      <c r="Y124" s="453"/>
    </row>
    <row r="125" spans="1:25" ht="21.75" customHeight="1" x14ac:dyDescent="0.2">
      <c r="A125" s="518"/>
      <c r="B125" s="638"/>
      <c r="C125" s="542"/>
      <c r="D125" s="434"/>
      <c r="E125" s="426" t="s">
        <v>508</v>
      </c>
      <c r="F125" s="464"/>
      <c r="G125" s="492"/>
      <c r="H125" s="498"/>
      <c r="I125" s="44" t="s">
        <v>26</v>
      </c>
      <c r="J125" s="307">
        <v>50</v>
      </c>
      <c r="K125" s="105" t="e">
        <f>K123/K124*100</f>
        <v>#DIV/0!</v>
      </c>
      <c r="L125" s="105" t="e">
        <f t="shared" ref="L125" si="192">L123/L124*100</f>
        <v>#DIV/0!</v>
      </c>
      <c r="M125" s="105" t="e">
        <f t="shared" ref="M125" si="193">M123/M124*100</f>
        <v>#DIV/0!</v>
      </c>
      <c r="N125" s="105" t="e">
        <f t="shared" ref="N125" si="194">N123/N124*100</f>
        <v>#DIV/0!</v>
      </c>
      <c r="O125" s="105" t="e">
        <f t="shared" ref="O125" si="195">O123/O124*100</f>
        <v>#DIV/0!</v>
      </c>
      <c r="P125" s="105" t="e">
        <f t="shared" ref="P125" si="196">P123/P124*100</f>
        <v>#DIV/0!</v>
      </c>
      <c r="Q125" s="105" t="e">
        <f t="shared" ref="Q125" si="197">Q123/Q124*100</f>
        <v>#DIV/0!</v>
      </c>
      <c r="R125" s="105" t="e">
        <f t="shared" ref="R125" si="198">R123/R124*100</f>
        <v>#DIV/0!</v>
      </c>
      <c r="S125" s="105" t="e">
        <f t="shared" ref="S125" si="199">S123/S124*100</f>
        <v>#DIV/0!</v>
      </c>
      <c r="T125" s="231" t="e">
        <f t="shared" ref="T125" si="200">T123/T124*100</f>
        <v>#DIV/0!</v>
      </c>
      <c r="U125" s="474"/>
      <c r="V125" s="504"/>
      <c r="W125" s="641"/>
      <c r="X125" s="456"/>
      <c r="Y125" s="456"/>
    </row>
    <row r="126" spans="1:25" ht="21.75" customHeight="1" x14ac:dyDescent="0.2">
      <c r="A126" s="447" t="s">
        <v>239</v>
      </c>
      <c r="B126" s="447"/>
      <c r="C126" s="447"/>
      <c r="D126" s="447"/>
      <c r="E126" s="447"/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7"/>
      <c r="S126" s="447"/>
      <c r="T126" s="447"/>
      <c r="U126" s="447"/>
      <c r="V126" s="447"/>
      <c r="W126" s="447"/>
      <c r="X126" s="447"/>
      <c r="Y126" s="447"/>
    </row>
    <row r="127" spans="1:25" ht="44.25" customHeight="1" x14ac:dyDescent="0.2">
      <c r="A127" s="505" t="s">
        <v>129</v>
      </c>
      <c r="B127" s="65"/>
      <c r="C127" s="415"/>
      <c r="D127" s="448"/>
      <c r="E127" s="426" t="s">
        <v>511</v>
      </c>
      <c r="F127" s="70">
        <v>26</v>
      </c>
      <c r="G127" s="16" t="s">
        <v>443</v>
      </c>
      <c r="H127" s="481" t="s">
        <v>317</v>
      </c>
      <c r="I127" s="308" t="s">
        <v>318</v>
      </c>
      <c r="J127" s="277">
        <v>4313</v>
      </c>
      <c r="K127" s="310"/>
      <c r="L127" s="172"/>
      <c r="M127" s="172"/>
      <c r="N127" s="172"/>
      <c r="O127" s="172"/>
      <c r="P127" s="172"/>
      <c r="Q127" s="172"/>
      <c r="R127" s="172"/>
      <c r="S127" s="172"/>
      <c r="T127" s="229"/>
      <c r="U127" s="474"/>
      <c r="V127" s="516" t="s">
        <v>54</v>
      </c>
      <c r="W127" s="458" t="s">
        <v>22</v>
      </c>
      <c r="X127" s="481" t="s">
        <v>492</v>
      </c>
      <c r="Y127" s="35" t="s">
        <v>115</v>
      </c>
    </row>
    <row r="128" spans="1:25" ht="47.25" customHeight="1" x14ac:dyDescent="0.2">
      <c r="A128" s="506"/>
      <c r="B128" s="65"/>
      <c r="C128" s="415"/>
      <c r="D128" s="448"/>
      <c r="E128" s="426" t="s">
        <v>511</v>
      </c>
      <c r="F128" s="70"/>
      <c r="G128" s="481" t="s">
        <v>130</v>
      </c>
      <c r="H128" s="481"/>
      <c r="I128" s="308" t="s">
        <v>319</v>
      </c>
      <c r="J128" s="277">
        <v>21191</v>
      </c>
      <c r="K128" s="144"/>
      <c r="L128" s="188"/>
      <c r="M128" s="188"/>
      <c r="N128" s="188"/>
      <c r="O128" s="188"/>
      <c r="P128" s="188"/>
      <c r="Q128" s="188"/>
      <c r="R128" s="188"/>
      <c r="S128" s="188"/>
      <c r="T128" s="245"/>
      <c r="U128" s="474"/>
      <c r="V128" s="494"/>
      <c r="W128" s="459"/>
      <c r="X128" s="481"/>
      <c r="Y128" s="36"/>
    </row>
    <row r="129" spans="1:25" ht="24.75" customHeight="1" x14ac:dyDescent="0.2">
      <c r="A129" s="506"/>
      <c r="B129" s="65"/>
      <c r="C129" s="415"/>
      <c r="D129" s="448"/>
      <c r="E129" s="426" t="s">
        <v>511</v>
      </c>
      <c r="F129" s="70"/>
      <c r="G129" s="481"/>
      <c r="H129" s="481"/>
      <c r="I129" s="309" t="s">
        <v>26</v>
      </c>
      <c r="J129" s="285">
        <f>J127*100/J128</f>
        <v>20.352980038695673</v>
      </c>
      <c r="K129" s="301" t="e">
        <f>K127/K128*100</f>
        <v>#DIV/0!</v>
      </c>
      <c r="L129" s="105" t="e">
        <f t="shared" ref="L129" si="201">L127/L128*100</f>
        <v>#DIV/0!</v>
      </c>
      <c r="M129" s="105" t="e">
        <f t="shared" ref="M129" si="202">M127/M128*100</f>
        <v>#DIV/0!</v>
      </c>
      <c r="N129" s="105" t="e">
        <f t="shared" ref="N129" si="203">N127/N128*100</f>
        <v>#DIV/0!</v>
      </c>
      <c r="O129" s="105" t="e">
        <f t="shared" ref="O129" si="204">O127/O128*100</f>
        <v>#DIV/0!</v>
      </c>
      <c r="P129" s="105" t="e">
        <f t="shared" ref="P129" si="205">P127/P128*100</f>
        <v>#DIV/0!</v>
      </c>
      <c r="Q129" s="105" t="e">
        <f t="shared" ref="Q129" si="206">Q127/Q128*100</f>
        <v>#DIV/0!</v>
      </c>
      <c r="R129" s="105" t="e">
        <f t="shared" ref="R129" si="207">R127/R128*100</f>
        <v>#DIV/0!</v>
      </c>
      <c r="S129" s="105" t="e">
        <f t="shared" ref="S129" si="208">S127/S128*100</f>
        <v>#DIV/0!</v>
      </c>
      <c r="T129" s="231" t="e">
        <f t="shared" ref="T129" si="209">T127/T128*100</f>
        <v>#DIV/0!</v>
      </c>
      <c r="U129" s="474"/>
      <c r="V129" s="494"/>
      <c r="W129" s="459"/>
      <c r="X129" s="481"/>
      <c r="Y129" s="36"/>
    </row>
    <row r="130" spans="1:25" ht="60.75" customHeight="1" x14ac:dyDescent="0.2">
      <c r="A130" s="506"/>
      <c r="B130" s="65"/>
      <c r="C130" s="415"/>
      <c r="D130" s="448"/>
      <c r="E130" s="426" t="s">
        <v>511</v>
      </c>
      <c r="F130" s="70"/>
      <c r="G130" s="59" t="s">
        <v>131</v>
      </c>
      <c r="H130" s="481" t="s">
        <v>320</v>
      </c>
      <c r="I130" s="308" t="s">
        <v>321</v>
      </c>
      <c r="J130" s="277">
        <v>15563</v>
      </c>
      <c r="K130" s="105"/>
      <c r="L130" s="176"/>
      <c r="M130" s="176"/>
      <c r="N130" s="176"/>
      <c r="O130" s="176"/>
      <c r="P130" s="176"/>
      <c r="Q130" s="176"/>
      <c r="R130" s="176"/>
      <c r="S130" s="176"/>
      <c r="T130" s="236"/>
      <c r="U130" s="515"/>
      <c r="V130" s="494"/>
      <c r="W130" s="459"/>
      <c r="X130" s="481"/>
      <c r="Y130" s="36"/>
    </row>
    <row r="131" spans="1:25" ht="42" customHeight="1" x14ac:dyDescent="0.2">
      <c r="A131" s="506"/>
      <c r="B131" s="65"/>
      <c r="C131" s="415"/>
      <c r="D131" s="448"/>
      <c r="E131" s="426" t="s">
        <v>511</v>
      </c>
      <c r="F131" s="63"/>
      <c r="H131" s="481"/>
      <c r="I131" s="308" t="s">
        <v>132</v>
      </c>
      <c r="J131" s="277">
        <v>45595</v>
      </c>
      <c r="K131" s="129"/>
      <c r="L131" s="172"/>
      <c r="M131" s="172"/>
      <c r="N131" s="172"/>
      <c r="O131" s="172"/>
      <c r="P131" s="172"/>
      <c r="Q131" s="172"/>
      <c r="R131" s="172"/>
      <c r="S131" s="172"/>
      <c r="T131" s="229"/>
      <c r="U131" s="515"/>
      <c r="V131" s="494"/>
      <c r="W131" s="459"/>
      <c r="X131" s="481"/>
      <c r="Y131" s="36"/>
    </row>
    <row r="132" spans="1:25" ht="21.75" customHeight="1" x14ac:dyDescent="0.2">
      <c r="A132" s="506"/>
      <c r="B132" s="65"/>
      <c r="C132" s="415"/>
      <c r="D132" s="448"/>
      <c r="E132" s="426" t="s">
        <v>511</v>
      </c>
      <c r="F132" s="63"/>
      <c r="G132" s="59"/>
      <c r="H132" s="481"/>
      <c r="I132" s="309" t="s">
        <v>133</v>
      </c>
      <c r="J132" s="285">
        <f>J130*100/J131</f>
        <v>34.133128632525498</v>
      </c>
      <c r="K132" s="105" t="e">
        <f>K130/K131*100</f>
        <v>#DIV/0!</v>
      </c>
      <c r="L132" s="105" t="e">
        <f t="shared" ref="L132" si="210">L130/L131*100</f>
        <v>#DIV/0!</v>
      </c>
      <c r="M132" s="105" t="e">
        <f t="shared" ref="M132" si="211">M130/M131*100</f>
        <v>#DIV/0!</v>
      </c>
      <c r="N132" s="105" t="e">
        <f t="shared" ref="N132" si="212">N130/N131*100</f>
        <v>#DIV/0!</v>
      </c>
      <c r="O132" s="105" t="e">
        <f t="shared" ref="O132" si="213">O130/O131*100</f>
        <v>#DIV/0!</v>
      </c>
      <c r="P132" s="105" t="e">
        <f t="shared" ref="P132" si="214">P130/P131*100</f>
        <v>#DIV/0!</v>
      </c>
      <c r="Q132" s="105" t="e">
        <f t="shared" ref="Q132" si="215">Q130/Q131*100</f>
        <v>#DIV/0!</v>
      </c>
      <c r="R132" s="105" t="e">
        <f t="shared" ref="R132" si="216">R130/R131*100</f>
        <v>#DIV/0!</v>
      </c>
      <c r="S132" s="105" t="e">
        <f t="shared" ref="S132" si="217">S130/S131*100</f>
        <v>#DIV/0!</v>
      </c>
      <c r="T132" s="231" t="e">
        <f t="shared" ref="T132" si="218">T130/T131*100</f>
        <v>#DIV/0!</v>
      </c>
      <c r="U132" s="515"/>
      <c r="V132" s="495"/>
      <c r="W132" s="460"/>
      <c r="X132" s="481"/>
      <c r="Y132" s="36"/>
    </row>
    <row r="133" spans="1:25" ht="89.25" customHeight="1" x14ac:dyDescent="0.2">
      <c r="A133" s="506"/>
      <c r="B133" s="507"/>
      <c r="C133" s="462"/>
      <c r="D133" s="408"/>
      <c r="E133" s="218" t="s">
        <v>511</v>
      </c>
      <c r="F133" s="462">
        <v>27</v>
      </c>
      <c r="G133" s="568" t="s">
        <v>444</v>
      </c>
      <c r="H133" s="459" t="s">
        <v>322</v>
      </c>
      <c r="I133" s="43" t="s">
        <v>134</v>
      </c>
      <c r="J133" s="277">
        <v>16240</v>
      </c>
      <c r="K133" s="129"/>
      <c r="L133" s="172"/>
      <c r="M133" s="172"/>
      <c r="N133" s="172"/>
      <c r="O133" s="172"/>
      <c r="P133" s="172"/>
      <c r="Q133" s="172"/>
      <c r="R133" s="172"/>
      <c r="S133" s="172"/>
      <c r="T133" s="229"/>
      <c r="U133" s="474"/>
      <c r="V133" s="493" t="s">
        <v>54</v>
      </c>
      <c r="W133" s="496" t="s">
        <v>22</v>
      </c>
      <c r="X133" s="481" t="s">
        <v>492</v>
      </c>
      <c r="Y133" s="452" t="s">
        <v>115</v>
      </c>
    </row>
    <row r="134" spans="1:25" ht="44.25" customHeight="1" x14ac:dyDescent="0.2">
      <c r="A134" s="506"/>
      <c r="B134" s="508"/>
      <c r="C134" s="463"/>
      <c r="D134" s="408"/>
      <c r="E134" s="218" t="s">
        <v>511</v>
      </c>
      <c r="F134" s="463"/>
      <c r="G134" s="551"/>
      <c r="H134" s="459"/>
      <c r="I134" s="43" t="s">
        <v>323</v>
      </c>
      <c r="J134" s="276">
        <v>20067</v>
      </c>
      <c r="K134" s="103"/>
      <c r="L134" s="175"/>
      <c r="M134" s="175"/>
      <c r="N134" s="175"/>
      <c r="O134" s="175"/>
      <c r="P134" s="175"/>
      <c r="Q134" s="175"/>
      <c r="R134" s="175"/>
      <c r="S134" s="175"/>
      <c r="T134" s="235"/>
      <c r="U134" s="474"/>
      <c r="V134" s="494"/>
      <c r="W134" s="497"/>
      <c r="X134" s="481"/>
      <c r="Y134" s="453"/>
    </row>
    <row r="135" spans="1:25" ht="21.75" customHeight="1" x14ac:dyDescent="0.2">
      <c r="A135" s="506"/>
      <c r="B135" s="563"/>
      <c r="C135" s="464"/>
      <c r="D135" s="408"/>
      <c r="E135" s="218" t="s">
        <v>511</v>
      </c>
      <c r="F135" s="464"/>
      <c r="G135" s="553"/>
      <c r="H135" s="460"/>
      <c r="I135" s="43" t="s">
        <v>26</v>
      </c>
      <c r="J135" s="285">
        <f>J133*100/J134</f>
        <v>80.928888224448102</v>
      </c>
      <c r="K135" s="105" t="e">
        <f>K133/K134*100</f>
        <v>#DIV/0!</v>
      </c>
      <c r="L135" s="105" t="e">
        <f t="shared" ref="L135" si="219">L133/L134*100</f>
        <v>#DIV/0!</v>
      </c>
      <c r="M135" s="105" t="e">
        <f t="shared" ref="M135" si="220">M133/M134*100</f>
        <v>#DIV/0!</v>
      </c>
      <c r="N135" s="105" t="e">
        <f t="shared" ref="N135" si="221">N133/N134*100</f>
        <v>#DIV/0!</v>
      </c>
      <c r="O135" s="105" t="e">
        <f t="shared" ref="O135" si="222">O133/O134*100</f>
        <v>#DIV/0!</v>
      </c>
      <c r="P135" s="105" t="e">
        <f t="shared" ref="P135" si="223">P133/P134*100</f>
        <v>#DIV/0!</v>
      </c>
      <c r="Q135" s="105" t="e">
        <f t="shared" ref="Q135" si="224">Q133/Q134*100</f>
        <v>#DIV/0!</v>
      </c>
      <c r="R135" s="105" t="e">
        <f t="shared" ref="R135" si="225">R133/R134*100</f>
        <v>#DIV/0!</v>
      </c>
      <c r="S135" s="105" t="e">
        <f t="shared" ref="S135" si="226">S133/S134*100</f>
        <v>#DIV/0!</v>
      </c>
      <c r="T135" s="231" t="e">
        <f t="shared" ref="T135" si="227">T133/T134*100</f>
        <v>#DIV/0!</v>
      </c>
      <c r="U135" s="474"/>
      <c r="V135" s="495"/>
      <c r="W135" s="497"/>
      <c r="X135" s="481"/>
      <c r="Y135" s="456"/>
    </row>
    <row r="136" spans="1:25" ht="43.5" customHeight="1" x14ac:dyDescent="0.2">
      <c r="A136" s="506"/>
      <c r="B136" s="74"/>
      <c r="C136" s="67"/>
      <c r="D136" s="445">
        <v>14</v>
      </c>
      <c r="E136" s="218" t="s">
        <v>511</v>
      </c>
      <c r="F136" s="67">
        <v>28</v>
      </c>
      <c r="G136" s="30" t="s">
        <v>445</v>
      </c>
      <c r="H136" s="614" t="s">
        <v>673</v>
      </c>
      <c r="I136" s="43" t="s">
        <v>669</v>
      </c>
      <c r="J136" s="276">
        <v>142</v>
      </c>
      <c r="K136" s="103"/>
      <c r="L136" s="175"/>
      <c r="M136" s="175"/>
      <c r="N136" s="175"/>
      <c r="O136" s="175"/>
      <c r="P136" s="175"/>
      <c r="Q136" s="175"/>
      <c r="R136" s="175"/>
      <c r="S136" s="175"/>
      <c r="T136" s="235"/>
      <c r="U136" s="477"/>
      <c r="V136" s="224" t="s">
        <v>49</v>
      </c>
      <c r="W136" s="33" t="s">
        <v>22</v>
      </c>
      <c r="X136" s="481" t="s">
        <v>492</v>
      </c>
      <c r="Y136" s="35" t="s">
        <v>115</v>
      </c>
    </row>
    <row r="137" spans="1:25" ht="43.5" x14ac:dyDescent="0.2">
      <c r="A137" s="506"/>
      <c r="B137" s="75"/>
      <c r="C137" s="63"/>
      <c r="D137" s="439"/>
      <c r="E137" s="218" t="s">
        <v>511</v>
      </c>
      <c r="F137" s="63"/>
      <c r="G137" s="31"/>
      <c r="H137" s="459"/>
      <c r="I137" s="43" t="s">
        <v>670</v>
      </c>
      <c r="J137" s="277">
        <v>1035</v>
      </c>
      <c r="K137" s="129"/>
      <c r="L137" s="172"/>
      <c r="M137" s="172"/>
      <c r="N137" s="172"/>
      <c r="O137" s="172"/>
      <c r="P137" s="172"/>
      <c r="Q137" s="172"/>
      <c r="R137" s="172"/>
      <c r="S137" s="172"/>
      <c r="T137" s="229"/>
      <c r="U137" s="477"/>
      <c r="V137" s="223"/>
      <c r="W137" s="34"/>
      <c r="X137" s="481"/>
      <c r="Y137" s="36"/>
    </row>
    <row r="138" spans="1:25" ht="27" customHeight="1" x14ac:dyDescent="0.2">
      <c r="A138" s="506"/>
      <c r="B138" s="368"/>
      <c r="C138" s="370"/>
      <c r="D138" s="439"/>
      <c r="E138" s="218"/>
      <c r="F138" s="370"/>
      <c r="G138" s="367"/>
      <c r="H138" s="704"/>
      <c r="I138" s="376" t="s">
        <v>26</v>
      </c>
      <c r="J138" s="285">
        <f>J136*100/J137</f>
        <v>13.719806763285025</v>
      </c>
      <c r="K138" s="160" t="e">
        <f>K136/K137*100</f>
        <v>#DIV/0!</v>
      </c>
      <c r="L138" s="160" t="e">
        <f t="shared" ref="L138:T138" si="228">L136/L137*100</f>
        <v>#DIV/0!</v>
      </c>
      <c r="M138" s="160" t="e">
        <f t="shared" si="228"/>
        <v>#DIV/0!</v>
      </c>
      <c r="N138" s="160" t="e">
        <f t="shared" si="228"/>
        <v>#DIV/0!</v>
      </c>
      <c r="O138" s="160" t="e">
        <f t="shared" si="228"/>
        <v>#DIV/0!</v>
      </c>
      <c r="P138" s="160" t="e">
        <f t="shared" si="228"/>
        <v>#DIV/0!</v>
      </c>
      <c r="Q138" s="160" t="e">
        <f t="shared" si="228"/>
        <v>#DIV/0!</v>
      </c>
      <c r="R138" s="160" t="e">
        <f t="shared" si="228"/>
        <v>#DIV/0!</v>
      </c>
      <c r="S138" s="160" t="e">
        <f t="shared" si="228"/>
        <v>#DIV/0!</v>
      </c>
      <c r="T138" s="160" t="e">
        <f t="shared" si="228"/>
        <v>#DIV/0!</v>
      </c>
      <c r="U138" s="477"/>
      <c r="V138" s="373"/>
      <c r="W138" s="369"/>
      <c r="X138" s="481"/>
      <c r="Y138" s="372"/>
    </row>
    <row r="139" spans="1:25" ht="43.5" x14ac:dyDescent="0.2">
      <c r="A139" s="506"/>
      <c r="B139" s="368"/>
      <c r="C139" s="370"/>
      <c r="D139" s="439"/>
      <c r="E139" s="218"/>
      <c r="F139" s="370"/>
      <c r="G139" s="367"/>
      <c r="H139" s="458" t="s">
        <v>674</v>
      </c>
      <c r="I139" s="376" t="s">
        <v>671</v>
      </c>
      <c r="J139" s="277"/>
      <c r="K139" s="159"/>
      <c r="L139" s="172"/>
      <c r="M139" s="172"/>
      <c r="N139" s="172"/>
      <c r="O139" s="172"/>
      <c r="P139" s="172"/>
      <c r="Q139" s="172"/>
      <c r="R139" s="172"/>
      <c r="S139" s="172"/>
      <c r="T139" s="229"/>
      <c r="U139" s="477"/>
      <c r="V139" s="373"/>
      <c r="W139" s="369"/>
      <c r="X139" s="481"/>
      <c r="Y139" s="372"/>
    </row>
    <row r="140" spans="1:25" ht="65.25" customHeight="1" x14ac:dyDescent="0.2">
      <c r="A140" s="506"/>
      <c r="B140" s="368"/>
      <c r="C140" s="370"/>
      <c r="D140" s="439"/>
      <c r="E140" s="218"/>
      <c r="F140" s="370"/>
      <c r="G140" s="367"/>
      <c r="H140" s="459"/>
      <c r="I140" s="376" t="s">
        <v>672</v>
      </c>
      <c r="J140" s="277"/>
      <c r="K140" s="159"/>
      <c r="L140" s="172"/>
      <c r="M140" s="172"/>
      <c r="N140" s="172"/>
      <c r="O140" s="172"/>
      <c r="P140" s="172"/>
      <c r="Q140" s="172"/>
      <c r="R140" s="172"/>
      <c r="S140" s="172"/>
      <c r="T140" s="229"/>
      <c r="U140" s="477"/>
      <c r="V140" s="373"/>
      <c r="W140" s="369"/>
      <c r="X140" s="481"/>
      <c r="Y140" s="372"/>
    </row>
    <row r="141" spans="1:25" ht="21.75" customHeight="1" x14ac:dyDescent="0.2">
      <c r="A141" s="506"/>
      <c r="B141" s="76"/>
      <c r="C141" s="64"/>
      <c r="D141" s="444"/>
      <c r="E141" s="218" t="s">
        <v>511</v>
      </c>
      <c r="F141" s="64"/>
      <c r="G141" s="32"/>
      <c r="H141" s="704"/>
      <c r="I141" s="43" t="s">
        <v>133</v>
      </c>
      <c r="J141" s="285"/>
      <c r="K141" s="105" t="e">
        <f>K139/K140*100</f>
        <v>#DIV/0!</v>
      </c>
      <c r="L141" s="160" t="e">
        <f t="shared" ref="L141:T141" si="229">L139/L140*100</f>
        <v>#DIV/0!</v>
      </c>
      <c r="M141" s="160" t="e">
        <f t="shared" si="229"/>
        <v>#DIV/0!</v>
      </c>
      <c r="N141" s="160" t="e">
        <f t="shared" si="229"/>
        <v>#DIV/0!</v>
      </c>
      <c r="O141" s="160" t="e">
        <f t="shared" si="229"/>
        <v>#DIV/0!</v>
      </c>
      <c r="P141" s="160" t="e">
        <f t="shared" si="229"/>
        <v>#DIV/0!</v>
      </c>
      <c r="Q141" s="160" t="e">
        <f t="shared" si="229"/>
        <v>#DIV/0!</v>
      </c>
      <c r="R141" s="160" t="e">
        <f t="shared" si="229"/>
        <v>#DIV/0!</v>
      </c>
      <c r="S141" s="160" t="e">
        <f t="shared" si="229"/>
        <v>#DIV/0!</v>
      </c>
      <c r="T141" s="160" t="e">
        <f t="shared" si="229"/>
        <v>#DIV/0!</v>
      </c>
      <c r="U141" s="477"/>
      <c r="V141" s="223"/>
      <c r="W141" s="34"/>
      <c r="X141" s="481"/>
      <c r="Y141" s="37"/>
    </row>
    <row r="142" spans="1:25" ht="30" customHeight="1" x14ac:dyDescent="0.2">
      <c r="A142" s="517" t="s">
        <v>135</v>
      </c>
      <c r="B142" s="507"/>
      <c r="C142" s="564">
        <v>5</v>
      </c>
      <c r="D142" s="445">
        <v>15</v>
      </c>
      <c r="E142" s="218" t="s">
        <v>512</v>
      </c>
      <c r="F142" s="462">
        <v>29</v>
      </c>
      <c r="G142" s="648" t="s">
        <v>675</v>
      </c>
      <c r="H142" s="481" t="s">
        <v>324</v>
      </c>
      <c r="I142" s="43" t="s">
        <v>676</v>
      </c>
      <c r="J142" s="288">
        <v>6</v>
      </c>
      <c r="K142" s="103"/>
      <c r="L142" s="175"/>
      <c r="M142" s="175"/>
      <c r="N142" s="175"/>
      <c r="O142" s="175"/>
      <c r="P142" s="175"/>
      <c r="Q142" s="175"/>
      <c r="R142" s="175"/>
      <c r="S142" s="175"/>
      <c r="T142" s="235"/>
      <c r="U142" s="477"/>
      <c r="V142" s="493" t="s">
        <v>44</v>
      </c>
      <c r="W142" s="496" t="s">
        <v>22</v>
      </c>
      <c r="X142" s="481" t="s">
        <v>490</v>
      </c>
      <c r="Y142" s="452" t="s">
        <v>136</v>
      </c>
    </row>
    <row r="143" spans="1:25" ht="26.25" customHeight="1" x14ac:dyDescent="0.2">
      <c r="A143" s="518"/>
      <c r="B143" s="508"/>
      <c r="C143" s="565"/>
      <c r="D143" s="439"/>
      <c r="E143" s="218" t="s">
        <v>512</v>
      </c>
      <c r="F143" s="463"/>
      <c r="G143" s="649"/>
      <c r="H143" s="481"/>
      <c r="I143" s="43" t="s">
        <v>325</v>
      </c>
      <c r="J143" s="288">
        <v>9</v>
      </c>
      <c r="K143" s="103"/>
      <c r="L143" s="175"/>
      <c r="M143" s="175"/>
      <c r="N143" s="175"/>
      <c r="O143" s="175"/>
      <c r="P143" s="175"/>
      <c r="Q143" s="175"/>
      <c r="R143" s="175"/>
      <c r="S143" s="175"/>
      <c r="T143" s="235"/>
      <c r="U143" s="477"/>
      <c r="V143" s="494"/>
      <c r="W143" s="497"/>
      <c r="X143" s="481"/>
      <c r="Y143" s="453"/>
    </row>
    <row r="144" spans="1:25" ht="22.5" customHeight="1" x14ac:dyDescent="0.2">
      <c r="A144" s="518"/>
      <c r="B144" s="508"/>
      <c r="C144" s="565"/>
      <c r="D144" s="439"/>
      <c r="E144" s="218" t="s">
        <v>512</v>
      </c>
      <c r="F144" s="463"/>
      <c r="G144" s="649"/>
      <c r="H144" s="481"/>
      <c r="I144" s="71" t="s">
        <v>26</v>
      </c>
      <c r="J144" s="288">
        <v>66.67</v>
      </c>
      <c r="K144" s="105" t="e">
        <f>K142/K143*100</f>
        <v>#DIV/0!</v>
      </c>
      <c r="L144" s="105" t="e">
        <f t="shared" ref="L144" si="230">L142/L143*100</f>
        <v>#DIV/0!</v>
      </c>
      <c r="M144" s="105" t="e">
        <f t="shared" ref="M144" si="231">M142/M143*100</f>
        <v>#DIV/0!</v>
      </c>
      <c r="N144" s="105" t="e">
        <f t="shared" ref="N144" si="232">N142/N143*100</f>
        <v>#DIV/0!</v>
      </c>
      <c r="O144" s="105" t="e">
        <f t="shared" ref="O144" si="233">O142/O143*100</f>
        <v>#DIV/0!</v>
      </c>
      <c r="P144" s="105" t="e">
        <f t="shared" ref="P144" si="234">P142/P143*100</f>
        <v>#DIV/0!</v>
      </c>
      <c r="Q144" s="105" t="e">
        <f t="shared" ref="Q144" si="235">Q142/Q143*100</f>
        <v>#DIV/0!</v>
      </c>
      <c r="R144" s="105" t="e">
        <f t="shared" ref="R144" si="236">R142/R143*100</f>
        <v>#DIV/0!</v>
      </c>
      <c r="S144" s="105" t="e">
        <f t="shared" ref="S144" si="237">S142/S143*100</f>
        <v>#DIV/0!</v>
      </c>
      <c r="T144" s="231" t="e">
        <f t="shared" ref="T144" si="238">T142/T143*100</f>
        <v>#DIV/0!</v>
      </c>
      <c r="U144" s="477"/>
      <c r="V144" s="494"/>
      <c r="W144" s="497"/>
      <c r="X144" s="481"/>
      <c r="Y144" s="453"/>
    </row>
    <row r="145" spans="1:25" ht="54.75" customHeight="1" x14ac:dyDescent="0.2">
      <c r="A145" s="518"/>
      <c r="B145" s="508"/>
      <c r="C145" s="565"/>
      <c r="D145" s="439"/>
      <c r="E145" s="218" t="s">
        <v>512</v>
      </c>
      <c r="F145" s="463"/>
      <c r="G145" s="649"/>
      <c r="H145" s="481" t="s">
        <v>328</v>
      </c>
      <c r="I145" s="309" t="s">
        <v>326</v>
      </c>
      <c r="J145" s="311"/>
      <c r="K145" s="103"/>
      <c r="L145" s="175"/>
      <c r="M145" s="175"/>
      <c r="N145" s="175"/>
      <c r="O145" s="175"/>
      <c r="P145" s="175"/>
      <c r="Q145" s="175"/>
      <c r="R145" s="175"/>
      <c r="S145" s="175"/>
      <c r="T145" s="235"/>
      <c r="U145" s="477"/>
      <c r="V145" s="494"/>
      <c r="W145" s="497"/>
      <c r="X145" s="481"/>
      <c r="Y145" s="453"/>
    </row>
    <row r="146" spans="1:25" ht="33.75" customHeight="1" x14ac:dyDescent="0.2">
      <c r="A146" s="518"/>
      <c r="B146" s="508"/>
      <c r="C146" s="565"/>
      <c r="D146" s="439"/>
      <c r="E146" s="218" t="s">
        <v>512</v>
      </c>
      <c r="F146" s="463"/>
      <c r="G146" s="649"/>
      <c r="H146" s="481"/>
      <c r="I146" s="90" t="s">
        <v>327</v>
      </c>
      <c r="J146" s="311"/>
      <c r="K146" s="103"/>
      <c r="L146" s="175"/>
      <c r="M146" s="175"/>
      <c r="N146" s="175"/>
      <c r="O146" s="175"/>
      <c r="P146" s="175"/>
      <c r="Q146" s="175"/>
      <c r="R146" s="175"/>
      <c r="S146" s="175"/>
      <c r="T146" s="235"/>
      <c r="U146" s="477"/>
      <c r="V146" s="494"/>
      <c r="W146" s="497"/>
      <c r="X146" s="481"/>
      <c r="Y146" s="453"/>
    </row>
    <row r="147" spans="1:25" ht="25.5" customHeight="1" x14ac:dyDescent="0.2">
      <c r="A147" s="518"/>
      <c r="B147" s="508"/>
      <c r="C147" s="566"/>
      <c r="D147" s="439"/>
      <c r="E147" s="218" t="s">
        <v>512</v>
      </c>
      <c r="F147" s="463"/>
      <c r="G147" s="650"/>
      <c r="H147" s="481"/>
      <c r="I147" s="309" t="s">
        <v>26</v>
      </c>
      <c r="J147" s="311"/>
      <c r="K147" s="105" t="e">
        <f>K145/K146*100</f>
        <v>#DIV/0!</v>
      </c>
      <c r="L147" s="105" t="e">
        <f t="shared" ref="L147" si="239">L145/L146*100</f>
        <v>#DIV/0!</v>
      </c>
      <c r="M147" s="105" t="e">
        <f t="shared" ref="M147" si="240">M145/M146*100</f>
        <v>#DIV/0!</v>
      </c>
      <c r="N147" s="105" t="e">
        <f t="shared" ref="N147" si="241">N145/N146*100</f>
        <v>#DIV/0!</v>
      </c>
      <c r="O147" s="105" t="e">
        <f t="shared" ref="O147" si="242">O145/O146*100</f>
        <v>#DIV/0!</v>
      </c>
      <c r="P147" s="105" t="e">
        <f t="shared" ref="P147" si="243">P145/P146*100</f>
        <v>#DIV/0!</v>
      </c>
      <c r="Q147" s="105" t="e">
        <f t="shared" ref="Q147" si="244">Q145/Q146*100</f>
        <v>#DIV/0!</v>
      </c>
      <c r="R147" s="105" t="e">
        <f t="shared" ref="R147" si="245">R145/R146*100</f>
        <v>#DIV/0!</v>
      </c>
      <c r="S147" s="105" t="e">
        <f t="shared" ref="S147" si="246">S145/S146*100</f>
        <v>#DIV/0!</v>
      </c>
      <c r="T147" s="231" t="e">
        <f t="shared" ref="T147" si="247">T145/T146*100</f>
        <v>#DIV/0!</v>
      </c>
      <c r="U147" s="477"/>
      <c r="V147" s="494"/>
      <c r="W147" s="497"/>
      <c r="X147" s="481"/>
      <c r="Y147" s="456"/>
    </row>
    <row r="148" spans="1:25" ht="42.75" customHeight="1" x14ac:dyDescent="0.2">
      <c r="A148" s="517" t="s">
        <v>137</v>
      </c>
      <c r="B148" s="509"/>
      <c r="C148" s="512"/>
      <c r="D148" s="446">
        <v>16</v>
      </c>
      <c r="E148" s="214" t="s">
        <v>508</v>
      </c>
      <c r="F148" s="487">
        <v>30</v>
      </c>
      <c r="G148" s="568" t="s">
        <v>447</v>
      </c>
      <c r="H148" s="497" t="s">
        <v>138</v>
      </c>
      <c r="I148" s="12" t="s">
        <v>329</v>
      </c>
      <c r="J148" s="288">
        <v>14</v>
      </c>
      <c r="K148" s="129"/>
      <c r="L148" s="172"/>
      <c r="M148" s="172"/>
      <c r="N148" s="172"/>
      <c r="O148" s="172"/>
      <c r="P148" s="172"/>
      <c r="Q148" s="172"/>
      <c r="R148" s="172"/>
      <c r="S148" s="172"/>
      <c r="T148" s="229"/>
      <c r="U148" s="474"/>
      <c r="V148" s="493" t="s">
        <v>44</v>
      </c>
      <c r="W148" s="496" t="s">
        <v>331</v>
      </c>
      <c r="X148" s="481" t="s">
        <v>492</v>
      </c>
      <c r="Y148" s="452" t="s">
        <v>23</v>
      </c>
    </row>
    <row r="149" spans="1:25" ht="45.75" customHeight="1" x14ac:dyDescent="0.2">
      <c r="A149" s="518"/>
      <c r="B149" s="510"/>
      <c r="C149" s="513"/>
      <c r="D149" s="446"/>
      <c r="E149" s="214" t="s">
        <v>508</v>
      </c>
      <c r="F149" s="488"/>
      <c r="G149" s="551"/>
      <c r="H149" s="497"/>
      <c r="I149" s="12" t="s">
        <v>330</v>
      </c>
      <c r="J149" s="288">
        <v>13</v>
      </c>
      <c r="K149" s="129"/>
      <c r="L149" s="172"/>
      <c r="M149" s="172"/>
      <c r="N149" s="172"/>
      <c r="O149" s="172"/>
      <c r="P149" s="172"/>
      <c r="Q149" s="172"/>
      <c r="R149" s="172"/>
      <c r="S149" s="172"/>
      <c r="T149" s="229"/>
      <c r="U149" s="474"/>
      <c r="V149" s="494"/>
      <c r="W149" s="497"/>
      <c r="X149" s="481"/>
      <c r="Y149" s="453"/>
    </row>
    <row r="150" spans="1:25" ht="21.75" customHeight="1" x14ac:dyDescent="0.2">
      <c r="A150" s="518"/>
      <c r="B150" s="511"/>
      <c r="C150" s="514"/>
      <c r="D150" s="446"/>
      <c r="E150" s="214" t="s">
        <v>508</v>
      </c>
      <c r="F150" s="488"/>
      <c r="G150" s="553"/>
      <c r="H150" s="498"/>
      <c r="I150" s="43" t="s">
        <v>139</v>
      </c>
      <c r="J150" s="289">
        <f>(J148-J149)/J148*100</f>
        <v>7.1428571428571423</v>
      </c>
      <c r="K150" s="105" t="e">
        <f>((K148-K149)/K148)*100</f>
        <v>#DIV/0!</v>
      </c>
      <c r="L150" s="105" t="e">
        <f t="shared" ref="L150:T150" si="248">((L148-L149)/L148)*100</f>
        <v>#DIV/0!</v>
      </c>
      <c r="M150" s="105" t="e">
        <f t="shared" si="248"/>
        <v>#DIV/0!</v>
      </c>
      <c r="N150" s="105" t="e">
        <f t="shared" si="248"/>
        <v>#DIV/0!</v>
      </c>
      <c r="O150" s="105" t="e">
        <f t="shared" si="248"/>
        <v>#DIV/0!</v>
      </c>
      <c r="P150" s="105" t="e">
        <f t="shared" si="248"/>
        <v>#DIV/0!</v>
      </c>
      <c r="Q150" s="105" t="e">
        <f t="shared" si="248"/>
        <v>#DIV/0!</v>
      </c>
      <c r="R150" s="105" t="e">
        <f t="shared" si="248"/>
        <v>#DIV/0!</v>
      </c>
      <c r="S150" s="105" t="e">
        <f t="shared" si="248"/>
        <v>#DIV/0!</v>
      </c>
      <c r="T150" s="231" t="e">
        <f t="shared" si="248"/>
        <v>#DIV/0!</v>
      </c>
      <c r="U150" s="474"/>
      <c r="V150" s="494"/>
      <c r="W150" s="497"/>
      <c r="X150" s="481"/>
      <c r="Y150" s="456"/>
    </row>
    <row r="151" spans="1:25" ht="27.75" customHeight="1" x14ac:dyDescent="0.2">
      <c r="A151" s="517" t="s">
        <v>140</v>
      </c>
      <c r="B151" s="509"/>
      <c r="C151" s="462"/>
      <c r="D151" s="466"/>
      <c r="E151" s="212" t="s">
        <v>506</v>
      </c>
      <c r="F151" s="462">
        <v>31</v>
      </c>
      <c r="G151" s="568" t="s">
        <v>448</v>
      </c>
      <c r="H151" s="496" t="s">
        <v>332</v>
      </c>
      <c r="I151" s="12" t="s">
        <v>141</v>
      </c>
      <c r="J151" s="277">
        <v>22</v>
      </c>
      <c r="K151" s="129"/>
      <c r="L151" s="172"/>
      <c r="M151" s="172"/>
      <c r="N151" s="172"/>
      <c r="O151" s="172"/>
      <c r="P151" s="172"/>
      <c r="Q151" s="172"/>
      <c r="R151" s="172"/>
      <c r="S151" s="172"/>
      <c r="T151" s="229"/>
      <c r="U151" s="474"/>
      <c r="V151" s="493" t="s">
        <v>49</v>
      </c>
      <c r="W151" s="496" t="s">
        <v>266</v>
      </c>
      <c r="X151" s="481" t="s">
        <v>492</v>
      </c>
      <c r="Y151" s="452" t="s">
        <v>45</v>
      </c>
    </row>
    <row r="152" spans="1:25" ht="21.75" customHeight="1" x14ac:dyDescent="0.2">
      <c r="A152" s="518"/>
      <c r="B152" s="510"/>
      <c r="C152" s="463"/>
      <c r="D152" s="463"/>
      <c r="E152" s="212" t="s">
        <v>506</v>
      </c>
      <c r="F152" s="463"/>
      <c r="G152" s="551"/>
      <c r="H152" s="497"/>
      <c r="I152" s="12" t="s">
        <v>142</v>
      </c>
      <c r="J152" s="277">
        <v>4633</v>
      </c>
      <c r="K152" s="129"/>
      <c r="L152" s="172"/>
      <c r="M152" s="172"/>
      <c r="N152" s="172"/>
      <c r="O152" s="172"/>
      <c r="P152" s="172"/>
      <c r="Q152" s="172"/>
      <c r="R152" s="172"/>
      <c r="S152" s="172"/>
      <c r="T152" s="229"/>
      <c r="U152" s="474"/>
      <c r="V152" s="494"/>
      <c r="W152" s="497"/>
      <c r="X152" s="481"/>
      <c r="Y152" s="453"/>
    </row>
    <row r="153" spans="1:25" ht="39.75" customHeight="1" x14ac:dyDescent="0.2">
      <c r="A153" s="518"/>
      <c r="B153" s="511"/>
      <c r="C153" s="464"/>
      <c r="D153" s="464"/>
      <c r="E153" s="212" t="s">
        <v>506</v>
      </c>
      <c r="F153" s="463"/>
      <c r="G153" s="553"/>
      <c r="H153" s="498"/>
      <c r="I153" s="43" t="s">
        <v>143</v>
      </c>
      <c r="J153" s="285">
        <f>J151*1000/J152</f>
        <v>4.7485430606518451</v>
      </c>
      <c r="K153" s="105" t="e">
        <f>K151*1000/K152</f>
        <v>#DIV/0!</v>
      </c>
      <c r="L153" s="105" t="e">
        <f t="shared" ref="L153:T153" si="249">L151*1000/L152</f>
        <v>#DIV/0!</v>
      </c>
      <c r="M153" s="105" t="e">
        <f t="shared" si="249"/>
        <v>#DIV/0!</v>
      </c>
      <c r="N153" s="105" t="e">
        <f t="shared" si="249"/>
        <v>#DIV/0!</v>
      </c>
      <c r="O153" s="105" t="e">
        <f t="shared" si="249"/>
        <v>#DIV/0!</v>
      </c>
      <c r="P153" s="105" t="e">
        <f t="shared" si="249"/>
        <v>#DIV/0!</v>
      </c>
      <c r="Q153" s="105" t="e">
        <f t="shared" si="249"/>
        <v>#DIV/0!</v>
      </c>
      <c r="R153" s="105" t="e">
        <f t="shared" si="249"/>
        <v>#DIV/0!</v>
      </c>
      <c r="S153" s="105" t="e">
        <f t="shared" si="249"/>
        <v>#DIV/0!</v>
      </c>
      <c r="T153" s="231" t="e">
        <f t="shared" si="249"/>
        <v>#DIV/0!</v>
      </c>
      <c r="U153" s="474"/>
      <c r="V153" s="494"/>
      <c r="W153" s="497"/>
      <c r="X153" s="481"/>
      <c r="Y153" s="456"/>
    </row>
    <row r="154" spans="1:25" ht="68.25" customHeight="1" x14ac:dyDescent="0.2">
      <c r="A154" s="517" t="s">
        <v>144</v>
      </c>
      <c r="B154" s="509"/>
      <c r="C154" s="467"/>
      <c r="D154" s="467"/>
      <c r="E154" s="213" t="s">
        <v>511</v>
      </c>
      <c r="F154" s="462">
        <v>32</v>
      </c>
      <c r="G154" s="568" t="s">
        <v>449</v>
      </c>
      <c r="H154" s="496" t="s">
        <v>333</v>
      </c>
      <c r="I154" s="12" t="s">
        <v>145</v>
      </c>
      <c r="J154" s="277">
        <v>9</v>
      </c>
      <c r="K154" s="129"/>
      <c r="L154" s="172"/>
      <c r="M154" s="172"/>
      <c r="N154" s="172"/>
      <c r="O154" s="172"/>
      <c r="P154" s="172"/>
      <c r="Q154" s="172"/>
      <c r="R154" s="172"/>
      <c r="S154" s="172"/>
      <c r="T154" s="229"/>
      <c r="U154" s="474"/>
      <c r="V154" s="493" t="s">
        <v>54</v>
      </c>
      <c r="W154" s="496" t="s">
        <v>266</v>
      </c>
      <c r="X154" s="481" t="s">
        <v>490</v>
      </c>
      <c r="Y154" s="452" t="s">
        <v>115</v>
      </c>
    </row>
    <row r="155" spans="1:25" ht="43.5" x14ac:dyDescent="0.2">
      <c r="A155" s="518"/>
      <c r="B155" s="510"/>
      <c r="C155" s="468"/>
      <c r="D155" s="468"/>
      <c r="E155" s="213" t="s">
        <v>511</v>
      </c>
      <c r="F155" s="463"/>
      <c r="G155" s="551"/>
      <c r="H155" s="497"/>
      <c r="I155" s="12" t="s">
        <v>146</v>
      </c>
      <c r="J155" s="277">
        <v>9</v>
      </c>
      <c r="K155" s="129"/>
      <c r="L155" s="172"/>
      <c r="M155" s="172"/>
      <c r="N155" s="172"/>
      <c r="O155" s="172"/>
      <c r="P155" s="172"/>
      <c r="Q155" s="172"/>
      <c r="R155" s="172"/>
      <c r="S155" s="172"/>
      <c r="T155" s="229"/>
      <c r="U155" s="474"/>
      <c r="V155" s="494"/>
      <c r="W155" s="497"/>
      <c r="X155" s="481"/>
      <c r="Y155" s="453"/>
    </row>
    <row r="156" spans="1:25" ht="21.75" customHeight="1" x14ac:dyDescent="0.2">
      <c r="A156" s="518"/>
      <c r="B156" s="511"/>
      <c r="C156" s="469"/>
      <c r="D156" s="469"/>
      <c r="E156" s="213" t="s">
        <v>511</v>
      </c>
      <c r="F156" s="463"/>
      <c r="G156" s="553"/>
      <c r="H156" s="498"/>
      <c r="I156" s="43" t="s">
        <v>26</v>
      </c>
      <c r="J156" s="277">
        <v>100</v>
      </c>
      <c r="K156" s="105" t="e">
        <f>K154/K155*100</f>
        <v>#DIV/0!</v>
      </c>
      <c r="L156" s="158" t="e">
        <f t="shared" ref="L156:T156" si="250">L154/L155*100</f>
        <v>#DIV/0!</v>
      </c>
      <c r="M156" s="158" t="e">
        <f t="shared" si="250"/>
        <v>#DIV/0!</v>
      </c>
      <c r="N156" s="158" t="e">
        <f t="shared" si="250"/>
        <v>#DIV/0!</v>
      </c>
      <c r="O156" s="158" t="e">
        <f t="shared" si="250"/>
        <v>#DIV/0!</v>
      </c>
      <c r="P156" s="158" t="e">
        <f t="shared" si="250"/>
        <v>#DIV/0!</v>
      </c>
      <c r="Q156" s="158" t="e">
        <f t="shared" si="250"/>
        <v>#DIV/0!</v>
      </c>
      <c r="R156" s="158" t="e">
        <f t="shared" si="250"/>
        <v>#DIV/0!</v>
      </c>
      <c r="S156" s="158" t="e">
        <f t="shared" si="250"/>
        <v>#DIV/0!</v>
      </c>
      <c r="T156" s="231" t="e">
        <f t="shared" si="250"/>
        <v>#DIV/0!</v>
      </c>
      <c r="U156" s="474"/>
      <c r="V156" s="494"/>
      <c r="W156" s="497"/>
      <c r="X156" s="481"/>
      <c r="Y156" s="456"/>
    </row>
    <row r="157" spans="1:25" ht="45" customHeight="1" x14ac:dyDescent="0.2">
      <c r="A157" s="517" t="s">
        <v>147</v>
      </c>
      <c r="B157" s="509"/>
      <c r="C157" s="462"/>
      <c r="D157" s="445">
        <v>17</v>
      </c>
      <c r="E157" s="218" t="s">
        <v>513</v>
      </c>
      <c r="F157" s="462">
        <v>33</v>
      </c>
      <c r="G157" s="568" t="s">
        <v>450</v>
      </c>
      <c r="H157" s="496" t="s">
        <v>334</v>
      </c>
      <c r="I157" s="43" t="s">
        <v>148</v>
      </c>
      <c r="J157" s="312">
        <v>255127</v>
      </c>
      <c r="K157" s="111"/>
      <c r="L157" s="189"/>
      <c r="M157" s="189"/>
      <c r="N157" s="189"/>
      <c r="O157" s="189"/>
      <c r="P157" s="189"/>
      <c r="Q157" s="189"/>
      <c r="R157" s="189"/>
      <c r="S157" s="189"/>
      <c r="T157" s="246"/>
      <c r="U157" s="479"/>
      <c r="V157" s="493" t="s">
        <v>54</v>
      </c>
      <c r="W157" s="496" t="s">
        <v>22</v>
      </c>
      <c r="X157" s="481" t="s">
        <v>492</v>
      </c>
      <c r="Y157" s="452" t="s">
        <v>150</v>
      </c>
    </row>
    <row r="158" spans="1:25" ht="43.5" x14ac:dyDescent="0.2">
      <c r="A158" s="518"/>
      <c r="B158" s="510"/>
      <c r="C158" s="463"/>
      <c r="D158" s="439"/>
      <c r="E158" s="218" t="s">
        <v>513</v>
      </c>
      <c r="F158" s="463"/>
      <c r="G158" s="551"/>
      <c r="H158" s="497"/>
      <c r="I158" s="43" t="s">
        <v>151</v>
      </c>
      <c r="J158" s="312">
        <v>1300143</v>
      </c>
      <c r="K158" s="111"/>
      <c r="L158" s="189"/>
      <c r="M158" s="189"/>
      <c r="N158" s="189"/>
      <c r="O158" s="189"/>
      <c r="P158" s="189"/>
      <c r="Q158" s="189"/>
      <c r="R158" s="189"/>
      <c r="S158" s="189"/>
      <c r="T158" s="246"/>
      <c r="U158" s="479"/>
      <c r="V158" s="494"/>
      <c r="W158" s="497"/>
      <c r="X158" s="481"/>
      <c r="Y158" s="453"/>
    </row>
    <row r="159" spans="1:25" ht="21.75" customHeight="1" x14ac:dyDescent="0.2">
      <c r="A159" s="518"/>
      <c r="B159" s="511"/>
      <c r="C159" s="464"/>
      <c r="D159" s="444"/>
      <c r="E159" s="218" t="s">
        <v>513</v>
      </c>
      <c r="F159" s="463"/>
      <c r="G159" s="553"/>
      <c r="H159" s="498"/>
      <c r="I159" s="43" t="s">
        <v>26</v>
      </c>
      <c r="J159" s="313">
        <f>J157*100/J158</f>
        <v>19.622995316669012</v>
      </c>
      <c r="K159" s="158" t="e">
        <f>K157/K158*100</f>
        <v>#DIV/0!</v>
      </c>
      <c r="L159" s="158" t="e">
        <f t="shared" ref="L159:T159" si="251">L157/L158*100</f>
        <v>#DIV/0!</v>
      </c>
      <c r="M159" s="158" t="e">
        <f t="shared" si="251"/>
        <v>#DIV/0!</v>
      </c>
      <c r="N159" s="158" t="e">
        <f t="shared" si="251"/>
        <v>#DIV/0!</v>
      </c>
      <c r="O159" s="158" t="e">
        <f t="shared" si="251"/>
        <v>#DIV/0!</v>
      </c>
      <c r="P159" s="158" t="e">
        <f t="shared" si="251"/>
        <v>#DIV/0!</v>
      </c>
      <c r="Q159" s="158" t="e">
        <f t="shared" si="251"/>
        <v>#DIV/0!</v>
      </c>
      <c r="R159" s="158" t="e">
        <f t="shared" si="251"/>
        <v>#DIV/0!</v>
      </c>
      <c r="S159" s="158" t="e">
        <f t="shared" si="251"/>
        <v>#DIV/0!</v>
      </c>
      <c r="T159" s="231" t="e">
        <f t="shared" si="251"/>
        <v>#DIV/0!</v>
      </c>
      <c r="U159" s="479"/>
      <c r="V159" s="494"/>
      <c r="W159" s="497"/>
      <c r="X159" s="481"/>
      <c r="Y159" s="456"/>
    </row>
    <row r="160" spans="1:25" ht="50.25" customHeight="1" x14ac:dyDescent="0.2">
      <c r="A160" s="517" t="s">
        <v>152</v>
      </c>
      <c r="B160" s="509"/>
      <c r="C160" s="467"/>
      <c r="D160" s="413"/>
      <c r="E160" s="213" t="s">
        <v>511</v>
      </c>
      <c r="F160" s="462">
        <v>34</v>
      </c>
      <c r="G160" s="568" t="s">
        <v>451</v>
      </c>
      <c r="H160" s="496" t="s">
        <v>277</v>
      </c>
      <c r="I160" s="43" t="s">
        <v>335</v>
      </c>
      <c r="J160" s="277">
        <v>8344</v>
      </c>
      <c r="K160" s="129"/>
      <c r="L160" s="172"/>
      <c r="M160" s="172"/>
      <c r="N160" s="172"/>
      <c r="O160" s="172"/>
      <c r="P160" s="172"/>
      <c r="Q160" s="172"/>
      <c r="R160" s="172"/>
      <c r="S160" s="172"/>
      <c r="T160" s="229"/>
      <c r="U160" s="474"/>
      <c r="V160" s="493" t="s">
        <v>54</v>
      </c>
      <c r="W160" s="496" t="s">
        <v>22</v>
      </c>
      <c r="X160" s="481" t="s">
        <v>492</v>
      </c>
      <c r="Y160" s="452" t="s">
        <v>93</v>
      </c>
    </row>
    <row r="161" spans="1:25" ht="43.5" x14ac:dyDescent="0.2">
      <c r="A161" s="518"/>
      <c r="B161" s="510"/>
      <c r="C161" s="468"/>
      <c r="D161" s="414"/>
      <c r="E161" s="213" t="s">
        <v>511</v>
      </c>
      <c r="F161" s="463"/>
      <c r="G161" s="551"/>
      <c r="H161" s="497"/>
      <c r="I161" s="43" t="s">
        <v>336</v>
      </c>
      <c r="J161" s="277">
        <v>10934</v>
      </c>
      <c r="K161" s="129"/>
      <c r="L161" s="172"/>
      <c r="M161" s="172"/>
      <c r="N161" s="172"/>
      <c r="O161" s="172"/>
      <c r="P161" s="172"/>
      <c r="Q161" s="172"/>
      <c r="R161" s="172"/>
      <c r="S161" s="172"/>
      <c r="T161" s="229"/>
      <c r="U161" s="474"/>
      <c r="V161" s="494"/>
      <c r="W161" s="497"/>
      <c r="X161" s="481"/>
      <c r="Y161" s="453"/>
    </row>
    <row r="162" spans="1:25" ht="21.75" customHeight="1" x14ac:dyDescent="0.2">
      <c r="A162" s="518"/>
      <c r="B162" s="511"/>
      <c r="C162" s="469"/>
      <c r="D162" s="414"/>
      <c r="E162" s="213" t="s">
        <v>511</v>
      </c>
      <c r="F162" s="463"/>
      <c r="G162" s="553"/>
      <c r="H162" s="498"/>
      <c r="I162" s="43" t="s">
        <v>26</v>
      </c>
      <c r="J162" s="285">
        <f>J160*100/J161</f>
        <v>76.312419974391801</v>
      </c>
      <c r="K162" s="158" t="e">
        <f>K160/K161*100</f>
        <v>#DIV/0!</v>
      </c>
      <c r="L162" s="158" t="e">
        <f t="shared" ref="L162:T162" si="252">L160/L161*100</f>
        <v>#DIV/0!</v>
      </c>
      <c r="M162" s="158" t="e">
        <f t="shared" si="252"/>
        <v>#DIV/0!</v>
      </c>
      <c r="N162" s="158" t="e">
        <f t="shared" si="252"/>
        <v>#DIV/0!</v>
      </c>
      <c r="O162" s="158" t="e">
        <f t="shared" si="252"/>
        <v>#DIV/0!</v>
      </c>
      <c r="P162" s="158" t="e">
        <f t="shared" si="252"/>
        <v>#DIV/0!</v>
      </c>
      <c r="Q162" s="158" t="e">
        <f t="shared" si="252"/>
        <v>#DIV/0!</v>
      </c>
      <c r="R162" s="158" t="e">
        <f t="shared" si="252"/>
        <v>#DIV/0!</v>
      </c>
      <c r="S162" s="158" t="e">
        <f t="shared" si="252"/>
        <v>#DIV/0!</v>
      </c>
      <c r="T162" s="231" t="e">
        <f t="shared" si="252"/>
        <v>#DIV/0!</v>
      </c>
      <c r="U162" s="474"/>
      <c r="V162" s="494"/>
      <c r="W162" s="497"/>
      <c r="X162" s="481"/>
      <c r="Y162" s="456"/>
    </row>
    <row r="163" spans="1:25" ht="25.5" customHeight="1" x14ac:dyDescent="0.2">
      <c r="A163" s="518"/>
      <c r="B163" s="509"/>
      <c r="C163" s="462"/>
      <c r="D163" s="462"/>
      <c r="E163" s="213" t="s">
        <v>511</v>
      </c>
      <c r="F163" s="462">
        <v>35</v>
      </c>
      <c r="G163" s="568" t="s">
        <v>452</v>
      </c>
      <c r="H163" s="496" t="s">
        <v>153</v>
      </c>
      <c r="I163" s="43" t="s">
        <v>154</v>
      </c>
      <c r="J163" s="277">
        <v>14</v>
      </c>
      <c r="K163" s="129"/>
      <c r="L163" s="172"/>
      <c r="M163" s="172"/>
      <c r="N163" s="172"/>
      <c r="O163" s="172"/>
      <c r="P163" s="172"/>
      <c r="Q163" s="172"/>
      <c r="R163" s="172"/>
      <c r="S163" s="172"/>
      <c r="T163" s="229"/>
      <c r="U163" s="474"/>
      <c r="V163" s="493" t="s">
        <v>49</v>
      </c>
      <c r="W163" s="614" t="s">
        <v>22</v>
      </c>
      <c r="X163" s="481" t="s">
        <v>493</v>
      </c>
      <c r="Y163" s="452" t="s">
        <v>93</v>
      </c>
    </row>
    <row r="164" spans="1:25" ht="21.75" customHeight="1" x14ac:dyDescent="0.5">
      <c r="A164" s="518"/>
      <c r="B164" s="510"/>
      <c r="C164" s="463"/>
      <c r="D164" s="463"/>
      <c r="E164" s="213" t="s">
        <v>511</v>
      </c>
      <c r="F164" s="463"/>
      <c r="G164" s="551"/>
      <c r="H164" s="497"/>
      <c r="I164" s="43" t="s">
        <v>114</v>
      </c>
      <c r="J164" s="291">
        <v>559017</v>
      </c>
      <c r="K164" s="110"/>
      <c r="L164" s="185"/>
      <c r="M164" s="185"/>
      <c r="N164" s="185"/>
      <c r="O164" s="185"/>
      <c r="P164" s="185"/>
      <c r="Q164" s="185"/>
      <c r="R164" s="185"/>
      <c r="S164" s="185"/>
      <c r="T164" s="243"/>
      <c r="U164" s="474"/>
      <c r="V164" s="494"/>
      <c r="W164" s="459"/>
      <c r="X164" s="481"/>
      <c r="Y164" s="453"/>
    </row>
    <row r="165" spans="1:25" ht="21.75" customHeight="1" x14ac:dyDescent="0.2">
      <c r="A165" s="580"/>
      <c r="B165" s="511"/>
      <c r="C165" s="464"/>
      <c r="D165" s="464"/>
      <c r="E165" s="213" t="s">
        <v>511</v>
      </c>
      <c r="F165" s="463"/>
      <c r="G165" s="553"/>
      <c r="H165" s="498"/>
      <c r="I165" s="43" t="s">
        <v>52</v>
      </c>
      <c r="J165" s="285">
        <f>J163*100000/J164</f>
        <v>2.5043961095995293</v>
      </c>
      <c r="K165" s="158" t="e">
        <f>K163*100000/K164</f>
        <v>#DIV/0!</v>
      </c>
      <c r="L165" s="158" t="e">
        <f t="shared" ref="L165" si="253">L163*100000/L164</f>
        <v>#DIV/0!</v>
      </c>
      <c r="M165" s="158" t="e">
        <f t="shared" ref="M165" si="254">M163*100000/M164</f>
        <v>#DIV/0!</v>
      </c>
      <c r="N165" s="158" t="e">
        <f t="shared" ref="N165" si="255">N163*100000/N164</f>
        <v>#DIV/0!</v>
      </c>
      <c r="O165" s="158" t="e">
        <f t="shared" ref="O165" si="256">O163*100000/O164</f>
        <v>#DIV/0!</v>
      </c>
      <c r="P165" s="158" t="e">
        <f t="shared" ref="P165" si="257">P163*100000/P164</f>
        <v>#DIV/0!</v>
      </c>
      <c r="Q165" s="158" t="e">
        <f t="shared" ref="Q165" si="258">Q163*100000/Q164</f>
        <v>#DIV/0!</v>
      </c>
      <c r="R165" s="158" t="e">
        <f t="shared" ref="R165" si="259">R163*100000/R164</f>
        <v>#DIV/0!</v>
      </c>
      <c r="S165" s="158" t="e">
        <f t="shared" ref="S165" si="260">S163*100000/S164</f>
        <v>#DIV/0!</v>
      </c>
      <c r="T165" s="231" t="e">
        <f t="shared" ref="T165" si="261">T163*100000/T164</f>
        <v>#DIV/0!</v>
      </c>
      <c r="U165" s="474"/>
      <c r="V165" s="494"/>
      <c r="W165" s="460"/>
      <c r="X165" s="481"/>
      <c r="Y165" s="456"/>
    </row>
    <row r="166" spans="1:25" ht="152.25" customHeight="1" x14ac:dyDescent="0.2">
      <c r="A166" s="517" t="s">
        <v>155</v>
      </c>
      <c r="B166" s="532"/>
      <c r="C166" s="512"/>
      <c r="D166" s="467"/>
      <c r="E166" s="213" t="s">
        <v>514</v>
      </c>
      <c r="F166" s="462">
        <v>36</v>
      </c>
      <c r="G166" s="568" t="s">
        <v>453</v>
      </c>
      <c r="H166" s="496" t="s">
        <v>337</v>
      </c>
      <c r="I166" s="13" t="s">
        <v>677</v>
      </c>
      <c r="J166" s="314">
        <v>432</v>
      </c>
      <c r="K166" s="190"/>
      <c r="L166" s="133"/>
      <c r="M166" s="134"/>
      <c r="N166" s="134"/>
      <c r="O166" s="134"/>
      <c r="P166" s="134"/>
      <c r="Q166" s="134"/>
      <c r="R166" s="134"/>
      <c r="S166" s="134"/>
      <c r="T166" s="247"/>
      <c r="U166" s="473"/>
      <c r="V166" s="493" t="s">
        <v>54</v>
      </c>
      <c r="W166" s="496" t="s">
        <v>266</v>
      </c>
      <c r="X166" s="481" t="s">
        <v>493</v>
      </c>
      <c r="Y166" s="452" t="s">
        <v>156</v>
      </c>
    </row>
    <row r="167" spans="1:25" ht="217.5" customHeight="1" x14ac:dyDescent="0.2">
      <c r="A167" s="652"/>
      <c r="B167" s="533"/>
      <c r="C167" s="513"/>
      <c r="D167" s="468"/>
      <c r="E167" s="213" t="s">
        <v>514</v>
      </c>
      <c r="F167" s="463"/>
      <c r="G167" s="551"/>
      <c r="H167" s="497"/>
      <c r="I167" s="30" t="s">
        <v>678</v>
      </c>
      <c r="J167" s="406"/>
      <c r="K167" s="190"/>
      <c r="L167" s="135"/>
      <c r="M167" s="136"/>
      <c r="N167" s="136"/>
      <c r="O167" s="136"/>
      <c r="P167" s="136"/>
      <c r="Q167" s="136"/>
      <c r="R167" s="136"/>
      <c r="S167" s="136"/>
      <c r="T167" s="248"/>
      <c r="U167" s="473"/>
      <c r="V167" s="494"/>
      <c r="W167" s="497"/>
      <c r="X167" s="481"/>
      <c r="Y167" s="453"/>
    </row>
    <row r="168" spans="1:25" ht="217.5" customHeight="1" x14ac:dyDescent="0.2">
      <c r="A168" s="652"/>
      <c r="B168" s="533"/>
      <c r="C168" s="513"/>
      <c r="D168" s="468"/>
      <c r="E168" s="213"/>
      <c r="F168" s="463"/>
      <c r="G168" s="551"/>
      <c r="H168" s="497"/>
      <c r="I168" s="376" t="s">
        <v>679</v>
      </c>
      <c r="J168" s="314"/>
      <c r="K168" s="190"/>
      <c r="L168" s="135"/>
      <c r="M168" s="136"/>
      <c r="N168" s="136"/>
      <c r="O168" s="136"/>
      <c r="P168" s="136"/>
      <c r="Q168" s="136"/>
      <c r="R168" s="136"/>
      <c r="S168" s="136"/>
      <c r="T168" s="248"/>
      <c r="U168" s="473"/>
      <c r="V168" s="494"/>
      <c r="W168" s="497"/>
      <c r="X168" s="481"/>
      <c r="Y168" s="453"/>
    </row>
    <row r="169" spans="1:25" ht="132" customHeight="1" x14ac:dyDescent="0.2">
      <c r="A169" s="652"/>
      <c r="B169" s="533"/>
      <c r="C169" s="513"/>
      <c r="D169" s="468"/>
      <c r="E169" s="213"/>
      <c r="F169" s="463"/>
      <c r="G169" s="551"/>
      <c r="H169" s="497"/>
      <c r="I169" s="374" t="s">
        <v>680</v>
      </c>
      <c r="J169" s="314">
        <v>1387</v>
      </c>
      <c r="K169" s="190"/>
      <c r="L169" s="135"/>
      <c r="M169" s="136"/>
      <c r="N169" s="136"/>
      <c r="O169" s="136"/>
      <c r="P169" s="136"/>
      <c r="Q169" s="136"/>
      <c r="R169" s="136"/>
      <c r="S169" s="136"/>
      <c r="T169" s="248"/>
      <c r="U169" s="473"/>
      <c r="V169" s="494"/>
      <c r="W169" s="497"/>
      <c r="X169" s="481"/>
      <c r="Y169" s="453"/>
    </row>
    <row r="170" spans="1:25" ht="21.75" customHeight="1" x14ac:dyDescent="0.2">
      <c r="A170" s="652"/>
      <c r="B170" s="533"/>
      <c r="C170" s="513"/>
      <c r="D170" s="651"/>
      <c r="E170" s="213" t="s">
        <v>514</v>
      </c>
      <c r="F170" s="463"/>
      <c r="G170" s="551"/>
      <c r="H170" s="497"/>
      <c r="I170" s="51" t="s">
        <v>681</v>
      </c>
      <c r="J170" s="314">
        <v>31.15</v>
      </c>
      <c r="K170" s="158" t="e">
        <f>((K166+K167+K168)/K169)*100</f>
        <v>#DIV/0!</v>
      </c>
      <c r="L170" s="135"/>
      <c r="M170" s="136"/>
      <c r="N170" s="136"/>
      <c r="O170" s="136"/>
      <c r="P170" s="136"/>
      <c r="Q170" s="136"/>
      <c r="R170" s="136"/>
      <c r="S170" s="136"/>
      <c r="T170" s="248"/>
      <c r="U170" s="473"/>
      <c r="V170" s="494"/>
      <c r="W170" s="497"/>
      <c r="X170" s="481"/>
      <c r="Y170" s="453"/>
    </row>
    <row r="171" spans="1:25" s="25" customFormat="1" ht="47.25" customHeight="1" x14ac:dyDescent="0.2">
      <c r="A171" s="92"/>
      <c r="B171" s="470"/>
      <c r="C171" s="470"/>
      <c r="D171" s="437"/>
      <c r="E171" s="214" t="s">
        <v>514</v>
      </c>
      <c r="F171" s="441">
        <v>37</v>
      </c>
      <c r="G171" s="71" t="s">
        <v>338</v>
      </c>
      <c r="H171" s="55" t="s">
        <v>29</v>
      </c>
      <c r="I171" s="71" t="s">
        <v>339</v>
      </c>
      <c r="J171" s="315"/>
      <c r="K171" s="132"/>
      <c r="L171" s="132"/>
      <c r="M171" s="132"/>
      <c r="N171" s="132"/>
      <c r="O171" s="132"/>
      <c r="P171" s="132"/>
      <c r="Q171" s="132"/>
      <c r="R171" s="132"/>
      <c r="S171" s="132"/>
      <c r="T171" s="249"/>
      <c r="U171" s="271"/>
      <c r="V171" s="225" t="s">
        <v>44</v>
      </c>
      <c r="W171" s="452" t="s">
        <v>266</v>
      </c>
      <c r="X171" s="481" t="s">
        <v>493</v>
      </c>
      <c r="Y171" s="453" t="s">
        <v>156</v>
      </c>
    </row>
    <row r="172" spans="1:25" s="25" customFormat="1" ht="47.25" customHeight="1" x14ac:dyDescent="0.2">
      <c r="A172" s="92"/>
      <c r="B172" s="471"/>
      <c r="C172" s="471"/>
      <c r="D172" s="437"/>
      <c r="E172" s="214" t="s">
        <v>514</v>
      </c>
      <c r="F172" s="442"/>
      <c r="G172" s="588" t="s">
        <v>342</v>
      </c>
      <c r="H172" s="481" t="s">
        <v>341</v>
      </c>
      <c r="I172" s="71" t="s">
        <v>340</v>
      </c>
      <c r="J172" s="316"/>
      <c r="K172" s="137"/>
      <c r="L172" s="191"/>
      <c r="M172" s="191"/>
      <c r="N172" s="191"/>
      <c r="O172" s="191"/>
      <c r="P172" s="191"/>
      <c r="Q172" s="191"/>
      <c r="R172" s="191"/>
      <c r="S172" s="191"/>
      <c r="T172" s="250"/>
      <c r="U172" s="473"/>
      <c r="V172" s="504" t="s">
        <v>54</v>
      </c>
      <c r="W172" s="453"/>
      <c r="X172" s="481"/>
      <c r="Y172" s="453"/>
    </row>
    <row r="173" spans="1:25" s="25" customFormat="1" ht="25.5" customHeight="1" x14ac:dyDescent="0.2">
      <c r="A173" s="92"/>
      <c r="B173" s="471"/>
      <c r="C173" s="471"/>
      <c r="D173" s="437"/>
      <c r="E173" s="214" t="s">
        <v>514</v>
      </c>
      <c r="F173" s="442"/>
      <c r="G173" s="588"/>
      <c r="H173" s="481"/>
      <c r="I173" s="71" t="s">
        <v>503</v>
      </c>
      <c r="J173" s="316"/>
      <c r="K173" s="137"/>
      <c r="L173" s="191"/>
      <c r="M173" s="191"/>
      <c r="N173" s="191"/>
      <c r="O173" s="191"/>
      <c r="P173" s="191"/>
      <c r="Q173" s="191"/>
      <c r="R173" s="191"/>
      <c r="S173" s="191"/>
      <c r="T173" s="250"/>
      <c r="U173" s="473"/>
      <c r="V173" s="574"/>
      <c r="W173" s="453"/>
      <c r="X173" s="481"/>
      <c r="Y173" s="453"/>
    </row>
    <row r="174" spans="1:25" s="25" customFormat="1" ht="24" customHeight="1" x14ac:dyDescent="0.2">
      <c r="A174" s="92"/>
      <c r="B174" s="471"/>
      <c r="C174" s="471"/>
      <c r="D174" s="437"/>
      <c r="E174" s="214" t="s">
        <v>514</v>
      </c>
      <c r="F174" s="442"/>
      <c r="G174" s="588"/>
      <c r="H174" s="481"/>
      <c r="I174" s="71" t="s">
        <v>133</v>
      </c>
      <c r="J174" s="315"/>
      <c r="K174" s="158" t="e">
        <f>K172/K173*100</f>
        <v>#DIV/0!</v>
      </c>
      <c r="L174" s="158" t="e">
        <f t="shared" ref="L174" si="262">L172/L173*100</f>
        <v>#DIV/0!</v>
      </c>
      <c r="M174" s="158" t="e">
        <f t="shared" ref="M174" si="263">M172/M173*100</f>
        <v>#DIV/0!</v>
      </c>
      <c r="N174" s="158" t="e">
        <f t="shared" ref="N174" si="264">N172/N173*100</f>
        <v>#DIV/0!</v>
      </c>
      <c r="O174" s="158" t="e">
        <f t="shared" ref="O174" si="265">O172/O173*100</f>
        <v>#DIV/0!</v>
      </c>
      <c r="P174" s="158" t="e">
        <f t="shared" ref="P174" si="266">P172/P173*100</f>
        <v>#DIV/0!</v>
      </c>
      <c r="Q174" s="158" t="e">
        <f t="shared" ref="Q174" si="267">Q172/Q173*100</f>
        <v>#DIV/0!</v>
      </c>
      <c r="R174" s="158" t="e">
        <f t="shared" ref="R174" si="268">R172/R173*100</f>
        <v>#DIV/0!</v>
      </c>
      <c r="S174" s="158" t="e">
        <f t="shared" ref="S174" si="269">S172/S173*100</f>
        <v>#DIV/0!</v>
      </c>
      <c r="T174" s="231" t="e">
        <f t="shared" ref="T174" si="270">T172/T173*100</f>
        <v>#DIV/0!</v>
      </c>
      <c r="U174" s="473"/>
      <c r="V174" s="502"/>
      <c r="W174" s="453"/>
      <c r="X174" s="481"/>
      <c r="Y174" s="453"/>
    </row>
    <row r="175" spans="1:25" s="25" customFormat="1" ht="47.25" customHeight="1" x14ac:dyDescent="0.2">
      <c r="A175" s="92"/>
      <c r="B175" s="471"/>
      <c r="C175" s="471"/>
      <c r="D175" s="437"/>
      <c r="E175" s="214" t="s">
        <v>514</v>
      </c>
      <c r="F175" s="442"/>
      <c r="G175" s="449" t="s">
        <v>347</v>
      </c>
      <c r="H175" s="481" t="s">
        <v>343</v>
      </c>
      <c r="I175" s="71" t="s">
        <v>344</v>
      </c>
      <c r="J175" s="316"/>
      <c r="K175" s="137"/>
      <c r="L175" s="191"/>
      <c r="M175" s="191"/>
      <c r="N175" s="191"/>
      <c r="O175" s="191"/>
      <c r="P175" s="191"/>
      <c r="Q175" s="191"/>
      <c r="R175" s="191"/>
      <c r="S175" s="191"/>
      <c r="T175" s="250"/>
      <c r="U175" s="473"/>
      <c r="V175" s="504" t="s">
        <v>54</v>
      </c>
      <c r="W175" s="453"/>
      <c r="X175" s="481"/>
      <c r="Y175" s="453"/>
    </row>
    <row r="176" spans="1:25" s="25" customFormat="1" ht="47.25" customHeight="1" x14ac:dyDescent="0.2">
      <c r="A176" s="92"/>
      <c r="B176" s="471"/>
      <c r="C176" s="471"/>
      <c r="D176" s="437"/>
      <c r="E176" s="214" t="s">
        <v>514</v>
      </c>
      <c r="F176" s="442"/>
      <c r="G176" s="450"/>
      <c r="H176" s="481"/>
      <c r="I176" s="71" t="s">
        <v>345</v>
      </c>
      <c r="J176" s="316"/>
      <c r="K176" s="137"/>
      <c r="L176" s="191"/>
      <c r="M176" s="191"/>
      <c r="N176" s="191"/>
      <c r="O176" s="191"/>
      <c r="P176" s="191"/>
      <c r="Q176" s="191"/>
      <c r="R176" s="191"/>
      <c r="S176" s="191"/>
      <c r="T176" s="250"/>
      <c r="U176" s="473"/>
      <c r="V176" s="574"/>
      <c r="W176" s="453"/>
      <c r="X176" s="481"/>
      <c r="Y176" s="453"/>
    </row>
    <row r="177" spans="1:25" s="25" customFormat="1" ht="26.25" customHeight="1" x14ac:dyDescent="0.2">
      <c r="A177" s="92"/>
      <c r="B177" s="472"/>
      <c r="C177" s="472"/>
      <c r="D177" s="437"/>
      <c r="E177" s="214" t="s">
        <v>514</v>
      </c>
      <c r="F177" s="443"/>
      <c r="G177" s="567"/>
      <c r="H177" s="481"/>
      <c r="I177" s="71" t="s">
        <v>346</v>
      </c>
      <c r="J177" s="315"/>
      <c r="K177" s="158" t="e">
        <f>K175/K176*100</f>
        <v>#DIV/0!</v>
      </c>
      <c r="L177" s="158" t="e">
        <f t="shared" ref="L177" si="271">L175/L176*100</f>
        <v>#DIV/0!</v>
      </c>
      <c r="M177" s="158" t="e">
        <f t="shared" ref="M177" si="272">M175/M176*100</f>
        <v>#DIV/0!</v>
      </c>
      <c r="N177" s="158" t="e">
        <f t="shared" ref="N177" si="273">N175/N176*100</f>
        <v>#DIV/0!</v>
      </c>
      <c r="O177" s="158" t="e">
        <f t="shared" ref="O177" si="274">O175/O176*100</f>
        <v>#DIV/0!</v>
      </c>
      <c r="P177" s="158" t="e">
        <f t="shared" ref="P177" si="275">P175/P176*100</f>
        <v>#DIV/0!</v>
      </c>
      <c r="Q177" s="158" t="e">
        <f t="shared" ref="Q177" si="276">Q175/Q176*100</f>
        <v>#DIV/0!</v>
      </c>
      <c r="R177" s="158" t="e">
        <f t="shared" ref="R177" si="277">R175/R176*100</f>
        <v>#DIV/0!</v>
      </c>
      <c r="S177" s="158" t="e">
        <f t="shared" ref="S177" si="278">S175/S176*100</f>
        <v>#DIV/0!</v>
      </c>
      <c r="T177" s="231" t="e">
        <f t="shared" ref="T177" si="279">T175/T176*100</f>
        <v>#DIV/0!</v>
      </c>
      <c r="U177" s="473"/>
      <c r="V177" s="502"/>
      <c r="W177" s="456"/>
      <c r="X177" s="481"/>
      <c r="Y177" s="453"/>
    </row>
    <row r="178" spans="1:25" ht="47.25" customHeight="1" x14ac:dyDescent="0.2">
      <c r="A178" s="517" t="s">
        <v>157</v>
      </c>
      <c r="B178" s="533"/>
      <c r="C178" s="513"/>
      <c r="D178" s="461">
        <v>18</v>
      </c>
      <c r="E178" s="423" t="s">
        <v>511</v>
      </c>
      <c r="F178" s="463">
        <v>38</v>
      </c>
      <c r="G178" s="551" t="s">
        <v>454</v>
      </c>
      <c r="H178" s="497" t="s">
        <v>158</v>
      </c>
      <c r="I178" s="49" t="s">
        <v>159</v>
      </c>
      <c r="J178" s="277">
        <v>7</v>
      </c>
      <c r="K178" s="95"/>
      <c r="L178" s="177"/>
      <c r="M178" s="177"/>
      <c r="N178" s="177"/>
      <c r="O178" s="177"/>
      <c r="P178" s="177"/>
      <c r="Q178" s="177"/>
      <c r="R178" s="177"/>
      <c r="S178" s="177"/>
      <c r="T178" s="237"/>
      <c r="U178" s="474"/>
      <c r="V178" s="494" t="s">
        <v>54</v>
      </c>
      <c r="W178" s="497" t="s">
        <v>25</v>
      </c>
      <c r="X178" s="481" t="s">
        <v>492</v>
      </c>
      <c r="Y178" s="453" t="s">
        <v>156</v>
      </c>
    </row>
    <row r="179" spans="1:25" ht="27.75" customHeight="1" x14ac:dyDescent="0.2">
      <c r="A179" s="518"/>
      <c r="B179" s="533"/>
      <c r="C179" s="513"/>
      <c r="D179" s="430"/>
      <c r="E179" s="423" t="s">
        <v>511</v>
      </c>
      <c r="F179" s="463"/>
      <c r="G179" s="551"/>
      <c r="H179" s="497"/>
      <c r="I179" s="30" t="s">
        <v>160</v>
      </c>
      <c r="J179" s="277">
        <v>7</v>
      </c>
      <c r="K179" s="129"/>
      <c r="L179" s="172"/>
      <c r="M179" s="172"/>
      <c r="N179" s="172"/>
      <c r="O179" s="172"/>
      <c r="P179" s="172"/>
      <c r="Q179" s="172"/>
      <c r="R179" s="172"/>
      <c r="S179" s="172"/>
      <c r="T179" s="229"/>
      <c r="U179" s="474"/>
      <c r="V179" s="494"/>
      <c r="W179" s="497"/>
      <c r="X179" s="481"/>
      <c r="Y179" s="453"/>
    </row>
    <row r="180" spans="1:25" ht="21.75" customHeight="1" x14ac:dyDescent="0.2">
      <c r="A180" s="518"/>
      <c r="B180" s="534"/>
      <c r="C180" s="514"/>
      <c r="D180" s="431"/>
      <c r="E180" s="423" t="s">
        <v>511</v>
      </c>
      <c r="F180" s="463"/>
      <c r="G180" s="553"/>
      <c r="H180" s="498"/>
      <c r="I180" s="43" t="s">
        <v>26</v>
      </c>
      <c r="J180" s="276">
        <v>100</v>
      </c>
      <c r="K180" s="158" t="e">
        <f>K178/K179*100</f>
        <v>#DIV/0!</v>
      </c>
      <c r="L180" s="158" t="e">
        <f t="shared" ref="L180" si="280">L178/L179*100</f>
        <v>#DIV/0!</v>
      </c>
      <c r="M180" s="158" t="e">
        <f t="shared" ref="M180" si="281">M178/M179*100</f>
        <v>#DIV/0!</v>
      </c>
      <c r="N180" s="158" t="e">
        <f t="shared" ref="N180" si="282">N178/N179*100</f>
        <v>#DIV/0!</v>
      </c>
      <c r="O180" s="158" t="e">
        <f t="shared" ref="O180" si="283">O178/O179*100</f>
        <v>#DIV/0!</v>
      </c>
      <c r="P180" s="158" t="e">
        <f t="shared" ref="P180" si="284">P178/P179*100</f>
        <v>#DIV/0!</v>
      </c>
      <c r="Q180" s="158" t="e">
        <f t="shared" ref="Q180" si="285">Q178/Q179*100</f>
        <v>#DIV/0!</v>
      </c>
      <c r="R180" s="158" t="e">
        <f t="shared" ref="R180" si="286">R178/R179*100</f>
        <v>#DIV/0!</v>
      </c>
      <c r="S180" s="158" t="e">
        <f t="shared" ref="S180" si="287">S178/S179*100</f>
        <v>#DIV/0!</v>
      </c>
      <c r="T180" s="231" t="e">
        <f t="shared" ref="T180" si="288">T178/T179*100</f>
        <v>#DIV/0!</v>
      </c>
      <c r="U180" s="474"/>
      <c r="V180" s="494"/>
      <c r="W180" s="497"/>
      <c r="X180" s="481"/>
      <c r="Y180" s="456"/>
    </row>
    <row r="181" spans="1:25" ht="43.5" x14ac:dyDescent="0.2">
      <c r="A181" s="518"/>
      <c r="B181" s="487"/>
      <c r="C181" s="462"/>
      <c r="D181" s="438">
        <v>19</v>
      </c>
      <c r="E181" s="212" t="s">
        <v>511</v>
      </c>
      <c r="F181" s="462">
        <v>39</v>
      </c>
      <c r="G181" s="568" t="s">
        <v>455</v>
      </c>
      <c r="H181" s="496" t="s">
        <v>348</v>
      </c>
      <c r="I181" s="13" t="s">
        <v>161</v>
      </c>
      <c r="J181" s="276">
        <v>112</v>
      </c>
      <c r="K181" s="103"/>
      <c r="L181" s="175"/>
      <c r="M181" s="175"/>
      <c r="N181" s="175"/>
      <c r="O181" s="175"/>
      <c r="P181" s="175"/>
      <c r="Q181" s="175"/>
      <c r="R181" s="175"/>
      <c r="S181" s="175"/>
      <c r="T181" s="235"/>
      <c r="U181" s="477"/>
      <c r="V181" s="493" t="s">
        <v>54</v>
      </c>
      <c r="W181" s="496" t="s">
        <v>22</v>
      </c>
      <c r="X181" s="481" t="s">
        <v>491</v>
      </c>
      <c r="Y181" s="452" t="s">
        <v>162</v>
      </c>
    </row>
    <row r="182" spans="1:25" ht="21.75" customHeight="1" x14ac:dyDescent="0.5">
      <c r="A182" s="518"/>
      <c r="B182" s="488"/>
      <c r="C182" s="463"/>
      <c r="D182" s="439"/>
      <c r="E182" s="212" t="s">
        <v>511</v>
      </c>
      <c r="F182" s="463"/>
      <c r="G182" s="551"/>
      <c r="H182" s="497"/>
      <c r="I182" s="30" t="s">
        <v>163</v>
      </c>
      <c r="J182" s="317">
        <v>557250</v>
      </c>
      <c r="K182" s="110"/>
      <c r="L182" s="185"/>
      <c r="M182" s="185"/>
      <c r="N182" s="185"/>
      <c r="O182" s="185"/>
      <c r="P182" s="185"/>
      <c r="Q182" s="185"/>
      <c r="R182" s="185"/>
      <c r="S182" s="185"/>
      <c r="T182" s="243"/>
      <c r="U182" s="477"/>
      <c r="V182" s="494"/>
      <c r="W182" s="497"/>
      <c r="X182" s="481"/>
      <c r="Y182" s="453"/>
    </row>
    <row r="183" spans="1:25" ht="21.75" customHeight="1" x14ac:dyDescent="0.2">
      <c r="A183" s="580"/>
      <c r="B183" s="489"/>
      <c r="C183" s="464"/>
      <c r="D183" s="444"/>
      <c r="E183" s="212" t="s">
        <v>511</v>
      </c>
      <c r="F183" s="463"/>
      <c r="G183" s="551"/>
      <c r="H183" s="497"/>
      <c r="I183" s="78" t="s">
        <v>52</v>
      </c>
      <c r="J183" s="285">
        <f>J181*100000/J182</f>
        <v>20.098698968147151</v>
      </c>
      <c r="K183" s="158" t="e">
        <f>K181*100000/K182</f>
        <v>#DIV/0!</v>
      </c>
      <c r="L183" s="158" t="e">
        <f t="shared" ref="L183" si="289">L181*100000/L182</f>
        <v>#DIV/0!</v>
      </c>
      <c r="M183" s="158" t="e">
        <f t="shared" ref="M183" si="290">M181*100000/M182</f>
        <v>#DIV/0!</v>
      </c>
      <c r="N183" s="158" t="e">
        <f t="shared" ref="N183" si="291">N181*100000/N182</f>
        <v>#DIV/0!</v>
      </c>
      <c r="O183" s="158" t="e">
        <f t="shared" ref="O183" si="292">O181*100000/O182</f>
        <v>#DIV/0!</v>
      </c>
      <c r="P183" s="158" t="e">
        <f t="shared" ref="P183" si="293">P181*100000/P182</f>
        <v>#DIV/0!</v>
      </c>
      <c r="Q183" s="158" t="e">
        <f t="shared" ref="Q183" si="294">Q181*100000/Q182</f>
        <v>#DIV/0!</v>
      </c>
      <c r="R183" s="158" t="e">
        <f t="shared" ref="R183" si="295">R181*100000/R182</f>
        <v>#DIV/0!</v>
      </c>
      <c r="S183" s="158" t="e">
        <f t="shared" ref="S183" si="296">S181*100000/S182</f>
        <v>#DIV/0!</v>
      </c>
      <c r="T183" s="231" t="e">
        <f t="shared" ref="T183" si="297">T181*100000/T182</f>
        <v>#DIV/0!</v>
      </c>
      <c r="U183" s="477"/>
      <c r="V183" s="494"/>
      <c r="W183" s="497"/>
      <c r="X183" s="481"/>
      <c r="Y183" s="456"/>
    </row>
    <row r="184" spans="1:25" ht="130.5" customHeight="1" x14ac:dyDescent="0.2">
      <c r="A184" s="517" t="s">
        <v>164</v>
      </c>
      <c r="B184" s="487"/>
      <c r="C184" s="462"/>
      <c r="D184" s="462"/>
      <c r="E184" s="218" t="s">
        <v>514</v>
      </c>
      <c r="F184" s="560">
        <v>40</v>
      </c>
      <c r="G184" s="12" t="s">
        <v>682</v>
      </c>
      <c r="H184" s="12" t="s">
        <v>15</v>
      </c>
      <c r="I184" s="12"/>
      <c r="J184" s="281"/>
      <c r="K184" s="28"/>
      <c r="L184" s="156"/>
      <c r="M184" s="156"/>
      <c r="N184" s="156"/>
      <c r="O184" s="156"/>
      <c r="P184" s="156"/>
      <c r="Q184" s="156"/>
      <c r="R184" s="156"/>
      <c r="S184" s="156"/>
      <c r="T184" s="251"/>
      <c r="U184" s="478"/>
      <c r="V184" s="493" t="s">
        <v>54</v>
      </c>
      <c r="W184" s="496" t="s">
        <v>266</v>
      </c>
      <c r="X184" s="481" t="s">
        <v>493</v>
      </c>
      <c r="Y184" s="452" t="s">
        <v>156</v>
      </c>
    </row>
    <row r="185" spans="1:25" ht="63.75" customHeight="1" x14ac:dyDescent="0.2">
      <c r="A185" s="518"/>
      <c r="B185" s="488"/>
      <c r="C185" s="561"/>
      <c r="D185" s="463"/>
      <c r="E185" s="218" t="s">
        <v>514</v>
      </c>
      <c r="F185" s="561"/>
      <c r="G185" s="587" t="s">
        <v>165</v>
      </c>
      <c r="H185" s="481" t="s">
        <v>349</v>
      </c>
      <c r="I185" s="43" t="s">
        <v>166</v>
      </c>
      <c r="J185" s="318">
        <v>119</v>
      </c>
      <c r="K185" s="192"/>
      <c r="L185" s="155"/>
      <c r="M185" s="155"/>
      <c r="N185" s="155"/>
      <c r="O185" s="155"/>
      <c r="P185" s="155"/>
      <c r="Q185" s="155"/>
      <c r="R185" s="155"/>
      <c r="S185" s="155"/>
      <c r="T185" s="252"/>
      <c r="U185" s="478"/>
      <c r="V185" s="494"/>
      <c r="W185" s="497"/>
      <c r="X185" s="481"/>
      <c r="Y185" s="453"/>
    </row>
    <row r="186" spans="1:25" ht="50.25" customHeight="1" x14ac:dyDescent="0.2">
      <c r="A186" s="518"/>
      <c r="B186" s="488"/>
      <c r="C186" s="561"/>
      <c r="D186" s="463"/>
      <c r="E186" s="218" t="s">
        <v>514</v>
      </c>
      <c r="F186" s="561"/>
      <c r="G186" s="587"/>
      <c r="H186" s="481"/>
      <c r="I186" s="43" t="s">
        <v>167</v>
      </c>
      <c r="J186" s="318">
        <v>133</v>
      </c>
      <c r="K186" s="192"/>
      <c r="L186" s="155"/>
      <c r="M186" s="155"/>
      <c r="N186" s="155"/>
      <c r="O186" s="155"/>
      <c r="P186" s="155"/>
      <c r="Q186" s="155"/>
      <c r="R186" s="155"/>
      <c r="S186" s="155"/>
      <c r="T186" s="252"/>
      <c r="U186" s="478"/>
      <c r="V186" s="494"/>
      <c r="W186" s="497"/>
      <c r="X186" s="481"/>
      <c r="Y186" s="453"/>
    </row>
    <row r="187" spans="1:25" ht="24" customHeight="1" x14ac:dyDescent="0.2">
      <c r="A187" s="518"/>
      <c r="B187" s="488"/>
      <c r="C187" s="561"/>
      <c r="D187" s="463"/>
      <c r="E187" s="218" t="s">
        <v>514</v>
      </c>
      <c r="F187" s="561"/>
      <c r="G187" s="587"/>
      <c r="H187" s="481"/>
      <c r="I187" s="43" t="s">
        <v>26</v>
      </c>
      <c r="J187" s="319">
        <f>J185*100/J186</f>
        <v>89.473684210526315</v>
      </c>
      <c r="K187" s="158" t="e">
        <f>K185/K186*100</f>
        <v>#DIV/0!</v>
      </c>
      <c r="L187" s="155"/>
      <c r="M187" s="155"/>
      <c r="N187" s="155"/>
      <c r="O187" s="155"/>
      <c r="P187" s="155"/>
      <c r="Q187" s="155"/>
      <c r="R187" s="155"/>
      <c r="S187" s="155"/>
      <c r="T187" s="252"/>
      <c r="U187" s="478"/>
      <c r="V187" s="494"/>
      <c r="W187" s="497"/>
      <c r="X187" s="481"/>
      <c r="Y187" s="456"/>
    </row>
    <row r="188" spans="1:25" ht="63" customHeight="1" x14ac:dyDescent="0.2">
      <c r="A188" s="518"/>
      <c r="B188" s="488"/>
      <c r="C188" s="561"/>
      <c r="D188" s="463"/>
      <c r="E188" s="218" t="s">
        <v>514</v>
      </c>
      <c r="F188" s="561"/>
      <c r="G188" s="587" t="s">
        <v>168</v>
      </c>
      <c r="H188" s="481" t="s">
        <v>349</v>
      </c>
      <c r="I188" s="43" t="s">
        <v>169</v>
      </c>
      <c r="J188" s="318">
        <v>68</v>
      </c>
      <c r="K188" s="192"/>
      <c r="L188" s="155"/>
      <c r="M188" s="155"/>
      <c r="N188" s="155"/>
      <c r="O188" s="155"/>
      <c r="P188" s="155"/>
      <c r="Q188" s="155"/>
      <c r="R188" s="155"/>
      <c r="S188" s="155"/>
      <c r="T188" s="252"/>
      <c r="U188" s="478"/>
      <c r="V188" s="493" t="s">
        <v>54</v>
      </c>
      <c r="W188" s="496" t="s">
        <v>266</v>
      </c>
      <c r="X188" s="481"/>
      <c r="Y188" s="452" t="s">
        <v>156</v>
      </c>
    </row>
    <row r="189" spans="1:25" ht="50.25" customHeight="1" x14ac:dyDescent="0.2">
      <c r="A189" s="518"/>
      <c r="B189" s="488"/>
      <c r="C189" s="561"/>
      <c r="D189" s="463"/>
      <c r="E189" s="218" t="s">
        <v>514</v>
      </c>
      <c r="F189" s="561"/>
      <c r="G189" s="587"/>
      <c r="H189" s="481"/>
      <c r="I189" s="43" t="s">
        <v>170</v>
      </c>
      <c r="J189" s="318">
        <v>110</v>
      </c>
      <c r="K189" s="192"/>
      <c r="L189" s="155"/>
      <c r="M189" s="155"/>
      <c r="N189" s="155"/>
      <c r="O189" s="155"/>
      <c r="P189" s="155"/>
      <c r="Q189" s="155"/>
      <c r="R189" s="155"/>
      <c r="S189" s="155"/>
      <c r="T189" s="252"/>
      <c r="U189" s="478"/>
      <c r="V189" s="494"/>
      <c r="W189" s="497"/>
      <c r="X189" s="481"/>
      <c r="Y189" s="453"/>
    </row>
    <row r="190" spans="1:25" ht="24" customHeight="1" x14ac:dyDescent="0.2">
      <c r="A190" s="518"/>
      <c r="B190" s="488"/>
      <c r="C190" s="561"/>
      <c r="D190" s="463"/>
      <c r="E190" s="218" t="s">
        <v>514</v>
      </c>
      <c r="F190" s="561"/>
      <c r="G190" s="587"/>
      <c r="H190" s="481"/>
      <c r="I190" s="43" t="s">
        <v>26</v>
      </c>
      <c r="J190" s="319">
        <f>J188*100/J189</f>
        <v>61.81818181818182</v>
      </c>
      <c r="K190" s="158" t="e">
        <f>K188/K189*100</f>
        <v>#DIV/0!</v>
      </c>
      <c r="L190" s="155"/>
      <c r="M190" s="155"/>
      <c r="N190" s="155"/>
      <c r="O190" s="155"/>
      <c r="P190" s="155"/>
      <c r="Q190" s="155"/>
      <c r="R190" s="155"/>
      <c r="S190" s="155"/>
      <c r="T190" s="252"/>
      <c r="U190" s="478"/>
      <c r="V190" s="495"/>
      <c r="W190" s="498"/>
      <c r="X190" s="481"/>
      <c r="Y190" s="456"/>
    </row>
    <row r="191" spans="1:25" ht="46.5" customHeight="1" x14ac:dyDescent="0.2">
      <c r="A191" s="518"/>
      <c r="B191" s="488"/>
      <c r="C191" s="561"/>
      <c r="D191" s="463"/>
      <c r="E191" s="218" t="s">
        <v>514</v>
      </c>
      <c r="F191" s="561"/>
      <c r="G191" s="587" t="s">
        <v>171</v>
      </c>
      <c r="H191" s="481" t="s">
        <v>349</v>
      </c>
      <c r="I191" s="43" t="s">
        <v>172</v>
      </c>
      <c r="J191" s="318">
        <v>11</v>
      </c>
      <c r="K191" s="192"/>
      <c r="L191" s="155"/>
      <c r="M191" s="155"/>
      <c r="N191" s="155"/>
      <c r="O191" s="155"/>
      <c r="P191" s="155"/>
      <c r="Q191" s="155"/>
      <c r="R191" s="155"/>
      <c r="S191" s="155"/>
      <c r="T191" s="252"/>
      <c r="U191" s="478"/>
      <c r="V191" s="493" t="s">
        <v>54</v>
      </c>
      <c r="W191" s="496" t="s">
        <v>266</v>
      </c>
      <c r="X191" s="481"/>
      <c r="Y191" s="452" t="s">
        <v>156</v>
      </c>
    </row>
    <row r="192" spans="1:25" ht="43.5" x14ac:dyDescent="0.2">
      <c r="A192" s="518"/>
      <c r="B192" s="488"/>
      <c r="C192" s="561"/>
      <c r="D192" s="463"/>
      <c r="E192" s="218" t="s">
        <v>514</v>
      </c>
      <c r="F192" s="561"/>
      <c r="G192" s="587"/>
      <c r="H192" s="481"/>
      <c r="I192" s="43" t="s">
        <v>173</v>
      </c>
      <c r="J192" s="318">
        <v>19</v>
      </c>
      <c r="K192" s="192"/>
      <c r="L192" s="155"/>
      <c r="M192" s="155"/>
      <c r="N192" s="155"/>
      <c r="O192" s="155"/>
      <c r="P192" s="155"/>
      <c r="Q192" s="155"/>
      <c r="R192" s="155"/>
      <c r="S192" s="155"/>
      <c r="T192" s="252"/>
      <c r="U192" s="478"/>
      <c r="V192" s="494"/>
      <c r="W192" s="497"/>
      <c r="X192" s="481"/>
      <c r="Y192" s="453"/>
    </row>
    <row r="193" spans="1:25" ht="21.75" customHeight="1" x14ac:dyDescent="0.2">
      <c r="A193" s="518"/>
      <c r="B193" s="489"/>
      <c r="C193" s="570"/>
      <c r="D193" s="464"/>
      <c r="E193" s="218" t="s">
        <v>514</v>
      </c>
      <c r="F193" s="570"/>
      <c r="G193" s="587"/>
      <c r="H193" s="481"/>
      <c r="I193" s="43" t="s">
        <v>26</v>
      </c>
      <c r="J193" s="319">
        <f>J191*100/J192</f>
        <v>57.89473684210526</v>
      </c>
      <c r="K193" s="158" t="e">
        <f>K191/K192*100</f>
        <v>#DIV/0!</v>
      </c>
      <c r="L193" s="155"/>
      <c r="M193" s="155"/>
      <c r="N193" s="155"/>
      <c r="O193" s="155"/>
      <c r="P193" s="155"/>
      <c r="Q193" s="155"/>
      <c r="R193" s="155"/>
      <c r="S193" s="155"/>
      <c r="T193" s="252"/>
      <c r="U193" s="478"/>
      <c r="V193" s="495"/>
      <c r="W193" s="498"/>
      <c r="X193" s="481"/>
      <c r="Y193" s="456"/>
    </row>
    <row r="194" spans="1:25" ht="45.75" customHeight="1" x14ac:dyDescent="0.2">
      <c r="A194" s="518"/>
      <c r="B194" s="487"/>
      <c r="C194" s="512"/>
      <c r="D194" s="411"/>
      <c r="E194" s="213" t="s">
        <v>511</v>
      </c>
      <c r="F194" s="653">
        <v>41</v>
      </c>
      <c r="G194" s="587" t="s">
        <v>457</v>
      </c>
      <c r="H194" s="481" t="s">
        <v>350</v>
      </c>
      <c r="I194" s="43" t="s">
        <v>683</v>
      </c>
      <c r="J194" s="276">
        <v>58</v>
      </c>
      <c r="K194" s="103"/>
      <c r="L194" s="175"/>
      <c r="M194" s="175"/>
      <c r="N194" s="175"/>
      <c r="O194" s="175"/>
      <c r="P194" s="175"/>
      <c r="Q194" s="175"/>
      <c r="R194" s="175"/>
      <c r="S194" s="175"/>
      <c r="T194" s="235"/>
      <c r="U194" s="477"/>
      <c r="V194" s="493" t="s">
        <v>54</v>
      </c>
      <c r="W194" s="496" t="s">
        <v>22</v>
      </c>
      <c r="X194" s="481" t="s">
        <v>491</v>
      </c>
      <c r="Y194" s="452" t="s">
        <v>162</v>
      </c>
    </row>
    <row r="195" spans="1:25" ht="25.5" customHeight="1" x14ac:dyDescent="0.5">
      <c r="A195" s="518"/>
      <c r="B195" s="488"/>
      <c r="C195" s="513"/>
      <c r="D195" s="412"/>
      <c r="E195" s="213" t="s">
        <v>511</v>
      </c>
      <c r="F195" s="654"/>
      <c r="G195" s="587"/>
      <c r="H195" s="481"/>
      <c r="I195" s="43" t="s">
        <v>163</v>
      </c>
      <c r="J195" s="317">
        <v>557250</v>
      </c>
      <c r="K195" s="110"/>
      <c r="L195" s="185"/>
      <c r="M195" s="185"/>
      <c r="N195" s="185"/>
      <c r="O195" s="185"/>
      <c r="P195" s="185"/>
      <c r="Q195" s="185"/>
      <c r="R195" s="185"/>
      <c r="S195" s="185"/>
      <c r="T195" s="243"/>
      <c r="U195" s="477"/>
      <c r="V195" s="494"/>
      <c r="W195" s="497"/>
      <c r="X195" s="481"/>
      <c r="Y195" s="453"/>
    </row>
    <row r="196" spans="1:25" ht="27" customHeight="1" x14ac:dyDescent="0.2">
      <c r="A196" s="518"/>
      <c r="B196" s="488"/>
      <c r="C196" s="514"/>
      <c r="D196" s="412"/>
      <c r="E196" s="213" t="s">
        <v>511</v>
      </c>
      <c r="F196" s="655"/>
      <c r="G196" s="587"/>
      <c r="H196" s="481"/>
      <c r="I196" s="43" t="s">
        <v>52</v>
      </c>
      <c r="J196" s="320">
        <f>J194*100000/J195</f>
        <v>10.408254822790489</v>
      </c>
      <c r="K196" s="158" t="e">
        <f>K194*100000/K195</f>
        <v>#DIV/0!</v>
      </c>
      <c r="L196" s="158" t="e">
        <f t="shared" ref="L196" si="298">L194*100000/L195</f>
        <v>#DIV/0!</v>
      </c>
      <c r="M196" s="158" t="e">
        <f t="shared" ref="M196" si="299">M194*100000/M195</f>
        <v>#DIV/0!</v>
      </c>
      <c r="N196" s="158" t="e">
        <f t="shared" ref="N196" si="300">N194*100000/N195</f>
        <v>#DIV/0!</v>
      </c>
      <c r="O196" s="158" t="e">
        <f t="shared" ref="O196" si="301">O194*100000/O195</f>
        <v>#DIV/0!</v>
      </c>
      <c r="P196" s="158" t="e">
        <f t="shared" ref="P196" si="302">P194*100000/P195</f>
        <v>#DIV/0!</v>
      </c>
      <c r="Q196" s="158" t="e">
        <f t="shared" ref="Q196" si="303">Q194*100000/Q195</f>
        <v>#DIV/0!</v>
      </c>
      <c r="R196" s="158" t="e">
        <f t="shared" ref="R196" si="304">R194*100000/R195</f>
        <v>#DIV/0!</v>
      </c>
      <c r="S196" s="158" t="e">
        <f t="shared" ref="S196" si="305">S194*100000/S195</f>
        <v>#DIV/0!</v>
      </c>
      <c r="T196" s="231" t="e">
        <f t="shared" ref="T196" si="306">T194*100000/T195</f>
        <v>#DIV/0!</v>
      </c>
      <c r="U196" s="477"/>
      <c r="V196" s="495"/>
      <c r="W196" s="498"/>
      <c r="X196" s="481"/>
      <c r="Y196" s="456"/>
    </row>
    <row r="197" spans="1:25" ht="43.5" x14ac:dyDescent="0.2">
      <c r="A197" s="518"/>
      <c r="B197" s="532"/>
      <c r="C197" s="467"/>
      <c r="D197" s="413"/>
      <c r="E197" s="213" t="s">
        <v>511</v>
      </c>
      <c r="F197" s="462">
        <v>42</v>
      </c>
      <c r="G197" s="550" t="s">
        <v>458</v>
      </c>
      <c r="H197" s="481" t="s">
        <v>351</v>
      </c>
      <c r="I197" s="13" t="s">
        <v>684</v>
      </c>
      <c r="J197" s="276">
        <v>82</v>
      </c>
      <c r="K197" s="103"/>
      <c r="L197" s="175"/>
      <c r="M197" s="175"/>
      <c r="N197" s="175"/>
      <c r="O197" s="175"/>
      <c r="P197" s="175"/>
      <c r="Q197" s="175"/>
      <c r="R197" s="175"/>
      <c r="S197" s="175"/>
      <c r="T197" s="235"/>
      <c r="U197" s="477"/>
      <c r="V197" s="493" t="s">
        <v>54</v>
      </c>
      <c r="W197" s="496" t="s">
        <v>22</v>
      </c>
      <c r="X197" s="481" t="s">
        <v>491</v>
      </c>
      <c r="Y197" s="452" t="s">
        <v>162</v>
      </c>
    </row>
    <row r="198" spans="1:25" ht="21.75" customHeight="1" x14ac:dyDescent="0.5">
      <c r="A198" s="518"/>
      <c r="B198" s="533"/>
      <c r="C198" s="468"/>
      <c r="D198" s="414"/>
      <c r="E198" s="213" t="s">
        <v>511</v>
      </c>
      <c r="F198" s="463"/>
      <c r="G198" s="551"/>
      <c r="H198" s="481"/>
      <c r="I198" s="13" t="s">
        <v>163</v>
      </c>
      <c r="J198" s="317">
        <v>557250</v>
      </c>
      <c r="K198" s="110"/>
      <c r="L198" s="185"/>
      <c r="M198" s="185"/>
      <c r="N198" s="185"/>
      <c r="O198" s="185"/>
      <c r="P198" s="185"/>
      <c r="Q198" s="185"/>
      <c r="R198" s="185"/>
      <c r="S198" s="185"/>
      <c r="T198" s="243"/>
      <c r="U198" s="477"/>
      <c r="V198" s="494"/>
      <c r="W198" s="497"/>
      <c r="X198" s="481"/>
      <c r="Y198" s="453"/>
    </row>
    <row r="199" spans="1:25" ht="25.5" customHeight="1" x14ac:dyDescent="0.2">
      <c r="A199" s="580"/>
      <c r="B199" s="534"/>
      <c r="C199" s="469"/>
      <c r="D199" s="414"/>
      <c r="E199" s="213" t="s">
        <v>511</v>
      </c>
      <c r="F199" s="464"/>
      <c r="G199" s="553"/>
      <c r="H199" s="481"/>
      <c r="I199" s="43" t="s">
        <v>52</v>
      </c>
      <c r="J199" s="320">
        <f>J197*100000/J198</f>
        <v>14.71511888739345</v>
      </c>
      <c r="K199" s="158" t="e">
        <f>K197*100000/K198</f>
        <v>#DIV/0!</v>
      </c>
      <c r="L199" s="158" t="e">
        <f t="shared" ref="L199" si="307">L197*100000/L198</f>
        <v>#DIV/0!</v>
      </c>
      <c r="M199" s="158" t="e">
        <f t="shared" ref="M199" si="308">M197*100000/M198</f>
        <v>#DIV/0!</v>
      </c>
      <c r="N199" s="158" t="e">
        <f t="shared" ref="N199" si="309">N197*100000/N198</f>
        <v>#DIV/0!</v>
      </c>
      <c r="O199" s="158" t="e">
        <f t="shared" ref="O199" si="310">O197*100000/O198</f>
        <v>#DIV/0!</v>
      </c>
      <c r="P199" s="158" t="e">
        <f t="shared" ref="P199" si="311">P197*100000/P198</f>
        <v>#DIV/0!</v>
      </c>
      <c r="Q199" s="158" t="e">
        <f t="shared" ref="Q199" si="312">Q197*100000/Q198</f>
        <v>#DIV/0!</v>
      </c>
      <c r="R199" s="158" t="e">
        <f t="shared" ref="R199" si="313">R197*100000/R198</f>
        <v>#DIV/0!</v>
      </c>
      <c r="S199" s="158" t="e">
        <f t="shared" ref="S199" si="314">S197*100000/S198</f>
        <v>#DIV/0!</v>
      </c>
      <c r="T199" s="231" t="e">
        <f t="shared" ref="T199" si="315">T197*100000/T198</f>
        <v>#DIV/0!</v>
      </c>
      <c r="U199" s="477"/>
      <c r="V199" s="495"/>
      <c r="W199" s="498"/>
      <c r="X199" s="481"/>
      <c r="Y199" s="456"/>
    </row>
    <row r="200" spans="1:25" ht="86.25" customHeight="1" x14ac:dyDescent="0.2">
      <c r="A200" s="517" t="s">
        <v>174</v>
      </c>
      <c r="B200" s="487"/>
      <c r="C200" s="462"/>
      <c r="D200" s="445">
        <v>20</v>
      </c>
      <c r="E200" s="213" t="s">
        <v>511</v>
      </c>
      <c r="F200" s="462">
        <v>43</v>
      </c>
      <c r="G200" s="550" t="s">
        <v>459</v>
      </c>
      <c r="H200" s="481" t="s">
        <v>65</v>
      </c>
      <c r="I200" s="299" t="s">
        <v>352</v>
      </c>
      <c r="J200" s="276">
        <v>1763</v>
      </c>
      <c r="K200" s="103"/>
      <c r="L200" s="175"/>
      <c r="M200" s="175"/>
      <c r="N200" s="175"/>
      <c r="O200" s="175"/>
      <c r="P200" s="175"/>
      <c r="Q200" s="175"/>
      <c r="R200" s="175"/>
      <c r="S200" s="175"/>
      <c r="T200" s="235"/>
      <c r="U200" s="477"/>
      <c r="V200" s="493" t="s">
        <v>54</v>
      </c>
      <c r="W200" s="496" t="s">
        <v>22</v>
      </c>
      <c r="X200" s="481" t="s">
        <v>492</v>
      </c>
      <c r="Y200" s="452" t="s">
        <v>162</v>
      </c>
    </row>
    <row r="201" spans="1:25" ht="69" customHeight="1" x14ac:dyDescent="0.2">
      <c r="A201" s="518"/>
      <c r="B201" s="488"/>
      <c r="C201" s="463"/>
      <c r="D201" s="439"/>
      <c r="E201" s="213" t="s">
        <v>511</v>
      </c>
      <c r="F201" s="463"/>
      <c r="G201" s="551"/>
      <c r="H201" s="481"/>
      <c r="I201" s="299" t="s">
        <v>353</v>
      </c>
      <c r="J201" s="276">
        <v>2859</v>
      </c>
      <c r="K201" s="103"/>
      <c r="L201" s="175"/>
      <c r="M201" s="175"/>
      <c r="N201" s="175"/>
      <c r="O201" s="175"/>
      <c r="P201" s="175"/>
      <c r="Q201" s="175"/>
      <c r="R201" s="175"/>
      <c r="S201" s="175"/>
      <c r="T201" s="235"/>
      <c r="U201" s="477"/>
      <c r="V201" s="494"/>
      <c r="W201" s="497"/>
      <c r="X201" s="481"/>
      <c r="Y201" s="453"/>
    </row>
    <row r="202" spans="1:25" ht="22.5" customHeight="1" x14ac:dyDescent="0.2">
      <c r="A202" s="580"/>
      <c r="B202" s="489"/>
      <c r="C202" s="464"/>
      <c r="D202" s="444"/>
      <c r="E202" s="213" t="s">
        <v>511</v>
      </c>
      <c r="F202" s="464"/>
      <c r="G202" s="553"/>
      <c r="H202" s="481"/>
      <c r="I202" s="323" t="s">
        <v>26</v>
      </c>
      <c r="J202" s="320">
        <f>J200*100/J201</f>
        <v>61.66491780342777</v>
      </c>
      <c r="K202" s="158" t="e">
        <f>K200/K201*100</f>
        <v>#DIV/0!</v>
      </c>
      <c r="L202" s="158" t="e">
        <f t="shared" ref="L202" si="316">L200/L201*100</f>
        <v>#DIV/0!</v>
      </c>
      <c r="M202" s="158" t="e">
        <f t="shared" ref="M202" si="317">M200/M201*100</f>
        <v>#DIV/0!</v>
      </c>
      <c r="N202" s="158" t="e">
        <f t="shared" ref="N202" si="318">N200/N201*100</f>
        <v>#DIV/0!</v>
      </c>
      <c r="O202" s="158" t="e">
        <f t="shared" ref="O202" si="319">O200/O201*100</f>
        <v>#DIV/0!</v>
      </c>
      <c r="P202" s="158" t="e">
        <f t="shared" ref="P202" si="320">P200/P201*100</f>
        <v>#DIV/0!</v>
      </c>
      <c r="Q202" s="158" t="e">
        <f t="shared" ref="Q202" si="321">Q200/Q201*100</f>
        <v>#DIV/0!</v>
      </c>
      <c r="R202" s="158" t="e">
        <f t="shared" ref="R202" si="322">R200/R201*100</f>
        <v>#DIV/0!</v>
      </c>
      <c r="S202" s="158" t="e">
        <f t="shared" ref="S202" si="323">S200/S201*100</f>
        <v>#DIV/0!</v>
      </c>
      <c r="T202" s="231" t="e">
        <f t="shared" ref="T202" si="324">T200/T201*100</f>
        <v>#DIV/0!</v>
      </c>
      <c r="U202" s="477"/>
      <c r="V202" s="495"/>
      <c r="W202" s="498"/>
      <c r="X202" s="481"/>
      <c r="Y202" s="456"/>
    </row>
    <row r="203" spans="1:25" ht="45" customHeight="1" x14ac:dyDescent="0.2">
      <c r="A203" s="517" t="s">
        <v>175</v>
      </c>
      <c r="B203" s="532"/>
      <c r="C203" s="462"/>
      <c r="D203" s="462"/>
      <c r="E203" s="218" t="s">
        <v>506</v>
      </c>
      <c r="F203" s="462">
        <v>44</v>
      </c>
      <c r="G203" s="550" t="s">
        <v>685</v>
      </c>
      <c r="H203" s="481" t="s">
        <v>31</v>
      </c>
      <c r="I203" s="299" t="s">
        <v>686</v>
      </c>
      <c r="J203" s="321">
        <v>542</v>
      </c>
      <c r="K203" s="129"/>
      <c r="L203" s="172"/>
      <c r="M203" s="172"/>
      <c r="N203" s="172"/>
      <c r="O203" s="172"/>
      <c r="P203" s="172"/>
      <c r="Q203" s="172"/>
      <c r="R203" s="172"/>
      <c r="S203" s="172"/>
      <c r="T203" s="229"/>
      <c r="U203" s="474"/>
      <c r="V203" s="493" t="s">
        <v>54</v>
      </c>
      <c r="W203" s="496" t="s">
        <v>266</v>
      </c>
      <c r="X203" s="481" t="s">
        <v>495</v>
      </c>
      <c r="Y203" s="453" t="s">
        <v>17</v>
      </c>
    </row>
    <row r="204" spans="1:25" ht="48.75" customHeight="1" x14ac:dyDescent="0.2">
      <c r="A204" s="518"/>
      <c r="B204" s="533"/>
      <c r="C204" s="463"/>
      <c r="D204" s="463"/>
      <c r="E204" s="218" t="s">
        <v>506</v>
      </c>
      <c r="F204" s="463"/>
      <c r="G204" s="551"/>
      <c r="H204" s="481"/>
      <c r="I204" s="299" t="s">
        <v>687</v>
      </c>
      <c r="J204" s="321">
        <v>553</v>
      </c>
      <c r="K204" s="129"/>
      <c r="L204" s="172"/>
      <c r="M204" s="172"/>
      <c r="N204" s="172"/>
      <c r="O204" s="172"/>
      <c r="P204" s="172"/>
      <c r="Q204" s="172"/>
      <c r="R204" s="172"/>
      <c r="S204" s="172"/>
      <c r="T204" s="229"/>
      <c r="U204" s="474"/>
      <c r="V204" s="494"/>
      <c r="W204" s="497"/>
      <c r="X204" s="481"/>
      <c r="Y204" s="453"/>
    </row>
    <row r="205" spans="1:25" ht="21.75" customHeight="1" x14ac:dyDescent="0.2">
      <c r="A205" s="518"/>
      <c r="B205" s="533"/>
      <c r="C205" s="463"/>
      <c r="D205" s="465"/>
      <c r="E205" s="218" t="s">
        <v>506</v>
      </c>
      <c r="F205" s="463"/>
      <c r="G205" s="553"/>
      <c r="H205" s="481"/>
      <c r="I205" s="323" t="s">
        <v>26</v>
      </c>
      <c r="J205" s="322">
        <f>J203*100/J204</f>
        <v>98.010849909584081</v>
      </c>
      <c r="K205" s="158" t="e">
        <f>K203/K204*100</f>
        <v>#DIV/0!</v>
      </c>
      <c r="L205" s="158" t="e">
        <f t="shared" ref="L205" si="325">L203/L204*100</f>
        <v>#DIV/0!</v>
      </c>
      <c r="M205" s="158" t="e">
        <f t="shared" ref="M205" si="326">M203/M204*100</f>
        <v>#DIV/0!</v>
      </c>
      <c r="N205" s="158" t="e">
        <f t="shared" ref="N205" si="327">N203/N204*100</f>
        <v>#DIV/0!</v>
      </c>
      <c r="O205" s="158" t="e">
        <f t="shared" ref="O205" si="328">O203/O204*100</f>
        <v>#DIV/0!</v>
      </c>
      <c r="P205" s="158" t="e">
        <f t="shared" ref="P205" si="329">P203/P204*100</f>
        <v>#DIV/0!</v>
      </c>
      <c r="Q205" s="158" t="e">
        <f t="shared" ref="Q205" si="330">Q203/Q204*100</f>
        <v>#DIV/0!</v>
      </c>
      <c r="R205" s="158" t="e">
        <f t="shared" ref="R205" si="331">R203/R204*100</f>
        <v>#DIV/0!</v>
      </c>
      <c r="S205" s="158" t="e">
        <f t="shared" ref="S205" si="332">S203/S204*100</f>
        <v>#DIV/0!</v>
      </c>
      <c r="T205" s="231" t="e">
        <f t="shared" ref="T205" si="333">T203/T204*100</f>
        <v>#DIV/0!</v>
      </c>
      <c r="U205" s="474"/>
      <c r="V205" s="495"/>
      <c r="W205" s="497"/>
      <c r="X205" s="481"/>
      <c r="Y205" s="456"/>
    </row>
    <row r="206" spans="1:25" ht="52.5" customHeight="1" x14ac:dyDescent="0.2">
      <c r="A206" s="635" t="s">
        <v>240</v>
      </c>
      <c r="B206" s="437"/>
      <c r="C206" s="448"/>
      <c r="D206" s="432">
        <v>21</v>
      </c>
      <c r="E206" s="216" t="s">
        <v>514</v>
      </c>
      <c r="F206" s="448">
        <v>45</v>
      </c>
      <c r="G206" s="582" t="s">
        <v>461</v>
      </c>
      <c r="H206" s="458" t="s">
        <v>688</v>
      </c>
      <c r="I206" s="71" t="s">
        <v>689</v>
      </c>
      <c r="J206" s="280"/>
      <c r="K206" s="192"/>
      <c r="L206" s="192"/>
      <c r="M206" s="164"/>
      <c r="N206" s="164"/>
      <c r="O206" s="164"/>
      <c r="P206" s="164"/>
      <c r="Q206" s="192"/>
      <c r="R206" s="164"/>
      <c r="S206" s="164"/>
      <c r="T206" s="252"/>
      <c r="U206" s="478"/>
      <c r="V206" s="83" t="s">
        <v>54</v>
      </c>
      <c r="W206" s="452" t="s">
        <v>25</v>
      </c>
      <c r="X206" s="52" t="s">
        <v>493</v>
      </c>
      <c r="Y206" s="452" t="s">
        <v>156</v>
      </c>
    </row>
    <row r="207" spans="1:25" ht="43.5" x14ac:dyDescent="0.2">
      <c r="A207" s="635"/>
      <c r="B207" s="437"/>
      <c r="C207" s="448"/>
      <c r="D207" s="433"/>
      <c r="E207" s="216" t="s">
        <v>514</v>
      </c>
      <c r="F207" s="448"/>
      <c r="G207" s="583"/>
      <c r="H207" s="459"/>
      <c r="I207" s="71" t="s">
        <v>690</v>
      </c>
      <c r="J207" s="280"/>
      <c r="K207" s="192"/>
      <c r="L207" s="192"/>
      <c r="M207" s="164"/>
      <c r="N207" s="164"/>
      <c r="O207" s="164"/>
      <c r="P207" s="164"/>
      <c r="Q207" s="192"/>
      <c r="R207" s="164"/>
      <c r="S207" s="164"/>
      <c r="T207" s="252"/>
      <c r="U207" s="478"/>
      <c r="V207" s="84"/>
      <c r="W207" s="453"/>
      <c r="X207" s="53"/>
      <c r="Y207" s="453"/>
    </row>
    <row r="208" spans="1:25" ht="21.75" customHeight="1" x14ac:dyDescent="0.2">
      <c r="A208" s="635"/>
      <c r="B208" s="437"/>
      <c r="C208" s="448"/>
      <c r="D208" s="433"/>
      <c r="E208" s="216" t="s">
        <v>514</v>
      </c>
      <c r="F208" s="448"/>
      <c r="G208" s="584"/>
      <c r="H208" s="460"/>
      <c r="I208" s="71" t="s">
        <v>504</v>
      </c>
      <c r="J208" s="280"/>
      <c r="K208" s="112" t="e">
        <f>K206/K207</f>
        <v>#DIV/0!</v>
      </c>
      <c r="L208" s="112" t="e">
        <f>L206/L207</f>
        <v>#DIV/0!</v>
      </c>
      <c r="M208" s="164"/>
      <c r="N208" s="164"/>
      <c r="O208" s="164"/>
      <c r="P208" s="164"/>
      <c r="Q208" s="112" t="e">
        <f>Q206/Q207</f>
        <v>#DIV/0!</v>
      </c>
      <c r="R208" s="164"/>
      <c r="S208" s="164"/>
      <c r="T208" s="252"/>
      <c r="U208" s="478"/>
      <c r="V208" s="84"/>
      <c r="W208" s="456"/>
      <c r="X208" s="53"/>
      <c r="Y208" s="456"/>
    </row>
    <row r="209" spans="1:25" s="25" customFormat="1" ht="66" customHeight="1" x14ac:dyDescent="0.2">
      <c r="A209" s="450" t="s">
        <v>241</v>
      </c>
      <c r="B209" s="508"/>
      <c r="C209" s="561"/>
      <c r="D209" s="435">
        <v>22</v>
      </c>
      <c r="E209" s="220" t="s">
        <v>511</v>
      </c>
      <c r="F209" s="488">
        <v>46</v>
      </c>
      <c r="G209" s="568" t="s">
        <v>691</v>
      </c>
      <c r="H209" s="614" t="s">
        <v>692</v>
      </c>
      <c r="I209" s="71" t="s">
        <v>693</v>
      </c>
      <c r="J209" s="324">
        <v>134</v>
      </c>
      <c r="K209" s="93"/>
      <c r="L209" s="187"/>
      <c r="M209" s="187"/>
      <c r="N209" s="187"/>
      <c r="O209" s="187"/>
      <c r="P209" s="187"/>
      <c r="Q209" s="187"/>
      <c r="R209" s="187"/>
      <c r="S209" s="187"/>
      <c r="T209" s="237"/>
      <c r="U209" s="474"/>
      <c r="V209" s="503" t="s">
        <v>54</v>
      </c>
      <c r="W209" s="640" t="s">
        <v>25</v>
      </c>
      <c r="X209" s="73" t="s">
        <v>493</v>
      </c>
      <c r="Y209" s="452" t="s">
        <v>93</v>
      </c>
    </row>
    <row r="210" spans="1:25" s="25" customFormat="1" ht="67.5" customHeight="1" x14ac:dyDescent="0.2">
      <c r="A210" s="450"/>
      <c r="B210" s="508"/>
      <c r="C210" s="561"/>
      <c r="D210" s="435"/>
      <c r="E210" s="220" t="s">
        <v>511</v>
      </c>
      <c r="F210" s="488"/>
      <c r="G210" s="551"/>
      <c r="H210" s="459"/>
      <c r="I210" s="71" t="s">
        <v>694</v>
      </c>
      <c r="J210" s="277">
        <v>134</v>
      </c>
      <c r="K210" s="129"/>
      <c r="L210" s="172"/>
      <c r="M210" s="172"/>
      <c r="N210" s="172"/>
      <c r="O210" s="172"/>
      <c r="P210" s="172"/>
      <c r="Q210" s="172"/>
      <c r="R210" s="172"/>
      <c r="S210" s="172"/>
      <c r="T210" s="229"/>
      <c r="U210" s="474"/>
      <c r="V210" s="503"/>
      <c r="W210" s="640"/>
      <c r="X210" s="77"/>
      <c r="Y210" s="453"/>
    </row>
    <row r="211" spans="1:25" s="25" customFormat="1" ht="21.75" customHeight="1" x14ac:dyDescent="0.2">
      <c r="A211" s="567"/>
      <c r="B211" s="563"/>
      <c r="C211" s="570"/>
      <c r="D211" s="435"/>
      <c r="E211" s="220" t="s">
        <v>511</v>
      </c>
      <c r="F211" s="488"/>
      <c r="G211" s="551"/>
      <c r="H211" s="459"/>
      <c r="I211" s="78" t="s">
        <v>26</v>
      </c>
      <c r="J211" s="277">
        <f>J209*100/J210</f>
        <v>100</v>
      </c>
      <c r="K211" s="158" t="e">
        <f>K209/K210*100</f>
        <v>#DIV/0!</v>
      </c>
      <c r="L211" s="158" t="e">
        <f t="shared" ref="L211" si="334">L209/L210*100</f>
        <v>#DIV/0!</v>
      </c>
      <c r="M211" s="158" t="e">
        <f t="shared" ref="M211" si="335">M209/M210*100</f>
        <v>#DIV/0!</v>
      </c>
      <c r="N211" s="158" t="e">
        <f t="shared" ref="N211" si="336">N209/N210*100</f>
        <v>#DIV/0!</v>
      </c>
      <c r="O211" s="158" t="e">
        <f t="shared" ref="O211" si="337">O209/O210*100</f>
        <v>#DIV/0!</v>
      </c>
      <c r="P211" s="158" t="e">
        <f t="shared" ref="P211" si="338">P209/P210*100</f>
        <v>#DIV/0!</v>
      </c>
      <c r="Q211" s="158" t="e">
        <f t="shared" ref="Q211" si="339">Q209/Q210*100</f>
        <v>#DIV/0!</v>
      </c>
      <c r="R211" s="158" t="e">
        <f t="shared" ref="R211" si="340">R209/R210*100</f>
        <v>#DIV/0!</v>
      </c>
      <c r="S211" s="158" t="e">
        <f t="shared" ref="S211" si="341">S209/S210*100</f>
        <v>#DIV/0!</v>
      </c>
      <c r="T211" s="231" t="e">
        <f t="shared" ref="T211" si="342">T209/T210*100</f>
        <v>#DIV/0!</v>
      </c>
      <c r="U211" s="474"/>
      <c r="V211" s="503"/>
      <c r="W211" s="640"/>
      <c r="X211" s="61"/>
      <c r="Y211" s="456"/>
    </row>
    <row r="212" spans="1:25" s="94" customFormat="1" ht="49.5" customHeight="1" x14ac:dyDescent="0.2">
      <c r="A212" s="449" t="s">
        <v>242</v>
      </c>
      <c r="B212" s="656"/>
      <c r="C212" s="656"/>
      <c r="D212" s="418"/>
      <c r="E212" s="216" t="s">
        <v>514</v>
      </c>
      <c r="F212" s="441">
        <v>47</v>
      </c>
      <c r="G212" s="449" t="s">
        <v>695</v>
      </c>
      <c r="H212" s="452" t="s">
        <v>21</v>
      </c>
      <c r="I212" s="71" t="s">
        <v>355</v>
      </c>
      <c r="J212" s="315"/>
      <c r="K212" s="129"/>
      <c r="L212" s="172"/>
      <c r="M212" s="172"/>
      <c r="N212" s="172"/>
      <c r="O212" s="172"/>
      <c r="P212" s="172"/>
      <c r="Q212" s="172"/>
      <c r="R212" s="172"/>
      <c r="S212" s="172"/>
      <c r="T212" s="229"/>
      <c r="U212" s="474"/>
      <c r="V212" s="503" t="s">
        <v>54</v>
      </c>
      <c r="W212" s="452" t="s">
        <v>266</v>
      </c>
      <c r="X212" s="52" t="s">
        <v>493</v>
      </c>
      <c r="Y212" s="452" t="s">
        <v>156</v>
      </c>
    </row>
    <row r="213" spans="1:25" s="94" customFormat="1" ht="21.75" customHeight="1" x14ac:dyDescent="0.2">
      <c r="A213" s="450"/>
      <c r="B213" s="442"/>
      <c r="C213" s="442"/>
      <c r="D213" s="418"/>
      <c r="E213" s="216" t="s">
        <v>514</v>
      </c>
      <c r="F213" s="442"/>
      <c r="G213" s="450"/>
      <c r="H213" s="453"/>
      <c r="I213" s="71" t="s">
        <v>356</v>
      </c>
      <c r="J213" s="315"/>
      <c r="K213" s="129"/>
      <c r="L213" s="172"/>
      <c r="M213" s="172"/>
      <c r="N213" s="172"/>
      <c r="O213" s="172"/>
      <c r="P213" s="172"/>
      <c r="Q213" s="172"/>
      <c r="R213" s="172"/>
      <c r="S213" s="172"/>
      <c r="T213" s="229"/>
      <c r="U213" s="474"/>
      <c r="V213" s="503"/>
      <c r="W213" s="453"/>
      <c r="X213" s="53"/>
      <c r="Y213" s="453"/>
    </row>
    <row r="214" spans="1:25" s="94" customFormat="1" ht="21.75" customHeight="1" x14ac:dyDescent="0.2">
      <c r="A214" s="567"/>
      <c r="B214" s="443"/>
      <c r="C214" s="443"/>
      <c r="D214" s="418"/>
      <c r="E214" s="216" t="s">
        <v>514</v>
      </c>
      <c r="F214" s="443"/>
      <c r="G214" s="567"/>
      <c r="H214" s="456"/>
      <c r="I214" s="71" t="s">
        <v>26</v>
      </c>
      <c r="J214" s="315"/>
      <c r="K214" s="158" t="e">
        <f>K212/K213*100</f>
        <v>#DIV/0!</v>
      </c>
      <c r="L214" s="158" t="e">
        <f t="shared" ref="L214" si="343">L212/L213*100</f>
        <v>#DIV/0!</v>
      </c>
      <c r="M214" s="158" t="e">
        <f t="shared" ref="M214" si="344">M212/M213*100</f>
        <v>#DIV/0!</v>
      </c>
      <c r="N214" s="158" t="e">
        <f t="shared" ref="N214" si="345">N212/N213*100</f>
        <v>#DIV/0!</v>
      </c>
      <c r="O214" s="158" t="e">
        <f t="shared" ref="O214" si="346">O212/O213*100</f>
        <v>#DIV/0!</v>
      </c>
      <c r="P214" s="158" t="e">
        <f t="shared" ref="P214" si="347">P212/P213*100</f>
        <v>#DIV/0!</v>
      </c>
      <c r="Q214" s="158" t="e">
        <f t="shared" ref="Q214" si="348">Q212/Q213*100</f>
        <v>#DIV/0!</v>
      </c>
      <c r="R214" s="158" t="e">
        <f t="shared" ref="R214" si="349">R212/R213*100</f>
        <v>#DIV/0!</v>
      </c>
      <c r="S214" s="158" t="e">
        <f t="shared" ref="S214" si="350">S212/S213*100</f>
        <v>#DIV/0!</v>
      </c>
      <c r="T214" s="231" t="e">
        <f t="shared" ref="T214" si="351">T212/T213*100</f>
        <v>#DIV/0!</v>
      </c>
      <c r="U214" s="474"/>
      <c r="V214" s="503"/>
      <c r="W214" s="456"/>
      <c r="X214" s="54"/>
      <c r="Y214" s="456"/>
    </row>
    <row r="215" spans="1:25" s="94" customFormat="1" ht="54" customHeight="1" x14ac:dyDescent="0.2">
      <c r="A215" s="449" t="s">
        <v>243</v>
      </c>
      <c r="B215" s="441"/>
      <c r="C215" s="713">
        <v>6</v>
      </c>
      <c r="D215" s="432">
        <v>23</v>
      </c>
      <c r="E215" s="216" t="s">
        <v>514</v>
      </c>
      <c r="F215" s="441">
        <v>48</v>
      </c>
      <c r="G215" s="529" t="s">
        <v>244</v>
      </c>
      <c r="H215" s="452" t="s">
        <v>357</v>
      </c>
      <c r="I215" s="71" t="s">
        <v>358</v>
      </c>
      <c r="J215" s="315"/>
      <c r="K215" s="129"/>
      <c r="L215" s="172"/>
      <c r="M215" s="172"/>
      <c r="N215" s="172"/>
      <c r="O215" s="172"/>
      <c r="P215" s="172"/>
      <c r="Q215" s="172"/>
      <c r="R215" s="172"/>
      <c r="S215" s="172"/>
      <c r="T215" s="229"/>
      <c r="U215" s="474"/>
      <c r="V215" s="504" t="s">
        <v>54</v>
      </c>
      <c r="W215" s="452" t="s">
        <v>266</v>
      </c>
      <c r="X215" s="52" t="s">
        <v>493</v>
      </c>
      <c r="Y215" s="452" t="s">
        <v>156</v>
      </c>
    </row>
    <row r="216" spans="1:25" s="94" customFormat="1" ht="65.25" x14ac:dyDescent="0.2">
      <c r="A216" s="450"/>
      <c r="B216" s="442"/>
      <c r="C216" s="714"/>
      <c r="D216" s="433"/>
      <c r="E216" s="216" t="s">
        <v>514</v>
      </c>
      <c r="F216" s="442"/>
      <c r="G216" s="530"/>
      <c r="H216" s="453"/>
      <c r="I216" s="71" t="s">
        <v>696</v>
      </c>
      <c r="J216" s="315"/>
      <c r="K216" s="129"/>
      <c r="L216" s="172"/>
      <c r="M216" s="172"/>
      <c r="N216" s="172"/>
      <c r="O216" s="172"/>
      <c r="P216" s="172"/>
      <c r="Q216" s="172"/>
      <c r="R216" s="172"/>
      <c r="S216" s="172"/>
      <c r="T216" s="229"/>
      <c r="U216" s="474"/>
      <c r="V216" s="574"/>
      <c r="W216" s="453"/>
      <c r="X216" s="53"/>
      <c r="Y216" s="453"/>
    </row>
    <row r="217" spans="1:25" s="94" customFormat="1" ht="21.75" customHeight="1" x14ac:dyDescent="0.2">
      <c r="A217" s="567"/>
      <c r="B217" s="443"/>
      <c r="C217" s="715"/>
      <c r="D217" s="434"/>
      <c r="E217" s="216" t="s">
        <v>514</v>
      </c>
      <c r="F217" s="443"/>
      <c r="G217" s="531"/>
      <c r="H217" s="456"/>
      <c r="I217" s="71" t="s">
        <v>26</v>
      </c>
      <c r="J217" s="315"/>
      <c r="K217" s="158" t="e">
        <f>K215/K216*100</f>
        <v>#DIV/0!</v>
      </c>
      <c r="L217" s="158" t="e">
        <f t="shared" ref="L217" si="352">L215/L216*100</f>
        <v>#DIV/0!</v>
      </c>
      <c r="M217" s="158" t="e">
        <f t="shared" ref="M217" si="353">M215/M216*100</f>
        <v>#DIV/0!</v>
      </c>
      <c r="N217" s="158" t="e">
        <f t="shared" ref="N217" si="354">N215/N216*100</f>
        <v>#DIV/0!</v>
      </c>
      <c r="O217" s="158" t="e">
        <f t="shared" ref="O217" si="355">O215/O216*100</f>
        <v>#DIV/0!</v>
      </c>
      <c r="P217" s="158" t="e">
        <f t="shared" ref="P217" si="356">P215/P216*100</f>
        <v>#DIV/0!</v>
      </c>
      <c r="Q217" s="158" t="e">
        <f t="shared" ref="Q217" si="357">Q215/Q216*100</f>
        <v>#DIV/0!</v>
      </c>
      <c r="R217" s="158" t="e">
        <f t="shared" ref="R217" si="358">R215/R216*100</f>
        <v>#DIV/0!</v>
      </c>
      <c r="S217" s="158" t="e">
        <f t="shared" ref="S217" si="359">S215/S216*100</f>
        <v>#DIV/0!</v>
      </c>
      <c r="T217" s="231" t="e">
        <f t="shared" ref="T217" si="360">T215/T216*100</f>
        <v>#DIV/0!</v>
      </c>
      <c r="U217" s="474"/>
      <c r="V217" s="502"/>
      <c r="W217" s="456"/>
      <c r="X217" s="54"/>
      <c r="Y217" s="456"/>
    </row>
    <row r="218" spans="1:25" s="94" customFormat="1" ht="49.5" customHeight="1" x14ac:dyDescent="0.2">
      <c r="A218" s="452" t="s">
        <v>245</v>
      </c>
      <c r="B218" s="441"/>
      <c r="C218" s="441"/>
      <c r="D218" s="417"/>
      <c r="E218" s="216" t="s">
        <v>514</v>
      </c>
      <c r="F218" s="452">
        <v>49</v>
      </c>
      <c r="G218" s="449" t="s">
        <v>359</v>
      </c>
      <c r="H218" s="452" t="s">
        <v>360</v>
      </c>
      <c r="I218" s="71" t="s">
        <v>361</v>
      </c>
      <c r="J218" s="315"/>
      <c r="K218" s="129"/>
      <c r="L218" s="172"/>
      <c r="M218" s="172"/>
      <c r="N218" s="172"/>
      <c r="O218" s="172"/>
      <c r="P218" s="172"/>
      <c r="Q218" s="172"/>
      <c r="R218" s="172"/>
      <c r="S218" s="172"/>
      <c r="T218" s="229"/>
      <c r="U218" s="474"/>
      <c r="V218" s="504" t="s">
        <v>54</v>
      </c>
      <c r="W218" s="452" t="s">
        <v>266</v>
      </c>
      <c r="X218" s="52" t="s">
        <v>493</v>
      </c>
      <c r="Y218" s="452" t="s">
        <v>156</v>
      </c>
    </row>
    <row r="219" spans="1:25" s="25" customFormat="1" ht="65.25" x14ac:dyDescent="0.2">
      <c r="A219" s="453"/>
      <c r="B219" s="442"/>
      <c r="C219" s="442"/>
      <c r="D219" s="418"/>
      <c r="E219" s="216" t="s">
        <v>514</v>
      </c>
      <c r="F219" s="453"/>
      <c r="G219" s="450"/>
      <c r="H219" s="453"/>
      <c r="I219" s="80" t="s">
        <v>362</v>
      </c>
      <c r="J219" s="316"/>
      <c r="K219" s="95"/>
      <c r="L219" s="177"/>
      <c r="M219" s="177"/>
      <c r="N219" s="177"/>
      <c r="O219" s="177"/>
      <c r="P219" s="177"/>
      <c r="Q219" s="177"/>
      <c r="R219" s="177"/>
      <c r="S219" s="177"/>
      <c r="T219" s="237"/>
      <c r="U219" s="474"/>
      <c r="V219" s="574"/>
      <c r="W219" s="453"/>
      <c r="X219" s="53"/>
      <c r="Y219" s="453"/>
    </row>
    <row r="220" spans="1:25" s="25" customFormat="1" ht="21.75" customHeight="1" x14ac:dyDescent="0.2">
      <c r="A220" s="456"/>
      <c r="B220" s="443"/>
      <c r="C220" s="443"/>
      <c r="D220" s="418"/>
      <c r="E220" s="216" t="s">
        <v>514</v>
      </c>
      <c r="F220" s="456"/>
      <c r="G220" s="567"/>
      <c r="H220" s="456"/>
      <c r="I220" s="71" t="s">
        <v>26</v>
      </c>
      <c r="J220" s="315"/>
      <c r="K220" s="158" t="e">
        <f>K218/K219*100</f>
        <v>#DIV/0!</v>
      </c>
      <c r="L220" s="158" t="e">
        <f t="shared" ref="L220" si="361">L218/L219*100</f>
        <v>#DIV/0!</v>
      </c>
      <c r="M220" s="158" t="e">
        <f t="shared" ref="M220" si="362">M218/M219*100</f>
        <v>#DIV/0!</v>
      </c>
      <c r="N220" s="158" t="e">
        <f t="shared" ref="N220" si="363">N218/N219*100</f>
        <v>#DIV/0!</v>
      </c>
      <c r="O220" s="158" t="e">
        <f t="shared" ref="O220" si="364">O218/O219*100</f>
        <v>#DIV/0!</v>
      </c>
      <c r="P220" s="158" t="e">
        <f t="shared" ref="P220" si="365">P218/P219*100</f>
        <v>#DIV/0!</v>
      </c>
      <c r="Q220" s="158" t="e">
        <f t="shared" ref="Q220" si="366">Q218/Q219*100</f>
        <v>#DIV/0!</v>
      </c>
      <c r="R220" s="158" t="e">
        <f t="shared" ref="R220" si="367">R218/R219*100</f>
        <v>#DIV/0!</v>
      </c>
      <c r="S220" s="158" t="e">
        <f t="shared" ref="S220" si="368">S218/S219*100</f>
        <v>#DIV/0!</v>
      </c>
      <c r="T220" s="231" t="e">
        <f t="shared" ref="T220" si="369">T218/T219*100</f>
        <v>#DIV/0!</v>
      </c>
      <c r="U220" s="474"/>
      <c r="V220" s="502"/>
      <c r="W220" s="456"/>
      <c r="X220" s="54"/>
      <c r="Y220" s="456"/>
    </row>
    <row r="221" spans="1:25" ht="21.75" customHeight="1" x14ac:dyDescent="0.2">
      <c r="A221" s="569" t="s">
        <v>176</v>
      </c>
      <c r="B221" s="569"/>
      <c r="C221" s="569"/>
      <c r="D221" s="569"/>
      <c r="E221" s="569"/>
      <c r="F221" s="569"/>
      <c r="G221" s="569"/>
      <c r="H221" s="569"/>
      <c r="I221" s="569"/>
      <c r="J221" s="569"/>
      <c r="K221" s="569"/>
      <c r="L221" s="569"/>
      <c r="M221" s="569"/>
      <c r="N221" s="569"/>
      <c r="O221" s="569"/>
      <c r="P221" s="569"/>
      <c r="Q221" s="569"/>
      <c r="R221" s="569"/>
      <c r="S221" s="569"/>
      <c r="T221" s="569"/>
      <c r="U221" s="569"/>
      <c r="V221" s="569"/>
      <c r="W221" s="569"/>
      <c r="X221" s="569"/>
      <c r="Y221" s="569"/>
    </row>
    <row r="222" spans="1:25" ht="48.75" customHeight="1" x14ac:dyDescent="0.2">
      <c r="A222" s="518" t="s">
        <v>177</v>
      </c>
      <c r="B222" s="508"/>
      <c r="C222" s="565">
        <v>7</v>
      </c>
      <c r="D222" s="438">
        <v>24</v>
      </c>
      <c r="E222" s="215" t="s">
        <v>508</v>
      </c>
      <c r="F222" s="463">
        <v>50</v>
      </c>
      <c r="G222" s="491" t="s">
        <v>363</v>
      </c>
      <c r="H222" s="456" t="s">
        <v>364</v>
      </c>
      <c r="I222" s="42" t="s">
        <v>366</v>
      </c>
      <c r="J222" s="279"/>
      <c r="K222" s="129"/>
      <c r="L222" s="172"/>
      <c r="M222" s="172"/>
      <c r="N222" s="172"/>
      <c r="O222" s="172"/>
      <c r="P222" s="172"/>
      <c r="Q222" s="172"/>
      <c r="R222" s="172"/>
      <c r="S222" s="116"/>
      <c r="T222" s="239"/>
      <c r="U222" s="474"/>
      <c r="V222" s="494" t="s">
        <v>54</v>
      </c>
      <c r="W222" s="497" t="s">
        <v>22</v>
      </c>
      <c r="X222" s="481" t="s">
        <v>493</v>
      </c>
      <c r="Y222" s="452" t="s">
        <v>703</v>
      </c>
    </row>
    <row r="223" spans="1:25" ht="21.75" customHeight="1" x14ac:dyDescent="0.2">
      <c r="A223" s="518"/>
      <c r="B223" s="508"/>
      <c r="C223" s="565"/>
      <c r="D223" s="439"/>
      <c r="E223" s="215" t="s">
        <v>508</v>
      </c>
      <c r="F223" s="463"/>
      <c r="G223" s="491"/>
      <c r="H223" s="481"/>
      <c r="I223" s="43" t="s">
        <v>365</v>
      </c>
      <c r="J223" s="280"/>
      <c r="K223" s="129"/>
      <c r="L223" s="172"/>
      <c r="M223" s="172"/>
      <c r="N223" s="172"/>
      <c r="O223" s="172"/>
      <c r="P223" s="172"/>
      <c r="Q223" s="172"/>
      <c r="R223" s="172"/>
      <c r="S223" s="116"/>
      <c r="T223" s="239"/>
      <c r="U223" s="474"/>
      <c r="V223" s="494"/>
      <c r="W223" s="497"/>
      <c r="X223" s="481"/>
      <c r="Y223" s="453"/>
    </row>
    <row r="224" spans="1:25" ht="21.75" customHeight="1" x14ac:dyDescent="0.2">
      <c r="A224" s="518"/>
      <c r="B224" s="563"/>
      <c r="C224" s="566"/>
      <c r="D224" s="440"/>
      <c r="E224" s="215" t="s">
        <v>508</v>
      </c>
      <c r="F224" s="464"/>
      <c r="G224" s="492"/>
      <c r="H224" s="481"/>
      <c r="I224" s="43" t="s">
        <v>26</v>
      </c>
      <c r="J224" s="280"/>
      <c r="K224" s="158" t="e">
        <f>K222/K223*100</f>
        <v>#DIV/0!</v>
      </c>
      <c r="L224" s="158" t="e">
        <f t="shared" ref="L224" si="370">L222/L223*100</f>
        <v>#DIV/0!</v>
      </c>
      <c r="M224" s="158" t="e">
        <f t="shared" ref="M224" si="371">M222/M223*100</f>
        <v>#DIV/0!</v>
      </c>
      <c r="N224" s="158" t="e">
        <f t="shared" ref="N224" si="372">N222/N223*100</f>
        <v>#DIV/0!</v>
      </c>
      <c r="O224" s="158" t="e">
        <f t="shared" ref="O224" si="373">O222/O223*100</f>
        <v>#DIV/0!</v>
      </c>
      <c r="P224" s="158" t="e">
        <f t="shared" ref="P224" si="374">P222/P223*100</f>
        <v>#DIV/0!</v>
      </c>
      <c r="Q224" s="158" t="e">
        <f t="shared" ref="Q224" si="375">Q222/Q223*100</f>
        <v>#DIV/0!</v>
      </c>
      <c r="R224" s="158" t="e">
        <f t="shared" ref="R224" si="376">R222/R223*100</f>
        <v>#DIV/0!</v>
      </c>
      <c r="S224" s="158" t="e">
        <f t="shared" ref="S224" si="377">S222/S223*100</f>
        <v>#DIV/0!</v>
      </c>
      <c r="T224" s="231" t="e">
        <f t="shared" ref="T224" si="378">T222/T223*100</f>
        <v>#DIV/0!</v>
      </c>
      <c r="U224" s="474"/>
      <c r="V224" s="495"/>
      <c r="W224" s="498"/>
      <c r="X224" s="481"/>
      <c r="Y224" s="456"/>
    </row>
    <row r="225" spans="1:25" ht="21.75" customHeight="1" x14ac:dyDescent="0.2">
      <c r="A225" s="549" t="s">
        <v>246</v>
      </c>
      <c r="B225" s="549"/>
      <c r="C225" s="549"/>
      <c r="D225" s="549"/>
      <c r="E225" s="549"/>
      <c r="F225" s="549"/>
      <c r="G225" s="549"/>
      <c r="H225" s="549"/>
      <c r="I225" s="549"/>
      <c r="J225" s="549"/>
      <c r="K225" s="549"/>
      <c r="L225" s="549"/>
      <c r="M225" s="549"/>
      <c r="N225" s="549"/>
      <c r="O225" s="549"/>
      <c r="P225" s="549"/>
      <c r="Q225" s="549"/>
      <c r="R225" s="549"/>
      <c r="S225" s="549"/>
      <c r="T225" s="549"/>
      <c r="U225" s="549"/>
      <c r="V225" s="549"/>
      <c r="W225" s="549"/>
      <c r="X225" s="549"/>
      <c r="Y225" s="549"/>
    </row>
    <row r="226" spans="1:25" s="99" customFormat="1" ht="155.25" customHeight="1" x14ac:dyDescent="0.2">
      <c r="A226" s="96" t="s">
        <v>247</v>
      </c>
      <c r="B226" s="538">
        <v>3</v>
      </c>
      <c r="C226" s="541">
        <v>8</v>
      </c>
      <c r="D226" s="435">
        <v>25</v>
      </c>
      <c r="E226" s="426" t="s">
        <v>509</v>
      </c>
      <c r="F226" s="466">
        <v>51</v>
      </c>
      <c r="G226" s="633" t="s">
        <v>463</v>
      </c>
      <c r="H226" s="575" t="s">
        <v>31</v>
      </c>
      <c r="I226" s="97" t="s">
        <v>367</v>
      </c>
      <c r="J226" s="325">
        <v>159</v>
      </c>
      <c r="K226" s="98"/>
      <c r="L226" s="193"/>
      <c r="M226" s="193"/>
      <c r="N226" s="193"/>
      <c r="O226" s="193"/>
      <c r="P226" s="193"/>
      <c r="Q226" s="193"/>
      <c r="R226" s="193"/>
      <c r="S226" s="193"/>
      <c r="T226" s="253"/>
      <c r="U226" s="581"/>
      <c r="V226" s="516" t="s">
        <v>54</v>
      </c>
      <c r="W226" s="575" t="s">
        <v>25</v>
      </c>
      <c r="X226" s="481" t="s">
        <v>493</v>
      </c>
      <c r="Y226" s="452" t="s">
        <v>106</v>
      </c>
    </row>
    <row r="227" spans="1:25" s="25" customFormat="1" ht="63.75" customHeight="1" x14ac:dyDescent="0.2">
      <c r="A227" s="100"/>
      <c r="B227" s="539"/>
      <c r="C227" s="542"/>
      <c r="D227" s="435"/>
      <c r="E227" s="426" t="s">
        <v>509</v>
      </c>
      <c r="F227" s="463"/>
      <c r="G227" s="491"/>
      <c r="H227" s="497"/>
      <c r="I227" s="57" t="s">
        <v>368</v>
      </c>
      <c r="J227" s="325">
        <v>184</v>
      </c>
      <c r="K227" s="98"/>
      <c r="L227" s="193"/>
      <c r="M227" s="193"/>
      <c r="N227" s="193"/>
      <c r="O227" s="193"/>
      <c r="P227" s="193"/>
      <c r="Q227" s="193"/>
      <c r="R227" s="193"/>
      <c r="S227" s="193"/>
      <c r="T227" s="253"/>
      <c r="U227" s="581"/>
      <c r="V227" s="494"/>
      <c r="W227" s="497"/>
      <c r="X227" s="481"/>
      <c r="Y227" s="453"/>
    </row>
    <row r="228" spans="1:25" s="102" customFormat="1" ht="21.75" customHeight="1" x14ac:dyDescent="0.2">
      <c r="A228" s="101"/>
      <c r="B228" s="540"/>
      <c r="C228" s="543"/>
      <c r="D228" s="435"/>
      <c r="E228" s="426" t="s">
        <v>509</v>
      </c>
      <c r="F228" s="465"/>
      <c r="G228" s="634"/>
      <c r="H228" s="585"/>
      <c r="I228" s="71" t="s">
        <v>26</v>
      </c>
      <c r="J228" s="285">
        <f>J226/J227*100</f>
        <v>86.41304347826086</v>
      </c>
      <c r="K228" s="158" t="e">
        <f>K226/K227*100</f>
        <v>#DIV/0!</v>
      </c>
      <c r="L228" s="158" t="e">
        <f t="shared" ref="L228" si="379">L226/L227*100</f>
        <v>#DIV/0!</v>
      </c>
      <c r="M228" s="158" t="e">
        <f t="shared" ref="M228" si="380">M226/M227*100</f>
        <v>#DIV/0!</v>
      </c>
      <c r="N228" s="158" t="e">
        <f t="shared" ref="N228" si="381">N226/N227*100</f>
        <v>#DIV/0!</v>
      </c>
      <c r="O228" s="158" t="e">
        <f t="shared" ref="O228" si="382">O226/O227*100</f>
        <v>#DIV/0!</v>
      </c>
      <c r="P228" s="158" t="e">
        <f t="shared" ref="P228" si="383">P226/P227*100</f>
        <v>#DIV/0!</v>
      </c>
      <c r="Q228" s="158" t="e">
        <f t="shared" ref="Q228" si="384">Q226/Q227*100</f>
        <v>#DIV/0!</v>
      </c>
      <c r="R228" s="158" t="e">
        <f t="shared" ref="R228" si="385">R226/R227*100</f>
        <v>#DIV/0!</v>
      </c>
      <c r="S228" s="158" t="e">
        <f t="shared" ref="S228" si="386">S226/S227*100</f>
        <v>#DIV/0!</v>
      </c>
      <c r="T228" s="231" t="e">
        <f t="shared" ref="T228" si="387">T226/T227*100</f>
        <v>#DIV/0!</v>
      </c>
      <c r="U228" s="581"/>
      <c r="V228" s="586"/>
      <c r="W228" s="585"/>
      <c r="X228" s="481"/>
      <c r="Y228" s="456"/>
    </row>
    <row r="229" spans="1:25" s="25" customFormat="1" ht="71.25" customHeight="1" x14ac:dyDescent="0.2">
      <c r="A229" s="550" t="s">
        <v>182</v>
      </c>
      <c r="B229" s="509"/>
      <c r="C229" s="467"/>
      <c r="D229" s="414"/>
      <c r="E229" s="212" t="s">
        <v>512</v>
      </c>
      <c r="F229" s="463">
        <v>52</v>
      </c>
      <c r="G229" s="551" t="s">
        <v>464</v>
      </c>
      <c r="H229" s="554" t="s">
        <v>16</v>
      </c>
      <c r="I229" s="71" t="s">
        <v>183</v>
      </c>
      <c r="J229" s="288">
        <v>0</v>
      </c>
      <c r="K229" s="103"/>
      <c r="L229" s="175"/>
      <c r="M229" s="117"/>
      <c r="N229" s="117"/>
      <c r="O229" s="117"/>
      <c r="P229" s="175"/>
      <c r="Q229" s="175"/>
      <c r="R229" s="138"/>
      <c r="S229" s="138"/>
      <c r="T229" s="254"/>
      <c r="U229" s="480"/>
      <c r="V229" s="493" t="s">
        <v>54</v>
      </c>
      <c r="W229" s="496" t="s">
        <v>25</v>
      </c>
      <c r="X229" s="481" t="s">
        <v>493</v>
      </c>
      <c r="Y229" s="470" t="s">
        <v>184</v>
      </c>
    </row>
    <row r="230" spans="1:25" s="25" customFormat="1" ht="46.5" customHeight="1" x14ac:dyDescent="0.2">
      <c r="A230" s="551"/>
      <c r="B230" s="510"/>
      <c r="C230" s="468"/>
      <c r="D230" s="414"/>
      <c r="E230" s="212" t="s">
        <v>512</v>
      </c>
      <c r="F230" s="463"/>
      <c r="G230" s="551"/>
      <c r="H230" s="554"/>
      <c r="I230" s="71" t="s">
        <v>185</v>
      </c>
      <c r="J230" s="288">
        <v>2</v>
      </c>
      <c r="K230" s="103"/>
      <c r="L230" s="175"/>
      <c r="M230" s="117"/>
      <c r="N230" s="117"/>
      <c r="O230" s="117"/>
      <c r="P230" s="175"/>
      <c r="Q230" s="175"/>
      <c r="R230" s="138"/>
      <c r="S230" s="138"/>
      <c r="T230" s="254"/>
      <c r="U230" s="480"/>
      <c r="V230" s="494"/>
      <c r="W230" s="497"/>
      <c r="X230" s="481"/>
      <c r="Y230" s="471"/>
    </row>
    <row r="231" spans="1:25" s="25" customFormat="1" ht="21.75" customHeight="1" x14ac:dyDescent="0.2">
      <c r="A231" s="552"/>
      <c r="B231" s="511"/>
      <c r="C231" s="469"/>
      <c r="D231" s="414"/>
      <c r="E231" s="212" t="s">
        <v>512</v>
      </c>
      <c r="F231" s="464"/>
      <c r="G231" s="553"/>
      <c r="H231" s="555"/>
      <c r="I231" s="71" t="s">
        <v>26</v>
      </c>
      <c r="J231" s="288">
        <v>0</v>
      </c>
      <c r="K231" s="158" t="e">
        <f>K229/K230*100</f>
        <v>#DIV/0!</v>
      </c>
      <c r="L231" s="160" t="e">
        <f t="shared" ref="L231" si="388">L229/L230*100</f>
        <v>#DIV/0!</v>
      </c>
      <c r="M231" s="117"/>
      <c r="N231" s="117"/>
      <c r="O231" s="117"/>
      <c r="P231" s="158" t="e">
        <f t="shared" ref="P231:Q231" si="389">P229/P230*100</f>
        <v>#DIV/0!</v>
      </c>
      <c r="Q231" s="158" t="e">
        <f t="shared" si="389"/>
        <v>#DIV/0!</v>
      </c>
      <c r="R231" s="138"/>
      <c r="S231" s="138"/>
      <c r="T231" s="254"/>
      <c r="U231" s="480"/>
      <c r="V231" s="494"/>
      <c r="W231" s="497"/>
      <c r="X231" s="481"/>
      <c r="Y231" s="472"/>
    </row>
    <row r="232" spans="1:25" ht="21.75" customHeight="1" x14ac:dyDescent="0.2">
      <c r="A232" s="556" t="s">
        <v>248</v>
      </c>
      <c r="B232" s="557"/>
      <c r="C232" s="557"/>
      <c r="D232" s="557"/>
      <c r="E232" s="557"/>
      <c r="F232" s="557"/>
      <c r="G232" s="557"/>
      <c r="H232" s="557"/>
      <c r="I232" s="557"/>
      <c r="J232" s="557"/>
      <c r="K232" s="557"/>
      <c r="L232" s="557"/>
      <c r="M232" s="557"/>
      <c r="N232" s="557"/>
      <c r="O232" s="557"/>
      <c r="P232" s="557"/>
      <c r="Q232" s="557"/>
      <c r="R232" s="557"/>
      <c r="S232" s="557"/>
      <c r="T232" s="557"/>
      <c r="U232" s="557"/>
      <c r="V232" s="557"/>
      <c r="W232" s="557"/>
      <c r="X232" s="557"/>
      <c r="Y232" s="558"/>
    </row>
    <row r="233" spans="1:25" s="94" customFormat="1" ht="65.25" x14ac:dyDescent="0.2">
      <c r="A233" s="48" t="s">
        <v>249</v>
      </c>
      <c r="B233" s="118"/>
      <c r="C233" s="124">
        <v>9</v>
      </c>
      <c r="D233" s="29">
        <v>26</v>
      </c>
      <c r="E233" s="206" t="s">
        <v>513</v>
      </c>
      <c r="F233" s="118">
        <v>53</v>
      </c>
      <c r="G233" s="62" t="s">
        <v>250</v>
      </c>
      <c r="H233" s="48" t="s">
        <v>369</v>
      </c>
      <c r="I233" s="48" t="s">
        <v>370</v>
      </c>
      <c r="J233" s="326"/>
      <c r="K233" s="139"/>
      <c r="L233" s="140"/>
      <c r="M233" s="140"/>
      <c r="N233" s="140"/>
      <c r="O233" s="140"/>
      <c r="P233" s="140"/>
      <c r="Q233" s="140"/>
      <c r="R233" s="140"/>
      <c r="S233" s="140"/>
      <c r="T233" s="255"/>
      <c r="U233" s="272"/>
      <c r="V233" s="266" t="s">
        <v>44</v>
      </c>
      <c r="W233" s="48" t="s">
        <v>22</v>
      </c>
      <c r="X233" s="118" t="s">
        <v>493</v>
      </c>
      <c r="Y233" s="48" t="s">
        <v>496</v>
      </c>
    </row>
    <row r="234" spans="1:25" ht="21.75" customHeight="1" x14ac:dyDescent="0.2">
      <c r="A234" s="577" t="s">
        <v>197</v>
      </c>
      <c r="B234" s="578"/>
      <c r="C234" s="578"/>
      <c r="D234" s="578"/>
      <c r="E234" s="578"/>
      <c r="F234" s="578"/>
      <c r="G234" s="578"/>
      <c r="H234" s="578"/>
      <c r="I234" s="578"/>
      <c r="J234" s="578"/>
      <c r="K234" s="578"/>
      <c r="L234" s="578"/>
      <c r="M234" s="578"/>
      <c r="N234" s="578"/>
      <c r="O234" s="578"/>
      <c r="P234" s="578"/>
      <c r="Q234" s="578"/>
      <c r="R234" s="578"/>
      <c r="S234" s="578"/>
      <c r="T234" s="578"/>
      <c r="U234" s="578"/>
      <c r="V234" s="578"/>
      <c r="W234" s="578"/>
      <c r="X234" s="578"/>
      <c r="Y234" s="579"/>
    </row>
    <row r="235" spans="1:25" ht="21.75" customHeight="1" x14ac:dyDescent="0.2">
      <c r="A235" s="447" t="s">
        <v>251</v>
      </c>
      <c r="B235" s="447"/>
      <c r="C235" s="447"/>
      <c r="D235" s="447"/>
      <c r="E235" s="447"/>
      <c r="F235" s="447"/>
      <c r="G235" s="447"/>
      <c r="H235" s="447"/>
      <c r="I235" s="447"/>
      <c r="J235" s="447"/>
      <c r="K235" s="447"/>
      <c r="L235" s="447"/>
      <c r="M235" s="447"/>
      <c r="N235" s="447"/>
      <c r="O235" s="447"/>
      <c r="P235" s="447"/>
      <c r="Q235" s="447"/>
      <c r="R235" s="447"/>
      <c r="S235" s="447"/>
      <c r="T235" s="447"/>
      <c r="U235" s="447"/>
      <c r="V235" s="447"/>
      <c r="W235" s="447"/>
      <c r="X235" s="447"/>
      <c r="Y235" s="447"/>
    </row>
    <row r="236" spans="1:25" ht="65.25" x14ac:dyDescent="0.2">
      <c r="A236" s="517" t="s">
        <v>252</v>
      </c>
      <c r="B236" s="72"/>
      <c r="C236" s="69"/>
      <c r="D236" s="416"/>
      <c r="E236" s="427" t="s">
        <v>515</v>
      </c>
      <c r="F236" s="67">
        <v>54</v>
      </c>
      <c r="G236" s="56" t="s">
        <v>465</v>
      </c>
      <c r="H236" s="58" t="s">
        <v>371</v>
      </c>
      <c r="I236" s="13" t="s">
        <v>372</v>
      </c>
      <c r="J236" s="281" t="s">
        <v>546</v>
      </c>
      <c r="K236" s="129" t="s">
        <v>539</v>
      </c>
      <c r="L236" s="116"/>
      <c r="M236" s="116"/>
      <c r="N236" s="116"/>
      <c r="O236" s="116"/>
      <c r="P236" s="116"/>
      <c r="Q236" s="116"/>
      <c r="R236" s="116"/>
      <c r="S236" s="116"/>
      <c r="T236" s="239"/>
      <c r="U236" s="273"/>
      <c r="V236" s="82" t="s">
        <v>44</v>
      </c>
      <c r="W236" s="81" t="s">
        <v>373</v>
      </c>
      <c r="X236" s="81" t="s">
        <v>493</v>
      </c>
      <c r="Y236" s="52" t="s">
        <v>198</v>
      </c>
    </row>
    <row r="237" spans="1:25" ht="21.75" customHeight="1" x14ac:dyDescent="0.2">
      <c r="A237" s="518"/>
      <c r="B237" s="532"/>
      <c r="C237" s="512"/>
      <c r="D237" s="437"/>
      <c r="E237" s="214" t="s">
        <v>515</v>
      </c>
      <c r="F237" s="487">
        <v>55</v>
      </c>
      <c r="G237" s="568" t="s">
        <v>466</v>
      </c>
      <c r="H237" s="496" t="s">
        <v>31</v>
      </c>
      <c r="I237" s="13" t="s">
        <v>199</v>
      </c>
      <c r="J237" s="277">
        <v>19</v>
      </c>
      <c r="K237" s="129"/>
      <c r="L237" s="172"/>
      <c r="M237" s="172"/>
      <c r="N237" s="172"/>
      <c r="O237" s="172"/>
      <c r="P237" s="172"/>
      <c r="Q237" s="172"/>
      <c r="R237" s="172"/>
      <c r="S237" s="172"/>
      <c r="T237" s="229"/>
      <c r="U237" s="474"/>
      <c r="V237" s="532" t="s">
        <v>54</v>
      </c>
      <c r="W237" s="520" t="s">
        <v>373</v>
      </c>
      <c r="X237" s="437" t="s">
        <v>493</v>
      </c>
      <c r="Y237" s="452" t="s">
        <v>200</v>
      </c>
    </row>
    <row r="238" spans="1:25" ht="21.75" customHeight="1" x14ac:dyDescent="0.2">
      <c r="A238" s="518"/>
      <c r="B238" s="533"/>
      <c r="C238" s="513"/>
      <c r="D238" s="437"/>
      <c r="E238" s="214" t="s">
        <v>515</v>
      </c>
      <c r="F238" s="488"/>
      <c r="G238" s="551"/>
      <c r="H238" s="497"/>
      <c r="I238" s="13" t="s">
        <v>374</v>
      </c>
      <c r="J238" s="277">
        <v>19</v>
      </c>
      <c r="K238" s="106"/>
      <c r="L238" s="172"/>
      <c r="M238" s="172"/>
      <c r="N238" s="172"/>
      <c r="O238" s="172"/>
      <c r="P238" s="172"/>
      <c r="Q238" s="172"/>
      <c r="R238" s="172"/>
      <c r="S238" s="172"/>
      <c r="T238" s="229"/>
      <c r="U238" s="474"/>
      <c r="V238" s="533"/>
      <c r="W238" s="520"/>
      <c r="X238" s="437"/>
      <c r="Y238" s="453"/>
    </row>
    <row r="239" spans="1:25" ht="21.75" customHeight="1" x14ac:dyDescent="0.2">
      <c r="A239" s="580"/>
      <c r="B239" s="534"/>
      <c r="C239" s="513"/>
      <c r="D239" s="437"/>
      <c r="E239" s="214" t="s">
        <v>515</v>
      </c>
      <c r="F239" s="489"/>
      <c r="G239" s="553"/>
      <c r="H239" s="498"/>
      <c r="I239" s="30" t="s">
        <v>188</v>
      </c>
      <c r="J239" s="327">
        <v>100</v>
      </c>
      <c r="K239" s="158" t="e">
        <f>K237/K238*100</f>
        <v>#DIV/0!</v>
      </c>
      <c r="L239" s="158" t="e">
        <f t="shared" ref="L239" si="390">L237/L238*100</f>
        <v>#DIV/0!</v>
      </c>
      <c r="M239" s="158" t="e">
        <f t="shared" ref="M239" si="391">M237/M238*100</f>
        <v>#DIV/0!</v>
      </c>
      <c r="N239" s="158" t="e">
        <f t="shared" ref="N239" si="392">N237/N238*100</f>
        <v>#DIV/0!</v>
      </c>
      <c r="O239" s="158" t="e">
        <f t="shared" ref="O239" si="393">O237/O238*100</f>
        <v>#DIV/0!</v>
      </c>
      <c r="P239" s="158" t="e">
        <f t="shared" ref="P239" si="394">P237/P238*100</f>
        <v>#DIV/0!</v>
      </c>
      <c r="Q239" s="158" t="e">
        <f t="shared" ref="Q239" si="395">Q237/Q238*100</f>
        <v>#DIV/0!</v>
      </c>
      <c r="R239" s="158" t="e">
        <f t="shared" ref="R239" si="396">R237/R238*100</f>
        <v>#DIV/0!</v>
      </c>
      <c r="S239" s="158" t="e">
        <f t="shared" ref="S239" si="397">S237/S238*100</f>
        <v>#DIV/0!</v>
      </c>
      <c r="T239" s="231" t="e">
        <f t="shared" ref="T239" si="398">T237/T238*100</f>
        <v>#DIV/0!</v>
      </c>
      <c r="U239" s="474"/>
      <c r="V239" s="534"/>
      <c r="W239" s="521"/>
      <c r="X239" s="437"/>
      <c r="Y239" s="456"/>
    </row>
    <row r="240" spans="1:25" ht="49.5" customHeight="1" x14ac:dyDescent="0.2">
      <c r="A240" s="517" t="s">
        <v>256</v>
      </c>
      <c r="B240" s="544">
        <v>4</v>
      </c>
      <c r="C240" s="547">
        <v>10</v>
      </c>
      <c r="D240" s="435">
        <v>27</v>
      </c>
      <c r="E240" s="214" t="s">
        <v>515</v>
      </c>
      <c r="F240" s="462">
        <v>56</v>
      </c>
      <c r="G240" s="490" t="s">
        <v>467</v>
      </c>
      <c r="H240" s="496" t="s">
        <v>20</v>
      </c>
      <c r="I240" s="43" t="s">
        <v>253</v>
      </c>
      <c r="J240" s="277">
        <v>19</v>
      </c>
      <c r="K240" s="129"/>
      <c r="L240" s="172"/>
      <c r="M240" s="172"/>
      <c r="N240" s="172"/>
      <c r="O240" s="172"/>
      <c r="P240" s="172"/>
      <c r="Q240" s="172"/>
      <c r="R240" s="172"/>
      <c r="S240" s="172"/>
      <c r="T240" s="229"/>
      <c r="U240" s="474"/>
      <c r="V240" s="532" t="s">
        <v>54</v>
      </c>
      <c r="W240" s="657" t="s">
        <v>22</v>
      </c>
      <c r="X240" s="437" t="s">
        <v>497</v>
      </c>
      <c r="Y240" s="452" t="s">
        <v>200</v>
      </c>
    </row>
    <row r="241" spans="1:25" ht="21.75" customHeight="1" x14ac:dyDescent="0.2">
      <c r="A241" s="518"/>
      <c r="B241" s="545"/>
      <c r="C241" s="547"/>
      <c r="D241" s="435"/>
      <c r="E241" s="214" t="s">
        <v>515</v>
      </c>
      <c r="F241" s="463"/>
      <c r="G241" s="491"/>
      <c r="H241" s="497"/>
      <c r="I241" s="43" t="s">
        <v>201</v>
      </c>
      <c r="J241" s="277">
        <v>19</v>
      </c>
      <c r="K241" s="129"/>
      <c r="L241" s="172"/>
      <c r="M241" s="172"/>
      <c r="N241" s="172"/>
      <c r="O241" s="172"/>
      <c r="P241" s="172"/>
      <c r="Q241" s="172"/>
      <c r="R241" s="172"/>
      <c r="S241" s="172"/>
      <c r="T241" s="229"/>
      <c r="U241" s="474"/>
      <c r="V241" s="533"/>
      <c r="W241" s="520"/>
      <c r="X241" s="437"/>
      <c r="Y241" s="453"/>
    </row>
    <row r="242" spans="1:25" ht="27" customHeight="1" x14ac:dyDescent="0.2">
      <c r="A242" s="518"/>
      <c r="B242" s="546"/>
      <c r="C242" s="547"/>
      <c r="D242" s="435"/>
      <c r="E242" s="214" t="s">
        <v>515</v>
      </c>
      <c r="F242" s="464"/>
      <c r="G242" s="491"/>
      <c r="H242" s="497"/>
      <c r="I242" s="30" t="s">
        <v>188</v>
      </c>
      <c r="J242" s="327">
        <v>100</v>
      </c>
      <c r="K242" s="158" t="e">
        <f>K240/K241*100</f>
        <v>#DIV/0!</v>
      </c>
      <c r="L242" s="158" t="e">
        <f t="shared" ref="L242" si="399">L240/L241*100</f>
        <v>#DIV/0!</v>
      </c>
      <c r="M242" s="158" t="e">
        <f t="shared" ref="M242" si="400">M240/M241*100</f>
        <v>#DIV/0!</v>
      </c>
      <c r="N242" s="158" t="e">
        <f t="shared" ref="N242" si="401">N240/N241*100</f>
        <v>#DIV/0!</v>
      </c>
      <c r="O242" s="158" t="e">
        <f t="shared" ref="O242" si="402">O240/O241*100</f>
        <v>#DIV/0!</v>
      </c>
      <c r="P242" s="158" t="e">
        <f t="shared" ref="P242" si="403">P240/P241*100</f>
        <v>#DIV/0!</v>
      </c>
      <c r="Q242" s="158" t="e">
        <f t="shared" ref="Q242" si="404">Q240/Q241*100</f>
        <v>#DIV/0!</v>
      </c>
      <c r="R242" s="158" t="e">
        <f t="shared" ref="R242" si="405">R240/R241*100</f>
        <v>#DIV/0!</v>
      </c>
      <c r="S242" s="158" t="e">
        <f t="shared" ref="S242" si="406">S240/S241*100</f>
        <v>#DIV/0!</v>
      </c>
      <c r="T242" s="231" t="e">
        <f t="shared" ref="T242" si="407">T240/T241*100</f>
        <v>#DIV/0!</v>
      </c>
      <c r="U242" s="474"/>
      <c r="V242" s="534"/>
      <c r="W242" s="521"/>
      <c r="X242" s="437"/>
      <c r="Y242" s="456"/>
    </row>
    <row r="243" spans="1:25" s="25" customFormat="1" ht="43.5" x14ac:dyDescent="0.2">
      <c r="A243" s="518"/>
      <c r="B243" s="125">
        <v>5</v>
      </c>
      <c r="C243" s="128">
        <v>11</v>
      </c>
      <c r="D243" s="435">
        <v>28</v>
      </c>
      <c r="E243" s="214" t="s">
        <v>515</v>
      </c>
      <c r="F243" s="70">
        <v>57</v>
      </c>
      <c r="G243" s="529" t="s">
        <v>254</v>
      </c>
      <c r="H243" s="481" t="s">
        <v>375</v>
      </c>
      <c r="I243" s="71" t="s">
        <v>376</v>
      </c>
      <c r="J243" s="315"/>
      <c r="K243" s="129"/>
      <c r="L243" s="172"/>
      <c r="M243" s="172"/>
      <c r="N243" s="172"/>
      <c r="O243" s="172"/>
      <c r="P243" s="172"/>
      <c r="Q243" s="172"/>
      <c r="R243" s="172"/>
      <c r="S243" s="172"/>
      <c r="T243" s="229"/>
      <c r="U243" s="474"/>
      <c r="V243" s="532" t="s">
        <v>54</v>
      </c>
      <c r="W243" s="535" t="s">
        <v>22</v>
      </c>
      <c r="X243" s="437" t="s">
        <v>493</v>
      </c>
      <c r="Y243" s="452" t="s">
        <v>200</v>
      </c>
    </row>
    <row r="244" spans="1:25" s="25" customFormat="1" ht="43.5" x14ac:dyDescent="0.2">
      <c r="A244" s="518"/>
      <c r="B244" s="125"/>
      <c r="C244" s="128"/>
      <c r="D244" s="435"/>
      <c r="E244" s="214" t="s">
        <v>515</v>
      </c>
      <c r="F244" s="70"/>
      <c r="G244" s="530"/>
      <c r="H244" s="481"/>
      <c r="I244" s="71" t="s">
        <v>377</v>
      </c>
      <c r="J244" s="315"/>
      <c r="K244" s="129"/>
      <c r="L244" s="172"/>
      <c r="M244" s="172"/>
      <c r="N244" s="172"/>
      <c r="O244" s="172"/>
      <c r="P244" s="172"/>
      <c r="Q244" s="172"/>
      <c r="R244" s="172"/>
      <c r="S244" s="172"/>
      <c r="T244" s="229"/>
      <c r="U244" s="474"/>
      <c r="V244" s="533"/>
      <c r="W244" s="536"/>
      <c r="X244" s="437"/>
      <c r="Y244" s="453"/>
    </row>
    <row r="245" spans="1:25" s="25" customFormat="1" ht="21.75" customHeight="1" x14ac:dyDescent="0.2">
      <c r="A245" s="518"/>
      <c r="B245" s="125"/>
      <c r="C245" s="128"/>
      <c r="D245" s="435"/>
      <c r="E245" s="214" t="s">
        <v>515</v>
      </c>
      <c r="F245" s="70"/>
      <c r="G245" s="531"/>
      <c r="H245" s="481"/>
      <c r="I245" s="71" t="s">
        <v>26</v>
      </c>
      <c r="J245" s="315"/>
      <c r="K245" s="158" t="e">
        <f>K243/K244*100</f>
        <v>#DIV/0!</v>
      </c>
      <c r="L245" s="158" t="e">
        <f t="shared" ref="L245" si="408">L243/L244*100</f>
        <v>#DIV/0!</v>
      </c>
      <c r="M245" s="158" t="e">
        <f t="shared" ref="M245" si="409">M243/M244*100</f>
        <v>#DIV/0!</v>
      </c>
      <c r="N245" s="158" t="e">
        <f t="shared" ref="N245" si="410">N243/N244*100</f>
        <v>#DIV/0!</v>
      </c>
      <c r="O245" s="158" t="e">
        <f t="shared" ref="O245" si="411">O243/O244*100</f>
        <v>#DIV/0!</v>
      </c>
      <c r="P245" s="158" t="e">
        <f t="shared" ref="P245" si="412">P243/P244*100</f>
        <v>#DIV/0!</v>
      </c>
      <c r="Q245" s="158" t="e">
        <f t="shared" ref="Q245" si="413">Q243/Q244*100</f>
        <v>#DIV/0!</v>
      </c>
      <c r="R245" s="158" t="e">
        <f t="shared" ref="R245" si="414">R243/R244*100</f>
        <v>#DIV/0!</v>
      </c>
      <c r="S245" s="158" t="e">
        <f t="shared" ref="S245" si="415">S243/S244*100</f>
        <v>#DIV/0!</v>
      </c>
      <c r="T245" s="231" t="e">
        <f t="shared" ref="T245" si="416">T243/T244*100</f>
        <v>#DIV/0!</v>
      </c>
      <c r="U245" s="474"/>
      <c r="V245" s="534"/>
      <c r="W245" s="537"/>
      <c r="X245" s="437"/>
      <c r="Y245" s="456"/>
    </row>
    <row r="246" spans="1:25" ht="63" customHeight="1" x14ac:dyDescent="0.2">
      <c r="A246" s="518"/>
      <c r="B246" s="509"/>
      <c r="C246" s="560"/>
      <c r="D246" s="441"/>
      <c r="E246" s="214" t="s">
        <v>515</v>
      </c>
      <c r="F246" s="462">
        <v>58</v>
      </c>
      <c r="G246" s="551" t="s">
        <v>468</v>
      </c>
      <c r="H246" s="497" t="s">
        <v>20</v>
      </c>
      <c r="I246" s="43" t="s">
        <v>378</v>
      </c>
      <c r="J246" s="288">
        <v>1</v>
      </c>
      <c r="K246" s="129"/>
      <c r="L246" s="172"/>
      <c r="M246" s="172"/>
      <c r="N246" s="172"/>
      <c r="O246" s="172"/>
      <c r="P246" s="172"/>
      <c r="Q246" s="172"/>
      <c r="R246" s="172"/>
      <c r="S246" s="172"/>
      <c r="T246" s="229"/>
      <c r="U246" s="474"/>
      <c r="V246" s="493" t="s">
        <v>54</v>
      </c>
      <c r="W246" s="496" t="s">
        <v>22</v>
      </c>
      <c r="X246" s="481" t="s">
        <v>493</v>
      </c>
      <c r="Y246" s="452" t="s">
        <v>202</v>
      </c>
    </row>
    <row r="247" spans="1:25" ht="21.75" customHeight="1" x14ac:dyDescent="0.2">
      <c r="A247" s="518"/>
      <c r="B247" s="510"/>
      <c r="C247" s="561"/>
      <c r="D247" s="442"/>
      <c r="E247" s="214" t="s">
        <v>515</v>
      </c>
      <c r="F247" s="463"/>
      <c r="G247" s="551"/>
      <c r="H247" s="497"/>
      <c r="I247" s="43" t="s">
        <v>104</v>
      </c>
      <c r="J247" s="288">
        <v>1</v>
      </c>
      <c r="K247" s="129"/>
      <c r="L247" s="172"/>
      <c r="M247" s="172"/>
      <c r="N247" s="172"/>
      <c r="O247" s="172"/>
      <c r="P247" s="172"/>
      <c r="Q247" s="172"/>
      <c r="R247" s="172"/>
      <c r="S247" s="172"/>
      <c r="T247" s="229"/>
      <c r="U247" s="474"/>
      <c r="V247" s="494"/>
      <c r="W247" s="497"/>
      <c r="X247" s="481"/>
      <c r="Y247" s="453"/>
    </row>
    <row r="248" spans="1:25" ht="23.25" customHeight="1" x14ac:dyDescent="0.2">
      <c r="A248" s="580"/>
      <c r="B248" s="511"/>
      <c r="C248" s="570"/>
      <c r="D248" s="443"/>
      <c r="E248" s="214" t="s">
        <v>515</v>
      </c>
      <c r="F248" s="464"/>
      <c r="G248" s="553"/>
      <c r="H248" s="498"/>
      <c r="I248" s="30" t="s">
        <v>188</v>
      </c>
      <c r="J248" s="303">
        <v>100</v>
      </c>
      <c r="K248" s="158" t="e">
        <f>K246/K247*100</f>
        <v>#DIV/0!</v>
      </c>
      <c r="L248" s="158" t="e">
        <f t="shared" ref="L248" si="417">L246/L247*100</f>
        <v>#DIV/0!</v>
      </c>
      <c r="M248" s="158" t="e">
        <f t="shared" ref="M248" si="418">M246/M247*100</f>
        <v>#DIV/0!</v>
      </c>
      <c r="N248" s="158" t="e">
        <f t="shared" ref="N248" si="419">N246/N247*100</f>
        <v>#DIV/0!</v>
      </c>
      <c r="O248" s="158" t="e">
        <f t="shared" ref="O248" si="420">O246/O247*100</f>
        <v>#DIV/0!</v>
      </c>
      <c r="P248" s="158" t="e">
        <f t="shared" ref="P248" si="421">P246/P247*100</f>
        <v>#DIV/0!</v>
      </c>
      <c r="Q248" s="158" t="e">
        <f t="shared" ref="Q248" si="422">Q246/Q247*100</f>
        <v>#DIV/0!</v>
      </c>
      <c r="R248" s="158" t="e">
        <f t="shared" ref="R248" si="423">R246/R247*100</f>
        <v>#DIV/0!</v>
      </c>
      <c r="S248" s="158" t="e">
        <f t="shared" ref="S248" si="424">S246/S247*100</f>
        <v>#DIV/0!</v>
      </c>
      <c r="T248" s="231" t="e">
        <f t="shared" ref="T248" si="425">T246/T247*100</f>
        <v>#DIV/0!</v>
      </c>
      <c r="U248" s="474"/>
      <c r="V248" s="495"/>
      <c r="W248" s="498"/>
      <c r="X248" s="481"/>
      <c r="Y248" s="456"/>
    </row>
    <row r="249" spans="1:25" ht="43.5" x14ac:dyDescent="0.2">
      <c r="A249" s="517" t="s">
        <v>255</v>
      </c>
      <c r="B249" s="509"/>
      <c r="C249" s="560"/>
      <c r="D249" s="415"/>
      <c r="E249" s="218" t="s">
        <v>508</v>
      </c>
      <c r="F249" s="462">
        <v>59</v>
      </c>
      <c r="G249" s="568" t="s">
        <v>469</v>
      </c>
      <c r="H249" s="496" t="s">
        <v>20</v>
      </c>
      <c r="I249" s="43" t="s">
        <v>203</v>
      </c>
      <c r="J249" s="280"/>
      <c r="K249" s="129"/>
      <c r="L249" s="172"/>
      <c r="M249" s="172"/>
      <c r="N249" s="172"/>
      <c r="O249" s="172"/>
      <c r="P249" s="172"/>
      <c r="Q249" s="172"/>
      <c r="R249" s="172"/>
      <c r="S249" s="172"/>
      <c r="T249" s="256"/>
      <c r="U249" s="548"/>
      <c r="V249" s="493" t="s">
        <v>54</v>
      </c>
      <c r="W249" s="496" t="s">
        <v>108</v>
      </c>
      <c r="X249" s="481" t="s">
        <v>490</v>
      </c>
      <c r="Y249" s="452" t="s">
        <v>204</v>
      </c>
    </row>
    <row r="250" spans="1:25" ht="21.75" customHeight="1" x14ac:dyDescent="0.2">
      <c r="A250" s="518"/>
      <c r="B250" s="510"/>
      <c r="C250" s="561"/>
      <c r="D250" s="415"/>
      <c r="E250" s="218" t="s">
        <v>508</v>
      </c>
      <c r="F250" s="463"/>
      <c r="G250" s="551" t="s">
        <v>205</v>
      </c>
      <c r="H250" s="497"/>
      <c r="I250" s="43" t="s">
        <v>206</v>
      </c>
      <c r="J250" s="280"/>
      <c r="K250" s="129"/>
      <c r="L250" s="172"/>
      <c r="M250" s="172"/>
      <c r="N250" s="172"/>
      <c r="O250" s="172"/>
      <c r="P250" s="172"/>
      <c r="Q250" s="172"/>
      <c r="R250" s="172"/>
      <c r="S250" s="172"/>
      <c r="T250" s="256"/>
      <c r="U250" s="548"/>
      <c r="V250" s="494"/>
      <c r="W250" s="497"/>
      <c r="X250" s="481"/>
      <c r="Y250" s="453"/>
    </row>
    <row r="251" spans="1:25" ht="45" customHeight="1" x14ac:dyDescent="0.2">
      <c r="A251" s="518"/>
      <c r="B251" s="510"/>
      <c r="C251" s="561"/>
      <c r="D251" s="415"/>
      <c r="E251" s="218" t="s">
        <v>508</v>
      </c>
      <c r="F251" s="463"/>
      <c r="G251" s="551"/>
      <c r="H251" s="497"/>
      <c r="I251" s="30" t="s">
        <v>188</v>
      </c>
      <c r="J251" s="281"/>
      <c r="K251" s="158" t="e">
        <f>K249/K250*100</f>
        <v>#DIV/0!</v>
      </c>
      <c r="L251" s="158" t="e">
        <f t="shared" ref="L251" si="426">L249/L250*100</f>
        <v>#DIV/0!</v>
      </c>
      <c r="M251" s="158" t="e">
        <f t="shared" ref="M251" si="427">M249/M250*100</f>
        <v>#DIV/0!</v>
      </c>
      <c r="N251" s="158" t="e">
        <f t="shared" ref="N251" si="428">N249/N250*100</f>
        <v>#DIV/0!</v>
      </c>
      <c r="O251" s="158" t="e">
        <f t="shared" ref="O251" si="429">O249/O250*100</f>
        <v>#DIV/0!</v>
      </c>
      <c r="P251" s="158" t="e">
        <f t="shared" ref="P251" si="430">P249/P250*100</f>
        <v>#DIV/0!</v>
      </c>
      <c r="Q251" s="158" t="e">
        <f t="shared" ref="Q251" si="431">Q249/Q250*100</f>
        <v>#DIV/0!</v>
      </c>
      <c r="R251" s="158" t="e">
        <f t="shared" ref="R251" si="432">R249/R250*100</f>
        <v>#DIV/0!</v>
      </c>
      <c r="S251" s="158" t="e">
        <f t="shared" ref="S251" si="433">S249/S250*100</f>
        <v>#DIV/0!</v>
      </c>
      <c r="T251" s="231" t="e">
        <f t="shared" ref="T251" si="434">T249/T250*100</f>
        <v>#DIV/0!</v>
      </c>
      <c r="U251" s="548"/>
      <c r="V251" s="494"/>
      <c r="W251" s="497"/>
      <c r="X251" s="481"/>
      <c r="Y251" s="456"/>
    </row>
    <row r="252" spans="1:25" ht="21.75" customHeight="1" x14ac:dyDescent="0.2">
      <c r="A252" s="576" t="s">
        <v>207</v>
      </c>
      <c r="B252" s="576"/>
      <c r="C252" s="576"/>
      <c r="D252" s="576"/>
      <c r="E252" s="576"/>
      <c r="F252" s="576"/>
      <c r="G252" s="576"/>
      <c r="H252" s="576"/>
      <c r="I252" s="576"/>
      <c r="J252" s="576"/>
      <c r="K252" s="576"/>
      <c r="L252" s="576"/>
      <c r="M252" s="576"/>
      <c r="N252" s="576"/>
      <c r="O252" s="576"/>
      <c r="P252" s="576"/>
      <c r="Q252" s="576"/>
      <c r="R252" s="576"/>
      <c r="S252" s="576"/>
      <c r="T252" s="576"/>
      <c r="U252" s="576"/>
      <c r="V252" s="576"/>
      <c r="W252" s="576"/>
      <c r="X252" s="576"/>
      <c r="Y252" s="576"/>
    </row>
    <row r="253" spans="1:25" ht="21.75" customHeight="1" x14ac:dyDescent="0.2">
      <c r="A253" s="447" t="s">
        <v>259</v>
      </c>
      <c r="B253" s="447"/>
      <c r="C253" s="447"/>
      <c r="D253" s="447"/>
      <c r="E253" s="447"/>
      <c r="F253" s="447"/>
      <c r="G253" s="447"/>
      <c r="H253" s="447"/>
      <c r="I253" s="447"/>
      <c r="J253" s="447"/>
      <c r="K253" s="447"/>
      <c r="L253" s="447"/>
      <c r="M253" s="447"/>
      <c r="N253" s="447"/>
      <c r="O253" s="447"/>
      <c r="P253" s="447"/>
      <c r="Q253" s="447"/>
      <c r="R253" s="447"/>
      <c r="S253" s="447"/>
      <c r="T253" s="447"/>
      <c r="U253" s="447"/>
      <c r="V253" s="447"/>
      <c r="W253" s="447"/>
      <c r="X253" s="447"/>
      <c r="Y253" s="447"/>
    </row>
    <row r="254" spans="1:25" ht="27" customHeight="1" x14ac:dyDescent="0.2">
      <c r="A254" s="505" t="s">
        <v>257</v>
      </c>
      <c r="B254" s="508"/>
      <c r="C254" s="463"/>
      <c r="D254" s="438">
        <v>29</v>
      </c>
      <c r="E254" s="215" t="s">
        <v>516</v>
      </c>
      <c r="F254" s="463">
        <v>60</v>
      </c>
      <c r="G254" s="551" t="s">
        <v>470</v>
      </c>
      <c r="H254" s="497" t="s">
        <v>379</v>
      </c>
      <c r="I254" s="22" t="s">
        <v>32</v>
      </c>
      <c r="J254" s="277">
        <v>84.84</v>
      </c>
      <c r="K254" s="158"/>
      <c r="L254" s="158"/>
      <c r="M254" s="158"/>
      <c r="N254" s="158"/>
      <c r="O254" s="158"/>
      <c r="P254" s="158"/>
      <c r="Q254" s="158"/>
      <c r="R254" s="158"/>
      <c r="S254" s="158"/>
      <c r="T254" s="231"/>
      <c r="U254" s="480"/>
      <c r="V254" s="494" t="s">
        <v>54</v>
      </c>
      <c r="W254" s="497" t="s">
        <v>25</v>
      </c>
      <c r="X254" s="481" t="s">
        <v>490</v>
      </c>
      <c r="Y254" s="452" t="s">
        <v>30</v>
      </c>
    </row>
    <row r="255" spans="1:25" ht="69" customHeight="1" x14ac:dyDescent="0.2">
      <c r="A255" s="506"/>
      <c r="B255" s="508"/>
      <c r="C255" s="463"/>
      <c r="D255" s="439"/>
      <c r="E255" s="215" t="s">
        <v>516</v>
      </c>
      <c r="F255" s="463"/>
      <c r="G255" s="551"/>
      <c r="H255" s="497"/>
      <c r="I255" s="71" t="s">
        <v>380</v>
      </c>
      <c r="J255" s="276">
        <v>8</v>
      </c>
      <c r="K255" s="103"/>
      <c r="L255" s="194"/>
      <c r="M255" s="194"/>
      <c r="N255" s="195"/>
      <c r="O255" s="194"/>
      <c r="P255" s="194"/>
      <c r="Q255" s="194"/>
      <c r="R255" s="194"/>
      <c r="S255" s="195"/>
      <c r="T255" s="257"/>
      <c r="U255" s="480"/>
      <c r="V255" s="494"/>
      <c r="W255" s="497"/>
      <c r="X255" s="481"/>
      <c r="Y255" s="453"/>
    </row>
    <row r="256" spans="1:25" ht="31.5" customHeight="1" x14ac:dyDescent="0.2">
      <c r="A256" s="506"/>
      <c r="B256" s="508"/>
      <c r="C256" s="463"/>
      <c r="D256" s="439"/>
      <c r="E256" s="215" t="s">
        <v>516</v>
      </c>
      <c r="F256" s="463"/>
      <c r="G256" s="551"/>
      <c r="H256" s="497"/>
      <c r="I256" s="71" t="s">
        <v>208</v>
      </c>
      <c r="J256" s="277">
        <v>9</v>
      </c>
      <c r="K256" s="129"/>
      <c r="L256" s="172"/>
      <c r="M256" s="172"/>
      <c r="N256" s="172"/>
      <c r="O256" s="172"/>
      <c r="P256" s="172"/>
      <c r="Q256" s="172"/>
      <c r="R256" s="172"/>
      <c r="S256" s="172"/>
      <c r="T256" s="229"/>
      <c r="U256" s="480"/>
      <c r="V256" s="494"/>
      <c r="W256" s="497"/>
      <c r="X256" s="481"/>
      <c r="Y256" s="453"/>
    </row>
    <row r="257" spans="1:25" ht="21.75" customHeight="1" x14ac:dyDescent="0.2">
      <c r="A257" s="506"/>
      <c r="B257" s="563"/>
      <c r="C257" s="464"/>
      <c r="D257" s="444"/>
      <c r="E257" s="215" t="s">
        <v>516</v>
      </c>
      <c r="F257" s="463"/>
      <c r="G257" s="551"/>
      <c r="H257" s="497"/>
      <c r="I257" s="157" t="s">
        <v>188</v>
      </c>
      <c r="J257" s="285">
        <f>J255*100/J256</f>
        <v>88.888888888888886</v>
      </c>
      <c r="K257" s="158" t="e">
        <f>K255/K256*100</f>
        <v>#DIV/0!</v>
      </c>
      <c r="L257" s="158" t="e">
        <f t="shared" ref="L257" si="435">L255/L256*100</f>
        <v>#DIV/0!</v>
      </c>
      <c r="M257" s="158" t="e">
        <f t="shared" ref="M257" si="436">M255/M256*100</f>
        <v>#DIV/0!</v>
      </c>
      <c r="N257" s="158" t="e">
        <f t="shared" ref="N257" si="437">N255/N256*100</f>
        <v>#DIV/0!</v>
      </c>
      <c r="O257" s="158" t="e">
        <f t="shared" ref="O257" si="438">O255/O256*100</f>
        <v>#DIV/0!</v>
      </c>
      <c r="P257" s="158" t="e">
        <f t="shared" ref="P257" si="439">P255/P256*100</f>
        <v>#DIV/0!</v>
      </c>
      <c r="Q257" s="158" t="e">
        <f t="shared" ref="Q257" si="440">Q255/Q256*100</f>
        <v>#DIV/0!</v>
      </c>
      <c r="R257" s="158" t="e">
        <f t="shared" ref="R257" si="441">R255/R256*100</f>
        <v>#DIV/0!</v>
      </c>
      <c r="S257" s="158" t="e">
        <f t="shared" ref="S257" si="442">S255/S256*100</f>
        <v>#DIV/0!</v>
      </c>
      <c r="T257" s="231" t="e">
        <f t="shared" ref="T257" si="443">T255/T256*100</f>
        <v>#DIV/0!</v>
      </c>
      <c r="U257" s="480"/>
      <c r="V257" s="495"/>
      <c r="W257" s="498"/>
      <c r="X257" s="481"/>
      <c r="Y257" s="456"/>
    </row>
    <row r="258" spans="1:25" ht="67.5" customHeight="1" x14ac:dyDescent="0.2">
      <c r="A258" s="506"/>
      <c r="B258" s="509"/>
      <c r="C258" s="462"/>
      <c r="D258" s="445">
        <v>30</v>
      </c>
      <c r="E258" s="218" t="s">
        <v>512</v>
      </c>
      <c r="F258" s="462">
        <v>61</v>
      </c>
      <c r="G258" s="568" t="s">
        <v>471</v>
      </c>
      <c r="H258" s="496" t="s">
        <v>27</v>
      </c>
      <c r="I258" s="43" t="s">
        <v>209</v>
      </c>
      <c r="J258" s="328">
        <v>148700898.78</v>
      </c>
      <c r="K258" s="141"/>
      <c r="L258" s="196"/>
      <c r="M258" s="196"/>
      <c r="N258" s="196"/>
      <c r="O258" s="197"/>
      <c r="P258" s="198"/>
      <c r="Q258" s="198"/>
      <c r="R258" s="198"/>
      <c r="S258" s="196"/>
      <c r="T258" s="258"/>
      <c r="U258" s="665"/>
      <c r="V258" s="516" t="s">
        <v>54</v>
      </c>
      <c r="W258" s="575" t="s">
        <v>266</v>
      </c>
      <c r="X258" s="452" t="s">
        <v>493</v>
      </c>
      <c r="Y258" s="452" t="s">
        <v>210</v>
      </c>
    </row>
    <row r="259" spans="1:25" ht="69" customHeight="1" x14ac:dyDescent="0.2">
      <c r="A259" s="506"/>
      <c r="B259" s="510"/>
      <c r="C259" s="463"/>
      <c r="D259" s="439"/>
      <c r="E259" s="218" t="s">
        <v>512</v>
      </c>
      <c r="F259" s="463"/>
      <c r="G259" s="551"/>
      <c r="H259" s="497"/>
      <c r="I259" s="43" t="s">
        <v>211</v>
      </c>
      <c r="J259" s="329">
        <v>333794818.81524998</v>
      </c>
      <c r="K259" s="141"/>
      <c r="L259" s="196"/>
      <c r="M259" s="196"/>
      <c r="N259" s="196"/>
      <c r="O259" s="196"/>
      <c r="P259" s="196"/>
      <c r="Q259" s="196"/>
      <c r="R259" s="196"/>
      <c r="S259" s="196"/>
      <c r="T259" s="258"/>
      <c r="U259" s="665"/>
      <c r="V259" s="494"/>
      <c r="W259" s="497"/>
      <c r="X259" s="453"/>
      <c r="Y259" s="453"/>
    </row>
    <row r="260" spans="1:25" ht="21.75" customHeight="1" x14ac:dyDescent="0.2">
      <c r="A260" s="506"/>
      <c r="B260" s="511"/>
      <c r="C260" s="464"/>
      <c r="D260" s="439"/>
      <c r="E260" s="218" t="s">
        <v>512</v>
      </c>
      <c r="F260" s="463"/>
      <c r="G260" s="551"/>
      <c r="H260" s="497"/>
      <c r="I260" s="157" t="s">
        <v>188</v>
      </c>
      <c r="J260" s="330">
        <f>J258*100/J259</f>
        <v>44.54859404582416</v>
      </c>
      <c r="K260" s="158" t="e">
        <f>K258/K259*100</f>
        <v>#DIV/0!</v>
      </c>
      <c r="L260" s="158" t="e">
        <f t="shared" ref="L260" si="444">L258/L259*100</f>
        <v>#DIV/0!</v>
      </c>
      <c r="M260" s="158" t="e">
        <f t="shared" ref="M260" si="445">M258/M259*100</f>
        <v>#DIV/0!</v>
      </c>
      <c r="N260" s="158" t="e">
        <f t="shared" ref="N260" si="446">N258/N259*100</f>
        <v>#DIV/0!</v>
      </c>
      <c r="O260" s="158" t="e">
        <f t="shared" ref="O260" si="447">O258/O259*100</f>
        <v>#DIV/0!</v>
      </c>
      <c r="P260" s="158" t="e">
        <f t="shared" ref="P260" si="448">P258/P259*100</f>
        <v>#DIV/0!</v>
      </c>
      <c r="Q260" s="158" t="e">
        <f t="shared" ref="Q260" si="449">Q258/Q259*100</f>
        <v>#DIV/0!</v>
      </c>
      <c r="R260" s="158" t="e">
        <f t="shared" ref="R260" si="450">R258/R259*100</f>
        <v>#DIV/0!</v>
      </c>
      <c r="S260" s="158" t="e">
        <f t="shared" ref="S260" si="451">S258/S259*100</f>
        <v>#DIV/0!</v>
      </c>
      <c r="T260" s="231" t="e">
        <f t="shared" ref="T260" si="452">T258/T259*100</f>
        <v>#DIV/0!</v>
      </c>
      <c r="U260" s="665"/>
      <c r="V260" s="495"/>
      <c r="W260" s="498"/>
      <c r="X260" s="456"/>
      <c r="Y260" s="456"/>
    </row>
    <row r="261" spans="1:25" ht="45.75" customHeight="1" x14ac:dyDescent="0.2">
      <c r="A261" s="506"/>
      <c r="B261" s="510"/>
      <c r="C261" s="523"/>
      <c r="D261" s="446">
        <v>31</v>
      </c>
      <c r="E261" s="425" t="s">
        <v>516</v>
      </c>
      <c r="F261" s="462">
        <v>62</v>
      </c>
      <c r="G261" s="462" t="s">
        <v>472</v>
      </c>
      <c r="H261" s="462" t="s">
        <v>33</v>
      </c>
      <c r="I261" s="43" t="s">
        <v>212</v>
      </c>
      <c r="J261" s="288">
        <v>9</v>
      </c>
      <c r="K261" s="129"/>
      <c r="L261" s="194"/>
      <c r="M261" s="194"/>
      <c r="N261" s="172"/>
      <c r="O261" s="194"/>
      <c r="P261" s="172"/>
      <c r="Q261" s="172"/>
      <c r="R261" s="194"/>
      <c r="S261" s="172"/>
      <c r="T261" s="229"/>
      <c r="U261" s="474"/>
      <c r="V261" s="509" t="s">
        <v>54</v>
      </c>
      <c r="W261" s="509" t="s">
        <v>22</v>
      </c>
      <c r="X261" s="509" t="s">
        <v>490</v>
      </c>
      <c r="Y261" s="509" t="s">
        <v>30</v>
      </c>
    </row>
    <row r="262" spans="1:25" ht="21.75" customHeight="1" x14ac:dyDescent="0.2">
      <c r="A262" s="506"/>
      <c r="B262" s="510"/>
      <c r="C262" s="523"/>
      <c r="D262" s="446"/>
      <c r="E262" s="425" t="s">
        <v>516</v>
      </c>
      <c r="F262" s="463"/>
      <c r="G262" s="463"/>
      <c r="H262" s="463"/>
      <c r="I262" s="43" t="s">
        <v>213</v>
      </c>
      <c r="J262" s="288">
        <v>9</v>
      </c>
      <c r="K262" s="129"/>
      <c r="L262" s="194"/>
      <c r="M262" s="194"/>
      <c r="N262" s="194"/>
      <c r="O262" s="194"/>
      <c r="P262" s="194"/>
      <c r="Q262" s="194"/>
      <c r="R262" s="194"/>
      <c r="S262" s="194"/>
      <c r="T262" s="257"/>
      <c r="U262" s="474"/>
      <c r="V262" s="510"/>
      <c r="W262" s="510"/>
      <c r="X262" s="510"/>
      <c r="Y262" s="510"/>
    </row>
    <row r="263" spans="1:25" ht="21.75" customHeight="1" x14ac:dyDescent="0.2">
      <c r="A263" s="658"/>
      <c r="B263" s="511"/>
      <c r="C263" s="524"/>
      <c r="D263" s="446"/>
      <c r="E263" s="425" t="s">
        <v>516</v>
      </c>
      <c r="F263" s="464"/>
      <c r="G263" s="464"/>
      <c r="H263" s="464"/>
      <c r="I263" s="30" t="s">
        <v>188</v>
      </c>
      <c r="J263" s="303">
        <v>100</v>
      </c>
      <c r="K263" s="158" t="e">
        <f t="shared" ref="K263:T263" si="453">K261/K262*100</f>
        <v>#DIV/0!</v>
      </c>
      <c r="L263" s="158" t="e">
        <f t="shared" si="453"/>
        <v>#DIV/0!</v>
      </c>
      <c r="M263" s="158" t="e">
        <f t="shared" si="453"/>
        <v>#DIV/0!</v>
      </c>
      <c r="N263" s="158" t="e">
        <f t="shared" si="453"/>
        <v>#DIV/0!</v>
      </c>
      <c r="O263" s="158" t="e">
        <f t="shared" si="453"/>
        <v>#DIV/0!</v>
      </c>
      <c r="P263" s="158" t="e">
        <f t="shared" si="453"/>
        <v>#DIV/0!</v>
      </c>
      <c r="Q263" s="158" t="e">
        <f t="shared" si="453"/>
        <v>#DIV/0!</v>
      </c>
      <c r="R263" s="158" t="e">
        <f t="shared" si="453"/>
        <v>#DIV/0!</v>
      </c>
      <c r="S263" s="158" t="e">
        <f t="shared" si="453"/>
        <v>#DIV/0!</v>
      </c>
      <c r="T263" s="231" t="e">
        <f t="shared" si="453"/>
        <v>#DIV/0!</v>
      </c>
      <c r="U263" s="474"/>
      <c r="V263" s="511"/>
      <c r="W263" s="511"/>
      <c r="X263" s="511"/>
      <c r="Y263" s="511"/>
    </row>
    <row r="264" spans="1:25" ht="68.25" customHeight="1" x14ac:dyDescent="0.2">
      <c r="A264" s="705" t="s">
        <v>258</v>
      </c>
      <c r="B264" s="525"/>
      <c r="C264" s="527">
        <v>12</v>
      </c>
      <c r="D264" s="430">
        <v>32</v>
      </c>
      <c r="E264" s="214" t="s">
        <v>508</v>
      </c>
      <c r="F264" s="659">
        <v>63</v>
      </c>
      <c r="G264" s="490" t="s">
        <v>473</v>
      </c>
      <c r="H264" s="661" t="s">
        <v>381</v>
      </c>
      <c r="I264" s="45" t="s">
        <v>382</v>
      </c>
      <c r="J264" s="315"/>
      <c r="K264" s="129"/>
      <c r="L264" s="172"/>
      <c r="M264" s="172"/>
      <c r="N264" s="172"/>
      <c r="O264" s="172"/>
      <c r="P264" s="172"/>
      <c r="Q264" s="172"/>
      <c r="R264" s="172"/>
      <c r="S264" s="172"/>
      <c r="T264" s="229"/>
      <c r="U264" s="474"/>
      <c r="V264" s="663" t="s">
        <v>54</v>
      </c>
      <c r="W264" s="522" t="s">
        <v>95</v>
      </c>
      <c r="X264" s="470" t="s">
        <v>490</v>
      </c>
      <c r="Y264" s="452" t="s">
        <v>214</v>
      </c>
    </row>
    <row r="265" spans="1:25" ht="43.5" x14ac:dyDescent="0.2">
      <c r="A265" s="706"/>
      <c r="B265" s="526"/>
      <c r="C265" s="528"/>
      <c r="D265" s="430"/>
      <c r="E265" s="214" t="s">
        <v>508</v>
      </c>
      <c r="F265" s="660"/>
      <c r="G265" s="491"/>
      <c r="H265" s="662"/>
      <c r="I265" s="45" t="s">
        <v>215</v>
      </c>
      <c r="J265" s="315"/>
      <c r="K265" s="129"/>
      <c r="L265" s="172"/>
      <c r="M265" s="172"/>
      <c r="N265" s="172"/>
      <c r="O265" s="172"/>
      <c r="P265" s="172"/>
      <c r="Q265" s="172"/>
      <c r="R265" s="172"/>
      <c r="S265" s="172"/>
      <c r="T265" s="229"/>
      <c r="U265" s="474"/>
      <c r="V265" s="664"/>
      <c r="W265" s="523"/>
      <c r="X265" s="471"/>
      <c r="Y265" s="453"/>
    </row>
    <row r="266" spans="1:25" ht="21.75" customHeight="1" x14ac:dyDescent="0.2">
      <c r="A266" s="706"/>
      <c r="B266" s="526"/>
      <c r="C266" s="528"/>
      <c r="D266" s="431"/>
      <c r="E266" s="214" t="s">
        <v>508</v>
      </c>
      <c r="F266" s="660"/>
      <c r="G266" s="491"/>
      <c r="H266" s="662"/>
      <c r="I266" s="46" t="s">
        <v>188</v>
      </c>
      <c r="J266" s="331"/>
      <c r="K266" s="158" t="e">
        <f>K264/K265*100</f>
        <v>#DIV/0!</v>
      </c>
      <c r="L266" s="158" t="e">
        <f t="shared" ref="L266" si="454">L264/L265*100</f>
        <v>#DIV/0!</v>
      </c>
      <c r="M266" s="158" t="e">
        <f t="shared" ref="M266" si="455">M264/M265*100</f>
        <v>#DIV/0!</v>
      </c>
      <c r="N266" s="158" t="e">
        <f t="shared" ref="N266" si="456">N264/N265*100</f>
        <v>#DIV/0!</v>
      </c>
      <c r="O266" s="158" t="e">
        <f t="shared" ref="O266" si="457">O264/O265*100</f>
        <v>#DIV/0!</v>
      </c>
      <c r="P266" s="158" t="e">
        <f t="shared" ref="P266" si="458">P264/P265*100</f>
        <v>#DIV/0!</v>
      </c>
      <c r="Q266" s="158" t="e">
        <f t="shared" ref="Q266" si="459">Q264/Q265*100</f>
        <v>#DIV/0!</v>
      </c>
      <c r="R266" s="158" t="e">
        <f t="shared" ref="R266" si="460">R264/R265*100</f>
        <v>#DIV/0!</v>
      </c>
      <c r="S266" s="158" t="e">
        <f t="shared" ref="S266" si="461">S264/S265*100</f>
        <v>#DIV/0!</v>
      </c>
      <c r="T266" s="231" t="e">
        <f t="shared" ref="T266" si="462">T264/T265*100</f>
        <v>#DIV/0!</v>
      </c>
      <c r="U266" s="474"/>
      <c r="V266" s="664"/>
      <c r="W266" s="523"/>
      <c r="X266" s="471"/>
      <c r="Y266" s="456"/>
    </row>
    <row r="267" spans="1:25" s="25" customFormat="1" ht="41.25" customHeight="1" x14ac:dyDescent="0.2">
      <c r="A267" s="706"/>
      <c r="B267" s="681"/>
      <c r="C267" s="678">
        <v>13</v>
      </c>
      <c r="D267" s="435">
        <v>33</v>
      </c>
      <c r="E267" s="216" t="s">
        <v>508</v>
      </c>
      <c r="F267" s="487">
        <v>64</v>
      </c>
      <c r="G267" s="490" t="s">
        <v>474</v>
      </c>
      <c r="H267" s="458" t="s">
        <v>383</v>
      </c>
      <c r="I267" s="71" t="s">
        <v>385</v>
      </c>
      <c r="J267" s="288">
        <v>1</v>
      </c>
      <c r="K267" s="129"/>
      <c r="L267" s="172"/>
      <c r="M267" s="161"/>
      <c r="N267" s="161"/>
      <c r="O267" s="161"/>
      <c r="P267" s="161"/>
      <c r="Q267" s="172"/>
      <c r="R267" s="161"/>
      <c r="S267" s="161"/>
      <c r="T267" s="239"/>
      <c r="U267" s="474"/>
      <c r="V267" s="493" t="s">
        <v>54</v>
      </c>
      <c r="W267" s="496" t="s">
        <v>25</v>
      </c>
      <c r="X267" s="481" t="s">
        <v>490</v>
      </c>
      <c r="Y267" s="452" t="s">
        <v>179</v>
      </c>
    </row>
    <row r="268" spans="1:25" s="25" customFormat="1" ht="43.5" x14ac:dyDescent="0.2">
      <c r="A268" s="706"/>
      <c r="B268" s="654"/>
      <c r="C268" s="679"/>
      <c r="D268" s="435"/>
      <c r="E268" s="216" t="s">
        <v>508</v>
      </c>
      <c r="F268" s="488"/>
      <c r="G268" s="491"/>
      <c r="H268" s="459"/>
      <c r="I268" s="71" t="s">
        <v>386</v>
      </c>
      <c r="J268" s="288">
        <v>2</v>
      </c>
      <c r="K268" s="129"/>
      <c r="L268" s="172"/>
      <c r="M268" s="161"/>
      <c r="N268" s="161"/>
      <c r="O268" s="161"/>
      <c r="P268" s="161"/>
      <c r="Q268" s="172"/>
      <c r="R268" s="161"/>
      <c r="S268" s="161"/>
      <c r="T268" s="239"/>
      <c r="U268" s="474"/>
      <c r="V268" s="494"/>
      <c r="W268" s="497"/>
      <c r="X268" s="481"/>
      <c r="Y268" s="453"/>
    </row>
    <row r="269" spans="1:25" s="25" customFormat="1" ht="21.75" customHeight="1" x14ac:dyDescent="0.2">
      <c r="A269" s="706"/>
      <c r="B269" s="654"/>
      <c r="C269" s="679"/>
      <c r="D269" s="435"/>
      <c r="E269" s="216" t="s">
        <v>508</v>
      </c>
      <c r="F269" s="488"/>
      <c r="G269" s="491"/>
      <c r="H269" s="460"/>
      <c r="I269" s="71" t="s">
        <v>26</v>
      </c>
      <c r="J269" s="288">
        <v>50</v>
      </c>
      <c r="K269" s="160" t="e">
        <f>K267/K268*100</f>
        <v>#DIV/0!</v>
      </c>
      <c r="L269" s="160" t="e">
        <f t="shared" ref="L269" si="463">L267/L268*100</f>
        <v>#DIV/0!</v>
      </c>
      <c r="M269" s="162" t="e">
        <f t="shared" ref="M269" si="464">M267/M268*100</f>
        <v>#DIV/0!</v>
      </c>
      <c r="N269" s="162" t="e">
        <f t="shared" ref="N269" si="465">N267/N268*100</f>
        <v>#DIV/0!</v>
      </c>
      <c r="O269" s="162" t="e">
        <f t="shared" ref="O269" si="466">O267/O268*100</f>
        <v>#DIV/0!</v>
      </c>
      <c r="P269" s="162" t="e">
        <f t="shared" ref="P269" si="467">P267/P268*100</f>
        <v>#DIV/0!</v>
      </c>
      <c r="Q269" s="160" t="e">
        <f t="shared" ref="Q269" si="468">Q267/Q268*100</f>
        <v>#DIV/0!</v>
      </c>
      <c r="R269" s="162" t="e">
        <f t="shared" ref="R269" si="469">R267/R268*100</f>
        <v>#DIV/0!</v>
      </c>
      <c r="S269" s="162" t="e">
        <f t="shared" ref="S269" si="470">S267/S268*100</f>
        <v>#DIV/0!</v>
      </c>
      <c r="T269" s="240" t="e">
        <f t="shared" ref="T269" si="471">T267/T268*100</f>
        <v>#DIV/0!</v>
      </c>
      <c r="U269" s="474"/>
      <c r="V269" s="495"/>
      <c r="W269" s="498"/>
      <c r="X269" s="481"/>
      <c r="Y269" s="456"/>
    </row>
    <row r="270" spans="1:25" s="25" customFormat="1" ht="43.5" x14ac:dyDescent="0.2">
      <c r="A270" s="706"/>
      <c r="B270" s="654"/>
      <c r="C270" s="679"/>
      <c r="D270" s="435"/>
      <c r="E270" s="216" t="s">
        <v>508</v>
      </c>
      <c r="F270" s="488"/>
      <c r="G270" s="491"/>
      <c r="H270" s="458" t="s">
        <v>384</v>
      </c>
      <c r="I270" s="71" t="s">
        <v>387</v>
      </c>
      <c r="J270" s="288">
        <v>2</v>
      </c>
      <c r="K270" s="129"/>
      <c r="L270" s="161"/>
      <c r="M270" s="172"/>
      <c r="N270" s="172"/>
      <c r="O270" s="172"/>
      <c r="P270" s="172"/>
      <c r="Q270" s="161"/>
      <c r="R270" s="172"/>
      <c r="S270" s="172"/>
      <c r="T270" s="229"/>
      <c r="U270" s="474"/>
      <c r="V270" s="493" t="s">
        <v>54</v>
      </c>
      <c r="W270" s="496" t="s">
        <v>25</v>
      </c>
      <c r="X270" s="481"/>
      <c r="Y270" s="53"/>
    </row>
    <row r="271" spans="1:25" s="25" customFormat="1" ht="21.75" customHeight="1" x14ac:dyDescent="0.2">
      <c r="A271" s="706"/>
      <c r="B271" s="654"/>
      <c r="C271" s="679"/>
      <c r="D271" s="435"/>
      <c r="E271" s="216" t="s">
        <v>508</v>
      </c>
      <c r="F271" s="488"/>
      <c r="G271" s="491"/>
      <c r="H271" s="459"/>
      <c r="I271" s="71" t="s">
        <v>388</v>
      </c>
      <c r="J271" s="288">
        <v>5</v>
      </c>
      <c r="K271" s="129"/>
      <c r="L271" s="161"/>
      <c r="M271" s="172"/>
      <c r="N271" s="172"/>
      <c r="O271" s="172"/>
      <c r="P271" s="172"/>
      <c r="Q271" s="161"/>
      <c r="R271" s="172"/>
      <c r="S271" s="172"/>
      <c r="T271" s="229"/>
      <c r="U271" s="474"/>
      <c r="V271" s="494"/>
      <c r="W271" s="497"/>
      <c r="X271" s="481"/>
      <c r="Y271" s="53"/>
    </row>
    <row r="272" spans="1:25" s="25" customFormat="1" ht="21.75" customHeight="1" x14ac:dyDescent="0.2">
      <c r="A272" s="706"/>
      <c r="B272" s="682"/>
      <c r="C272" s="680"/>
      <c r="D272" s="435"/>
      <c r="E272" s="216" t="s">
        <v>508</v>
      </c>
      <c r="F272" s="489"/>
      <c r="G272" s="492"/>
      <c r="H272" s="460"/>
      <c r="I272" s="71" t="s">
        <v>26</v>
      </c>
      <c r="J272" s="288">
        <v>40</v>
      </c>
      <c r="K272" s="160" t="e">
        <f>K270/K271*100</f>
        <v>#DIV/0!</v>
      </c>
      <c r="L272" s="162" t="e">
        <f t="shared" ref="L272:T272" si="472">L270/L271*100</f>
        <v>#DIV/0!</v>
      </c>
      <c r="M272" s="160" t="e">
        <f t="shared" si="472"/>
        <v>#DIV/0!</v>
      </c>
      <c r="N272" s="160" t="e">
        <f t="shared" si="472"/>
        <v>#DIV/0!</v>
      </c>
      <c r="O272" s="160" t="e">
        <f t="shared" si="472"/>
        <v>#DIV/0!</v>
      </c>
      <c r="P272" s="160" t="e">
        <f t="shared" si="472"/>
        <v>#DIV/0!</v>
      </c>
      <c r="Q272" s="162" t="e">
        <f t="shared" si="472"/>
        <v>#DIV/0!</v>
      </c>
      <c r="R272" s="160" t="e">
        <f t="shared" si="472"/>
        <v>#DIV/0!</v>
      </c>
      <c r="S272" s="160" t="e">
        <f t="shared" si="472"/>
        <v>#DIV/0!</v>
      </c>
      <c r="T272" s="231" t="e">
        <f t="shared" si="472"/>
        <v>#DIV/0!</v>
      </c>
      <c r="U272" s="474"/>
      <c r="V272" s="495"/>
      <c r="W272" s="498"/>
      <c r="X272" s="481"/>
      <c r="Y272" s="53"/>
    </row>
    <row r="273" spans="1:25" s="25" customFormat="1" ht="44.25" customHeight="1" x14ac:dyDescent="0.2">
      <c r="A273" s="706"/>
      <c r="B273" s="448"/>
      <c r="C273" s="687">
        <v>14</v>
      </c>
      <c r="D273" s="432">
        <v>34</v>
      </c>
      <c r="E273" s="219" t="s">
        <v>508</v>
      </c>
      <c r="F273" s="462">
        <v>65</v>
      </c>
      <c r="G273" s="490" t="s">
        <v>475</v>
      </c>
      <c r="H273" s="636" t="s">
        <v>28</v>
      </c>
      <c r="I273" s="56" t="s">
        <v>180</v>
      </c>
      <c r="J273" s="332">
        <v>29</v>
      </c>
      <c r="K273" s="142"/>
      <c r="L273" s="199"/>
      <c r="M273" s="199"/>
      <c r="N273" s="199"/>
      <c r="O273" s="199"/>
      <c r="P273" s="199"/>
      <c r="Q273" s="199"/>
      <c r="R273" s="199"/>
      <c r="S273" s="199"/>
      <c r="T273" s="259"/>
      <c r="U273" s="666"/>
      <c r="V273" s="493" t="s">
        <v>54</v>
      </c>
      <c r="W273" s="496" t="s">
        <v>266</v>
      </c>
      <c r="X273" s="481" t="s">
        <v>490</v>
      </c>
      <c r="Y273" s="452" t="s">
        <v>23</v>
      </c>
    </row>
    <row r="274" spans="1:25" s="25" customFormat="1" ht="21" customHeight="1" x14ac:dyDescent="0.2">
      <c r="A274" s="706"/>
      <c r="B274" s="448"/>
      <c r="C274" s="688"/>
      <c r="D274" s="433"/>
      <c r="E274" s="219" t="s">
        <v>508</v>
      </c>
      <c r="F274" s="463"/>
      <c r="G274" s="491"/>
      <c r="H274" s="554"/>
      <c r="I274" s="71" t="s">
        <v>181</v>
      </c>
      <c r="J274" s="332">
        <v>108</v>
      </c>
      <c r="K274" s="142"/>
      <c r="L274" s="199"/>
      <c r="M274" s="199"/>
      <c r="N274" s="199"/>
      <c r="O274" s="199"/>
      <c r="P274" s="199"/>
      <c r="Q274" s="199"/>
      <c r="R274" s="199"/>
      <c r="S274" s="199"/>
      <c r="T274" s="259"/>
      <c r="U274" s="666"/>
      <c r="V274" s="494"/>
      <c r="W274" s="497"/>
      <c r="X274" s="481"/>
      <c r="Y274" s="453"/>
    </row>
    <row r="275" spans="1:25" s="25" customFormat="1" ht="21.75" customHeight="1" x14ac:dyDescent="0.2">
      <c r="A275" s="707"/>
      <c r="B275" s="441"/>
      <c r="C275" s="688"/>
      <c r="D275" s="434"/>
      <c r="E275" s="219" t="s">
        <v>508</v>
      </c>
      <c r="F275" s="463"/>
      <c r="G275" s="491"/>
      <c r="H275" s="554"/>
      <c r="I275" s="71" t="s">
        <v>26</v>
      </c>
      <c r="J275" s="333">
        <v>26.85</v>
      </c>
      <c r="K275" s="160" t="e">
        <f>K273/K274*100</f>
        <v>#DIV/0!</v>
      </c>
      <c r="L275" s="160" t="e">
        <f t="shared" ref="L275" si="473">L273/L274*100</f>
        <v>#DIV/0!</v>
      </c>
      <c r="M275" s="160" t="e">
        <f t="shared" ref="M275" si="474">M273/M274*100</f>
        <v>#DIV/0!</v>
      </c>
      <c r="N275" s="160" t="e">
        <f t="shared" ref="N275" si="475">N273/N274*100</f>
        <v>#DIV/0!</v>
      </c>
      <c r="O275" s="160" t="e">
        <f t="shared" ref="O275" si="476">O273/O274*100</f>
        <v>#DIV/0!</v>
      </c>
      <c r="P275" s="160" t="e">
        <f t="shared" ref="P275" si="477">P273/P274*100</f>
        <v>#DIV/0!</v>
      </c>
      <c r="Q275" s="160" t="e">
        <f t="shared" ref="Q275" si="478">Q273/Q274*100</f>
        <v>#DIV/0!</v>
      </c>
      <c r="R275" s="160" t="e">
        <f t="shared" ref="R275" si="479">R273/R274*100</f>
        <v>#DIV/0!</v>
      </c>
      <c r="S275" s="160" t="e">
        <f t="shared" ref="S275" si="480">S273/S274*100</f>
        <v>#DIV/0!</v>
      </c>
      <c r="T275" s="231" t="e">
        <f t="shared" ref="T275" si="481">T273/T274*100</f>
        <v>#DIV/0!</v>
      </c>
      <c r="U275" s="666"/>
      <c r="V275" s="494"/>
      <c r="W275" s="497"/>
      <c r="X275" s="481"/>
      <c r="Y275" s="456"/>
    </row>
    <row r="276" spans="1:25" ht="21.75" customHeight="1" x14ac:dyDescent="0.2">
      <c r="A276" s="447" t="s">
        <v>260</v>
      </c>
      <c r="B276" s="447"/>
      <c r="C276" s="447"/>
      <c r="D276" s="447"/>
      <c r="E276" s="447"/>
      <c r="F276" s="447"/>
      <c r="G276" s="447"/>
      <c r="H276" s="447"/>
      <c r="I276" s="447"/>
      <c r="J276" s="447"/>
      <c r="K276" s="447"/>
      <c r="L276" s="447"/>
      <c r="M276" s="447"/>
      <c r="N276" s="447"/>
      <c r="O276" s="447"/>
      <c r="P276" s="447"/>
      <c r="Q276" s="447"/>
      <c r="R276" s="447"/>
      <c r="S276" s="447"/>
      <c r="T276" s="447"/>
      <c r="U276" s="447"/>
      <c r="V276" s="447"/>
      <c r="W276" s="447"/>
      <c r="X276" s="447"/>
      <c r="Y276" s="447"/>
    </row>
    <row r="277" spans="1:25" s="25" customFormat="1" ht="25.5" customHeight="1" x14ac:dyDescent="0.2">
      <c r="A277" s="481" t="s">
        <v>216</v>
      </c>
      <c r="B277" s="519"/>
      <c r="C277" s="436"/>
      <c r="D277" s="436"/>
      <c r="E277" s="221" t="s">
        <v>517</v>
      </c>
      <c r="F277" s="448">
        <v>66</v>
      </c>
      <c r="G277" s="449" t="s">
        <v>476</v>
      </c>
      <c r="H277" s="452" t="s">
        <v>217</v>
      </c>
      <c r="I277" s="15" t="s">
        <v>540</v>
      </c>
      <c r="J277" s="334">
        <v>21.21</v>
      </c>
      <c r="K277" s="139"/>
      <c r="L277" s="143"/>
      <c r="M277" s="143"/>
      <c r="N277" s="143"/>
      <c r="O277" s="143"/>
      <c r="P277" s="143"/>
      <c r="Q277" s="143"/>
      <c r="R277" s="143"/>
      <c r="S277" s="143"/>
      <c r="T277" s="260"/>
      <c r="U277" s="667"/>
      <c r="V277" s="504" t="s">
        <v>54</v>
      </c>
      <c r="W277" s="470" t="s">
        <v>266</v>
      </c>
      <c r="X277" s="470" t="s">
        <v>498</v>
      </c>
      <c r="Y277" s="24"/>
    </row>
    <row r="278" spans="1:25" s="25" customFormat="1" ht="47.25" customHeight="1" x14ac:dyDescent="0.2">
      <c r="A278" s="481"/>
      <c r="B278" s="519"/>
      <c r="C278" s="436"/>
      <c r="D278" s="436"/>
      <c r="E278" s="221" t="s">
        <v>517</v>
      </c>
      <c r="F278" s="448"/>
      <c r="G278" s="450"/>
      <c r="H278" s="453"/>
      <c r="I278" s="23" t="s">
        <v>390</v>
      </c>
      <c r="J278" s="288">
        <v>6</v>
      </c>
      <c r="K278" s="139"/>
      <c r="L278" s="201"/>
      <c r="M278" s="201"/>
      <c r="N278" s="201"/>
      <c r="O278" s="201"/>
      <c r="P278" s="201"/>
      <c r="Q278" s="201"/>
      <c r="R278" s="201"/>
      <c r="S278" s="201"/>
      <c r="T278" s="261"/>
      <c r="U278" s="667"/>
      <c r="V278" s="574"/>
      <c r="W278" s="471"/>
      <c r="X278" s="471"/>
      <c r="Y278" s="123"/>
    </row>
    <row r="279" spans="1:25" s="25" customFormat="1" ht="25.5" customHeight="1" x14ac:dyDescent="0.2">
      <c r="A279" s="481"/>
      <c r="B279" s="519"/>
      <c r="C279" s="436"/>
      <c r="D279" s="436"/>
      <c r="E279" s="221" t="s">
        <v>517</v>
      </c>
      <c r="F279" s="448"/>
      <c r="G279" s="450"/>
      <c r="H279" s="453"/>
      <c r="I279" s="80" t="s">
        <v>391</v>
      </c>
      <c r="J279" s="288">
        <v>9</v>
      </c>
      <c r="K279" s="129"/>
      <c r="L279" s="172"/>
      <c r="M279" s="172"/>
      <c r="N279" s="172"/>
      <c r="O279" s="172"/>
      <c r="P279" s="172"/>
      <c r="Q279" s="172"/>
      <c r="R279" s="172"/>
      <c r="S279" s="172"/>
      <c r="T279" s="229"/>
      <c r="U279" s="667"/>
      <c r="V279" s="574"/>
      <c r="W279" s="471"/>
      <c r="X279" s="471"/>
      <c r="Y279" s="454" t="s">
        <v>218</v>
      </c>
    </row>
    <row r="280" spans="1:25" s="25" customFormat="1" ht="21.75" customHeight="1" x14ac:dyDescent="0.2">
      <c r="A280" s="481"/>
      <c r="B280" s="519"/>
      <c r="C280" s="436"/>
      <c r="D280" s="436"/>
      <c r="E280" s="221" t="s">
        <v>517</v>
      </c>
      <c r="F280" s="448"/>
      <c r="G280" s="450"/>
      <c r="H280" s="453"/>
      <c r="I280" s="71" t="s">
        <v>26</v>
      </c>
      <c r="J280" s="289">
        <f>J278*100/J279</f>
        <v>66.666666666666671</v>
      </c>
      <c r="K280" s="160" t="e">
        <f>K278/K279*100</f>
        <v>#DIV/0!</v>
      </c>
      <c r="L280" s="160" t="e">
        <f t="shared" ref="L280:T280" si="482">L278/L279*100</f>
        <v>#DIV/0!</v>
      </c>
      <c r="M280" s="160" t="e">
        <f t="shared" si="482"/>
        <v>#DIV/0!</v>
      </c>
      <c r="N280" s="160" t="e">
        <f t="shared" si="482"/>
        <v>#DIV/0!</v>
      </c>
      <c r="O280" s="160" t="e">
        <f t="shared" si="482"/>
        <v>#DIV/0!</v>
      </c>
      <c r="P280" s="160" t="e">
        <f t="shared" si="482"/>
        <v>#DIV/0!</v>
      </c>
      <c r="Q280" s="160" t="e">
        <f t="shared" si="482"/>
        <v>#DIV/0!</v>
      </c>
      <c r="R280" s="160" t="e">
        <f t="shared" si="482"/>
        <v>#DIV/0!</v>
      </c>
      <c r="S280" s="160" t="e">
        <f t="shared" si="482"/>
        <v>#DIV/0!</v>
      </c>
      <c r="T280" s="231" t="e">
        <f t="shared" si="482"/>
        <v>#DIV/0!</v>
      </c>
      <c r="U280" s="667"/>
      <c r="V280" s="574"/>
      <c r="W280" s="471"/>
      <c r="X280" s="471"/>
      <c r="Y280" s="455"/>
    </row>
    <row r="281" spans="1:25" s="25" customFormat="1" ht="43.5" customHeight="1" x14ac:dyDescent="0.2">
      <c r="A281" s="481"/>
      <c r="B281" s="519"/>
      <c r="C281" s="436"/>
      <c r="D281" s="436"/>
      <c r="E281" s="221" t="s">
        <v>517</v>
      </c>
      <c r="F281" s="448"/>
      <c r="G281" s="450"/>
      <c r="H281" s="452" t="s">
        <v>389</v>
      </c>
      <c r="I281" s="71" t="s">
        <v>392</v>
      </c>
      <c r="J281" s="501">
        <v>119</v>
      </c>
      <c r="K281" s="144"/>
      <c r="L281" s="200"/>
      <c r="M281" s="200"/>
      <c r="N281" s="200"/>
      <c r="O281" s="200"/>
      <c r="P281" s="200"/>
      <c r="Q281" s="200"/>
      <c r="R281" s="200"/>
      <c r="S281" s="200"/>
      <c r="T281" s="226"/>
      <c r="U281" s="474"/>
      <c r="V281" s="574"/>
      <c r="W281" s="471"/>
      <c r="X281" s="471"/>
      <c r="Y281" s="454" t="s">
        <v>486</v>
      </c>
    </row>
    <row r="282" spans="1:25" s="25" customFormat="1" ht="43.5" x14ac:dyDescent="0.2">
      <c r="A282" s="481"/>
      <c r="B282" s="519"/>
      <c r="C282" s="436"/>
      <c r="D282" s="436"/>
      <c r="E282" s="221" t="s">
        <v>517</v>
      </c>
      <c r="F282" s="448"/>
      <c r="G282" s="450"/>
      <c r="H282" s="453"/>
      <c r="I282" s="71" t="s">
        <v>393</v>
      </c>
      <c r="J282" s="501"/>
      <c r="K282" s="310"/>
      <c r="L282" s="172"/>
      <c r="M282" s="172"/>
      <c r="N282" s="172"/>
      <c r="O282" s="172"/>
      <c r="P282" s="172"/>
      <c r="Q282" s="172"/>
      <c r="R282" s="172"/>
      <c r="S282" s="172"/>
      <c r="T282" s="229"/>
      <c r="U282" s="474"/>
      <c r="V282" s="574"/>
      <c r="W282" s="471"/>
      <c r="X282" s="471"/>
      <c r="Y282" s="455"/>
    </row>
    <row r="283" spans="1:25" s="25" customFormat="1" ht="43.5" x14ac:dyDescent="0.2">
      <c r="A283" s="481"/>
      <c r="B283" s="519"/>
      <c r="C283" s="436"/>
      <c r="D283" s="436"/>
      <c r="E283" s="221" t="s">
        <v>517</v>
      </c>
      <c r="F283" s="448"/>
      <c r="G283" s="450"/>
      <c r="H283" s="453"/>
      <c r="I283" s="78" t="s">
        <v>394</v>
      </c>
      <c r="J283" s="288">
        <v>120</v>
      </c>
      <c r="K283" s="129"/>
      <c r="L283" s="172"/>
      <c r="M283" s="172"/>
      <c r="N283" s="172"/>
      <c r="O283" s="172"/>
      <c r="P283" s="172"/>
      <c r="Q283" s="172"/>
      <c r="R283" s="172"/>
      <c r="S283" s="172"/>
      <c r="T283" s="229"/>
      <c r="U283" s="474"/>
      <c r="V283" s="574"/>
      <c r="W283" s="471"/>
      <c r="X283" s="471"/>
      <c r="Y283" s="455"/>
    </row>
    <row r="284" spans="1:25" s="25" customFormat="1" ht="21.75" customHeight="1" x14ac:dyDescent="0.2">
      <c r="A284" s="481"/>
      <c r="B284" s="519"/>
      <c r="C284" s="436"/>
      <c r="D284" s="436"/>
      <c r="E284" s="221" t="s">
        <v>517</v>
      </c>
      <c r="F284" s="448"/>
      <c r="G284" s="450"/>
      <c r="H284" s="453"/>
      <c r="I284" s="71" t="s">
        <v>395</v>
      </c>
      <c r="J284" s="499">
        <v>99.17</v>
      </c>
      <c r="K284" s="129" t="e">
        <f>K281/K283*100</f>
        <v>#DIV/0!</v>
      </c>
      <c r="L284" s="159" t="e">
        <f t="shared" ref="L284:T284" si="483">L281/L283*100</f>
        <v>#DIV/0!</v>
      </c>
      <c r="M284" s="159" t="e">
        <f t="shared" si="483"/>
        <v>#DIV/0!</v>
      </c>
      <c r="N284" s="159" t="e">
        <f t="shared" si="483"/>
        <v>#DIV/0!</v>
      </c>
      <c r="O284" s="159" t="e">
        <f t="shared" si="483"/>
        <v>#DIV/0!</v>
      </c>
      <c r="P284" s="159" t="e">
        <f t="shared" si="483"/>
        <v>#DIV/0!</v>
      </c>
      <c r="Q284" s="159" t="e">
        <f t="shared" si="483"/>
        <v>#DIV/0!</v>
      </c>
      <c r="R284" s="159" t="e">
        <f t="shared" si="483"/>
        <v>#DIV/0!</v>
      </c>
      <c r="S284" s="159" t="e">
        <f t="shared" si="483"/>
        <v>#DIV/0!</v>
      </c>
      <c r="T284" s="230" t="e">
        <f t="shared" si="483"/>
        <v>#DIV/0!</v>
      </c>
      <c r="U284" s="474"/>
      <c r="V284" s="574"/>
      <c r="W284" s="471"/>
      <c r="X284" s="471"/>
      <c r="Y284" s="455"/>
    </row>
    <row r="285" spans="1:25" s="25" customFormat="1" ht="21.75" customHeight="1" x14ac:dyDescent="0.2">
      <c r="A285" s="481"/>
      <c r="B285" s="519"/>
      <c r="C285" s="436"/>
      <c r="D285" s="436"/>
      <c r="E285" s="221" t="s">
        <v>517</v>
      </c>
      <c r="F285" s="448"/>
      <c r="G285" s="451"/>
      <c r="H285" s="456"/>
      <c r="I285" s="15" t="s">
        <v>396</v>
      </c>
      <c r="J285" s="500"/>
      <c r="K285" s="105" t="e">
        <f>K282/K283*100</f>
        <v>#DIV/0!</v>
      </c>
      <c r="L285" s="160" t="e">
        <f t="shared" ref="L285:T285" si="484">L282/L283*100</f>
        <v>#DIV/0!</v>
      </c>
      <c r="M285" s="160" t="e">
        <f t="shared" si="484"/>
        <v>#DIV/0!</v>
      </c>
      <c r="N285" s="160" t="e">
        <f t="shared" si="484"/>
        <v>#DIV/0!</v>
      </c>
      <c r="O285" s="160" t="e">
        <f t="shared" si="484"/>
        <v>#DIV/0!</v>
      </c>
      <c r="P285" s="160" t="e">
        <f t="shared" si="484"/>
        <v>#DIV/0!</v>
      </c>
      <c r="Q285" s="160" t="e">
        <f t="shared" si="484"/>
        <v>#DIV/0!</v>
      </c>
      <c r="R285" s="160" t="e">
        <f t="shared" si="484"/>
        <v>#DIV/0!</v>
      </c>
      <c r="S285" s="160" t="e">
        <f t="shared" si="484"/>
        <v>#DIV/0!</v>
      </c>
      <c r="T285" s="231" t="e">
        <f t="shared" si="484"/>
        <v>#DIV/0!</v>
      </c>
      <c r="U285" s="474"/>
      <c r="V285" s="668"/>
      <c r="W285" s="669"/>
      <c r="X285" s="471"/>
      <c r="Y285" s="457"/>
    </row>
    <row r="286" spans="1:25" ht="39.75" customHeight="1" x14ac:dyDescent="0.2">
      <c r="A286" s="703" t="s">
        <v>219</v>
      </c>
      <c r="B286" s="472"/>
      <c r="C286" s="520"/>
      <c r="D286" s="437"/>
      <c r="E286" s="423" t="s">
        <v>517</v>
      </c>
      <c r="F286" s="636">
        <v>67</v>
      </c>
      <c r="G286" s="568" t="s">
        <v>477</v>
      </c>
      <c r="H286" s="496" t="s">
        <v>20</v>
      </c>
      <c r="I286" s="43" t="s">
        <v>398</v>
      </c>
      <c r="J286" s="288">
        <v>9</v>
      </c>
      <c r="K286" s="113"/>
      <c r="L286" s="172"/>
      <c r="M286" s="172"/>
      <c r="N286" s="172"/>
      <c r="O286" s="172"/>
      <c r="P286" s="172"/>
      <c r="Q286" s="172"/>
      <c r="R286" s="172"/>
      <c r="S286" s="172"/>
      <c r="T286" s="229"/>
      <c r="U286" s="474"/>
      <c r="V286" s="532" t="s">
        <v>49</v>
      </c>
      <c r="W286" s="657" t="s">
        <v>220</v>
      </c>
      <c r="X286" s="437" t="s">
        <v>492</v>
      </c>
      <c r="Y286" s="670" t="s">
        <v>35</v>
      </c>
    </row>
    <row r="287" spans="1:25" ht="21.75" customHeight="1" x14ac:dyDescent="0.2">
      <c r="A287" s="701"/>
      <c r="B287" s="437"/>
      <c r="C287" s="520"/>
      <c r="D287" s="437"/>
      <c r="E287" s="423" t="s">
        <v>517</v>
      </c>
      <c r="F287" s="554"/>
      <c r="G287" s="551"/>
      <c r="H287" s="497"/>
      <c r="I287" s="42" t="s">
        <v>397</v>
      </c>
      <c r="J287" s="293">
        <v>9</v>
      </c>
      <c r="K287" s="129"/>
      <c r="L287" s="172"/>
      <c r="M287" s="172"/>
      <c r="N287" s="172"/>
      <c r="O287" s="172"/>
      <c r="P287" s="172"/>
      <c r="Q287" s="172"/>
      <c r="R287" s="172"/>
      <c r="S287" s="172"/>
      <c r="T287" s="229"/>
      <c r="U287" s="474"/>
      <c r="V287" s="533"/>
      <c r="W287" s="520"/>
      <c r="X287" s="437"/>
      <c r="Y287" s="671"/>
    </row>
    <row r="288" spans="1:25" ht="33.75" customHeight="1" x14ac:dyDescent="0.2">
      <c r="A288" s="701"/>
      <c r="B288" s="437"/>
      <c r="C288" s="521"/>
      <c r="D288" s="437"/>
      <c r="E288" s="423" t="s">
        <v>517</v>
      </c>
      <c r="F288" s="554"/>
      <c r="G288" s="551"/>
      <c r="H288" s="554"/>
      <c r="I288" s="44" t="s">
        <v>188</v>
      </c>
      <c r="J288" s="307">
        <v>100</v>
      </c>
      <c r="K288" s="160" t="e">
        <f>K286/K287*100</f>
        <v>#DIV/0!</v>
      </c>
      <c r="L288" s="160" t="e">
        <f t="shared" ref="L288:T288" si="485">L286/L287*100</f>
        <v>#DIV/0!</v>
      </c>
      <c r="M288" s="160" t="e">
        <f t="shared" si="485"/>
        <v>#DIV/0!</v>
      </c>
      <c r="N288" s="160" t="e">
        <f t="shared" si="485"/>
        <v>#DIV/0!</v>
      </c>
      <c r="O288" s="160" t="e">
        <f t="shared" si="485"/>
        <v>#DIV/0!</v>
      </c>
      <c r="P288" s="160" t="e">
        <f t="shared" si="485"/>
        <v>#DIV/0!</v>
      </c>
      <c r="Q288" s="160" t="e">
        <f t="shared" si="485"/>
        <v>#DIV/0!</v>
      </c>
      <c r="R288" s="160" t="e">
        <f t="shared" si="485"/>
        <v>#DIV/0!</v>
      </c>
      <c r="S288" s="160" t="e">
        <f t="shared" si="485"/>
        <v>#DIV/0!</v>
      </c>
      <c r="T288" s="231" t="e">
        <f t="shared" si="485"/>
        <v>#DIV/0!</v>
      </c>
      <c r="U288" s="474"/>
      <c r="V288" s="534"/>
      <c r="W288" s="521"/>
      <c r="X288" s="437"/>
      <c r="Y288" s="672"/>
    </row>
    <row r="289" spans="1:25" ht="47.25" customHeight="1" x14ac:dyDescent="0.2">
      <c r="A289" s="701"/>
      <c r="B289" s="510"/>
      <c r="C289" s="522"/>
      <c r="D289" s="437"/>
      <c r="E289" s="428"/>
      <c r="F289" s="448">
        <v>68</v>
      </c>
      <c r="G289" s="673" t="s">
        <v>478</v>
      </c>
      <c r="H289" s="448" t="s">
        <v>34</v>
      </c>
      <c r="I289" s="43" t="s">
        <v>399</v>
      </c>
      <c r="J289" s="315"/>
      <c r="K289" s="380"/>
      <c r="L289" s="381"/>
      <c r="M289" s="381"/>
      <c r="N289" s="381"/>
      <c r="O289" s="381"/>
      <c r="P289" s="381"/>
      <c r="Q289" s="381"/>
      <c r="R289" s="381"/>
      <c r="S289" s="381"/>
      <c r="T289" s="382"/>
      <c r="U289" s="474"/>
      <c r="V289" s="532" t="s">
        <v>49</v>
      </c>
      <c r="W289" s="522" t="s">
        <v>266</v>
      </c>
      <c r="X289" s="437" t="s">
        <v>492</v>
      </c>
      <c r="Y289" s="452" t="s">
        <v>221</v>
      </c>
    </row>
    <row r="290" spans="1:25" ht="26.25" customHeight="1" x14ac:dyDescent="0.2">
      <c r="A290" s="701"/>
      <c r="B290" s="510"/>
      <c r="C290" s="523"/>
      <c r="D290" s="437"/>
      <c r="E290" s="428"/>
      <c r="F290" s="448"/>
      <c r="G290" s="674"/>
      <c r="H290" s="448"/>
      <c r="I290" s="43" t="s">
        <v>400</v>
      </c>
      <c r="J290" s="336"/>
      <c r="K290" s="381"/>
      <c r="L290" s="381"/>
      <c r="M290" s="381"/>
      <c r="N290" s="381"/>
      <c r="O290" s="381"/>
      <c r="P290" s="381"/>
      <c r="Q290" s="381"/>
      <c r="R290" s="381"/>
      <c r="S290" s="381"/>
      <c r="T290" s="382"/>
      <c r="U290" s="474"/>
      <c r="V290" s="533"/>
      <c r="W290" s="523"/>
      <c r="X290" s="437"/>
      <c r="Y290" s="453"/>
    </row>
    <row r="291" spans="1:25" ht="24" customHeight="1" x14ac:dyDescent="0.2">
      <c r="A291" s="701"/>
      <c r="B291" s="510"/>
      <c r="C291" s="523"/>
      <c r="D291" s="437"/>
      <c r="E291" s="428"/>
      <c r="F291" s="448"/>
      <c r="G291" s="674"/>
      <c r="H291" s="448"/>
      <c r="I291" s="43" t="s">
        <v>188</v>
      </c>
      <c r="J291" s="315"/>
      <c r="K291" s="383" t="e">
        <f>K289/K290*100</f>
        <v>#DIV/0!</v>
      </c>
      <c r="L291" s="383" t="e">
        <f t="shared" ref="L291:T291" si="486">L289/L290*100</f>
        <v>#DIV/0!</v>
      </c>
      <c r="M291" s="383" t="e">
        <f t="shared" si="486"/>
        <v>#DIV/0!</v>
      </c>
      <c r="N291" s="383" t="e">
        <f t="shared" si="486"/>
        <v>#DIV/0!</v>
      </c>
      <c r="O291" s="383" t="e">
        <f t="shared" si="486"/>
        <v>#DIV/0!</v>
      </c>
      <c r="P291" s="383" t="e">
        <f t="shared" si="486"/>
        <v>#DIV/0!</v>
      </c>
      <c r="Q291" s="383" t="e">
        <f t="shared" si="486"/>
        <v>#DIV/0!</v>
      </c>
      <c r="R291" s="383" t="e">
        <f t="shared" si="486"/>
        <v>#DIV/0!</v>
      </c>
      <c r="S291" s="383" t="e">
        <f t="shared" si="486"/>
        <v>#DIV/0!</v>
      </c>
      <c r="T291" s="384" t="e">
        <f t="shared" si="486"/>
        <v>#DIV/0!</v>
      </c>
      <c r="U291" s="474"/>
      <c r="V291" s="533"/>
      <c r="W291" s="523"/>
      <c r="X291" s="437"/>
      <c r="Y291" s="453"/>
    </row>
    <row r="292" spans="1:25" ht="21.75" customHeight="1" x14ac:dyDescent="0.2">
      <c r="A292" s="447" t="s">
        <v>261</v>
      </c>
      <c r="B292" s="447"/>
      <c r="C292" s="447"/>
      <c r="D292" s="447"/>
      <c r="E292" s="447"/>
      <c r="F292" s="447"/>
      <c r="G292" s="447"/>
      <c r="H292" s="447"/>
      <c r="I292" s="447"/>
      <c r="J292" s="447"/>
      <c r="K292" s="447"/>
      <c r="L292" s="447"/>
      <c r="M292" s="447"/>
      <c r="N292" s="447"/>
      <c r="O292" s="447"/>
      <c r="P292" s="447"/>
      <c r="Q292" s="447"/>
      <c r="R292" s="447"/>
      <c r="S292" s="447"/>
      <c r="T292" s="447"/>
      <c r="U292" s="447"/>
      <c r="V292" s="447"/>
      <c r="W292" s="447"/>
      <c r="X292" s="447"/>
      <c r="Y292" s="447"/>
    </row>
    <row r="293" spans="1:25" ht="87" x14ac:dyDescent="0.2">
      <c r="A293" s="518" t="s">
        <v>222</v>
      </c>
      <c r="B293" s="65"/>
      <c r="C293" s="65"/>
      <c r="D293" s="414"/>
      <c r="E293" s="207" t="s">
        <v>520</v>
      </c>
      <c r="F293" s="63">
        <v>69</v>
      </c>
      <c r="G293" s="31" t="s">
        <v>479</v>
      </c>
      <c r="H293" s="39" t="s">
        <v>401</v>
      </c>
      <c r="I293" s="31"/>
      <c r="J293" s="335"/>
      <c r="K293" s="136"/>
      <c r="L293" s="136"/>
      <c r="M293" s="136"/>
      <c r="N293" s="136"/>
      <c r="O293" s="136"/>
      <c r="P293" s="136"/>
      <c r="Q293" s="136"/>
      <c r="R293" s="136"/>
      <c r="S293" s="136"/>
      <c r="T293" s="248"/>
      <c r="U293" s="268"/>
      <c r="V293" s="223" t="s">
        <v>49</v>
      </c>
      <c r="W293" s="38" t="s">
        <v>223</v>
      </c>
      <c r="X293" s="91"/>
      <c r="Y293" s="3" t="s">
        <v>224</v>
      </c>
    </row>
    <row r="294" spans="1:25" ht="87" x14ac:dyDescent="0.2">
      <c r="A294" s="518"/>
      <c r="B294" s="68"/>
      <c r="C294" s="68"/>
      <c r="D294" s="413"/>
      <c r="E294" s="208" t="s">
        <v>520</v>
      </c>
      <c r="F294" s="67">
        <v>70</v>
      </c>
      <c r="G294" s="30" t="s">
        <v>480</v>
      </c>
      <c r="H294" s="41" t="s">
        <v>402</v>
      </c>
      <c r="I294" s="30" t="s">
        <v>225</v>
      </c>
      <c r="J294" s="337"/>
      <c r="K294" s="134"/>
      <c r="L294" s="134"/>
      <c r="M294" s="134"/>
      <c r="N294" s="134"/>
      <c r="O294" s="134"/>
      <c r="P294" s="134"/>
      <c r="Q294" s="134"/>
      <c r="R294" s="134"/>
      <c r="S294" s="134"/>
      <c r="T294" s="247"/>
      <c r="U294" s="268"/>
      <c r="V294" s="224" t="s">
        <v>49</v>
      </c>
      <c r="W294" s="40"/>
      <c r="X294" s="91"/>
      <c r="Y294" s="3" t="s">
        <v>224</v>
      </c>
    </row>
    <row r="295" spans="1:25" ht="43.5" x14ac:dyDescent="0.2">
      <c r="A295" s="518"/>
      <c r="B295" s="467"/>
      <c r="C295" s="462"/>
      <c r="D295" s="407"/>
      <c r="E295" s="218" t="s">
        <v>509</v>
      </c>
      <c r="F295" s="462">
        <v>71</v>
      </c>
      <c r="G295" s="568" t="s">
        <v>481</v>
      </c>
      <c r="H295" s="636" t="s">
        <v>403</v>
      </c>
      <c r="I295" s="13" t="s">
        <v>404</v>
      </c>
      <c r="J295" s="287">
        <v>13711</v>
      </c>
      <c r="K295" s="106"/>
      <c r="L295" s="172"/>
      <c r="M295" s="172"/>
      <c r="N295" s="172"/>
      <c r="O295" s="172"/>
      <c r="P295" s="172"/>
      <c r="Q295" s="172"/>
      <c r="R295" s="172"/>
      <c r="S295" s="172"/>
      <c r="T295" s="229"/>
      <c r="U295" s="474"/>
      <c r="V295" s="493" t="s">
        <v>54</v>
      </c>
      <c r="W295" s="614" t="s">
        <v>25</v>
      </c>
      <c r="X295" s="119" t="s">
        <v>493</v>
      </c>
      <c r="Y295" s="452" t="s">
        <v>36</v>
      </c>
    </row>
    <row r="296" spans="1:25" ht="43.5" x14ac:dyDescent="0.2">
      <c r="A296" s="518"/>
      <c r="B296" s="468"/>
      <c r="C296" s="463"/>
      <c r="D296" s="408"/>
      <c r="E296" s="218" t="s">
        <v>509</v>
      </c>
      <c r="F296" s="463"/>
      <c r="G296" s="551"/>
      <c r="H296" s="554"/>
      <c r="I296" s="13" t="s">
        <v>405</v>
      </c>
      <c r="J296" s="277">
        <v>13738</v>
      </c>
      <c r="K296" s="129"/>
      <c r="L296" s="172"/>
      <c r="M296" s="172"/>
      <c r="N296" s="172"/>
      <c r="O296" s="172"/>
      <c r="P296" s="172"/>
      <c r="Q296" s="172"/>
      <c r="R296" s="172"/>
      <c r="S296" s="172"/>
      <c r="T296" s="229"/>
      <c r="U296" s="474"/>
      <c r="V296" s="494"/>
      <c r="W296" s="459"/>
      <c r="X296" s="119"/>
      <c r="Y296" s="453"/>
    </row>
    <row r="297" spans="1:25" ht="21.75" customHeight="1" x14ac:dyDescent="0.2">
      <c r="A297" s="518"/>
      <c r="B297" s="469"/>
      <c r="C297" s="464"/>
      <c r="D297" s="408"/>
      <c r="E297" s="218" t="s">
        <v>509</v>
      </c>
      <c r="F297" s="464"/>
      <c r="G297" s="553"/>
      <c r="H297" s="555"/>
      <c r="I297" s="13" t="s">
        <v>26</v>
      </c>
      <c r="J297" s="285">
        <f>J295*100/J296</f>
        <v>99.803464842043965</v>
      </c>
      <c r="K297" s="160" t="e">
        <f>K295/K296*100</f>
        <v>#DIV/0!</v>
      </c>
      <c r="L297" s="160" t="e">
        <f t="shared" ref="L297:T297" si="487">L295/L296*100</f>
        <v>#DIV/0!</v>
      </c>
      <c r="M297" s="160" t="e">
        <f t="shared" si="487"/>
        <v>#DIV/0!</v>
      </c>
      <c r="N297" s="160" t="e">
        <f t="shared" si="487"/>
        <v>#DIV/0!</v>
      </c>
      <c r="O297" s="160" t="e">
        <f t="shared" si="487"/>
        <v>#DIV/0!</v>
      </c>
      <c r="P297" s="160" t="e">
        <f t="shared" si="487"/>
        <v>#DIV/0!</v>
      </c>
      <c r="Q297" s="160" t="e">
        <f t="shared" si="487"/>
        <v>#DIV/0!</v>
      </c>
      <c r="R297" s="160" t="e">
        <f t="shared" si="487"/>
        <v>#DIV/0!</v>
      </c>
      <c r="S297" s="160" t="e">
        <f t="shared" si="487"/>
        <v>#DIV/0!</v>
      </c>
      <c r="T297" s="231" t="e">
        <f t="shared" si="487"/>
        <v>#DIV/0!</v>
      </c>
      <c r="U297" s="474"/>
      <c r="V297" s="495"/>
      <c r="W297" s="460"/>
      <c r="X297" s="119"/>
      <c r="Y297" s="456"/>
    </row>
    <row r="298" spans="1:25" ht="62.25" customHeight="1" x14ac:dyDescent="0.2">
      <c r="A298" s="708" t="s">
        <v>226</v>
      </c>
      <c r="B298" s="711">
        <v>6</v>
      </c>
      <c r="C298" s="547">
        <v>15</v>
      </c>
      <c r="D298" s="433">
        <v>35</v>
      </c>
      <c r="E298" s="222" t="s">
        <v>518</v>
      </c>
      <c r="F298" s="462">
        <v>72</v>
      </c>
      <c r="G298" s="490" t="s">
        <v>482</v>
      </c>
      <c r="H298" s="636" t="s">
        <v>406</v>
      </c>
      <c r="I298" s="299" t="s">
        <v>227</v>
      </c>
      <c r="J298" s="288">
        <v>2</v>
      </c>
      <c r="K298" s="129"/>
      <c r="L298" s="172"/>
      <c r="M298" s="172"/>
      <c r="N298" s="172"/>
      <c r="O298" s="172"/>
      <c r="P298" s="172"/>
      <c r="Q298" s="172"/>
      <c r="R298" s="172"/>
      <c r="S298" s="172"/>
      <c r="T298" s="229"/>
      <c r="U298" s="474"/>
      <c r="V298" s="702" t="s">
        <v>54</v>
      </c>
      <c r="W298" s="640" t="s">
        <v>25</v>
      </c>
      <c r="X298" s="73" t="s">
        <v>493</v>
      </c>
      <c r="Y298" s="452" t="s">
        <v>224</v>
      </c>
    </row>
    <row r="299" spans="1:25" ht="65.25" customHeight="1" x14ac:dyDescent="0.2">
      <c r="A299" s="709"/>
      <c r="B299" s="712"/>
      <c r="C299" s="547"/>
      <c r="D299" s="433"/>
      <c r="E299" s="222" t="s">
        <v>518</v>
      </c>
      <c r="F299" s="463"/>
      <c r="G299" s="491"/>
      <c r="H299" s="554"/>
      <c r="I299" s="338" t="s">
        <v>407</v>
      </c>
      <c r="J299" s="288">
        <v>9</v>
      </c>
      <c r="K299" s="129"/>
      <c r="L299" s="172"/>
      <c r="M299" s="172"/>
      <c r="N299" s="172"/>
      <c r="O299" s="172"/>
      <c r="P299" s="172"/>
      <c r="Q299" s="172"/>
      <c r="R299" s="172"/>
      <c r="S299" s="172"/>
      <c r="T299" s="229"/>
      <c r="U299" s="474"/>
      <c r="V299" s="644"/>
      <c r="W299" s="640"/>
      <c r="X299" s="77"/>
      <c r="Y299" s="453"/>
    </row>
    <row r="300" spans="1:25" ht="21.75" customHeight="1" x14ac:dyDescent="0.2">
      <c r="A300" s="710"/>
      <c r="B300" s="712"/>
      <c r="C300" s="713"/>
      <c r="D300" s="434"/>
      <c r="E300" s="222" t="s">
        <v>518</v>
      </c>
      <c r="F300" s="463"/>
      <c r="G300" s="491"/>
      <c r="H300" s="554"/>
      <c r="I300" s="338" t="s">
        <v>26</v>
      </c>
      <c r="J300" s="288">
        <v>22.22</v>
      </c>
      <c r="K300" s="160" t="e">
        <f>K298/K299*100</f>
        <v>#DIV/0!</v>
      </c>
      <c r="L300" s="160" t="e">
        <f t="shared" ref="L300" si="488">L298/L299*100</f>
        <v>#DIV/0!</v>
      </c>
      <c r="M300" s="160" t="e">
        <f t="shared" ref="M300" si="489">M298/M299*100</f>
        <v>#DIV/0!</v>
      </c>
      <c r="N300" s="160" t="e">
        <f t="shared" ref="N300" si="490">N298/N299*100</f>
        <v>#DIV/0!</v>
      </c>
      <c r="O300" s="160" t="e">
        <f t="shared" ref="O300" si="491">O298/O299*100</f>
        <v>#DIV/0!</v>
      </c>
      <c r="P300" s="160" t="e">
        <f t="shared" ref="P300" si="492">P298/P299*100</f>
        <v>#DIV/0!</v>
      </c>
      <c r="Q300" s="160" t="e">
        <f t="shared" ref="Q300" si="493">Q298/Q299*100</f>
        <v>#DIV/0!</v>
      </c>
      <c r="R300" s="160" t="e">
        <f t="shared" ref="R300" si="494">R298/R299*100</f>
        <v>#DIV/0!</v>
      </c>
      <c r="S300" s="160" t="e">
        <f t="shared" ref="S300" si="495">S298/S299*100</f>
        <v>#DIV/0!</v>
      </c>
      <c r="T300" s="231" t="e">
        <f t="shared" ref="T300" si="496">T298/T299*100</f>
        <v>#DIV/0!</v>
      </c>
      <c r="U300" s="474"/>
      <c r="V300" s="644"/>
      <c r="W300" s="641"/>
      <c r="X300" s="77"/>
      <c r="Y300" s="456"/>
    </row>
    <row r="301" spans="1:25" ht="21.75" customHeight="1" x14ac:dyDescent="0.2">
      <c r="A301" s="447" t="s">
        <v>262</v>
      </c>
      <c r="B301" s="447"/>
      <c r="C301" s="447"/>
      <c r="D301" s="447"/>
      <c r="E301" s="447"/>
      <c r="F301" s="447"/>
      <c r="G301" s="447"/>
      <c r="H301" s="447"/>
      <c r="I301" s="447"/>
      <c r="J301" s="447"/>
      <c r="K301" s="447"/>
      <c r="L301" s="447"/>
      <c r="M301" s="447"/>
      <c r="N301" s="447"/>
      <c r="O301" s="447"/>
      <c r="P301" s="447"/>
      <c r="Q301" s="447"/>
      <c r="R301" s="447"/>
      <c r="S301" s="447"/>
      <c r="T301" s="447"/>
      <c r="U301" s="447"/>
      <c r="V301" s="447"/>
      <c r="W301" s="447"/>
      <c r="X301" s="447"/>
      <c r="Y301" s="447"/>
    </row>
    <row r="302" spans="1:25" ht="50.25" customHeight="1" x14ac:dyDescent="0.2">
      <c r="A302" s="700" t="s">
        <v>228</v>
      </c>
      <c r="B302" s="442"/>
      <c r="C302" s="513"/>
      <c r="D302" s="437"/>
      <c r="E302" s="423" t="s">
        <v>515</v>
      </c>
      <c r="F302" s="463">
        <v>73</v>
      </c>
      <c r="G302" s="551" t="s">
        <v>483</v>
      </c>
      <c r="H302" s="554" t="s">
        <v>28</v>
      </c>
      <c r="I302" s="32" t="s">
        <v>229</v>
      </c>
      <c r="J302" s="277">
        <v>48</v>
      </c>
      <c r="K302" s="129"/>
      <c r="L302" s="172"/>
      <c r="M302" s="172"/>
      <c r="N302" s="172"/>
      <c r="O302" s="172"/>
      <c r="P302" s="172"/>
      <c r="Q302" s="172"/>
      <c r="R302" s="172"/>
      <c r="S302" s="172"/>
      <c r="T302" s="229"/>
      <c r="U302" s="474"/>
      <c r="V302" s="520" t="s">
        <v>54</v>
      </c>
      <c r="W302" s="513" t="s">
        <v>22</v>
      </c>
      <c r="X302" s="437" t="s">
        <v>493</v>
      </c>
      <c r="Y302" s="452" t="s">
        <v>200</v>
      </c>
    </row>
    <row r="303" spans="1:25" ht="67.5" customHeight="1" x14ac:dyDescent="0.2">
      <c r="A303" s="701"/>
      <c r="B303" s="442"/>
      <c r="C303" s="513"/>
      <c r="D303" s="437"/>
      <c r="E303" s="423" t="s">
        <v>515</v>
      </c>
      <c r="F303" s="463"/>
      <c r="G303" s="551"/>
      <c r="H303" s="554"/>
      <c r="I303" s="30" t="s">
        <v>697</v>
      </c>
      <c r="J303" s="277">
        <v>78</v>
      </c>
      <c r="K303" s="129"/>
      <c r="L303" s="172"/>
      <c r="M303" s="172"/>
      <c r="N303" s="172"/>
      <c r="O303" s="172"/>
      <c r="P303" s="172"/>
      <c r="Q303" s="172"/>
      <c r="R303" s="172"/>
      <c r="S303" s="172"/>
      <c r="T303" s="229"/>
      <c r="U303" s="474"/>
      <c r="V303" s="520"/>
      <c r="W303" s="513"/>
      <c r="X303" s="437"/>
      <c r="Y303" s="453"/>
    </row>
    <row r="304" spans="1:25" ht="21.75" customHeight="1" x14ac:dyDescent="0.2">
      <c r="A304" s="701"/>
      <c r="B304" s="442"/>
      <c r="C304" s="514"/>
      <c r="D304" s="437"/>
      <c r="E304" s="423" t="s">
        <v>515</v>
      </c>
      <c r="F304" s="464"/>
      <c r="G304" s="553"/>
      <c r="H304" s="498"/>
      <c r="I304" s="43" t="s">
        <v>26</v>
      </c>
      <c r="J304" s="285">
        <f>J302*100/J303</f>
        <v>61.53846153846154</v>
      </c>
      <c r="K304" s="160" t="e">
        <f>K302/K303*100</f>
        <v>#DIV/0!</v>
      </c>
      <c r="L304" s="160" t="e">
        <f t="shared" ref="L304" si="497">L302/L303*100</f>
        <v>#DIV/0!</v>
      </c>
      <c r="M304" s="160" t="e">
        <f t="shared" ref="M304" si="498">M302/M303*100</f>
        <v>#DIV/0!</v>
      </c>
      <c r="N304" s="160" t="e">
        <f t="shared" ref="N304" si="499">N302/N303*100</f>
        <v>#DIV/0!</v>
      </c>
      <c r="O304" s="160" t="e">
        <f t="shared" ref="O304" si="500">O302/O303*100</f>
        <v>#DIV/0!</v>
      </c>
      <c r="P304" s="160" t="e">
        <f t="shared" ref="P304" si="501">P302/P303*100</f>
        <v>#DIV/0!</v>
      </c>
      <c r="Q304" s="160" t="e">
        <f t="shared" ref="Q304" si="502">Q302/Q303*100</f>
        <v>#DIV/0!</v>
      </c>
      <c r="R304" s="160" t="e">
        <f t="shared" ref="R304" si="503">R302/R303*100</f>
        <v>#DIV/0!</v>
      </c>
      <c r="S304" s="160" t="e">
        <f t="shared" ref="S304" si="504">S302/S303*100</f>
        <v>#DIV/0!</v>
      </c>
      <c r="T304" s="231" t="e">
        <f t="shared" ref="T304" si="505">T302/T303*100</f>
        <v>#DIV/0!</v>
      </c>
      <c r="U304" s="474"/>
      <c r="V304" s="521"/>
      <c r="W304" s="514"/>
      <c r="X304" s="437"/>
      <c r="Y304" s="456"/>
    </row>
    <row r="305" spans="1:25" ht="43.5" customHeight="1" x14ac:dyDescent="0.2">
      <c r="A305" s="701"/>
      <c r="B305" s="636"/>
      <c r="C305" s="496"/>
      <c r="D305" s="481"/>
      <c r="E305" s="423" t="s">
        <v>515</v>
      </c>
      <c r="F305" s="462">
        <v>74</v>
      </c>
      <c r="G305" s="568" t="s">
        <v>505</v>
      </c>
      <c r="H305" s="636" t="s">
        <v>230</v>
      </c>
      <c r="I305" s="32" t="s">
        <v>698</v>
      </c>
      <c r="J305" s="339">
        <v>727000</v>
      </c>
      <c r="K305" s="145"/>
      <c r="L305" s="194"/>
      <c r="M305" s="194"/>
      <c r="N305" s="194"/>
      <c r="O305" s="194"/>
      <c r="P305" s="194"/>
      <c r="Q305" s="194"/>
      <c r="R305" s="194"/>
      <c r="S305" s="194"/>
      <c r="T305" s="257"/>
      <c r="U305" s="480"/>
      <c r="V305" s="493" t="s">
        <v>54</v>
      </c>
      <c r="W305" s="496" t="s">
        <v>408</v>
      </c>
      <c r="X305" s="481" t="s">
        <v>493</v>
      </c>
      <c r="Y305" s="452" t="s">
        <v>200</v>
      </c>
    </row>
    <row r="306" spans="1:25" ht="42.75" customHeight="1" x14ac:dyDescent="0.2">
      <c r="A306" s="701"/>
      <c r="B306" s="554"/>
      <c r="C306" s="497"/>
      <c r="D306" s="481"/>
      <c r="E306" s="423" t="s">
        <v>515</v>
      </c>
      <c r="F306" s="463"/>
      <c r="G306" s="551"/>
      <c r="H306" s="554"/>
      <c r="I306" s="30" t="s">
        <v>231</v>
      </c>
      <c r="J306" s="339">
        <v>5702871</v>
      </c>
      <c r="K306" s="145"/>
      <c r="L306" s="194"/>
      <c r="M306" s="194"/>
      <c r="N306" s="194"/>
      <c r="O306" s="194"/>
      <c r="P306" s="194"/>
      <c r="Q306" s="194"/>
      <c r="R306" s="194"/>
      <c r="S306" s="194"/>
      <c r="T306" s="257"/>
      <c r="U306" s="480"/>
      <c r="V306" s="494"/>
      <c r="W306" s="497"/>
      <c r="X306" s="481"/>
      <c r="Y306" s="453"/>
    </row>
    <row r="307" spans="1:25" ht="21.75" customHeight="1" x14ac:dyDescent="0.2">
      <c r="A307" s="701"/>
      <c r="B307" s="554"/>
      <c r="C307" s="497"/>
      <c r="D307" s="481"/>
      <c r="E307" s="423" t="s">
        <v>515</v>
      </c>
      <c r="F307" s="464"/>
      <c r="G307" s="553"/>
      <c r="H307" s="555"/>
      <c r="I307" s="43" t="s">
        <v>26</v>
      </c>
      <c r="J307" s="340">
        <v>12.74</v>
      </c>
      <c r="K307" s="160" t="e">
        <f>K305/K306*100</f>
        <v>#DIV/0!</v>
      </c>
      <c r="L307" s="160" t="e">
        <f t="shared" ref="L307" si="506">L305/L306*100</f>
        <v>#DIV/0!</v>
      </c>
      <c r="M307" s="160" t="e">
        <f t="shared" ref="M307" si="507">M305/M306*100</f>
        <v>#DIV/0!</v>
      </c>
      <c r="N307" s="160" t="e">
        <f t="shared" ref="N307" si="508">N305/N306*100</f>
        <v>#DIV/0!</v>
      </c>
      <c r="O307" s="160" t="e">
        <f t="shared" ref="O307" si="509">O305/O306*100</f>
        <v>#DIV/0!</v>
      </c>
      <c r="P307" s="160" t="e">
        <f t="shared" ref="P307" si="510">P305/P306*100</f>
        <v>#DIV/0!</v>
      </c>
      <c r="Q307" s="160" t="e">
        <f t="shared" ref="Q307" si="511">Q305/Q306*100</f>
        <v>#DIV/0!</v>
      </c>
      <c r="R307" s="160" t="e">
        <f t="shared" ref="R307" si="512">R305/R306*100</f>
        <v>#DIV/0!</v>
      </c>
      <c r="S307" s="160" t="e">
        <f t="shared" ref="S307" si="513">S305/S306*100</f>
        <v>#DIV/0!</v>
      </c>
      <c r="T307" s="231" t="e">
        <f t="shared" ref="T307" si="514">T305/T306*100</f>
        <v>#DIV/0!</v>
      </c>
      <c r="U307" s="480"/>
      <c r="V307" s="495"/>
      <c r="W307" s="498"/>
      <c r="X307" s="481"/>
      <c r="Y307" s="456"/>
    </row>
    <row r="308" spans="1:25" s="25" customFormat="1" ht="59.25" customHeight="1" x14ac:dyDescent="0.2">
      <c r="A308" s="701"/>
      <c r="B308" s="437"/>
      <c r="C308" s="437"/>
      <c r="D308" s="437"/>
      <c r="E308" s="689" t="s">
        <v>520</v>
      </c>
      <c r="F308" s="122">
        <v>75</v>
      </c>
      <c r="G308" s="568" t="s">
        <v>409</v>
      </c>
      <c r="H308" s="686" t="s">
        <v>410</v>
      </c>
      <c r="I308" s="56" t="s">
        <v>186</v>
      </c>
      <c r="J308" s="336"/>
      <c r="K308" s="116"/>
      <c r="L308" s="116"/>
      <c r="M308" s="116"/>
      <c r="N308" s="116"/>
      <c r="O308" s="116"/>
      <c r="P308" s="116"/>
      <c r="Q308" s="116"/>
      <c r="R308" s="116"/>
      <c r="S308" s="116"/>
      <c r="T308" s="239"/>
      <c r="U308" s="161"/>
      <c r="V308" s="493" t="s">
        <v>49</v>
      </c>
      <c r="W308" s="496" t="s">
        <v>22</v>
      </c>
      <c r="X308" s="675"/>
      <c r="Y308" s="452" t="s">
        <v>136</v>
      </c>
    </row>
    <row r="309" spans="1:25" s="25" customFormat="1" ht="35.25" customHeight="1" x14ac:dyDescent="0.2">
      <c r="A309" s="701"/>
      <c r="B309" s="437"/>
      <c r="C309" s="437"/>
      <c r="D309" s="437"/>
      <c r="E309" s="689"/>
      <c r="F309" s="75"/>
      <c r="G309" s="551"/>
      <c r="H309" s="624"/>
      <c r="I309" s="56" t="s">
        <v>187</v>
      </c>
      <c r="J309" s="336"/>
      <c r="K309" s="146"/>
      <c r="L309" s="146"/>
      <c r="M309" s="146"/>
      <c r="N309" s="146"/>
      <c r="O309" s="146"/>
      <c r="P309" s="146"/>
      <c r="Q309" s="146"/>
      <c r="R309" s="146"/>
      <c r="S309" s="146"/>
      <c r="T309" s="262"/>
      <c r="U309" s="146"/>
      <c r="V309" s="494"/>
      <c r="W309" s="497"/>
      <c r="X309" s="676"/>
      <c r="Y309" s="453"/>
    </row>
    <row r="310" spans="1:25" s="25" customFormat="1" ht="28.5" customHeight="1" x14ac:dyDescent="0.2">
      <c r="A310" s="701"/>
      <c r="B310" s="437"/>
      <c r="C310" s="437"/>
      <c r="D310" s="437"/>
      <c r="E310" s="689"/>
      <c r="F310" s="75"/>
      <c r="G310" s="553"/>
      <c r="H310" s="625"/>
      <c r="I310" s="56" t="s">
        <v>188</v>
      </c>
      <c r="J310" s="336"/>
      <c r="K310" s="146"/>
      <c r="L310" s="146"/>
      <c r="M310" s="146"/>
      <c r="N310" s="146"/>
      <c r="O310" s="146"/>
      <c r="P310" s="146"/>
      <c r="Q310" s="146"/>
      <c r="R310" s="146"/>
      <c r="S310" s="146"/>
      <c r="T310" s="262"/>
      <c r="U310" s="146"/>
      <c r="V310" s="495"/>
      <c r="W310" s="498"/>
      <c r="X310" s="677"/>
      <c r="Y310" s="456"/>
    </row>
    <row r="311" spans="1:25" s="25" customFormat="1" ht="48" customHeight="1" x14ac:dyDescent="0.2">
      <c r="A311" s="701"/>
      <c r="B311" s="437"/>
      <c r="C311" s="437"/>
      <c r="D311" s="437"/>
      <c r="E311" s="690" t="s">
        <v>520</v>
      </c>
      <c r="F311" s="487">
        <v>76</v>
      </c>
      <c r="G311" s="568" t="s">
        <v>484</v>
      </c>
      <c r="H311" s="496" t="s">
        <v>411</v>
      </c>
      <c r="I311" s="13" t="s">
        <v>189</v>
      </c>
      <c r="J311" s="336"/>
      <c r="K311" s="116"/>
      <c r="L311" s="116"/>
      <c r="M311" s="116"/>
      <c r="N311" s="116"/>
      <c r="O311" s="116"/>
      <c r="P311" s="116"/>
      <c r="Q311" s="116"/>
      <c r="R311" s="116"/>
      <c r="S311" s="116"/>
      <c r="T311" s="239"/>
      <c r="U311" s="161"/>
      <c r="V311" s="532" t="s">
        <v>49</v>
      </c>
      <c r="W311" s="657" t="s">
        <v>22</v>
      </c>
      <c r="X311" s="683"/>
      <c r="Y311" s="452" t="s">
        <v>190</v>
      </c>
    </row>
    <row r="312" spans="1:25" s="25" customFormat="1" ht="65.25" customHeight="1" x14ac:dyDescent="0.2">
      <c r="A312" s="701"/>
      <c r="B312" s="437"/>
      <c r="C312" s="437"/>
      <c r="D312" s="437"/>
      <c r="E312" s="690"/>
      <c r="F312" s="488"/>
      <c r="G312" s="551"/>
      <c r="H312" s="497"/>
      <c r="I312" s="13" t="s">
        <v>191</v>
      </c>
      <c r="J312" s="336"/>
      <c r="K312" s="146"/>
      <c r="L312" s="146"/>
      <c r="M312" s="146"/>
      <c r="N312" s="146"/>
      <c r="O312" s="146"/>
      <c r="P312" s="146"/>
      <c r="Q312" s="146"/>
      <c r="R312" s="146"/>
      <c r="S312" s="146"/>
      <c r="T312" s="262"/>
      <c r="U312" s="146"/>
      <c r="V312" s="533"/>
      <c r="W312" s="520"/>
      <c r="X312" s="684"/>
      <c r="Y312" s="453"/>
    </row>
    <row r="313" spans="1:25" s="25" customFormat="1" ht="21.75" x14ac:dyDescent="0.2">
      <c r="A313" s="701"/>
      <c r="B313" s="437"/>
      <c r="C313" s="437"/>
      <c r="D313" s="437"/>
      <c r="E313" s="690"/>
      <c r="F313" s="489"/>
      <c r="G313" s="553"/>
      <c r="H313" s="498"/>
      <c r="I313" s="56" t="s">
        <v>188</v>
      </c>
      <c r="J313" s="341"/>
      <c r="K313" s="147"/>
      <c r="L313" s="147"/>
      <c r="M313" s="147"/>
      <c r="N313" s="147"/>
      <c r="O313" s="147"/>
      <c r="P313" s="147"/>
      <c r="Q313" s="147"/>
      <c r="R313" s="147"/>
      <c r="S313" s="147"/>
      <c r="T313" s="227"/>
      <c r="U313" s="161"/>
      <c r="V313" s="534"/>
      <c r="W313" s="521"/>
      <c r="X313" s="685"/>
      <c r="Y313" s="456"/>
    </row>
    <row r="314" spans="1:25" s="25" customFormat="1" ht="87" x14ac:dyDescent="0.2">
      <c r="A314" s="701"/>
      <c r="B314" s="66"/>
      <c r="C314" s="409"/>
      <c r="D314" s="410"/>
      <c r="E314" s="429" t="s">
        <v>513</v>
      </c>
      <c r="F314" s="20">
        <v>77</v>
      </c>
      <c r="G314" s="13" t="s">
        <v>414</v>
      </c>
      <c r="H314" s="104" t="s">
        <v>192</v>
      </c>
      <c r="I314" s="56" t="s">
        <v>193</v>
      </c>
      <c r="J314" s="281" t="s">
        <v>547</v>
      </c>
      <c r="K314" s="148"/>
      <c r="L314" s="202"/>
      <c r="M314" s="202"/>
      <c r="N314" s="202"/>
      <c r="O314" s="202"/>
      <c r="P314" s="202"/>
      <c r="Q314" s="202"/>
      <c r="R314" s="202"/>
      <c r="S314" s="202"/>
      <c r="T314" s="263"/>
      <c r="U314" s="274"/>
      <c r="V314" s="10" t="s">
        <v>54</v>
      </c>
      <c r="W314" s="21" t="s">
        <v>22</v>
      </c>
      <c r="X314" s="55" t="s">
        <v>493</v>
      </c>
      <c r="Y314" s="55" t="s">
        <v>194</v>
      </c>
    </row>
    <row r="315" spans="1:25" s="25" customFormat="1" ht="47.25" customHeight="1" x14ac:dyDescent="0.2">
      <c r="A315" s="701"/>
      <c r="B315" s="437"/>
      <c r="C315" s="657"/>
      <c r="D315" s="437"/>
      <c r="E315" s="691" t="s">
        <v>520</v>
      </c>
      <c r="F315" s="487">
        <v>78</v>
      </c>
      <c r="G315" s="568" t="s">
        <v>699</v>
      </c>
      <c r="H315" s="496" t="s">
        <v>700</v>
      </c>
      <c r="I315" s="12" t="s">
        <v>412</v>
      </c>
      <c r="J315" s="336"/>
      <c r="K315" s="134"/>
      <c r="L315" s="134"/>
      <c r="M315" s="134"/>
      <c r="N315" s="134"/>
      <c r="O315" s="134"/>
      <c r="P315" s="134"/>
      <c r="Q315" s="134"/>
      <c r="R315" s="134"/>
      <c r="S315" s="134"/>
      <c r="T315" s="247"/>
      <c r="U315" s="268"/>
      <c r="V315" s="532" t="s">
        <v>49</v>
      </c>
      <c r="W315" s="512" t="s">
        <v>22</v>
      </c>
      <c r="X315" s="683"/>
      <c r="Y315" s="452"/>
    </row>
    <row r="316" spans="1:25" s="25" customFormat="1" ht="43.5" x14ac:dyDescent="0.2">
      <c r="A316" s="701"/>
      <c r="B316" s="437"/>
      <c r="C316" s="520"/>
      <c r="D316" s="437"/>
      <c r="E316" s="692"/>
      <c r="F316" s="488"/>
      <c r="G316" s="551"/>
      <c r="H316" s="497"/>
      <c r="I316" s="12" t="s">
        <v>413</v>
      </c>
      <c r="J316" s="336"/>
      <c r="K316" s="136"/>
      <c r="L316" s="136"/>
      <c r="M316" s="136"/>
      <c r="N316" s="136"/>
      <c r="O316" s="136"/>
      <c r="P316" s="136"/>
      <c r="Q316" s="136"/>
      <c r="R316" s="136"/>
      <c r="S316" s="136"/>
      <c r="T316" s="248"/>
      <c r="U316" s="268"/>
      <c r="V316" s="533"/>
      <c r="W316" s="513"/>
      <c r="X316" s="684"/>
      <c r="Y316" s="453"/>
    </row>
    <row r="317" spans="1:25" s="25" customFormat="1" ht="34.5" customHeight="1" x14ac:dyDescent="0.2">
      <c r="A317" s="701"/>
      <c r="B317" s="437"/>
      <c r="C317" s="521"/>
      <c r="D317" s="437"/>
      <c r="E317" s="693"/>
      <c r="F317" s="488"/>
      <c r="G317" s="551"/>
      <c r="H317" s="497"/>
      <c r="I317" s="78" t="s">
        <v>188</v>
      </c>
      <c r="J317" s="336"/>
      <c r="K317" s="149"/>
      <c r="L317" s="149"/>
      <c r="M317" s="149"/>
      <c r="N317" s="149"/>
      <c r="O317" s="149"/>
      <c r="P317" s="149"/>
      <c r="Q317" s="149"/>
      <c r="R317" s="149"/>
      <c r="S317" s="149"/>
      <c r="T317" s="264"/>
      <c r="U317" s="268"/>
      <c r="V317" s="534"/>
      <c r="W317" s="514"/>
      <c r="X317" s="685"/>
      <c r="Y317" s="456"/>
    </row>
    <row r="318" spans="1:25" s="25" customFormat="1" ht="87" customHeight="1" x14ac:dyDescent="0.2">
      <c r="A318" s="701"/>
      <c r="B318" s="53"/>
      <c r="C318" s="421"/>
      <c r="D318" s="410"/>
      <c r="E318" s="209" t="s">
        <v>513</v>
      </c>
      <c r="F318" s="114">
        <v>79</v>
      </c>
      <c r="G318" s="115" t="s">
        <v>485</v>
      </c>
      <c r="H318" s="114" t="s">
        <v>195</v>
      </c>
      <c r="I318" s="114" t="s">
        <v>415</v>
      </c>
      <c r="J318" s="278" t="s">
        <v>548</v>
      </c>
      <c r="K318" s="148"/>
      <c r="L318" s="202"/>
      <c r="M318" s="202"/>
      <c r="N318" s="202"/>
      <c r="O318" s="202"/>
      <c r="P318" s="202"/>
      <c r="Q318" s="202"/>
      <c r="R318" s="202"/>
      <c r="S318" s="202"/>
      <c r="T318" s="263"/>
      <c r="U318" s="274"/>
      <c r="V318" s="224" t="s">
        <v>54</v>
      </c>
      <c r="W318" s="58" t="s">
        <v>266</v>
      </c>
      <c r="X318" s="55" t="s">
        <v>493</v>
      </c>
      <c r="Y318" s="55" t="s">
        <v>196</v>
      </c>
    </row>
    <row r="319" spans="1:25" ht="21.75" customHeight="1" x14ac:dyDescent="0.2">
      <c r="A319" s="447" t="s">
        <v>263</v>
      </c>
      <c r="B319" s="447"/>
      <c r="C319" s="447"/>
      <c r="D319" s="447"/>
      <c r="E319" s="447"/>
      <c r="F319" s="447"/>
      <c r="G319" s="447"/>
      <c r="H319" s="447"/>
      <c r="I319" s="447"/>
      <c r="J319" s="447"/>
      <c r="K319" s="447"/>
      <c r="L319" s="447"/>
      <c r="M319" s="447"/>
      <c r="N319" s="447"/>
      <c r="O319" s="447"/>
      <c r="P319" s="447"/>
      <c r="Q319" s="447"/>
      <c r="R319" s="447"/>
      <c r="S319" s="447"/>
      <c r="T319" s="447"/>
      <c r="U319" s="447"/>
      <c r="V319" s="447"/>
      <c r="W319" s="447"/>
      <c r="X319" s="447"/>
      <c r="Y319" s="447"/>
    </row>
    <row r="320" spans="1:25" ht="45.75" customHeight="1" x14ac:dyDescent="0.2">
      <c r="A320" s="518" t="s">
        <v>232</v>
      </c>
      <c r="B320" s="442"/>
      <c r="C320" s="513"/>
      <c r="D320" s="412"/>
      <c r="E320" s="212" t="s">
        <v>519</v>
      </c>
      <c r="F320" s="554">
        <v>80</v>
      </c>
      <c r="G320" s="551" t="s">
        <v>416</v>
      </c>
      <c r="H320" s="554" t="s">
        <v>419</v>
      </c>
      <c r="I320" s="32" t="s">
        <v>417</v>
      </c>
      <c r="J320" s="336"/>
      <c r="K320" s="132"/>
      <c r="L320" s="190"/>
      <c r="M320" s="190"/>
      <c r="N320" s="190"/>
      <c r="O320" s="190"/>
      <c r="P320" s="190"/>
      <c r="Q320" s="190"/>
      <c r="R320" s="190"/>
      <c r="S320" s="190"/>
      <c r="T320" s="265"/>
      <c r="U320" s="473"/>
      <c r="V320" s="520" t="s">
        <v>54</v>
      </c>
      <c r="W320" s="437" t="s">
        <v>95</v>
      </c>
      <c r="X320" s="470" t="s">
        <v>493</v>
      </c>
      <c r="Y320" s="470" t="s">
        <v>499</v>
      </c>
    </row>
    <row r="321" spans="1:25" ht="21.75" customHeight="1" x14ac:dyDescent="0.2">
      <c r="A321" s="518"/>
      <c r="B321" s="442"/>
      <c r="C321" s="513"/>
      <c r="D321" s="412"/>
      <c r="E321" s="212" t="s">
        <v>519</v>
      </c>
      <c r="F321" s="554"/>
      <c r="G321" s="551"/>
      <c r="H321" s="554"/>
      <c r="I321" s="10" t="s">
        <v>418</v>
      </c>
      <c r="J321" s="336"/>
      <c r="K321" s="132"/>
      <c r="L321" s="190"/>
      <c r="M321" s="190"/>
      <c r="N321" s="190"/>
      <c r="O321" s="190"/>
      <c r="P321" s="190"/>
      <c r="Q321" s="190"/>
      <c r="R321" s="190"/>
      <c r="S321" s="190"/>
      <c r="T321" s="265"/>
      <c r="U321" s="473"/>
      <c r="V321" s="520"/>
      <c r="W321" s="437"/>
      <c r="X321" s="471"/>
      <c r="Y321" s="471"/>
    </row>
    <row r="322" spans="1:25" ht="21.75" customHeight="1" x14ac:dyDescent="0.2">
      <c r="A322" s="580"/>
      <c r="B322" s="442"/>
      <c r="C322" s="514"/>
      <c r="D322" s="412"/>
      <c r="E322" s="212" t="s">
        <v>519</v>
      </c>
      <c r="F322" s="555"/>
      <c r="G322" s="553"/>
      <c r="H322" s="555"/>
      <c r="I322" s="43" t="s">
        <v>26</v>
      </c>
      <c r="J322" s="315"/>
      <c r="K322" s="160" t="e">
        <f>K320/K321*100</f>
        <v>#DIV/0!</v>
      </c>
      <c r="L322" s="160" t="e">
        <f t="shared" ref="L322" si="515">L320/L321*100</f>
        <v>#DIV/0!</v>
      </c>
      <c r="M322" s="160" t="e">
        <f t="shared" ref="M322" si="516">M320/M321*100</f>
        <v>#DIV/0!</v>
      </c>
      <c r="N322" s="160" t="e">
        <f t="shared" ref="N322" si="517">N320/N321*100</f>
        <v>#DIV/0!</v>
      </c>
      <c r="O322" s="160" t="e">
        <f t="shared" ref="O322" si="518">O320/O321*100</f>
        <v>#DIV/0!</v>
      </c>
      <c r="P322" s="160" t="e">
        <f t="shared" ref="P322" si="519">P320/P321*100</f>
        <v>#DIV/0!</v>
      </c>
      <c r="Q322" s="160" t="e">
        <f t="shared" ref="Q322" si="520">Q320/Q321*100</f>
        <v>#DIV/0!</v>
      </c>
      <c r="R322" s="160" t="e">
        <f t="shared" ref="R322" si="521">R320/R321*100</f>
        <v>#DIV/0!</v>
      </c>
      <c r="S322" s="160" t="e">
        <f t="shared" ref="S322" si="522">S320/S321*100</f>
        <v>#DIV/0!</v>
      </c>
      <c r="T322" s="231" t="e">
        <f t="shared" ref="T322" si="523">T320/T321*100</f>
        <v>#DIV/0!</v>
      </c>
      <c r="U322" s="473"/>
      <c r="V322" s="521"/>
      <c r="W322" s="437"/>
      <c r="X322" s="472"/>
      <c r="Y322" s="472"/>
    </row>
    <row r="323" spans="1:25" ht="43.5" x14ac:dyDescent="0.2">
      <c r="A323" s="4"/>
      <c r="B323" s="120">
        <v>6</v>
      </c>
      <c r="C323" s="121">
        <v>15</v>
      </c>
      <c r="D323" s="121" t="s">
        <v>702</v>
      </c>
      <c r="E323" s="210"/>
      <c r="F323" s="126"/>
      <c r="G323" s="5" t="s">
        <v>264</v>
      </c>
      <c r="H323" s="47"/>
      <c r="I323" s="6"/>
      <c r="J323" s="283"/>
      <c r="K323" s="150"/>
      <c r="L323" s="150"/>
      <c r="M323" s="150"/>
      <c r="N323" s="150"/>
      <c r="O323" s="150"/>
      <c r="P323" s="150"/>
      <c r="Q323" s="150"/>
      <c r="R323" s="150"/>
      <c r="S323" s="150"/>
      <c r="T323" s="228"/>
      <c r="U323" s="269"/>
      <c r="V323" s="267"/>
      <c r="W323" s="85"/>
      <c r="X323" s="85"/>
      <c r="Y323" s="29"/>
    </row>
  </sheetData>
  <autoFilter ref="E1:E323"/>
  <mergeCells count="926">
    <mergeCell ref="F16:F27"/>
    <mergeCell ref="B16:B27"/>
    <mergeCell ref="C16:C27"/>
    <mergeCell ref="F107:F112"/>
    <mergeCell ref="G107:G112"/>
    <mergeCell ref="H136:H138"/>
    <mergeCell ref="H139:H141"/>
    <mergeCell ref="A264:A275"/>
    <mergeCell ref="A298:A300"/>
    <mergeCell ref="B298:B300"/>
    <mergeCell ref="C298:C300"/>
    <mergeCell ref="H298:H300"/>
    <mergeCell ref="G215:G217"/>
    <mergeCell ref="H215:H217"/>
    <mergeCell ref="B215:B217"/>
    <mergeCell ref="C215:C217"/>
    <mergeCell ref="A222:A224"/>
    <mergeCell ref="A218:A220"/>
    <mergeCell ref="F218:F220"/>
    <mergeCell ref="G218:G220"/>
    <mergeCell ref="H218:H220"/>
    <mergeCell ref="B218:B220"/>
    <mergeCell ref="C218:C220"/>
    <mergeCell ref="B222:B224"/>
    <mergeCell ref="A302:A318"/>
    <mergeCell ref="F315:F317"/>
    <mergeCell ref="G315:G317"/>
    <mergeCell ref="H315:H317"/>
    <mergeCell ref="V315:V317"/>
    <mergeCell ref="W315:W317"/>
    <mergeCell ref="F305:F307"/>
    <mergeCell ref="G305:G307"/>
    <mergeCell ref="A277:A285"/>
    <mergeCell ref="F286:F288"/>
    <mergeCell ref="G286:G288"/>
    <mergeCell ref="H286:H288"/>
    <mergeCell ref="F295:F297"/>
    <mergeCell ref="G295:G297"/>
    <mergeCell ref="H295:H297"/>
    <mergeCell ref="V295:V297"/>
    <mergeCell ref="V298:V300"/>
    <mergeCell ref="W298:W300"/>
    <mergeCell ref="A286:A291"/>
    <mergeCell ref="W295:W297"/>
    <mergeCell ref="F298:F300"/>
    <mergeCell ref="G298:G300"/>
    <mergeCell ref="V289:V291"/>
    <mergeCell ref="F72:F74"/>
    <mergeCell ref="G72:G74"/>
    <mergeCell ref="H72:H74"/>
    <mergeCell ref="A319:Y319"/>
    <mergeCell ref="A320:A322"/>
    <mergeCell ref="F320:F322"/>
    <mergeCell ref="G320:G322"/>
    <mergeCell ref="H320:H322"/>
    <mergeCell ref="V72:V74"/>
    <mergeCell ref="W72:W74"/>
    <mergeCell ref="X72:X74"/>
    <mergeCell ref="Y72:Y74"/>
    <mergeCell ref="A72:A74"/>
    <mergeCell ref="A75:Y75"/>
    <mergeCell ref="A85:A96"/>
    <mergeCell ref="F209:F211"/>
    <mergeCell ref="G209:G211"/>
    <mergeCell ref="H209:H211"/>
    <mergeCell ref="V209:V211"/>
    <mergeCell ref="W209:W211"/>
    <mergeCell ref="Y209:Y211"/>
    <mergeCell ref="A209:A211"/>
    <mergeCell ref="G311:G313"/>
    <mergeCell ref="H311:H313"/>
    <mergeCell ref="W229:W231"/>
    <mergeCell ref="X229:X231"/>
    <mergeCell ref="X305:X307"/>
    <mergeCell ref="Y305:Y307"/>
    <mergeCell ref="A301:Y301"/>
    <mergeCell ref="F302:F304"/>
    <mergeCell ref="B305:B307"/>
    <mergeCell ref="C305:C307"/>
    <mergeCell ref="G302:G304"/>
    <mergeCell ref="H302:H304"/>
    <mergeCell ref="V302:V304"/>
    <mergeCell ref="W302:W304"/>
    <mergeCell ref="X302:X304"/>
    <mergeCell ref="W305:W307"/>
    <mergeCell ref="V305:V307"/>
    <mergeCell ref="H305:H307"/>
    <mergeCell ref="B302:B304"/>
    <mergeCell ref="C302:C304"/>
    <mergeCell ref="U305:U307"/>
    <mergeCell ref="Y302:Y304"/>
    <mergeCell ref="Y295:Y297"/>
    <mergeCell ref="Y289:Y291"/>
    <mergeCell ref="A292:Y292"/>
    <mergeCell ref="A293:A297"/>
    <mergeCell ref="X320:X322"/>
    <mergeCell ref="Y320:Y322"/>
    <mergeCell ref="X315:X317"/>
    <mergeCell ref="Y315:Y317"/>
    <mergeCell ref="E311:E313"/>
    <mergeCell ref="E315:E317"/>
    <mergeCell ref="U320:U322"/>
    <mergeCell ref="V311:V313"/>
    <mergeCell ref="W311:W313"/>
    <mergeCell ref="Y311:Y313"/>
    <mergeCell ref="X311:X313"/>
    <mergeCell ref="C311:C313"/>
    <mergeCell ref="B315:B317"/>
    <mergeCell ref="C315:C317"/>
    <mergeCell ref="G308:G310"/>
    <mergeCell ref="H308:H310"/>
    <mergeCell ref="F311:F313"/>
    <mergeCell ref="D311:D313"/>
    <mergeCell ref="D315:D317"/>
    <mergeCell ref="E308:E310"/>
    <mergeCell ref="B320:B322"/>
    <mergeCell ref="C320:C322"/>
    <mergeCell ref="B308:B310"/>
    <mergeCell ref="C308:C310"/>
    <mergeCell ref="B311:B313"/>
    <mergeCell ref="C267:C272"/>
    <mergeCell ref="B267:B272"/>
    <mergeCell ref="V270:V272"/>
    <mergeCell ref="W270:W272"/>
    <mergeCell ref="V267:V269"/>
    <mergeCell ref="W267:W269"/>
    <mergeCell ref="C273:C275"/>
    <mergeCell ref="V320:V322"/>
    <mergeCell ref="W320:W322"/>
    <mergeCell ref="F273:F275"/>
    <mergeCell ref="Y286:Y288"/>
    <mergeCell ref="V286:V288"/>
    <mergeCell ref="W286:W288"/>
    <mergeCell ref="X286:X288"/>
    <mergeCell ref="F289:F291"/>
    <mergeCell ref="G289:G291"/>
    <mergeCell ref="D302:D304"/>
    <mergeCell ref="D305:D307"/>
    <mergeCell ref="D308:D310"/>
    <mergeCell ref="Y298:Y300"/>
    <mergeCell ref="X308:X310"/>
    <mergeCell ref="H289:H291"/>
    <mergeCell ref="W289:W291"/>
    <mergeCell ref="X289:X291"/>
    <mergeCell ref="Y308:Y310"/>
    <mergeCell ref="Y267:Y269"/>
    <mergeCell ref="G273:G275"/>
    <mergeCell ref="H273:H275"/>
    <mergeCell ref="V273:V275"/>
    <mergeCell ref="U273:U275"/>
    <mergeCell ref="U277:U280"/>
    <mergeCell ref="U281:U285"/>
    <mergeCell ref="U267:U269"/>
    <mergeCell ref="U270:U272"/>
    <mergeCell ref="V277:V285"/>
    <mergeCell ref="W277:W285"/>
    <mergeCell ref="X267:X272"/>
    <mergeCell ref="X277:X285"/>
    <mergeCell ref="X258:X260"/>
    <mergeCell ref="Y258:Y260"/>
    <mergeCell ref="G258:G260"/>
    <mergeCell ref="H258:H260"/>
    <mergeCell ref="V258:V260"/>
    <mergeCell ref="F264:F266"/>
    <mergeCell ref="G264:G266"/>
    <mergeCell ref="H264:H266"/>
    <mergeCell ref="V264:V266"/>
    <mergeCell ref="F258:F260"/>
    <mergeCell ref="U258:U260"/>
    <mergeCell ref="U261:U263"/>
    <mergeCell ref="U264:U266"/>
    <mergeCell ref="X261:X263"/>
    <mergeCell ref="Y264:Y266"/>
    <mergeCell ref="W264:W266"/>
    <mergeCell ref="X264:X266"/>
    <mergeCell ref="Y261:Y263"/>
    <mergeCell ref="V249:V251"/>
    <mergeCell ref="A249:A251"/>
    <mergeCell ref="F249:F251"/>
    <mergeCell ref="F246:F248"/>
    <mergeCell ref="F254:F257"/>
    <mergeCell ref="G254:G257"/>
    <mergeCell ref="H254:H257"/>
    <mergeCell ref="V254:V257"/>
    <mergeCell ref="B254:B257"/>
    <mergeCell ref="C254:C257"/>
    <mergeCell ref="A254:A263"/>
    <mergeCell ref="B258:B260"/>
    <mergeCell ref="C258:C260"/>
    <mergeCell ref="B261:B263"/>
    <mergeCell ref="G249:G251"/>
    <mergeCell ref="H249:H251"/>
    <mergeCell ref="B249:B251"/>
    <mergeCell ref="U254:U257"/>
    <mergeCell ref="X237:X239"/>
    <mergeCell ref="Y237:Y239"/>
    <mergeCell ref="A240:A248"/>
    <mergeCell ref="F240:F242"/>
    <mergeCell ref="G240:G242"/>
    <mergeCell ref="H240:H242"/>
    <mergeCell ref="V240:V242"/>
    <mergeCell ref="W240:W242"/>
    <mergeCell ref="W246:W248"/>
    <mergeCell ref="X240:X242"/>
    <mergeCell ref="Y240:Y242"/>
    <mergeCell ref="V237:V239"/>
    <mergeCell ref="W237:W239"/>
    <mergeCell ref="U240:U242"/>
    <mergeCell ref="U243:U245"/>
    <mergeCell ref="U246:U248"/>
    <mergeCell ref="H246:H248"/>
    <mergeCell ref="V246:V248"/>
    <mergeCell ref="X246:X248"/>
    <mergeCell ref="C222:C224"/>
    <mergeCell ref="A215:A217"/>
    <mergeCell ref="A203:A205"/>
    <mergeCell ref="F203:F205"/>
    <mergeCell ref="G203:G205"/>
    <mergeCell ref="H203:H205"/>
    <mergeCell ref="V200:V202"/>
    <mergeCell ref="W203:W205"/>
    <mergeCell ref="X203:X205"/>
    <mergeCell ref="G212:G214"/>
    <mergeCell ref="H212:H214"/>
    <mergeCell ref="W212:W214"/>
    <mergeCell ref="V212:V214"/>
    <mergeCell ref="B206:B208"/>
    <mergeCell ref="C206:C208"/>
    <mergeCell ref="B209:B211"/>
    <mergeCell ref="C209:C211"/>
    <mergeCell ref="B212:B214"/>
    <mergeCell ref="C212:C214"/>
    <mergeCell ref="U209:U211"/>
    <mergeCell ref="U212:U214"/>
    <mergeCell ref="W206:W208"/>
    <mergeCell ref="U215:U217"/>
    <mergeCell ref="U218:U220"/>
    <mergeCell ref="Y203:Y205"/>
    <mergeCell ref="V203:V205"/>
    <mergeCell ref="B203:B205"/>
    <mergeCell ref="C203:C205"/>
    <mergeCell ref="X197:X199"/>
    <mergeCell ref="Y197:Y199"/>
    <mergeCell ref="A200:A202"/>
    <mergeCell ref="F200:F202"/>
    <mergeCell ref="G200:G202"/>
    <mergeCell ref="H200:H202"/>
    <mergeCell ref="W200:W202"/>
    <mergeCell ref="X200:X202"/>
    <mergeCell ref="Y200:Y202"/>
    <mergeCell ref="A184:A199"/>
    <mergeCell ref="B184:B193"/>
    <mergeCell ref="C184:C193"/>
    <mergeCell ref="B194:B196"/>
    <mergeCell ref="C194:C196"/>
    <mergeCell ref="B197:B199"/>
    <mergeCell ref="C197:C199"/>
    <mergeCell ref="B200:B202"/>
    <mergeCell ref="C200:C202"/>
    <mergeCell ref="Y184:Y187"/>
    <mergeCell ref="G185:G187"/>
    <mergeCell ref="V184:V187"/>
    <mergeCell ref="X184:X193"/>
    <mergeCell ref="W191:W193"/>
    <mergeCell ref="Y191:Y193"/>
    <mergeCell ref="F194:F196"/>
    <mergeCell ref="G194:G196"/>
    <mergeCell ref="H194:H196"/>
    <mergeCell ref="V194:V196"/>
    <mergeCell ref="Y188:Y190"/>
    <mergeCell ref="G191:G193"/>
    <mergeCell ref="H191:H193"/>
    <mergeCell ref="V191:V193"/>
    <mergeCell ref="W188:W190"/>
    <mergeCell ref="W194:W196"/>
    <mergeCell ref="X194:X196"/>
    <mergeCell ref="Y194:Y196"/>
    <mergeCell ref="F184:F193"/>
    <mergeCell ref="A178:A183"/>
    <mergeCell ref="F178:F180"/>
    <mergeCell ref="G178:G180"/>
    <mergeCell ref="H178:H180"/>
    <mergeCell ref="V166:V170"/>
    <mergeCell ref="W178:W180"/>
    <mergeCell ref="X178:X180"/>
    <mergeCell ref="Y178:Y180"/>
    <mergeCell ref="V178:V180"/>
    <mergeCell ref="W181:W183"/>
    <mergeCell ref="X181:X183"/>
    <mergeCell ref="Y181:Y183"/>
    <mergeCell ref="A166:A170"/>
    <mergeCell ref="F166:F170"/>
    <mergeCell ref="G166:G170"/>
    <mergeCell ref="H166:H170"/>
    <mergeCell ref="B171:B177"/>
    <mergeCell ref="C171:C177"/>
    <mergeCell ref="B178:B180"/>
    <mergeCell ref="C178:C180"/>
    <mergeCell ref="B181:B183"/>
    <mergeCell ref="C181:C183"/>
    <mergeCell ref="F181:F183"/>
    <mergeCell ref="G181:G183"/>
    <mergeCell ref="F163:F165"/>
    <mergeCell ref="G163:G165"/>
    <mergeCell ref="H163:H165"/>
    <mergeCell ref="V163:V165"/>
    <mergeCell ref="W166:W170"/>
    <mergeCell ref="H160:H162"/>
    <mergeCell ref="C160:C162"/>
    <mergeCell ref="B163:B165"/>
    <mergeCell ref="C163:C165"/>
    <mergeCell ref="W160:W162"/>
    <mergeCell ref="B166:B170"/>
    <mergeCell ref="C166:C170"/>
    <mergeCell ref="D166:D170"/>
    <mergeCell ref="X160:X162"/>
    <mergeCell ref="Y160:Y162"/>
    <mergeCell ref="V160:V162"/>
    <mergeCell ref="X171:X177"/>
    <mergeCell ref="Y171:Y177"/>
    <mergeCell ref="W163:W165"/>
    <mergeCell ref="X163:X165"/>
    <mergeCell ref="Y163:Y165"/>
    <mergeCell ref="X166:X170"/>
    <mergeCell ref="Y166:Y170"/>
    <mergeCell ref="V172:V174"/>
    <mergeCell ref="V175:V177"/>
    <mergeCell ref="Y151:Y153"/>
    <mergeCell ref="B157:B159"/>
    <mergeCell ref="C157:C159"/>
    <mergeCell ref="B160:B162"/>
    <mergeCell ref="V154:V156"/>
    <mergeCell ref="W151:W153"/>
    <mergeCell ref="V151:V153"/>
    <mergeCell ref="Y154:Y156"/>
    <mergeCell ref="A157:A159"/>
    <mergeCell ref="F157:F159"/>
    <mergeCell ref="G157:G159"/>
    <mergeCell ref="H157:H159"/>
    <mergeCell ref="V157:V159"/>
    <mergeCell ref="W154:W156"/>
    <mergeCell ref="W157:W159"/>
    <mergeCell ref="X157:X159"/>
    <mergeCell ref="Y157:Y159"/>
    <mergeCell ref="A154:A156"/>
    <mergeCell ref="F154:F156"/>
    <mergeCell ref="G154:G156"/>
    <mergeCell ref="H154:H156"/>
    <mergeCell ref="A160:A165"/>
    <mergeCell ref="F160:F162"/>
    <mergeCell ref="G160:G162"/>
    <mergeCell ref="X142:X147"/>
    <mergeCell ref="Y142:Y147"/>
    <mergeCell ref="V142:V147"/>
    <mergeCell ref="W133:W135"/>
    <mergeCell ref="X133:X135"/>
    <mergeCell ref="Y133:Y135"/>
    <mergeCell ref="W148:W150"/>
    <mergeCell ref="X148:X150"/>
    <mergeCell ref="Y148:Y150"/>
    <mergeCell ref="V148:V150"/>
    <mergeCell ref="V133:V135"/>
    <mergeCell ref="W142:W147"/>
    <mergeCell ref="G142:G147"/>
    <mergeCell ref="G133:G135"/>
    <mergeCell ref="H133:H135"/>
    <mergeCell ref="A151:A153"/>
    <mergeCell ref="F151:F153"/>
    <mergeCell ref="G151:G153"/>
    <mergeCell ref="H151:H153"/>
    <mergeCell ref="A148:A150"/>
    <mergeCell ref="F148:F150"/>
    <mergeCell ref="G148:G150"/>
    <mergeCell ref="H148:H150"/>
    <mergeCell ref="B133:B135"/>
    <mergeCell ref="C133:C135"/>
    <mergeCell ref="B151:B153"/>
    <mergeCell ref="C151:C153"/>
    <mergeCell ref="A118:A120"/>
    <mergeCell ref="F118:F120"/>
    <mergeCell ref="G118:G120"/>
    <mergeCell ref="H118:H120"/>
    <mergeCell ref="V114:V117"/>
    <mergeCell ref="W118:W120"/>
    <mergeCell ref="X118:X120"/>
    <mergeCell ref="Y118:Y120"/>
    <mergeCell ref="A102:A112"/>
    <mergeCell ref="F102:F106"/>
    <mergeCell ref="G102:G106"/>
    <mergeCell ref="V118:V120"/>
    <mergeCell ref="Y102:Y106"/>
    <mergeCell ref="V102:V106"/>
    <mergeCell ref="X107:X112"/>
    <mergeCell ref="Y107:Y112"/>
    <mergeCell ref="A113:Y113"/>
    <mergeCell ref="A114:A117"/>
    <mergeCell ref="F114:F117"/>
    <mergeCell ref="G114:G117"/>
    <mergeCell ref="H114:H117"/>
    <mergeCell ref="W107:W112"/>
    <mergeCell ref="V107:V112"/>
    <mergeCell ref="W114:W117"/>
    <mergeCell ref="H107:H109"/>
    <mergeCell ref="B107:B112"/>
    <mergeCell ref="C107:C112"/>
    <mergeCell ref="H110:H112"/>
    <mergeCell ref="U102:U106"/>
    <mergeCell ref="U107:U112"/>
    <mergeCell ref="U114:U117"/>
    <mergeCell ref="J97:J99"/>
    <mergeCell ref="J104:J105"/>
    <mergeCell ref="D114:D117"/>
    <mergeCell ref="Y91:Y96"/>
    <mergeCell ref="V91:V96"/>
    <mergeCell ref="A97:A101"/>
    <mergeCell ref="F97:F101"/>
    <mergeCell ref="G97:G101"/>
    <mergeCell ref="H97:H101"/>
    <mergeCell ref="V97:V101"/>
    <mergeCell ref="W97:W101"/>
    <mergeCell ref="X97:X101"/>
    <mergeCell ref="Y97:Y101"/>
    <mergeCell ref="H94:H96"/>
    <mergeCell ref="F88:F90"/>
    <mergeCell ref="G88:G90"/>
    <mergeCell ref="H88:H90"/>
    <mergeCell ref="V88:V90"/>
    <mergeCell ref="W88:W90"/>
    <mergeCell ref="X88:X90"/>
    <mergeCell ref="Y88:Y90"/>
    <mergeCell ref="F85:F87"/>
    <mergeCell ref="G85:G87"/>
    <mergeCell ref="X85:X87"/>
    <mergeCell ref="X151:X153"/>
    <mergeCell ref="X154:X156"/>
    <mergeCell ref="W91:W96"/>
    <mergeCell ref="X91:X96"/>
    <mergeCell ref="H102:H106"/>
    <mergeCell ref="W102:W106"/>
    <mergeCell ref="X102:X106"/>
    <mergeCell ref="A121:Y121"/>
    <mergeCell ref="A122:Y122"/>
    <mergeCell ref="A123:A125"/>
    <mergeCell ref="F123:F125"/>
    <mergeCell ref="G123:G125"/>
    <mergeCell ref="H123:H125"/>
    <mergeCell ref="B114:B117"/>
    <mergeCell ref="C114:C117"/>
    <mergeCell ref="B118:B120"/>
    <mergeCell ref="C118:C120"/>
    <mergeCell ref="B123:B125"/>
    <mergeCell ref="C123:C125"/>
    <mergeCell ref="W123:W125"/>
    <mergeCell ref="X123:X125"/>
    <mergeCell ref="Y123:Y125"/>
    <mergeCell ref="X114:X117"/>
    <mergeCell ref="Y114:Y117"/>
    <mergeCell ref="B85:B87"/>
    <mergeCell ref="C85:C87"/>
    <mergeCell ref="Y79:Y81"/>
    <mergeCell ref="F82:F84"/>
    <mergeCell ref="G82:G84"/>
    <mergeCell ref="H82:H84"/>
    <mergeCell ref="V82:V84"/>
    <mergeCell ref="A76:A78"/>
    <mergeCell ref="F76:F78"/>
    <mergeCell ref="G76:G78"/>
    <mergeCell ref="H76:H78"/>
    <mergeCell ref="W79:W81"/>
    <mergeCell ref="W82:W84"/>
    <mergeCell ref="X82:X84"/>
    <mergeCell ref="Y82:Y84"/>
    <mergeCell ref="H85:H87"/>
    <mergeCell ref="V85:V87"/>
    <mergeCell ref="W85:W87"/>
    <mergeCell ref="Y85:Y87"/>
    <mergeCell ref="V79:V81"/>
    <mergeCell ref="X79:X81"/>
    <mergeCell ref="C82:C84"/>
    <mergeCell ref="Y226:Y228"/>
    <mergeCell ref="F79:F81"/>
    <mergeCell ref="G79:G81"/>
    <mergeCell ref="H79:H81"/>
    <mergeCell ref="W65:W70"/>
    <mergeCell ref="X65:X70"/>
    <mergeCell ref="Y65:Y70"/>
    <mergeCell ref="A71:Y71"/>
    <mergeCell ref="F65:F70"/>
    <mergeCell ref="G65:G70"/>
    <mergeCell ref="W76:W78"/>
    <mergeCell ref="X76:X78"/>
    <mergeCell ref="Y76:Y78"/>
    <mergeCell ref="F226:F228"/>
    <mergeCell ref="G226:G228"/>
    <mergeCell ref="H226:H228"/>
    <mergeCell ref="V76:V78"/>
    <mergeCell ref="G91:G96"/>
    <mergeCell ref="H91:H93"/>
    <mergeCell ref="H127:H129"/>
    <mergeCell ref="A206:A208"/>
    <mergeCell ref="H206:H208"/>
    <mergeCell ref="A212:A214"/>
    <mergeCell ref="F212:F214"/>
    <mergeCell ref="W59:W61"/>
    <mergeCell ref="X59:X61"/>
    <mergeCell ref="Y59:Y61"/>
    <mergeCell ref="V59:V61"/>
    <mergeCell ref="V62:V64"/>
    <mergeCell ref="A62:A70"/>
    <mergeCell ref="F62:F64"/>
    <mergeCell ref="G62:G64"/>
    <mergeCell ref="H62:H64"/>
    <mergeCell ref="V65:V70"/>
    <mergeCell ref="Y62:Y64"/>
    <mergeCell ref="W62:W64"/>
    <mergeCell ref="A59:A61"/>
    <mergeCell ref="F59:F61"/>
    <mergeCell ref="G59:G61"/>
    <mergeCell ref="H59:H61"/>
    <mergeCell ref="U65:U70"/>
    <mergeCell ref="B65:B70"/>
    <mergeCell ref="C65:C70"/>
    <mergeCell ref="D65:D70"/>
    <mergeCell ref="F56:F58"/>
    <mergeCell ref="G56:G58"/>
    <mergeCell ref="H56:H58"/>
    <mergeCell ref="V56:V58"/>
    <mergeCell ref="B62:B64"/>
    <mergeCell ref="C62:C64"/>
    <mergeCell ref="F52:F55"/>
    <mergeCell ref="G52:G55"/>
    <mergeCell ref="H52:H55"/>
    <mergeCell ref="U52:U55"/>
    <mergeCell ref="U56:U58"/>
    <mergeCell ref="U59:U61"/>
    <mergeCell ref="U62:U64"/>
    <mergeCell ref="J52:J53"/>
    <mergeCell ref="B52:B55"/>
    <mergeCell ref="C52:C55"/>
    <mergeCell ref="B56:B58"/>
    <mergeCell ref="C56:C58"/>
    <mergeCell ref="B59:B61"/>
    <mergeCell ref="C59:C61"/>
    <mergeCell ref="D59:D61"/>
    <mergeCell ref="D62:D64"/>
    <mergeCell ref="W52:W55"/>
    <mergeCell ref="X52:X55"/>
    <mergeCell ref="Y52:Y55"/>
    <mergeCell ref="V52:V55"/>
    <mergeCell ref="W56:W58"/>
    <mergeCell ref="X56:X58"/>
    <mergeCell ref="Y56:Y58"/>
    <mergeCell ref="W46:W48"/>
    <mergeCell ref="Y46:Y48"/>
    <mergeCell ref="F49:F51"/>
    <mergeCell ref="G49:G51"/>
    <mergeCell ref="H49:H51"/>
    <mergeCell ref="V49:V51"/>
    <mergeCell ref="G46:G48"/>
    <mergeCell ref="H46:H48"/>
    <mergeCell ref="V46:V48"/>
    <mergeCell ref="W49:W51"/>
    <mergeCell ref="Y49:Y51"/>
    <mergeCell ref="X49:X51"/>
    <mergeCell ref="U46:U48"/>
    <mergeCell ref="U49:U51"/>
    <mergeCell ref="Y37:Y39"/>
    <mergeCell ref="G40:G42"/>
    <mergeCell ref="H40:H42"/>
    <mergeCell ref="V40:V42"/>
    <mergeCell ref="W37:W39"/>
    <mergeCell ref="W34:W36"/>
    <mergeCell ref="W43:W45"/>
    <mergeCell ref="Y43:Y45"/>
    <mergeCell ref="Y40:Y42"/>
    <mergeCell ref="G43:G45"/>
    <mergeCell ref="H43:H45"/>
    <mergeCell ref="V43:V45"/>
    <mergeCell ref="W40:W42"/>
    <mergeCell ref="U43:U45"/>
    <mergeCell ref="A28:A58"/>
    <mergeCell ref="F28:F30"/>
    <mergeCell ref="G28:G30"/>
    <mergeCell ref="H28:H30"/>
    <mergeCell ref="V28:V30"/>
    <mergeCell ref="W25:W27"/>
    <mergeCell ref="W28:W30"/>
    <mergeCell ref="X28:X30"/>
    <mergeCell ref="Y28:Y30"/>
    <mergeCell ref="F31:F48"/>
    <mergeCell ref="G31:G33"/>
    <mergeCell ref="H31:H33"/>
    <mergeCell ref="V31:V33"/>
    <mergeCell ref="W31:W33"/>
    <mergeCell ref="Y31:Y33"/>
    <mergeCell ref="G34:G36"/>
    <mergeCell ref="H34:H36"/>
    <mergeCell ref="V34:V36"/>
    <mergeCell ref="Y34:Y36"/>
    <mergeCell ref="G37:G39"/>
    <mergeCell ref="H37:H39"/>
    <mergeCell ref="V37:V39"/>
    <mergeCell ref="X19:X27"/>
    <mergeCell ref="X31:X48"/>
    <mergeCell ref="V19:V21"/>
    <mergeCell ref="W12:W15"/>
    <mergeCell ref="X12:X15"/>
    <mergeCell ref="W22:W24"/>
    <mergeCell ref="Y22:Y24"/>
    <mergeCell ref="H25:H27"/>
    <mergeCell ref="V25:V27"/>
    <mergeCell ref="Y19:Y21"/>
    <mergeCell ref="H22:H24"/>
    <mergeCell ref="V22:V24"/>
    <mergeCell ref="W19:W21"/>
    <mergeCell ref="Y25:Y27"/>
    <mergeCell ref="H16:H18"/>
    <mergeCell ref="G16:G27"/>
    <mergeCell ref="X6:X8"/>
    <mergeCell ref="Y6:Y8"/>
    <mergeCell ref="W6:W8"/>
    <mergeCell ref="B6:B8"/>
    <mergeCell ref="X9:X11"/>
    <mergeCell ref="A5:Y5"/>
    <mergeCell ref="A6:A27"/>
    <mergeCell ref="F6:F8"/>
    <mergeCell ref="G6:G8"/>
    <mergeCell ref="H6:H8"/>
    <mergeCell ref="V6:V8"/>
    <mergeCell ref="F9:F11"/>
    <mergeCell ref="G9:G11"/>
    <mergeCell ref="H9:H11"/>
    <mergeCell ref="Y9:Y11"/>
    <mergeCell ref="F12:F15"/>
    <mergeCell ref="G12:G15"/>
    <mergeCell ref="H12:H15"/>
    <mergeCell ref="V12:V15"/>
    <mergeCell ref="W9:W11"/>
    <mergeCell ref="V9:V11"/>
    <mergeCell ref="Y12:Y15"/>
    <mergeCell ref="H19:H21"/>
    <mergeCell ref="W2:W3"/>
    <mergeCell ref="X2:X3"/>
    <mergeCell ref="Y2:Y3"/>
    <mergeCell ref="A4:Y4"/>
    <mergeCell ref="A1:W1"/>
    <mergeCell ref="A2:A3"/>
    <mergeCell ref="F2:F3"/>
    <mergeCell ref="G2:G3"/>
    <mergeCell ref="H2:H3"/>
    <mergeCell ref="I2:I3"/>
    <mergeCell ref="V2:V3"/>
    <mergeCell ref="K2:T2"/>
    <mergeCell ref="U2:U3"/>
    <mergeCell ref="J2:J3"/>
    <mergeCell ref="E2:E3"/>
    <mergeCell ref="B2:D2"/>
    <mergeCell ref="F171:F177"/>
    <mergeCell ref="W171:W177"/>
    <mergeCell ref="G206:G208"/>
    <mergeCell ref="F206:F208"/>
    <mergeCell ref="W226:W228"/>
    <mergeCell ref="V226:V228"/>
    <mergeCell ref="V215:V217"/>
    <mergeCell ref="W215:W217"/>
    <mergeCell ref="H181:H183"/>
    <mergeCell ref="V181:V183"/>
    <mergeCell ref="G188:G190"/>
    <mergeCell ref="H188:H190"/>
    <mergeCell ref="V188:V190"/>
    <mergeCell ref="F197:F199"/>
    <mergeCell ref="G197:G199"/>
    <mergeCell ref="H197:H199"/>
    <mergeCell ref="V197:V199"/>
    <mergeCell ref="W184:W187"/>
    <mergeCell ref="W197:W199"/>
    <mergeCell ref="V222:V224"/>
    <mergeCell ref="F222:F224"/>
    <mergeCell ref="G172:G174"/>
    <mergeCell ref="F215:F217"/>
    <mergeCell ref="H185:H187"/>
    <mergeCell ref="V218:V220"/>
    <mergeCell ref="W249:W251"/>
    <mergeCell ref="W258:W260"/>
    <mergeCell ref="W273:W275"/>
    <mergeCell ref="V261:V263"/>
    <mergeCell ref="W261:W263"/>
    <mergeCell ref="A252:Y252"/>
    <mergeCell ref="A253:Y253"/>
    <mergeCell ref="X249:X251"/>
    <mergeCell ref="W254:W257"/>
    <mergeCell ref="X254:X257"/>
    <mergeCell ref="Y254:Y257"/>
    <mergeCell ref="G246:G248"/>
    <mergeCell ref="B246:B248"/>
    <mergeCell ref="C246:C248"/>
    <mergeCell ref="A234:Y234"/>
    <mergeCell ref="A235:Y235"/>
    <mergeCell ref="A236:A239"/>
    <mergeCell ref="W222:W224"/>
    <mergeCell ref="X222:X224"/>
    <mergeCell ref="Y222:Y224"/>
    <mergeCell ref="U222:U224"/>
    <mergeCell ref="U226:U228"/>
    <mergeCell ref="B273:B275"/>
    <mergeCell ref="H172:H174"/>
    <mergeCell ref="G175:G177"/>
    <mergeCell ref="F237:F239"/>
    <mergeCell ref="G237:G239"/>
    <mergeCell ref="H237:H239"/>
    <mergeCell ref="C249:C251"/>
    <mergeCell ref="A221:Y221"/>
    <mergeCell ref="C6:C8"/>
    <mergeCell ref="B9:B11"/>
    <mergeCell ref="C9:C11"/>
    <mergeCell ref="C12:C15"/>
    <mergeCell ref="B28:B30"/>
    <mergeCell ref="C28:C30"/>
    <mergeCell ref="C31:C48"/>
    <mergeCell ref="B49:B51"/>
    <mergeCell ref="C49:C51"/>
    <mergeCell ref="B31:B48"/>
    <mergeCell ref="B72:B74"/>
    <mergeCell ref="C72:C74"/>
    <mergeCell ref="B76:B78"/>
    <mergeCell ref="C76:C78"/>
    <mergeCell ref="B79:B81"/>
    <mergeCell ref="C79:C81"/>
    <mergeCell ref="B82:B84"/>
    <mergeCell ref="B88:B90"/>
    <mergeCell ref="C88:C90"/>
    <mergeCell ref="B91:B96"/>
    <mergeCell ref="C91:C96"/>
    <mergeCell ref="B97:B101"/>
    <mergeCell ref="C97:C101"/>
    <mergeCell ref="B102:B106"/>
    <mergeCell ref="C102:C106"/>
    <mergeCell ref="B154:B156"/>
    <mergeCell ref="C154:C156"/>
    <mergeCell ref="C142:C147"/>
    <mergeCell ref="G222:G224"/>
    <mergeCell ref="H222:H224"/>
    <mergeCell ref="Y246:Y248"/>
    <mergeCell ref="Y249:Y251"/>
    <mergeCell ref="X273:X275"/>
    <mergeCell ref="Y273:Y275"/>
    <mergeCell ref="B226:B228"/>
    <mergeCell ref="C226:C228"/>
    <mergeCell ref="B229:B231"/>
    <mergeCell ref="C229:C231"/>
    <mergeCell ref="B237:B239"/>
    <mergeCell ref="C237:C239"/>
    <mergeCell ref="B240:B242"/>
    <mergeCell ref="C240:C242"/>
    <mergeCell ref="U237:U239"/>
    <mergeCell ref="U249:U251"/>
    <mergeCell ref="A225:Y225"/>
    <mergeCell ref="Y229:Y231"/>
    <mergeCell ref="A229:A231"/>
    <mergeCell ref="F229:F231"/>
    <mergeCell ref="G229:G231"/>
    <mergeCell ref="H229:H231"/>
    <mergeCell ref="V229:V231"/>
    <mergeCell ref="A232:Y232"/>
    <mergeCell ref="B277:B285"/>
    <mergeCell ref="C277:C285"/>
    <mergeCell ref="B286:B288"/>
    <mergeCell ref="C286:C288"/>
    <mergeCell ref="B289:B291"/>
    <mergeCell ref="C289:C291"/>
    <mergeCell ref="B295:B297"/>
    <mergeCell ref="C295:C297"/>
    <mergeCell ref="Y206:Y208"/>
    <mergeCell ref="H270:H272"/>
    <mergeCell ref="X226:X228"/>
    <mergeCell ref="C261:C263"/>
    <mergeCell ref="B264:B266"/>
    <mergeCell ref="C264:C266"/>
    <mergeCell ref="W218:W220"/>
    <mergeCell ref="G243:G245"/>
    <mergeCell ref="H243:H245"/>
    <mergeCell ref="V243:V245"/>
    <mergeCell ref="W243:W245"/>
    <mergeCell ref="Y212:Y214"/>
    <mergeCell ref="Y215:Y217"/>
    <mergeCell ref="Y218:Y220"/>
    <mergeCell ref="X243:X245"/>
    <mergeCell ref="Y243:Y245"/>
    <mergeCell ref="V123:V125"/>
    <mergeCell ref="A126:Y126"/>
    <mergeCell ref="A127:A141"/>
    <mergeCell ref="F133:F135"/>
    <mergeCell ref="B142:B147"/>
    <mergeCell ref="B148:B150"/>
    <mergeCell ref="C148:C150"/>
    <mergeCell ref="U127:U129"/>
    <mergeCell ref="U130:U132"/>
    <mergeCell ref="U133:U135"/>
    <mergeCell ref="U136:U141"/>
    <mergeCell ref="U142:U144"/>
    <mergeCell ref="U145:U147"/>
    <mergeCell ref="U148:U150"/>
    <mergeCell ref="V127:V132"/>
    <mergeCell ref="W127:W132"/>
    <mergeCell ref="G128:G129"/>
    <mergeCell ref="H130:H132"/>
    <mergeCell ref="H145:H147"/>
    <mergeCell ref="H142:H144"/>
    <mergeCell ref="A142:A147"/>
    <mergeCell ref="X127:X132"/>
    <mergeCell ref="X136:X141"/>
    <mergeCell ref="F142:F147"/>
    <mergeCell ref="F267:F272"/>
    <mergeCell ref="G267:G272"/>
    <mergeCell ref="V308:V310"/>
    <mergeCell ref="W308:W310"/>
    <mergeCell ref="U286:U288"/>
    <mergeCell ref="U295:U297"/>
    <mergeCell ref="U298:U300"/>
    <mergeCell ref="U302:U304"/>
    <mergeCell ref="J284:J285"/>
    <mergeCell ref="U289:U291"/>
    <mergeCell ref="J281:J282"/>
    <mergeCell ref="U6:U8"/>
    <mergeCell ref="U9:U11"/>
    <mergeCell ref="U12:U15"/>
    <mergeCell ref="U19:U27"/>
    <mergeCell ref="U28:U30"/>
    <mergeCell ref="U31:U33"/>
    <mergeCell ref="U34:U36"/>
    <mergeCell ref="U37:U39"/>
    <mergeCell ref="U40:U42"/>
    <mergeCell ref="U72:U74"/>
    <mergeCell ref="U76:U78"/>
    <mergeCell ref="U79:U81"/>
    <mergeCell ref="U82:U84"/>
    <mergeCell ref="U85:U87"/>
    <mergeCell ref="U88:U90"/>
    <mergeCell ref="U91:U93"/>
    <mergeCell ref="U94:U96"/>
    <mergeCell ref="U97:U101"/>
    <mergeCell ref="U175:U177"/>
    <mergeCell ref="U178:U180"/>
    <mergeCell ref="U118:U120"/>
    <mergeCell ref="U123:U125"/>
    <mergeCell ref="J102:J103"/>
    <mergeCell ref="F261:F263"/>
    <mergeCell ref="G261:G263"/>
    <mergeCell ref="H261:H263"/>
    <mergeCell ref="U181:U183"/>
    <mergeCell ref="U184:U193"/>
    <mergeCell ref="U194:U196"/>
    <mergeCell ref="U197:U199"/>
    <mergeCell ref="U200:U202"/>
    <mergeCell ref="U203:U205"/>
    <mergeCell ref="U206:U208"/>
    <mergeCell ref="U151:U153"/>
    <mergeCell ref="U154:U156"/>
    <mergeCell ref="U157:U159"/>
    <mergeCell ref="U160:U162"/>
    <mergeCell ref="U163:U165"/>
    <mergeCell ref="U166:U170"/>
    <mergeCell ref="U172:U174"/>
    <mergeCell ref="U229:U231"/>
    <mergeCell ref="H175:H177"/>
    <mergeCell ref="D6:D8"/>
    <mergeCell ref="D9:D11"/>
    <mergeCell ref="D12:D15"/>
    <mergeCell ref="D16:D27"/>
    <mergeCell ref="D28:D30"/>
    <mergeCell ref="D31:D48"/>
    <mergeCell ref="D49:D51"/>
    <mergeCell ref="D52:D55"/>
    <mergeCell ref="D56:D58"/>
    <mergeCell ref="D72:D74"/>
    <mergeCell ref="D79:D81"/>
    <mergeCell ref="D82:D84"/>
    <mergeCell ref="D85:D87"/>
    <mergeCell ref="D88:D90"/>
    <mergeCell ref="D91:D96"/>
    <mergeCell ref="D97:D101"/>
    <mergeCell ref="D102:D106"/>
    <mergeCell ref="D107:D112"/>
    <mergeCell ref="D76:D78"/>
    <mergeCell ref="D123:D125"/>
    <mergeCell ref="D127:D132"/>
    <mergeCell ref="D136:D141"/>
    <mergeCell ref="D142:D147"/>
    <mergeCell ref="D148:D150"/>
    <mergeCell ref="D151:D153"/>
    <mergeCell ref="D157:D159"/>
    <mergeCell ref="D154:D156"/>
    <mergeCell ref="D163:D165"/>
    <mergeCell ref="D171:D177"/>
    <mergeCell ref="D178:D180"/>
    <mergeCell ref="D181:D183"/>
    <mergeCell ref="D184:D193"/>
    <mergeCell ref="D209:D211"/>
    <mergeCell ref="D206:D208"/>
    <mergeCell ref="D203:D205"/>
    <mergeCell ref="D200:D202"/>
    <mergeCell ref="D215:D217"/>
    <mergeCell ref="D264:D266"/>
    <mergeCell ref="D273:D275"/>
    <mergeCell ref="D267:D272"/>
    <mergeCell ref="D277:D285"/>
    <mergeCell ref="D286:D288"/>
    <mergeCell ref="D289:D291"/>
    <mergeCell ref="D298:D300"/>
    <mergeCell ref="D222:D224"/>
    <mergeCell ref="D226:D228"/>
    <mergeCell ref="D237:D239"/>
    <mergeCell ref="D240:D242"/>
    <mergeCell ref="D243:D245"/>
    <mergeCell ref="D246:D248"/>
    <mergeCell ref="D254:D257"/>
    <mergeCell ref="D258:D260"/>
    <mergeCell ref="D261:D263"/>
    <mergeCell ref="A276:Y276"/>
    <mergeCell ref="F277:F285"/>
    <mergeCell ref="G277:G285"/>
    <mergeCell ref="H277:H280"/>
    <mergeCell ref="Y279:Y280"/>
    <mergeCell ref="H281:H285"/>
    <mergeCell ref="Y281:Y285"/>
    <mergeCell ref="H267:H269"/>
  </mergeCells>
  <conditionalFormatting sqref="K8:T8">
    <cfRule type="cellIs" dxfId="189" priority="207" operator="lessThan">
      <formula>70</formula>
    </cfRule>
    <cfRule type="cellIs" dxfId="188" priority="208" operator="greaterThanOrEqual">
      <formula>70</formula>
    </cfRule>
  </conditionalFormatting>
  <conditionalFormatting sqref="K11:T11">
    <cfRule type="cellIs" dxfId="187" priority="205" operator="lessThan">
      <formula>20</formula>
    </cfRule>
    <cfRule type="cellIs" dxfId="186" priority="206" operator="greaterThanOrEqual">
      <formula>20</formula>
    </cfRule>
  </conditionalFormatting>
  <conditionalFormatting sqref="K15:T15">
    <cfRule type="cellIs" dxfId="185" priority="203" operator="lessThan">
      <formula>80</formula>
    </cfRule>
    <cfRule type="cellIs" dxfId="184" priority="204" operator="greaterThanOrEqual">
      <formula>80</formula>
    </cfRule>
  </conditionalFormatting>
  <conditionalFormatting sqref="K21:T21">
    <cfRule type="cellIs" dxfId="183" priority="201" operator="lessThan">
      <formula>54</formula>
    </cfRule>
    <cfRule type="cellIs" dxfId="182" priority="202" operator="greaterThanOrEqual">
      <formula>54</formula>
    </cfRule>
  </conditionalFormatting>
  <conditionalFormatting sqref="K24:T24">
    <cfRule type="cellIs" dxfId="181" priority="199" operator="lessThan">
      <formula>113</formula>
    </cfRule>
    <cfRule type="cellIs" dxfId="180" priority="200" operator="greaterThanOrEqual">
      <formula>113</formula>
    </cfRule>
  </conditionalFormatting>
  <conditionalFormatting sqref="K27:T27">
    <cfRule type="cellIs" dxfId="179" priority="197" operator="lessThan">
      <formula>112</formula>
    </cfRule>
    <cfRule type="cellIs" dxfId="178" priority="198" operator="greaterThanOrEqual">
      <formula>112</formula>
    </cfRule>
  </conditionalFormatting>
  <conditionalFormatting sqref="K30:T30">
    <cfRule type="cellIs" dxfId="177" priority="191" operator="lessThan">
      <formula>60</formula>
    </cfRule>
    <cfRule type="cellIs" dxfId="176" priority="192" operator="greaterThanOrEqual">
      <formula>60</formula>
    </cfRule>
  </conditionalFormatting>
  <conditionalFormatting sqref="K33:T33">
    <cfRule type="cellIs" dxfId="175" priority="189" operator="lessThan">
      <formula>66</formula>
    </cfRule>
    <cfRule type="cellIs" dxfId="174" priority="190" operator="greaterThanOrEqual">
      <formula>66</formula>
    </cfRule>
  </conditionalFormatting>
  <conditionalFormatting sqref="K36:T36">
    <cfRule type="cellIs" dxfId="173" priority="187" operator="lessThan">
      <formula>154</formula>
    </cfRule>
    <cfRule type="cellIs" dxfId="172" priority="188" operator="greaterThanOrEqual">
      <formula>154</formula>
    </cfRule>
  </conditionalFormatting>
  <conditionalFormatting sqref="K39:T39">
    <cfRule type="cellIs" dxfId="171" priority="185" operator="lessThan">
      <formula>155</formula>
    </cfRule>
    <cfRule type="cellIs" dxfId="170" priority="186" operator="greaterThanOrEqual">
      <formula>155</formula>
    </cfRule>
  </conditionalFormatting>
  <conditionalFormatting sqref="K42:T42">
    <cfRule type="cellIs" dxfId="169" priority="183" operator="greaterThan">
      <formula>5</formula>
    </cfRule>
    <cfRule type="cellIs" dxfId="168" priority="184" operator="lessThanOrEqual">
      <formula>5</formula>
    </cfRule>
  </conditionalFormatting>
  <conditionalFormatting sqref="K45:T45">
    <cfRule type="cellIs" dxfId="167" priority="181" operator="greaterThan">
      <formula>10</formula>
    </cfRule>
    <cfRule type="cellIs" dxfId="166" priority="182" operator="lessThanOrEqual">
      <formula>10</formula>
    </cfRule>
  </conditionalFormatting>
  <conditionalFormatting sqref="K48:T48">
    <cfRule type="cellIs" dxfId="165" priority="179" operator="greaterThan">
      <formula>10</formula>
    </cfRule>
    <cfRule type="cellIs" dxfId="164" priority="180" operator="lessThanOrEqual">
      <formula>10</formula>
    </cfRule>
  </conditionalFormatting>
  <conditionalFormatting sqref="K51:T51">
    <cfRule type="cellIs" dxfId="163" priority="177" operator="lessThan">
      <formula>70</formula>
    </cfRule>
    <cfRule type="cellIs" dxfId="162" priority="178" operator="greaterThanOrEqual">
      <formula>70</formula>
    </cfRule>
  </conditionalFormatting>
  <conditionalFormatting sqref="K55:T55">
    <cfRule type="cellIs" dxfId="161" priority="175" operator="lessThan">
      <formula>54</formula>
    </cfRule>
    <cfRule type="cellIs" dxfId="160" priority="176" operator="greaterThanOrEqual">
      <formula>54</formula>
    </cfRule>
  </conditionalFormatting>
  <conditionalFormatting sqref="K58:T58">
    <cfRule type="cellIs" dxfId="159" priority="173" operator="lessThanOrEqual">
      <formula>40</formula>
    </cfRule>
    <cfRule type="cellIs" dxfId="158" priority="174" operator="greaterThan">
      <formula>40</formula>
    </cfRule>
  </conditionalFormatting>
  <conditionalFormatting sqref="K61:T61">
    <cfRule type="cellIs" dxfId="157" priority="171" operator="lessThan">
      <formula>55</formula>
    </cfRule>
    <cfRule type="cellIs" dxfId="156" priority="172" operator="greaterThanOrEqual">
      <formula>55</formula>
    </cfRule>
  </conditionalFormatting>
  <conditionalFormatting sqref="K64:T64">
    <cfRule type="cellIs" dxfId="155" priority="169" operator="lessThan">
      <formula>60</formula>
    </cfRule>
    <cfRule type="cellIs" dxfId="154" priority="170" operator="greaterThanOrEqual">
      <formula>60</formula>
    </cfRule>
  </conditionalFormatting>
  <conditionalFormatting sqref="K74:T74">
    <cfRule type="cellIs" dxfId="153" priority="167" operator="lessThan">
      <formula>50</formula>
    </cfRule>
    <cfRule type="cellIs" dxfId="152" priority="168" operator="greaterThanOrEqual">
      <formula>50</formula>
    </cfRule>
  </conditionalFormatting>
  <conditionalFormatting sqref="K81:T81">
    <cfRule type="cellIs" dxfId="151" priority="165" operator="lessThan">
      <formula>87</formula>
    </cfRule>
    <cfRule type="cellIs" dxfId="150" priority="166" operator="greaterThanOrEqual">
      <formula>87</formula>
    </cfRule>
  </conditionalFormatting>
  <conditionalFormatting sqref="K84:T84">
    <cfRule type="cellIs" dxfId="149" priority="163" operator="lessThan">
      <formula>80</formula>
    </cfRule>
    <cfRule type="cellIs" dxfId="148" priority="164" operator="greaterThanOrEqual">
      <formula>80</formula>
    </cfRule>
  </conditionalFormatting>
  <conditionalFormatting sqref="K87:T87">
    <cfRule type="cellIs" dxfId="147" priority="161" operator="lessThanOrEqual">
      <formula>4.5</formula>
    </cfRule>
    <cfRule type="cellIs" dxfId="146" priority="162" operator="greaterThan">
      <formula>4.5</formula>
    </cfRule>
  </conditionalFormatting>
  <conditionalFormatting sqref="K90:T90">
    <cfRule type="cellIs" dxfId="145" priority="159" operator="lessThanOrEqual">
      <formula>16</formula>
    </cfRule>
    <cfRule type="cellIs" dxfId="144" priority="160" operator="greaterThan">
      <formula>16</formula>
    </cfRule>
  </conditionalFormatting>
  <conditionalFormatting sqref="K93:T93">
    <cfRule type="cellIs" dxfId="143" priority="157" operator="greaterThan">
      <formula>2.4</formula>
    </cfRule>
    <cfRule type="cellIs" dxfId="142" priority="158" operator="lessThanOrEqual">
      <formula>2.4</formula>
    </cfRule>
  </conditionalFormatting>
  <conditionalFormatting sqref="K96:T96">
    <cfRule type="cellIs" dxfId="141" priority="155" operator="lessThan">
      <formula>10</formula>
    </cfRule>
    <cfRule type="cellIs" dxfId="140" priority="156" operator="greaterThanOrEqual">
      <formula>10</formula>
    </cfRule>
  </conditionalFormatting>
  <conditionalFormatting sqref="K101:T101">
    <cfRule type="cellIs" dxfId="139" priority="153" operator="greaterThanOrEqual">
      <formula>75</formula>
    </cfRule>
    <cfRule type="cellIs" dxfId="138" priority="154" operator="lessThan">
      <formula>75</formula>
    </cfRule>
  </conditionalFormatting>
  <conditionalFormatting sqref="K106:T106">
    <cfRule type="cellIs" dxfId="137" priority="151" operator="greaterThanOrEqual">
      <formula>96</formula>
    </cfRule>
    <cfRule type="cellIs" dxfId="136" priority="152" operator="lessThan">
      <formula>96</formula>
    </cfRule>
  </conditionalFormatting>
  <conditionalFormatting sqref="K109:T109">
    <cfRule type="cellIs" dxfId="135" priority="149" operator="lessThan">
      <formula>100</formula>
    </cfRule>
    <cfRule type="cellIs" dxfId="134" priority="150" operator="equal">
      <formula>100</formula>
    </cfRule>
  </conditionalFormatting>
  <conditionalFormatting sqref="K112:T112">
    <cfRule type="cellIs" dxfId="133" priority="147" operator="lessThan">
      <formula>65</formula>
    </cfRule>
    <cfRule type="cellIs" dxfId="132" priority="148" operator="greaterThanOrEqual">
      <formula>65</formula>
    </cfRule>
  </conditionalFormatting>
  <conditionalFormatting sqref="K117:T117">
    <cfRule type="cellIs" dxfId="131" priority="143" operator="lessThan">
      <formula>20</formula>
    </cfRule>
    <cfRule type="cellIs" dxfId="130" priority="144" operator="greaterThanOrEqual">
      <formula>20</formula>
    </cfRule>
  </conditionalFormatting>
  <conditionalFormatting sqref="K120">
    <cfRule type="cellIs" dxfId="129" priority="141" operator="lessThan">
      <formula>100</formula>
    </cfRule>
    <cfRule type="cellIs" dxfId="128" priority="142" operator="equal">
      <formula>100</formula>
    </cfRule>
  </conditionalFormatting>
  <conditionalFormatting sqref="K125:T125">
    <cfRule type="cellIs" dxfId="127" priority="139" operator="lessThan">
      <formula>36</formula>
    </cfRule>
    <cfRule type="cellIs" dxfId="126" priority="140" operator="greaterThanOrEqual">
      <formula>36</formula>
    </cfRule>
  </conditionalFormatting>
  <conditionalFormatting sqref="K129:T129">
    <cfRule type="cellIs" dxfId="125" priority="137" operator="lessThan">
      <formula>40</formula>
    </cfRule>
    <cfRule type="cellIs" dxfId="124" priority="138" operator="greaterThanOrEqual">
      <formula>40</formula>
    </cfRule>
  </conditionalFormatting>
  <conditionalFormatting sqref="K132:T132">
    <cfRule type="cellIs" dxfId="123" priority="135" operator="lessThan">
      <formula>40</formula>
    </cfRule>
    <cfRule type="cellIs" dxfId="122" priority="136" operator="greaterThanOrEqual">
      <formula>40</formula>
    </cfRule>
  </conditionalFormatting>
  <conditionalFormatting sqref="K135:T135">
    <cfRule type="cellIs" dxfId="121" priority="133" operator="lessThan">
      <formula>82.5</formula>
    </cfRule>
    <cfRule type="cellIs" dxfId="120" priority="134" operator="greaterThanOrEqual">
      <formula>82.5</formula>
    </cfRule>
  </conditionalFormatting>
  <conditionalFormatting sqref="K141:T141">
    <cfRule type="cellIs" dxfId="119" priority="131" operator="greaterThan">
      <formula>7</formula>
    </cfRule>
    <cfRule type="cellIs" dxfId="118" priority="132" operator="lessThanOrEqual">
      <formula>7</formula>
    </cfRule>
  </conditionalFormatting>
  <conditionalFormatting sqref="K144:T144">
    <cfRule type="cellIs" dxfId="117" priority="129" operator="lessThan">
      <formula>80</formula>
    </cfRule>
    <cfRule type="cellIs" dxfId="116" priority="130" operator="greaterThanOrEqual">
      <formula>80</formula>
    </cfRule>
  </conditionalFormatting>
  <conditionalFormatting sqref="K147:T147">
    <cfRule type="cellIs" dxfId="115" priority="127" operator="lessThan">
      <formula>70</formula>
    </cfRule>
    <cfRule type="cellIs" dxfId="114" priority="128" operator="greaterThanOrEqual">
      <formula>70</formula>
    </cfRule>
  </conditionalFormatting>
  <conditionalFormatting sqref="K150:T150">
    <cfRule type="cellIs" dxfId="113" priority="125" operator="lessThan">
      <formula>10</formula>
    </cfRule>
    <cfRule type="cellIs" dxfId="112" priority="126" operator="greaterThanOrEqual">
      <formula>10</formula>
    </cfRule>
  </conditionalFormatting>
  <conditionalFormatting sqref="K153:T153">
    <cfRule type="cellIs" dxfId="111" priority="123" operator="greaterThan">
      <formula>3.4</formula>
    </cfRule>
    <cfRule type="cellIs" dxfId="110" priority="124" operator="lessThanOrEqual">
      <formula>3.4</formula>
    </cfRule>
  </conditionalFormatting>
  <conditionalFormatting sqref="K156:T156">
    <cfRule type="cellIs" dxfId="109" priority="121" operator="lessThan">
      <formula>100</formula>
    </cfRule>
    <cfRule type="cellIs" dxfId="108" priority="122" operator="equal">
      <formula>100</formula>
    </cfRule>
  </conditionalFormatting>
  <conditionalFormatting sqref="K159:T159">
    <cfRule type="cellIs" dxfId="107" priority="119" operator="lessThan">
      <formula>20</formula>
    </cfRule>
    <cfRule type="cellIs" dxfId="106" priority="120" operator="greaterThanOrEqual">
      <formula>20</formula>
    </cfRule>
  </conditionalFormatting>
  <conditionalFormatting sqref="K162:T162">
    <cfRule type="cellIs" dxfId="105" priority="117" operator="lessThan">
      <formula>55</formula>
    </cfRule>
    <cfRule type="cellIs" dxfId="104" priority="118" operator="greaterThanOrEqual">
      <formula>55</formula>
    </cfRule>
  </conditionalFormatting>
  <conditionalFormatting sqref="K165:T165">
    <cfRule type="cellIs" dxfId="103" priority="115" operator="lessThanOrEqual">
      <formula>6.3</formula>
    </cfRule>
    <cfRule type="cellIs" dxfId="102" priority="116" operator="greaterThan">
      <formula>6.3</formula>
    </cfRule>
  </conditionalFormatting>
  <conditionalFormatting sqref="K170">
    <cfRule type="cellIs" dxfId="101" priority="113" operator="greaterThan">
      <formula>30</formula>
    </cfRule>
    <cfRule type="cellIs" dxfId="100" priority="114" operator="lessThanOrEqual">
      <formula>30</formula>
    </cfRule>
  </conditionalFormatting>
  <conditionalFormatting sqref="K174:T174">
    <cfRule type="cellIs" dxfId="99" priority="109" operator="greaterThan">
      <formula>30</formula>
    </cfRule>
    <cfRule type="cellIs" dxfId="98" priority="110" operator="lessThanOrEqual">
      <formula>30</formula>
    </cfRule>
  </conditionalFormatting>
  <conditionalFormatting sqref="K177:T177">
    <cfRule type="cellIs" dxfId="97" priority="107" operator="lessThan">
      <formula>50</formula>
    </cfRule>
    <cfRule type="cellIs" dxfId="96" priority="108" operator="greaterThanOrEqual">
      <formula>50</formula>
    </cfRule>
  </conditionalFormatting>
  <conditionalFormatting sqref="K180:T180">
    <cfRule type="cellIs" dxfId="95" priority="105" operator="lessThan">
      <formula>100</formula>
    </cfRule>
    <cfRule type="cellIs" dxfId="94" priority="106" operator="equal">
      <formula>100</formula>
    </cfRule>
  </conditionalFormatting>
  <conditionalFormatting sqref="K183:T183">
    <cfRule type="cellIs" dxfId="93" priority="103" operator="lessThanOrEqual">
      <formula>27</formula>
    </cfRule>
    <cfRule type="cellIs" dxfId="92" priority="104" operator="greaterThan">
      <formula>27</formula>
    </cfRule>
  </conditionalFormatting>
  <conditionalFormatting sqref="K187">
    <cfRule type="cellIs" dxfId="91" priority="101" operator="lessThan">
      <formula>85</formula>
    </cfRule>
    <cfRule type="cellIs" dxfId="90" priority="102" operator="equal">
      <formula>85</formula>
    </cfRule>
  </conditionalFormatting>
  <conditionalFormatting sqref="K190">
    <cfRule type="cellIs" dxfId="89" priority="99" operator="lessThan">
      <formula>85</formula>
    </cfRule>
    <cfRule type="cellIs" dxfId="88" priority="100" operator="equal">
      <formula>85</formula>
    </cfRule>
  </conditionalFormatting>
  <conditionalFormatting sqref="K193">
    <cfRule type="cellIs" dxfId="87" priority="97" operator="lessThan">
      <formula>85</formula>
    </cfRule>
    <cfRule type="cellIs" dxfId="86" priority="98" operator="equal">
      <formula>85</formula>
    </cfRule>
  </conditionalFormatting>
  <conditionalFormatting sqref="K184">
    <cfRule type="cellIs" dxfId="85" priority="95" operator="lessThan">
      <formula>80</formula>
    </cfRule>
    <cfRule type="cellIs" dxfId="84" priority="96" operator="greaterThanOrEqual">
      <formula>80</formula>
    </cfRule>
  </conditionalFormatting>
  <conditionalFormatting sqref="K196:T196">
    <cfRule type="cellIs" dxfId="83" priority="93" operator="lessThanOrEqual">
      <formula>24.6</formula>
    </cfRule>
    <cfRule type="cellIs" dxfId="82" priority="94" operator="greaterThan">
      <formula>24.6</formula>
    </cfRule>
  </conditionalFormatting>
  <conditionalFormatting sqref="K199:T199">
    <cfRule type="cellIs" dxfId="81" priority="91" operator="lessThanOrEqual">
      <formula>19.8</formula>
    </cfRule>
    <cfRule type="cellIs" dxfId="80" priority="92" operator="greaterThan">
      <formula>19.8</formula>
    </cfRule>
  </conditionalFormatting>
  <conditionalFormatting sqref="K202:T202">
    <cfRule type="cellIs" dxfId="79" priority="89" operator="lessThan">
      <formula>66</formula>
    </cfRule>
    <cfRule type="cellIs" dxfId="78" priority="90" operator="greaterThanOrEqual">
      <formula>66</formula>
    </cfRule>
  </conditionalFormatting>
  <conditionalFormatting sqref="K205:T205">
    <cfRule type="cellIs" dxfId="77" priority="87" operator="lessThan">
      <formula>80</formula>
    </cfRule>
    <cfRule type="cellIs" dxfId="76" priority="88" operator="greaterThanOrEqual">
      <formula>80</formula>
    </cfRule>
  </conditionalFormatting>
  <conditionalFormatting sqref="K208">
    <cfRule type="cellIs" dxfId="75" priority="85" operator="lessThan">
      <formula>0.4</formula>
    </cfRule>
    <cfRule type="cellIs" dxfId="74" priority="86" operator="greaterThanOrEqual">
      <formula>0.4</formula>
    </cfRule>
  </conditionalFormatting>
  <conditionalFormatting sqref="K211:T211">
    <cfRule type="cellIs" dxfId="73" priority="83" operator="lessThan">
      <formula>70</formula>
    </cfRule>
    <cfRule type="cellIs" dxfId="72" priority="84" operator="greaterThanOrEqual">
      <formula>70</formula>
    </cfRule>
  </conditionalFormatting>
  <conditionalFormatting sqref="K214:T214">
    <cfRule type="cellIs" dxfId="71" priority="81" operator="lessThan">
      <formula>10</formula>
    </cfRule>
    <cfRule type="cellIs" dxfId="70" priority="82" operator="greaterThanOrEqual">
      <formula>10</formula>
    </cfRule>
  </conditionalFormatting>
  <conditionalFormatting sqref="K217:T217">
    <cfRule type="cellIs" dxfId="69" priority="79" operator="lessThan">
      <formula>15</formula>
    </cfRule>
    <cfRule type="cellIs" dxfId="68" priority="80" operator="greaterThanOrEqual">
      <formula>15</formula>
    </cfRule>
  </conditionalFormatting>
  <conditionalFormatting sqref="K220:T220">
    <cfRule type="cellIs" dxfId="67" priority="77" operator="lessThan">
      <formula>10</formula>
    </cfRule>
    <cfRule type="cellIs" dxfId="66" priority="78" operator="greaterThanOrEqual">
      <formula>10</formula>
    </cfRule>
  </conditionalFormatting>
  <conditionalFormatting sqref="K224:T224">
    <cfRule type="cellIs" dxfId="65" priority="75" operator="lessThan">
      <formula>12</formula>
    </cfRule>
    <cfRule type="cellIs" dxfId="64" priority="76" operator="greaterThanOrEqual">
      <formula>12</formula>
    </cfRule>
  </conditionalFormatting>
  <conditionalFormatting sqref="K228:T228">
    <cfRule type="cellIs" dxfId="63" priority="73" operator="lessThan">
      <formula>85</formula>
    </cfRule>
    <cfRule type="cellIs" dxfId="62" priority="74" operator="greaterThanOrEqual">
      <formula>85</formula>
    </cfRule>
  </conditionalFormatting>
  <conditionalFormatting sqref="K231">
    <cfRule type="cellIs" dxfId="61" priority="71" operator="lessThan">
      <formula>50</formula>
    </cfRule>
    <cfRule type="cellIs" dxfId="60" priority="72" operator="greaterThanOrEqual">
      <formula>50</formula>
    </cfRule>
  </conditionalFormatting>
  <conditionalFormatting sqref="P231:Q231">
    <cfRule type="cellIs" dxfId="59" priority="65" operator="lessThan">
      <formula>50</formula>
    </cfRule>
    <cfRule type="cellIs" dxfId="58" priority="66" operator="greaterThanOrEqual">
      <formula>50</formula>
    </cfRule>
  </conditionalFormatting>
  <conditionalFormatting sqref="K239:T239">
    <cfRule type="cellIs" dxfId="57" priority="63" operator="lessThan">
      <formula>85</formula>
    </cfRule>
    <cfRule type="cellIs" dxfId="56" priority="64" operator="greaterThanOrEqual">
      <formula>85</formula>
    </cfRule>
  </conditionalFormatting>
  <conditionalFormatting sqref="K242:T242">
    <cfRule type="cellIs" dxfId="55" priority="61" operator="lessThan">
      <formula>60</formula>
    </cfRule>
    <cfRule type="cellIs" dxfId="54" priority="62" operator="greaterThanOrEqual">
      <formula>60</formula>
    </cfRule>
  </conditionalFormatting>
  <conditionalFormatting sqref="K245:T245">
    <cfRule type="cellIs" dxfId="53" priority="57" operator="lessThan">
      <formula>85</formula>
    </cfRule>
    <cfRule type="cellIs" dxfId="52" priority="58" operator="greaterThanOrEqual">
      <formula>85</formula>
    </cfRule>
  </conditionalFormatting>
  <conditionalFormatting sqref="K248:T248">
    <cfRule type="cellIs" dxfId="51" priority="55" operator="lessThan">
      <formula>60</formula>
    </cfRule>
    <cfRule type="cellIs" dxfId="50" priority="56" operator="greaterThanOrEqual">
      <formula>60</formula>
    </cfRule>
  </conditionalFormatting>
  <conditionalFormatting sqref="K251:T251">
    <cfRule type="cellIs" dxfId="49" priority="53" operator="lessThan">
      <formula>60</formula>
    </cfRule>
    <cfRule type="cellIs" dxfId="48" priority="54" operator="greaterThanOrEqual">
      <formula>60</formula>
    </cfRule>
  </conditionalFormatting>
  <conditionalFormatting sqref="K260:T260">
    <cfRule type="cellIs" dxfId="47" priority="51" operator="lessThan">
      <formula>20</formula>
    </cfRule>
    <cfRule type="cellIs" dxfId="46" priority="52" operator="greaterThanOrEqual">
      <formula>20</formula>
    </cfRule>
  </conditionalFormatting>
  <conditionalFormatting sqref="K257:T257">
    <cfRule type="cellIs" dxfId="45" priority="49" operator="lessThan">
      <formula>90</formula>
    </cfRule>
    <cfRule type="cellIs" dxfId="44" priority="50" operator="greaterThanOrEqual">
      <formula>90</formula>
    </cfRule>
  </conditionalFormatting>
  <conditionalFormatting sqref="K254:T254">
    <cfRule type="cellIs" dxfId="43" priority="47" operator="lessThan">
      <formula>90</formula>
    </cfRule>
    <cfRule type="cellIs" dxfId="42" priority="48" operator="greaterThanOrEqual">
      <formula>90</formula>
    </cfRule>
  </conditionalFormatting>
  <conditionalFormatting sqref="K263:T263">
    <cfRule type="cellIs" dxfId="41" priority="45" operator="lessThan">
      <formula>8</formula>
    </cfRule>
    <cfRule type="cellIs" dxfId="40" priority="46" operator="greaterThanOrEqual">
      <formula>8</formula>
    </cfRule>
  </conditionalFormatting>
  <conditionalFormatting sqref="K266:T266">
    <cfRule type="cellIs" dxfId="39" priority="41" operator="lessThan">
      <formula>20</formula>
    </cfRule>
    <cfRule type="cellIs" dxfId="38" priority="42" operator="greaterThanOrEqual">
      <formula>20</formula>
    </cfRule>
  </conditionalFormatting>
  <conditionalFormatting sqref="K269:T269">
    <cfRule type="cellIs" dxfId="37" priority="39" operator="lessThan">
      <formula>100</formula>
    </cfRule>
    <cfRule type="cellIs" dxfId="36" priority="40" operator="equal">
      <formula>100</formula>
    </cfRule>
  </conditionalFormatting>
  <conditionalFormatting sqref="K272:T272">
    <cfRule type="cellIs" dxfId="35" priority="37" operator="lessThan">
      <formula>80</formula>
    </cfRule>
    <cfRule type="cellIs" dxfId="34" priority="38" operator="greaterThanOrEqual">
      <formula>80</formula>
    </cfRule>
  </conditionalFormatting>
  <conditionalFormatting sqref="K275:T275">
    <cfRule type="cellIs" dxfId="33" priority="35" operator="lessThan">
      <formula>25</formula>
    </cfRule>
    <cfRule type="cellIs" dxfId="32" priority="36" operator="greaterThanOrEqual">
      <formula>25</formula>
    </cfRule>
  </conditionalFormatting>
  <conditionalFormatting sqref="K284:T285">
    <cfRule type="cellIs" dxfId="31" priority="33" operator="lessThan">
      <formula>100</formula>
    </cfRule>
    <cfRule type="cellIs" dxfId="30" priority="34" operator="equal">
      <formula>100</formula>
    </cfRule>
  </conditionalFormatting>
  <conditionalFormatting sqref="K288:T288">
    <cfRule type="cellIs" dxfId="29" priority="31" operator="lessThan">
      <formula>60</formula>
    </cfRule>
    <cfRule type="cellIs" dxfId="28" priority="32" operator="greaterThanOrEqual">
      <formula>60</formula>
    </cfRule>
  </conditionalFormatting>
  <conditionalFormatting sqref="K297:T297">
    <cfRule type="cellIs" dxfId="27" priority="29" operator="lessThan">
      <formula>20</formula>
    </cfRule>
    <cfRule type="cellIs" dxfId="26" priority="30" operator="greaterThanOrEqual">
      <formula>20</formula>
    </cfRule>
  </conditionalFormatting>
  <conditionalFormatting sqref="K300:T300">
    <cfRule type="cellIs" dxfId="25" priority="25" operator="greaterThan">
      <formula>6</formula>
    </cfRule>
    <cfRule type="cellIs" dxfId="24" priority="26" operator="lessThanOrEqual">
      <formula>6</formula>
    </cfRule>
  </conditionalFormatting>
  <conditionalFormatting sqref="K304:T304">
    <cfRule type="cellIs" dxfId="23" priority="23" operator="lessThan">
      <formula>25</formula>
    </cfRule>
    <cfRule type="cellIs" dxfId="22" priority="24" operator="greaterThanOrEqual">
      <formula>25</formula>
    </cfRule>
  </conditionalFormatting>
  <conditionalFormatting sqref="K307:T307">
    <cfRule type="cellIs" dxfId="21" priority="21" operator="lessThan">
      <formula>1.5</formula>
    </cfRule>
    <cfRule type="cellIs" dxfId="20" priority="22" operator="greaterThanOrEqual">
      <formula>1.5</formula>
    </cfRule>
  </conditionalFormatting>
  <conditionalFormatting sqref="K322:T322">
    <cfRule type="cellIs" dxfId="19" priority="19" operator="lessThan">
      <formula>90</formula>
    </cfRule>
    <cfRule type="cellIs" dxfId="18" priority="20" operator="greaterThanOrEqual">
      <formula>90</formula>
    </cfRule>
  </conditionalFormatting>
  <conditionalFormatting sqref="K78:T78">
    <cfRule type="cellIs" dxfId="17" priority="17" operator="lessThan">
      <formula>50</formula>
    </cfRule>
    <cfRule type="cellIs" dxfId="16" priority="18" operator="greaterThanOrEqual">
      <formula>50</formula>
    </cfRule>
  </conditionalFormatting>
  <conditionalFormatting sqref="K277:T277">
    <cfRule type="cellIs" dxfId="15" priority="15" operator="lessThanOrEqual">
      <formula>25</formula>
    </cfRule>
    <cfRule type="cellIs" dxfId="14" priority="16" operator="greaterThan">
      <formula>25</formula>
    </cfRule>
  </conditionalFormatting>
  <conditionalFormatting sqref="K280:T280">
    <cfRule type="cellIs" dxfId="13" priority="13" operator="lessThan">
      <formula>100</formula>
    </cfRule>
    <cfRule type="cellIs" dxfId="12" priority="14" operator="equal">
      <formula>100</formula>
    </cfRule>
  </conditionalFormatting>
  <conditionalFormatting sqref="K291:T291">
    <cfRule type="cellIs" dxfId="11" priority="11" operator="lessThan">
      <formula>60</formula>
    </cfRule>
    <cfRule type="cellIs" dxfId="10" priority="12" operator="greaterThanOrEqual">
      <formula>60</formula>
    </cfRule>
  </conditionalFormatting>
  <conditionalFormatting sqref="K18:T18">
    <cfRule type="cellIs" dxfId="9" priority="9" operator="lessThan">
      <formula>54</formula>
    </cfRule>
    <cfRule type="cellIs" dxfId="8" priority="10" operator="greaterThanOrEqual">
      <formula>54</formula>
    </cfRule>
  </conditionalFormatting>
  <conditionalFormatting sqref="K138:T138">
    <cfRule type="cellIs" dxfId="7" priority="7" operator="greaterThan">
      <formula>7</formula>
    </cfRule>
    <cfRule type="cellIs" dxfId="6" priority="8" operator="lessThanOrEqual">
      <formula>7</formula>
    </cfRule>
  </conditionalFormatting>
  <conditionalFormatting sqref="L208">
    <cfRule type="cellIs" dxfId="5" priority="5" operator="lessThan">
      <formula>0.4</formula>
    </cfRule>
    <cfRule type="cellIs" dxfId="4" priority="6" operator="greaterThanOrEqual">
      <formula>0.4</formula>
    </cfRule>
  </conditionalFormatting>
  <conditionalFormatting sqref="Q208">
    <cfRule type="cellIs" dxfId="3" priority="3" operator="lessThan">
      <formula>0.4</formula>
    </cfRule>
    <cfRule type="cellIs" dxfId="2" priority="4" operator="greaterThanOrEqual">
      <formula>0.4</formula>
    </cfRule>
  </conditionalFormatting>
  <conditionalFormatting sqref="L231">
    <cfRule type="cellIs" dxfId="1" priority="1" operator="lessThan">
      <formula>50</formula>
    </cfRule>
    <cfRule type="cellIs" dxfId="0" priority="2" operator="greaterThanOrEqual">
      <formula>50</formula>
    </cfRule>
  </conditionalFormatting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90" zoomScaleNormal="100" zoomScaleSheetLayoutView="90" workbookViewId="0">
      <selection activeCell="E8" sqref="E8"/>
    </sheetView>
  </sheetViews>
  <sheetFormatPr defaultRowHeight="14.25" x14ac:dyDescent="0.2"/>
  <cols>
    <col min="1" max="1" width="13.125" customWidth="1"/>
    <col min="2" max="2" width="7" customWidth="1"/>
    <col min="3" max="3" width="34.5" customWidth="1"/>
    <col min="4" max="4" width="6.75" customWidth="1"/>
    <col min="5" max="5" width="15.5" customWidth="1"/>
  </cols>
  <sheetData>
    <row r="1" spans="1:9" ht="24" x14ac:dyDescent="0.55000000000000004">
      <c r="A1" s="722" t="s">
        <v>567</v>
      </c>
      <c r="B1" s="722"/>
      <c r="C1" s="722"/>
      <c r="D1" s="722"/>
      <c r="E1" s="722"/>
      <c r="F1" s="722"/>
      <c r="G1" s="722"/>
      <c r="H1" s="722"/>
      <c r="I1" s="722"/>
    </row>
    <row r="2" spans="1:9" ht="21.75" x14ac:dyDescent="0.5">
      <c r="A2" s="717" t="s">
        <v>507</v>
      </c>
      <c r="B2" s="716" t="s">
        <v>552</v>
      </c>
      <c r="C2" s="716"/>
      <c r="D2" s="716" t="s">
        <v>553</v>
      </c>
      <c r="E2" s="716"/>
      <c r="F2" s="719" t="s">
        <v>559</v>
      </c>
      <c r="G2" s="720"/>
      <c r="H2" s="720"/>
      <c r="I2" s="721"/>
    </row>
    <row r="3" spans="1:9" ht="22.5" thickBot="1" x14ac:dyDescent="0.25">
      <c r="A3" s="718"/>
      <c r="B3" s="346" t="s">
        <v>523</v>
      </c>
      <c r="C3" s="346" t="s">
        <v>551</v>
      </c>
      <c r="D3" s="346" t="s">
        <v>523</v>
      </c>
      <c r="E3" s="346" t="s">
        <v>551</v>
      </c>
      <c r="F3" s="355" t="s">
        <v>524</v>
      </c>
      <c r="G3" s="355" t="s">
        <v>40</v>
      </c>
      <c r="H3" s="355" t="s">
        <v>525</v>
      </c>
      <c r="I3" s="355" t="s">
        <v>526</v>
      </c>
    </row>
    <row r="4" spans="1:9" ht="23.25" thickTop="1" thickBot="1" x14ac:dyDescent="0.25">
      <c r="A4" s="165" t="s">
        <v>554</v>
      </c>
      <c r="B4" s="166">
        <v>2</v>
      </c>
      <c r="C4" s="165" t="s">
        <v>561</v>
      </c>
      <c r="D4" s="359">
        <v>2</v>
      </c>
      <c r="E4" s="356" t="s">
        <v>712</v>
      </c>
      <c r="F4" s="166">
        <v>2</v>
      </c>
      <c r="G4" s="166">
        <v>0</v>
      </c>
      <c r="H4" s="166">
        <v>0</v>
      </c>
      <c r="I4" s="166">
        <v>0</v>
      </c>
    </row>
    <row r="5" spans="1:9" ht="22.5" thickBot="1" x14ac:dyDescent="0.25">
      <c r="A5" s="167" t="s">
        <v>527</v>
      </c>
      <c r="B5" s="168">
        <v>7</v>
      </c>
      <c r="C5" s="167" t="s">
        <v>705</v>
      </c>
      <c r="D5" s="360">
        <v>5</v>
      </c>
      <c r="E5" s="344" t="s">
        <v>706</v>
      </c>
      <c r="F5" s="168">
        <v>1</v>
      </c>
      <c r="G5" s="168">
        <v>0</v>
      </c>
      <c r="H5" s="168">
        <v>6</v>
      </c>
      <c r="I5" s="168">
        <v>0</v>
      </c>
    </row>
    <row r="6" spans="1:9" ht="22.5" thickBot="1" x14ac:dyDescent="0.25">
      <c r="A6" s="169" t="s">
        <v>528</v>
      </c>
      <c r="B6" s="170">
        <v>12</v>
      </c>
      <c r="C6" s="169" t="s">
        <v>566</v>
      </c>
      <c r="D6" s="361">
        <v>4</v>
      </c>
      <c r="E6" s="345" t="s">
        <v>565</v>
      </c>
      <c r="F6" s="170">
        <v>8</v>
      </c>
      <c r="G6" s="170">
        <v>1</v>
      </c>
      <c r="H6" s="170">
        <v>3</v>
      </c>
      <c r="I6" s="170">
        <v>0</v>
      </c>
    </row>
    <row r="7" spans="1:9" ht="22.5" thickBot="1" x14ac:dyDescent="0.25">
      <c r="A7" s="167" t="s">
        <v>529</v>
      </c>
      <c r="B7" s="168">
        <v>7</v>
      </c>
      <c r="C7" s="167" t="s">
        <v>562</v>
      </c>
      <c r="D7" s="360">
        <v>6</v>
      </c>
      <c r="E7" s="344" t="s">
        <v>709</v>
      </c>
      <c r="F7" s="168">
        <v>1</v>
      </c>
      <c r="G7" s="168">
        <v>6</v>
      </c>
      <c r="H7" s="168">
        <v>0</v>
      </c>
      <c r="I7" s="168">
        <v>0</v>
      </c>
    </row>
    <row r="8" spans="1:9" ht="22.5" thickBot="1" x14ac:dyDescent="0.25">
      <c r="A8" s="169" t="s">
        <v>530</v>
      </c>
      <c r="B8" s="170">
        <v>8</v>
      </c>
      <c r="C8" s="169" t="s">
        <v>704</v>
      </c>
      <c r="D8" s="361">
        <v>3</v>
      </c>
      <c r="E8" s="364" t="s">
        <v>713</v>
      </c>
      <c r="F8" s="170">
        <v>0</v>
      </c>
      <c r="G8" s="170">
        <v>6</v>
      </c>
      <c r="H8" s="170">
        <v>2</v>
      </c>
      <c r="I8" s="170">
        <v>0</v>
      </c>
    </row>
    <row r="9" spans="1:9" ht="22.5" thickBot="1" x14ac:dyDescent="0.25">
      <c r="A9" s="167" t="s">
        <v>531</v>
      </c>
      <c r="B9" s="168">
        <v>6</v>
      </c>
      <c r="C9" s="167" t="s">
        <v>556</v>
      </c>
      <c r="D9" s="360"/>
      <c r="E9" s="167"/>
      <c r="F9" s="168">
        <v>0</v>
      </c>
      <c r="G9" s="168">
        <v>5</v>
      </c>
      <c r="H9" s="168">
        <v>1</v>
      </c>
      <c r="I9" s="168">
        <v>0</v>
      </c>
    </row>
    <row r="10" spans="1:9" ht="22.5" thickBot="1" x14ac:dyDescent="0.25">
      <c r="A10" s="169" t="s">
        <v>532</v>
      </c>
      <c r="B10" s="170">
        <v>1</v>
      </c>
      <c r="C10" s="169">
        <v>8</v>
      </c>
      <c r="D10" s="361"/>
      <c r="E10" s="169"/>
      <c r="F10" s="170">
        <v>1</v>
      </c>
      <c r="G10" s="170">
        <v>0</v>
      </c>
      <c r="H10" s="170">
        <v>0</v>
      </c>
      <c r="I10" s="170">
        <v>0</v>
      </c>
    </row>
    <row r="11" spans="1:9" ht="22.5" customHeight="1" thickBot="1" x14ac:dyDescent="0.25">
      <c r="A11" s="167" t="s">
        <v>533</v>
      </c>
      <c r="B11" s="168">
        <v>1</v>
      </c>
      <c r="C11" s="357" t="s">
        <v>563</v>
      </c>
      <c r="D11" s="360">
        <v>3</v>
      </c>
      <c r="E11" s="344" t="s">
        <v>711</v>
      </c>
      <c r="F11" s="168">
        <v>0</v>
      </c>
      <c r="G11" s="168">
        <v>1</v>
      </c>
      <c r="H11" s="168">
        <v>0</v>
      </c>
      <c r="I11" s="168">
        <v>0</v>
      </c>
    </row>
    <row r="12" spans="1:9" ht="22.5" thickBot="1" x14ac:dyDescent="0.25">
      <c r="A12" s="169" t="s">
        <v>511</v>
      </c>
      <c r="B12" s="170">
        <v>14</v>
      </c>
      <c r="C12" s="169" t="s">
        <v>534</v>
      </c>
      <c r="D12" s="361"/>
      <c r="E12" s="169"/>
      <c r="F12" s="170">
        <v>10</v>
      </c>
      <c r="G12" s="170">
        <v>2</v>
      </c>
      <c r="H12" s="170">
        <v>1</v>
      </c>
      <c r="I12" s="170">
        <v>1</v>
      </c>
    </row>
    <row r="13" spans="1:9" ht="22.5" thickBot="1" x14ac:dyDescent="0.25">
      <c r="A13" s="167" t="s">
        <v>510</v>
      </c>
      <c r="B13" s="168">
        <v>2</v>
      </c>
      <c r="C13" s="167" t="s">
        <v>555</v>
      </c>
      <c r="D13" s="360"/>
      <c r="E13" s="167"/>
      <c r="F13" s="168">
        <v>0</v>
      </c>
      <c r="G13" s="168">
        <v>0</v>
      </c>
      <c r="H13" s="168">
        <v>2</v>
      </c>
      <c r="I13" s="168">
        <v>0</v>
      </c>
    </row>
    <row r="14" spans="1:9" ht="22.5" thickBot="1" x14ac:dyDescent="0.25">
      <c r="A14" s="169" t="s">
        <v>519</v>
      </c>
      <c r="B14" s="170">
        <v>1</v>
      </c>
      <c r="C14" s="169">
        <v>80</v>
      </c>
      <c r="D14" s="361"/>
      <c r="E14" s="169"/>
      <c r="F14" s="170">
        <v>0</v>
      </c>
      <c r="G14" s="170">
        <v>1</v>
      </c>
      <c r="H14" s="170">
        <v>0</v>
      </c>
      <c r="I14" s="170">
        <v>0</v>
      </c>
    </row>
    <row r="15" spans="1:9" ht="22.5" thickBot="1" x14ac:dyDescent="0.25">
      <c r="A15" s="167" t="s">
        <v>535</v>
      </c>
      <c r="B15" s="168">
        <v>4</v>
      </c>
      <c r="C15" s="167" t="s">
        <v>564</v>
      </c>
      <c r="D15" s="360">
        <v>3</v>
      </c>
      <c r="E15" s="344" t="s">
        <v>708</v>
      </c>
      <c r="F15" s="168">
        <v>1</v>
      </c>
      <c r="G15" s="168">
        <v>3</v>
      </c>
      <c r="H15" s="168">
        <v>0</v>
      </c>
      <c r="I15" s="168">
        <v>0</v>
      </c>
    </row>
    <row r="16" spans="1:9" ht="22.5" thickBot="1" x14ac:dyDescent="0.25">
      <c r="A16" s="169" t="s">
        <v>516</v>
      </c>
      <c r="B16" s="170">
        <v>2</v>
      </c>
      <c r="C16" s="358" t="s">
        <v>536</v>
      </c>
      <c r="D16" s="361">
        <v>2</v>
      </c>
      <c r="E16" s="358" t="s">
        <v>710</v>
      </c>
      <c r="F16" s="170">
        <v>0</v>
      </c>
      <c r="G16" s="170">
        <v>0</v>
      </c>
      <c r="H16" s="170">
        <v>2</v>
      </c>
      <c r="I16" s="170">
        <v>0</v>
      </c>
    </row>
    <row r="17" spans="1:10" ht="22.5" thickBot="1" x14ac:dyDescent="0.25">
      <c r="A17" s="167" t="s">
        <v>514</v>
      </c>
      <c r="B17" s="168">
        <v>7</v>
      </c>
      <c r="C17" s="167" t="s">
        <v>557</v>
      </c>
      <c r="D17" s="360">
        <v>5</v>
      </c>
      <c r="E17" s="363" t="s">
        <v>707</v>
      </c>
      <c r="F17" s="168">
        <v>0</v>
      </c>
      <c r="G17" s="168">
        <v>7</v>
      </c>
      <c r="H17" s="168">
        <v>0</v>
      </c>
      <c r="I17" s="168">
        <v>0</v>
      </c>
    </row>
    <row r="18" spans="1:10" ht="22.5" thickBot="1" x14ac:dyDescent="0.25">
      <c r="A18" s="342" t="s">
        <v>550</v>
      </c>
      <c r="B18" s="343">
        <v>6</v>
      </c>
      <c r="C18" s="342" t="s">
        <v>560</v>
      </c>
      <c r="D18" s="362"/>
      <c r="E18" s="342"/>
      <c r="F18" s="343">
        <v>1</v>
      </c>
      <c r="G18" s="343">
        <v>4</v>
      </c>
      <c r="H18" s="343">
        <v>1</v>
      </c>
      <c r="I18" s="343">
        <v>0</v>
      </c>
    </row>
    <row r="19" spans="1:10" ht="22.5" thickBot="1" x14ac:dyDescent="0.25">
      <c r="A19" s="169" t="s">
        <v>537</v>
      </c>
      <c r="B19" s="170">
        <v>80</v>
      </c>
      <c r="C19" s="365" t="s">
        <v>570</v>
      </c>
      <c r="D19" s="203">
        <v>35</v>
      </c>
      <c r="E19" s="171"/>
      <c r="F19" s="203">
        <f>SUM(F4:F18)</f>
        <v>25</v>
      </c>
      <c r="G19" s="203">
        <f>SUM(G4:G18)</f>
        <v>36</v>
      </c>
      <c r="H19" s="203">
        <f>SUM(H4:H18)</f>
        <v>18</v>
      </c>
      <c r="I19" s="203">
        <f>SUM(I4:I18)</f>
        <v>1</v>
      </c>
      <c r="J19" s="204"/>
    </row>
    <row r="20" spans="1:10" ht="21.75" x14ac:dyDescent="0.5">
      <c r="A20" s="354" t="s">
        <v>568</v>
      </c>
      <c r="B20" s="354"/>
      <c r="C20" s="354"/>
      <c r="D20" s="354"/>
      <c r="E20" s="354"/>
      <c r="F20" s="354"/>
      <c r="G20" s="354"/>
    </row>
    <row r="21" spans="1:10" ht="21.75" x14ac:dyDescent="0.5">
      <c r="A21" s="354" t="s">
        <v>569</v>
      </c>
      <c r="B21" s="354"/>
      <c r="C21" s="354"/>
      <c r="D21" s="354"/>
      <c r="E21" s="354"/>
      <c r="F21" s="354"/>
      <c r="G21" s="354"/>
    </row>
    <row r="22" spans="1:10" ht="21.75" x14ac:dyDescent="0.5">
      <c r="A22" s="354" t="s">
        <v>572</v>
      </c>
      <c r="B22" s="354"/>
      <c r="C22" s="354"/>
      <c r="D22" s="354"/>
      <c r="E22" s="354"/>
      <c r="F22" s="354"/>
      <c r="G22" s="354"/>
    </row>
    <row r="23" spans="1:10" ht="21.75" x14ac:dyDescent="0.5">
      <c r="A23" s="366" t="s">
        <v>571</v>
      </c>
    </row>
  </sheetData>
  <mergeCells count="5">
    <mergeCell ref="B2:C2"/>
    <mergeCell ref="D2:E2"/>
    <mergeCell ref="A2:A3"/>
    <mergeCell ref="F2:I2"/>
    <mergeCell ref="A1:I1"/>
  </mergeCells>
  <pageMargins left="0.25" right="0.25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view="pageBreakPreview" topLeftCell="A43" zoomScale="70" zoomScaleNormal="100" zoomScaleSheetLayoutView="70" workbookViewId="0">
      <selection activeCell="E34" sqref="E34"/>
    </sheetView>
  </sheetViews>
  <sheetFormatPr defaultRowHeight="21.75" x14ac:dyDescent="0.5"/>
  <cols>
    <col min="1" max="1" width="5.625" style="394" customWidth="1"/>
    <col min="2" max="2" width="7.125" style="395" customWidth="1"/>
    <col min="3" max="3" width="33.125" style="397" customWidth="1"/>
    <col min="4" max="4" width="7.25" style="397" customWidth="1"/>
    <col min="5" max="5" width="39.375" style="397" customWidth="1"/>
    <col min="6" max="16384" width="9" style="354"/>
  </cols>
  <sheetData>
    <row r="1" spans="1:3" x14ac:dyDescent="0.5">
      <c r="A1" s="724" t="s">
        <v>576</v>
      </c>
      <c r="B1" s="724"/>
      <c r="C1" s="724"/>
    </row>
    <row r="2" spans="1:3" x14ac:dyDescent="0.5">
      <c r="A2" s="723" t="s">
        <v>592</v>
      </c>
      <c r="B2" s="723"/>
      <c r="C2" s="723"/>
    </row>
    <row r="3" spans="1:3" x14ac:dyDescent="0.5">
      <c r="A3" s="393" t="s">
        <v>523</v>
      </c>
      <c r="B3" s="393" t="s">
        <v>551</v>
      </c>
      <c r="C3" s="393" t="s">
        <v>574</v>
      </c>
    </row>
    <row r="4" spans="1:3" ht="43.5" x14ac:dyDescent="0.5">
      <c r="A4" s="388">
        <v>1</v>
      </c>
      <c r="B4" s="377">
        <v>7</v>
      </c>
      <c r="C4" s="351" t="s">
        <v>425</v>
      </c>
    </row>
    <row r="5" spans="1:3" ht="65.25" x14ac:dyDescent="0.5">
      <c r="A5" s="388">
        <v>2</v>
      </c>
      <c r="B5" s="377">
        <v>19</v>
      </c>
      <c r="C5" s="351" t="s">
        <v>573</v>
      </c>
    </row>
    <row r="6" spans="1:3" ht="43.5" x14ac:dyDescent="0.5">
      <c r="A6" s="388">
        <v>3</v>
      </c>
      <c r="B6" s="377">
        <v>26</v>
      </c>
      <c r="C6" s="12" t="s">
        <v>443</v>
      </c>
    </row>
    <row r="7" spans="1:3" ht="65.25" x14ac:dyDescent="0.5">
      <c r="A7" s="388">
        <v>4</v>
      </c>
      <c r="B7" s="377">
        <v>27</v>
      </c>
      <c r="C7" s="351" t="s">
        <v>444</v>
      </c>
    </row>
    <row r="8" spans="1:3" x14ac:dyDescent="0.5">
      <c r="A8" s="388">
        <v>5</v>
      </c>
      <c r="B8" s="377">
        <v>28</v>
      </c>
      <c r="C8" s="351" t="s">
        <v>445</v>
      </c>
    </row>
    <row r="9" spans="1:3" ht="43.5" x14ac:dyDescent="0.5">
      <c r="A9" s="388">
        <v>6</v>
      </c>
      <c r="B9" s="377">
        <v>32</v>
      </c>
      <c r="C9" s="351" t="s">
        <v>449</v>
      </c>
    </row>
    <row r="10" spans="1:3" ht="43.5" x14ac:dyDescent="0.5">
      <c r="A10" s="388">
        <v>7</v>
      </c>
      <c r="B10" s="377">
        <v>34</v>
      </c>
      <c r="C10" s="351" t="s">
        <v>451</v>
      </c>
    </row>
    <row r="11" spans="1:3" x14ac:dyDescent="0.5">
      <c r="A11" s="388">
        <v>8</v>
      </c>
      <c r="B11" s="377">
        <v>35</v>
      </c>
      <c r="C11" s="351" t="s">
        <v>452</v>
      </c>
    </row>
    <row r="12" spans="1:3" ht="65.25" x14ac:dyDescent="0.5">
      <c r="A12" s="388">
        <v>9</v>
      </c>
      <c r="B12" s="377">
        <v>38</v>
      </c>
      <c r="C12" s="351" t="s">
        <v>454</v>
      </c>
    </row>
    <row r="13" spans="1:3" x14ac:dyDescent="0.5">
      <c r="A13" s="388">
        <v>10</v>
      </c>
      <c r="B13" s="377">
        <v>39</v>
      </c>
      <c r="C13" s="351" t="s">
        <v>455</v>
      </c>
    </row>
    <row r="14" spans="1:3" x14ac:dyDescent="0.5">
      <c r="A14" s="388">
        <v>11</v>
      </c>
      <c r="B14" s="377">
        <v>41</v>
      </c>
      <c r="C14" s="350" t="s">
        <v>457</v>
      </c>
    </row>
    <row r="15" spans="1:3" x14ac:dyDescent="0.5">
      <c r="A15" s="388">
        <v>12</v>
      </c>
      <c r="B15" s="377">
        <v>42</v>
      </c>
      <c r="C15" s="351" t="s">
        <v>458</v>
      </c>
    </row>
    <row r="16" spans="1:3" ht="43.5" x14ac:dyDescent="0.5">
      <c r="A16" s="388">
        <v>13</v>
      </c>
      <c r="B16" s="377">
        <v>43</v>
      </c>
      <c r="C16" s="351" t="s">
        <v>459</v>
      </c>
    </row>
    <row r="17" spans="1:5" x14ac:dyDescent="0.5">
      <c r="A17" s="388">
        <v>14</v>
      </c>
      <c r="B17" s="377">
        <v>46</v>
      </c>
      <c r="C17" s="351" t="s">
        <v>462</v>
      </c>
    </row>
    <row r="19" spans="1:5" x14ac:dyDescent="0.5">
      <c r="A19" s="724" t="s">
        <v>575</v>
      </c>
      <c r="B19" s="724"/>
      <c r="C19" s="724"/>
      <c r="D19" s="724"/>
      <c r="E19" s="724"/>
    </row>
    <row r="20" spans="1:5" x14ac:dyDescent="0.5">
      <c r="A20" s="723" t="s">
        <v>592</v>
      </c>
      <c r="B20" s="723"/>
      <c r="C20" s="723"/>
      <c r="D20" s="723" t="s">
        <v>593</v>
      </c>
      <c r="E20" s="723"/>
    </row>
    <row r="21" spans="1:5" x14ac:dyDescent="0.5">
      <c r="A21" s="393" t="s">
        <v>523</v>
      </c>
      <c r="B21" s="393" t="s">
        <v>551</v>
      </c>
      <c r="C21" s="393" t="s">
        <v>574</v>
      </c>
      <c r="D21" s="393" t="s">
        <v>551</v>
      </c>
      <c r="E21" s="393" t="s">
        <v>574</v>
      </c>
    </row>
    <row r="22" spans="1:5" ht="43.5" x14ac:dyDescent="0.5">
      <c r="A22" s="388">
        <v>1</v>
      </c>
      <c r="B22" s="349">
        <v>60</v>
      </c>
      <c r="C22" s="323" t="s">
        <v>470</v>
      </c>
      <c r="D22" s="392">
        <v>26</v>
      </c>
      <c r="E22" s="351" t="s">
        <v>470</v>
      </c>
    </row>
    <row r="23" spans="1:5" ht="43.5" x14ac:dyDescent="0.5">
      <c r="A23" s="388">
        <v>2</v>
      </c>
      <c r="B23" s="349">
        <v>62</v>
      </c>
      <c r="C23" s="387" t="s">
        <v>472</v>
      </c>
      <c r="D23" s="392">
        <v>27</v>
      </c>
      <c r="E23" s="378" t="s">
        <v>472</v>
      </c>
    </row>
    <row r="25" spans="1:5" x14ac:dyDescent="0.5">
      <c r="A25" s="724" t="s">
        <v>578</v>
      </c>
      <c r="B25" s="724"/>
      <c r="C25" s="724"/>
      <c r="D25" s="724"/>
      <c r="E25" s="724"/>
    </row>
    <row r="26" spans="1:5" x14ac:dyDescent="0.5">
      <c r="A26" s="723" t="s">
        <v>592</v>
      </c>
      <c r="B26" s="723"/>
      <c r="C26" s="723"/>
      <c r="D26" s="723" t="s">
        <v>593</v>
      </c>
      <c r="E26" s="723"/>
    </row>
    <row r="27" spans="1:5" x14ac:dyDescent="0.5">
      <c r="A27" s="393" t="s">
        <v>523</v>
      </c>
      <c r="B27" s="393" t="s">
        <v>551</v>
      </c>
      <c r="C27" s="393" t="s">
        <v>574</v>
      </c>
      <c r="D27" s="393" t="s">
        <v>551</v>
      </c>
      <c r="E27" s="393" t="s">
        <v>574</v>
      </c>
    </row>
    <row r="28" spans="1:5" ht="65.25" x14ac:dyDescent="0.5">
      <c r="A28" s="393">
        <v>1</v>
      </c>
      <c r="B28" s="389">
        <v>14</v>
      </c>
      <c r="C28" s="385" t="s">
        <v>432</v>
      </c>
      <c r="D28" s="392">
        <v>32</v>
      </c>
      <c r="E28" s="391" t="s">
        <v>617</v>
      </c>
    </row>
    <row r="29" spans="1:5" ht="44.25" customHeight="1" x14ac:dyDescent="0.5">
      <c r="A29" s="388">
        <v>2</v>
      </c>
      <c r="B29" s="349">
        <v>15</v>
      </c>
      <c r="C29" s="323" t="s">
        <v>433</v>
      </c>
      <c r="D29" s="392">
        <v>33</v>
      </c>
      <c r="E29" s="391" t="s">
        <v>618</v>
      </c>
    </row>
    <row r="30" spans="1:5" ht="65.25" x14ac:dyDescent="0.5">
      <c r="A30" s="388">
        <v>2</v>
      </c>
      <c r="B30" s="349">
        <v>16</v>
      </c>
      <c r="C30" s="323" t="s">
        <v>434</v>
      </c>
      <c r="D30" s="392">
        <v>35</v>
      </c>
      <c r="E30" s="391" t="s">
        <v>619</v>
      </c>
    </row>
    <row r="31" spans="1:5" ht="43.5" x14ac:dyDescent="0.5">
      <c r="A31" s="388">
        <v>3</v>
      </c>
      <c r="B31" s="349">
        <v>17</v>
      </c>
      <c r="C31" s="403" t="s">
        <v>435</v>
      </c>
      <c r="D31" s="354"/>
      <c r="E31" s="354"/>
    </row>
    <row r="32" spans="1:5" x14ac:dyDescent="0.5">
      <c r="A32" s="388">
        <v>4</v>
      </c>
      <c r="B32" s="349">
        <v>18</v>
      </c>
      <c r="C32" s="351" t="s">
        <v>436</v>
      </c>
    </row>
    <row r="33" spans="1:5" ht="21.75" customHeight="1" x14ac:dyDescent="0.5">
      <c r="A33" s="388">
        <v>6</v>
      </c>
      <c r="B33" s="389" t="s">
        <v>623</v>
      </c>
      <c r="C33" s="353" t="s">
        <v>463</v>
      </c>
    </row>
    <row r="34" spans="1:5" ht="43.5" x14ac:dyDescent="0.5">
      <c r="A34" s="388">
        <v>7</v>
      </c>
      <c r="B34" s="349">
        <v>71</v>
      </c>
      <c r="C34" s="351" t="s">
        <v>481</v>
      </c>
    </row>
    <row r="36" spans="1:5" x14ac:dyDescent="0.5">
      <c r="A36" s="724" t="s">
        <v>579</v>
      </c>
      <c r="B36" s="724"/>
      <c r="C36" s="724"/>
      <c r="D36" s="724"/>
      <c r="E36" s="724"/>
    </row>
    <row r="37" spans="1:5" x14ac:dyDescent="0.5">
      <c r="A37" s="723" t="s">
        <v>592</v>
      </c>
      <c r="B37" s="723"/>
      <c r="C37" s="723"/>
      <c r="D37" s="723" t="s">
        <v>593</v>
      </c>
      <c r="E37" s="723"/>
    </row>
    <row r="38" spans="1:5" x14ac:dyDescent="0.5">
      <c r="A38" s="393" t="s">
        <v>523</v>
      </c>
      <c r="B38" s="393" t="s">
        <v>551</v>
      </c>
      <c r="C38" s="393" t="s">
        <v>574</v>
      </c>
      <c r="D38" s="393" t="s">
        <v>551</v>
      </c>
      <c r="E38" s="393" t="s">
        <v>574</v>
      </c>
    </row>
    <row r="39" spans="1:5" ht="43.5" x14ac:dyDescent="0.5">
      <c r="A39" s="388">
        <v>1</v>
      </c>
      <c r="B39" s="389" t="s">
        <v>625</v>
      </c>
      <c r="C39" s="385" t="s">
        <v>431</v>
      </c>
      <c r="D39" s="392">
        <v>5</v>
      </c>
      <c r="E39" s="391" t="s">
        <v>594</v>
      </c>
    </row>
    <row r="40" spans="1:5" ht="65.25" x14ac:dyDescent="0.5">
      <c r="A40" s="388">
        <v>2</v>
      </c>
      <c r="B40" s="389" t="s">
        <v>626</v>
      </c>
      <c r="C40" s="385" t="s">
        <v>442</v>
      </c>
      <c r="D40" s="392">
        <v>6</v>
      </c>
      <c r="E40" s="391" t="s">
        <v>621</v>
      </c>
    </row>
    <row r="41" spans="1:5" ht="43.5" x14ac:dyDescent="0.5">
      <c r="A41" s="388">
        <v>3</v>
      </c>
      <c r="B41" s="349">
        <v>30</v>
      </c>
      <c r="C41" s="323" t="s">
        <v>447</v>
      </c>
      <c r="D41" s="392">
        <v>7</v>
      </c>
      <c r="E41" s="391" t="s">
        <v>595</v>
      </c>
    </row>
    <row r="42" spans="1:5" ht="65.25" x14ac:dyDescent="0.5">
      <c r="A42" s="388">
        <v>5</v>
      </c>
      <c r="B42" s="389" t="s">
        <v>624</v>
      </c>
      <c r="C42" s="353" t="s">
        <v>577</v>
      </c>
      <c r="D42" s="392">
        <v>8</v>
      </c>
      <c r="E42" s="391" t="s">
        <v>596</v>
      </c>
    </row>
    <row r="43" spans="1:5" ht="87" x14ac:dyDescent="0.5">
      <c r="A43" s="388">
        <v>4</v>
      </c>
      <c r="B43" s="349">
        <v>59</v>
      </c>
      <c r="C43" s="323" t="s">
        <v>469</v>
      </c>
      <c r="D43" s="392">
        <v>9</v>
      </c>
      <c r="E43" s="391" t="s">
        <v>597</v>
      </c>
    </row>
    <row r="44" spans="1:5" ht="65.25" x14ac:dyDescent="0.5">
      <c r="A44" s="388">
        <v>5</v>
      </c>
      <c r="B44" s="389" t="s">
        <v>627</v>
      </c>
      <c r="C44" s="385" t="s">
        <v>473</v>
      </c>
      <c r="D44" s="392">
        <v>10</v>
      </c>
      <c r="E44" s="391" t="s">
        <v>598</v>
      </c>
    </row>
    <row r="45" spans="1:5" ht="43.5" x14ac:dyDescent="0.5">
      <c r="A45" s="388">
        <v>6</v>
      </c>
      <c r="B45" s="389" t="s">
        <v>628</v>
      </c>
      <c r="C45" s="385" t="s">
        <v>474</v>
      </c>
      <c r="D45" s="392">
        <v>11</v>
      </c>
      <c r="E45" s="391" t="s">
        <v>599</v>
      </c>
    </row>
    <row r="46" spans="1:5" ht="43.5" x14ac:dyDescent="0.5">
      <c r="A46" s="388">
        <v>7</v>
      </c>
      <c r="B46" s="389" t="s">
        <v>629</v>
      </c>
      <c r="C46" s="420" t="s">
        <v>475</v>
      </c>
      <c r="D46" s="354"/>
      <c r="E46" s="354"/>
    </row>
    <row r="48" spans="1:5" x14ac:dyDescent="0.5">
      <c r="A48" s="724" t="s">
        <v>580</v>
      </c>
      <c r="B48" s="724"/>
      <c r="C48" s="724"/>
    </row>
    <row r="49" spans="1:5" x14ac:dyDescent="0.5">
      <c r="A49" s="723" t="s">
        <v>592</v>
      </c>
      <c r="B49" s="723"/>
      <c r="C49" s="723"/>
    </row>
    <row r="50" spans="1:5" x14ac:dyDescent="0.5">
      <c r="A50" s="393" t="s">
        <v>523</v>
      </c>
      <c r="B50" s="393" t="s">
        <v>551</v>
      </c>
      <c r="C50" s="393" t="s">
        <v>574</v>
      </c>
    </row>
    <row r="51" spans="1:5" ht="43.5" x14ac:dyDescent="0.5">
      <c r="A51" s="388">
        <v>1</v>
      </c>
      <c r="B51" s="349">
        <v>20</v>
      </c>
      <c r="C51" s="351" t="s">
        <v>437</v>
      </c>
    </row>
    <row r="52" spans="1:5" ht="43.5" x14ac:dyDescent="0.5">
      <c r="A52" s="388">
        <v>2</v>
      </c>
      <c r="B52" s="349">
        <v>21</v>
      </c>
      <c r="C52" s="351" t="s">
        <v>438</v>
      </c>
    </row>
    <row r="53" spans="1:5" ht="65.25" x14ac:dyDescent="0.5">
      <c r="A53" s="388">
        <v>3</v>
      </c>
      <c r="B53" s="349">
        <v>22</v>
      </c>
      <c r="C53" s="351" t="s">
        <v>439</v>
      </c>
    </row>
    <row r="54" spans="1:5" ht="43.5" x14ac:dyDescent="0.5">
      <c r="A54" s="388">
        <v>4</v>
      </c>
      <c r="B54" s="389" t="s">
        <v>630</v>
      </c>
      <c r="C54" s="353" t="s">
        <v>446</v>
      </c>
    </row>
    <row r="55" spans="1:5" ht="87" x14ac:dyDescent="0.5">
      <c r="A55" s="388">
        <v>5</v>
      </c>
      <c r="B55" s="349">
        <v>52</v>
      </c>
      <c r="C55" s="351" t="s">
        <v>464</v>
      </c>
    </row>
    <row r="56" spans="1:5" ht="43.5" x14ac:dyDescent="0.5">
      <c r="A56" s="388">
        <v>6</v>
      </c>
      <c r="B56" s="349">
        <v>61</v>
      </c>
      <c r="C56" s="351" t="s">
        <v>471</v>
      </c>
    </row>
    <row r="58" spans="1:5" x14ac:dyDescent="0.5">
      <c r="A58" s="724" t="s">
        <v>581</v>
      </c>
      <c r="B58" s="724"/>
      <c r="C58" s="724"/>
      <c r="D58" s="724"/>
      <c r="E58" s="724"/>
    </row>
    <row r="59" spans="1:5" x14ac:dyDescent="0.5">
      <c r="A59" s="723" t="s">
        <v>592</v>
      </c>
      <c r="B59" s="723"/>
      <c r="C59" s="723"/>
      <c r="D59" s="723" t="s">
        <v>593</v>
      </c>
      <c r="E59" s="723"/>
    </row>
    <row r="60" spans="1:5" x14ac:dyDescent="0.5">
      <c r="A60" s="393" t="s">
        <v>523</v>
      </c>
      <c r="B60" s="393" t="s">
        <v>551</v>
      </c>
      <c r="C60" s="393" t="s">
        <v>574</v>
      </c>
      <c r="D60" s="393" t="s">
        <v>523</v>
      </c>
      <c r="E60" s="393" t="s">
        <v>551</v>
      </c>
    </row>
    <row r="61" spans="1:5" ht="43.5" x14ac:dyDescent="0.5">
      <c r="A61" s="388">
        <v>1</v>
      </c>
      <c r="B61" s="349">
        <v>54</v>
      </c>
      <c r="C61" s="323" t="s">
        <v>465</v>
      </c>
      <c r="D61" s="392">
        <v>20</v>
      </c>
      <c r="E61" s="391" t="s">
        <v>606</v>
      </c>
    </row>
    <row r="62" spans="1:5" ht="43.5" x14ac:dyDescent="0.5">
      <c r="A62" s="388">
        <v>2</v>
      </c>
      <c r="B62" s="349">
        <v>55</v>
      </c>
      <c r="C62" s="323" t="s">
        <v>466</v>
      </c>
      <c r="D62" s="392">
        <v>21</v>
      </c>
      <c r="E62" s="391" t="s">
        <v>607</v>
      </c>
    </row>
    <row r="63" spans="1:5" ht="43.5" x14ac:dyDescent="0.5">
      <c r="A63" s="388">
        <v>3</v>
      </c>
      <c r="B63" s="389" t="s">
        <v>631</v>
      </c>
      <c r="C63" s="385" t="s">
        <v>467</v>
      </c>
      <c r="D63" s="392">
        <v>22</v>
      </c>
      <c r="E63" s="391" t="s">
        <v>608</v>
      </c>
    </row>
    <row r="64" spans="1:5" ht="43.5" x14ac:dyDescent="0.5">
      <c r="A64" s="388">
        <v>4</v>
      </c>
      <c r="B64" s="389" t="s">
        <v>632</v>
      </c>
      <c r="C64" s="385" t="s">
        <v>254</v>
      </c>
      <c r="D64" s="392">
        <v>23</v>
      </c>
      <c r="E64" s="391" t="s">
        <v>609</v>
      </c>
    </row>
    <row r="65" spans="1:5" ht="43.5" x14ac:dyDescent="0.5">
      <c r="A65" s="388">
        <v>5</v>
      </c>
      <c r="B65" s="349">
        <v>58</v>
      </c>
      <c r="C65" s="323" t="s">
        <v>468</v>
      </c>
      <c r="D65" s="392">
        <v>24</v>
      </c>
      <c r="E65" s="391" t="s">
        <v>610</v>
      </c>
    </row>
    <row r="66" spans="1:5" ht="43.5" x14ac:dyDescent="0.5">
      <c r="A66" s="388">
        <v>6</v>
      </c>
      <c r="B66" s="349">
        <v>73</v>
      </c>
      <c r="C66" s="323" t="s">
        <v>483</v>
      </c>
      <c r="D66" s="392">
        <v>25</v>
      </c>
      <c r="E66" s="391" t="s">
        <v>611</v>
      </c>
    </row>
    <row r="67" spans="1:5" ht="43.5" x14ac:dyDescent="0.5">
      <c r="A67" s="388">
        <v>7</v>
      </c>
      <c r="B67" s="349">
        <v>74</v>
      </c>
      <c r="C67" s="351" t="s">
        <v>622</v>
      </c>
    </row>
    <row r="69" spans="1:5" x14ac:dyDescent="0.5">
      <c r="A69" s="724" t="s">
        <v>582</v>
      </c>
      <c r="B69" s="724"/>
      <c r="C69" s="724"/>
    </row>
    <row r="70" spans="1:5" x14ac:dyDescent="0.5">
      <c r="A70" s="723" t="s">
        <v>592</v>
      </c>
      <c r="B70" s="723"/>
      <c r="C70" s="723"/>
    </row>
    <row r="71" spans="1:5" x14ac:dyDescent="0.5">
      <c r="A71" s="393" t="s">
        <v>523</v>
      </c>
      <c r="B71" s="393" t="s">
        <v>551</v>
      </c>
      <c r="C71" s="393" t="s">
        <v>574</v>
      </c>
    </row>
    <row r="72" spans="1:5" ht="43.5" x14ac:dyDescent="0.5">
      <c r="A72" s="388">
        <v>1</v>
      </c>
      <c r="B72" s="349">
        <v>8</v>
      </c>
      <c r="C72" s="351" t="s">
        <v>426</v>
      </c>
    </row>
    <row r="74" spans="1:5" x14ac:dyDescent="0.5">
      <c r="A74" s="724" t="s">
        <v>583</v>
      </c>
      <c r="B74" s="724"/>
      <c r="C74" s="724"/>
    </row>
    <row r="75" spans="1:5" x14ac:dyDescent="0.5">
      <c r="A75" s="723" t="s">
        <v>592</v>
      </c>
      <c r="B75" s="723"/>
      <c r="C75" s="723"/>
    </row>
    <row r="76" spans="1:5" x14ac:dyDescent="0.5">
      <c r="A76" s="393" t="s">
        <v>523</v>
      </c>
      <c r="B76" s="393" t="s">
        <v>551</v>
      </c>
      <c r="C76" s="393" t="s">
        <v>574</v>
      </c>
    </row>
    <row r="77" spans="1:5" ht="43.5" x14ac:dyDescent="0.5">
      <c r="A77" s="388">
        <v>1</v>
      </c>
      <c r="B77" s="347">
        <v>80</v>
      </c>
      <c r="C77" s="351" t="s">
        <v>416</v>
      </c>
    </row>
    <row r="78" spans="1:5" ht="14.25" customHeight="1" x14ac:dyDescent="0.5"/>
    <row r="79" spans="1:5" x14ac:dyDescent="0.5">
      <c r="A79" s="724" t="s">
        <v>224</v>
      </c>
      <c r="B79" s="724"/>
      <c r="C79" s="724"/>
      <c r="D79" s="724"/>
      <c r="E79" s="724"/>
    </row>
    <row r="80" spans="1:5" x14ac:dyDescent="0.5">
      <c r="A80" s="723" t="s">
        <v>592</v>
      </c>
      <c r="B80" s="723"/>
      <c r="C80" s="723"/>
      <c r="D80" s="723" t="s">
        <v>593</v>
      </c>
      <c r="E80" s="723"/>
    </row>
    <row r="81" spans="1:5" x14ac:dyDescent="0.5">
      <c r="A81" s="393" t="s">
        <v>523</v>
      </c>
      <c r="B81" s="393" t="s">
        <v>551</v>
      </c>
      <c r="C81" s="393" t="s">
        <v>574</v>
      </c>
      <c r="D81" s="398" t="s">
        <v>551</v>
      </c>
      <c r="E81" s="398" t="s">
        <v>574</v>
      </c>
    </row>
    <row r="82" spans="1:5" ht="43.5" x14ac:dyDescent="0.5">
      <c r="A82" s="388">
        <v>1</v>
      </c>
      <c r="B82" s="401" t="s">
        <v>633</v>
      </c>
      <c r="C82" s="385" t="s">
        <v>482</v>
      </c>
      <c r="D82" s="392">
        <v>28</v>
      </c>
      <c r="E82" s="391" t="s">
        <v>612</v>
      </c>
    </row>
    <row r="83" spans="1:5" x14ac:dyDescent="0.5">
      <c r="A83" s="388">
        <v>2</v>
      </c>
      <c r="B83" s="393"/>
      <c r="C83" s="402"/>
      <c r="D83" s="392">
        <v>29</v>
      </c>
      <c r="E83" s="391" t="s">
        <v>613</v>
      </c>
    </row>
    <row r="84" spans="1:5" ht="43.5" x14ac:dyDescent="0.5">
      <c r="A84" s="388">
        <v>3</v>
      </c>
      <c r="B84" s="393"/>
      <c r="C84" s="402"/>
      <c r="D84" s="392">
        <v>34</v>
      </c>
      <c r="E84" s="391" t="s">
        <v>614</v>
      </c>
    </row>
    <row r="85" spans="1:5" x14ac:dyDescent="0.5">
      <c r="D85" s="399"/>
      <c r="E85" s="400"/>
    </row>
    <row r="86" spans="1:5" x14ac:dyDescent="0.5">
      <c r="A86" s="724" t="s">
        <v>584</v>
      </c>
      <c r="B86" s="724"/>
      <c r="C86" s="724"/>
      <c r="D86" s="724"/>
      <c r="E86" s="724"/>
    </row>
    <row r="87" spans="1:5" x14ac:dyDescent="0.5">
      <c r="A87" s="723" t="s">
        <v>592</v>
      </c>
      <c r="B87" s="723"/>
      <c r="C87" s="723"/>
      <c r="D87" s="723" t="s">
        <v>593</v>
      </c>
      <c r="E87" s="723"/>
    </row>
    <row r="88" spans="1:5" x14ac:dyDescent="0.5">
      <c r="A88" s="393" t="s">
        <v>523</v>
      </c>
      <c r="B88" s="393" t="s">
        <v>551</v>
      </c>
      <c r="C88" s="393" t="s">
        <v>574</v>
      </c>
      <c r="D88" s="393" t="s">
        <v>551</v>
      </c>
      <c r="E88" s="393" t="s">
        <v>574</v>
      </c>
    </row>
    <row r="89" spans="1:5" ht="43.5" x14ac:dyDescent="0.5">
      <c r="A89" s="388">
        <v>1</v>
      </c>
      <c r="B89" s="349">
        <v>33</v>
      </c>
      <c r="C89" s="323" t="s">
        <v>450</v>
      </c>
      <c r="D89" s="392">
        <v>17</v>
      </c>
      <c r="E89" s="391" t="s">
        <v>603</v>
      </c>
    </row>
    <row r="90" spans="1:5" ht="65.25" x14ac:dyDescent="0.5">
      <c r="A90" s="388">
        <v>2</v>
      </c>
      <c r="B90" s="390" t="s">
        <v>634</v>
      </c>
      <c r="C90" s="348" t="s">
        <v>250</v>
      </c>
      <c r="D90" s="392">
        <v>18</v>
      </c>
      <c r="E90" s="391" t="s">
        <v>604</v>
      </c>
    </row>
    <row r="91" spans="1:5" ht="65.25" x14ac:dyDescent="0.5">
      <c r="A91" s="388">
        <v>3</v>
      </c>
      <c r="B91" s="114">
        <v>77</v>
      </c>
      <c r="C91" s="323" t="s">
        <v>414</v>
      </c>
      <c r="D91" s="392">
        <v>19</v>
      </c>
      <c r="E91" s="391" t="s">
        <v>605</v>
      </c>
    </row>
    <row r="92" spans="1:5" ht="65.25" x14ac:dyDescent="0.5">
      <c r="A92" s="388">
        <v>4</v>
      </c>
      <c r="B92" s="114">
        <v>79</v>
      </c>
      <c r="C92" s="379" t="s">
        <v>485</v>
      </c>
    </row>
    <row r="94" spans="1:5" x14ac:dyDescent="0.5">
      <c r="A94" s="724" t="s">
        <v>585</v>
      </c>
      <c r="B94" s="724"/>
      <c r="C94" s="724"/>
      <c r="D94" s="724"/>
      <c r="E94" s="724"/>
    </row>
    <row r="95" spans="1:5" x14ac:dyDescent="0.5">
      <c r="A95" s="723" t="s">
        <v>592</v>
      </c>
      <c r="B95" s="723"/>
      <c r="C95" s="723"/>
      <c r="D95" s="723" t="s">
        <v>593</v>
      </c>
      <c r="E95" s="723"/>
    </row>
    <row r="96" spans="1:5" x14ac:dyDescent="0.5">
      <c r="A96" s="393" t="s">
        <v>523</v>
      </c>
      <c r="B96" s="393" t="s">
        <v>551</v>
      </c>
      <c r="C96" s="393" t="s">
        <v>574</v>
      </c>
      <c r="D96" s="393" t="s">
        <v>551</v>
      </c>
      <c r="E96" s="393" t="s">
        <v>574</v>
      </c>
    </row>
    <row r="97" spans="1:5" ht="43.5" x14ac:dyDescent="0.5">
      <c r="A97" s="388">
        <v>1</v>
      </c>
      <c r="B97" s="349">
        <v>66</v>
      </c>
      <c r="C97" s="323" t="s">
        <v>476</v>
      </c>
      <c r="D97" s="392">
        <v>30</v>
      </c>
      <c r="E97" s="391" t="s">
        <v>615</v>
      </c>
    </row>
    <row r="98" spans="1:5" ht="65.25" x14ac:dyDescent="0.5">
      <c r="A98" s="388">
        <v>2</v>
      </c>
      <c r="B98" s="347">
        <v>67</v>
      </c>
      <c r="C98" s="323" t="s">
        <v>477</v>
      </c>
      <c r="D98" s="392">
        <v>31</v>
      </c>
      <c r="E98" s="391" t="s">
        <v>616</v>
      </c>
    </row>
    <row r="100" spans="1:5" x14ac:dyDescent="0.5">
      <c r="A100" s="724" t="s">
        <v>586</v>
      </c>
      <c r="B100" s="724"/>
      <c r="C100" s="724"/>
      <c r="D100" s="724"/>
      <c r="E100" s="724"/>
    </row>
    <row r="101" spans="1:5" x14ac:dyDescent="0.5">
      <c r="A101" s="723" t="s">
        <v>592</v>
      </c>
      <c r="B101" s="723"/>
      <c r="C101" s="723"/>
      <c r="D101" s="723" t="s">
        <v>593</v>
      </c>
      <c r="E101" s="723"/>
    </row>
    <row r="102" spans="1:5" x14ac:dyDescent="0.5">
      <c r="A102" s="393" t="s">
        <v>523</v>
      </c>
      <c r="B102" s="393" t="s">
        <v>551</v>
      </c>
      <c r="C102" s="393" t="s">
        <v>574</v>
      </c>
      <c r="D102" s="398" t="s">
        <v>551</v>
      </c>
      <c r="E102" s="398" t="s">
        <v>574</v>
      </c>
    </row>
    <row r="103" spans="1:5" ht="43.5" x14ac:dyDescent="0.5">
      <c r="A103" s="388">
        <v>1</v>
      </c>
      <c r="B103" s="349">
        <v>1</v>
      </c>
      <c r="C103" s="351" t="s">
        <v>420</v>
      </c>
      <c r="D103" s="388">
        <v>1</v>
      </c>
      <c r="E103" s="391" t="s">
        <v>589</v>
      </c>
    </row>
    <row r="104" spans="1:5" ht="65.25" x14ac:dyDescent="0.5">
      <c r="A104" s="388">
        <v>2</v>
      </c>
      <c r="B104" s="349">
        <v>2</v>
      </c>
      <c r="C104" s="351" t="s">
        <v>500</v>
      </c>
      <c r="D104" s="388">
        <v>2</v>
      </c>
      <c r="E104" s="391" t="s">
        <v>591</v>
      </c>
    </row>
    <row r="105" spans="1:5" ht="64.5" customHeight="1" x14ac:dyDescent="0.5">
      <c r="A105" s="388">
        <v>3</v>
      </c>
      <c r="B105" s="349">
        <v>3</v>
      </c>
      <c r="C105" s="351" t="s">
        <v>421</v>
      </c>
      <c r="D105" s="388">
        <v>3</v>
      </c>
      <c r="E105" s="391" t="s">
        <v>620</v>
      </c>
    </row>
    <row r="106" spans="1:5" ht="65.25" x14ac:dyDescent="0.5">
      <c r="A106" s="388">
        <v>4</v>
      </c>
      <c r="B106" s="349">
        <v>4</v>
      </c>
      <c r="C106" s="351" t="s">
        <v>422</v>
      </c>
      <c r="D106" s="388">
        <v>4</v>
      </c>
      <c r="E106" s="391" t="s">
        <v>590</v>
      </c>
    </row>
    <row r="107" spans="1:5" x14ac:dyDescent="0.5">
      <c r="A107" s="388">
        <v>5</v>
      </c>
      <c r="B107" s="349">
        <v>5</v>
      </c>
      <c r="C107" s="351" t="s">
        <v>423</v>
      </c>
    </row>
    <row r="108" spans="1:5" x14ac:dyDescent="0.5">
      <c r="A108" s="388">
        <v>6</v>
      </c>
      <c r="B108" s="349">
        <v>6</v>
      </c>
      <c r="C108" s="351" t="s">
        <v>424</v>
      </c>
    </row>
    <row r="109" spans="1:5" x14ac:dyDescent="0.5">
      <c r="A109" s="388">
        <v>7</v>
      </c>
      <c r="B109" s="349">
        <v>9</v>
      </c>
      <c r="C109" s="351" t="s">
        <v>427</v>
      </c>
    </row>
    <row r="110" spans="1:5" ht="43.5" x14ac:dyDescent="0.5">
      <c r="A110" s="388">
        <v>8</v>
      </c>
      <c r="B110" s="349">
        <v>10</v>
      </c>
      <c r="C110" s="351" t="s">
        <v>428</v>
      </c>
    </row>
    <row r="111" spans="1:5" ht="65.25" x14ac:dyDescent="0.5">
      <c r="A111" s="388">
        <v>9</v>
      </c>
      <c r="B111" s="349">
        <v>11</v>
      </c>
      <c r="C111" s="351" t="s">
        <v>429</v>
      </c>
    </row>
    <row r="112" spans="1:5" x14ac:dyDescent="0.5">
      <c r="A112" s="388">
        <v>10</v>
      </c>
      <c r="B112" s="349">
        <v>12</v>
      </c>
      <c r="C112" s="351" t="s">
        <v>430</v>
      </c>
    </row>
    <row r="113" spans="1:5" ht="43.5" x14ac:dyDescent="0.5">
      <c r="A113" s="388">
        <v>11</v>
      </c>
      <c r="B113" s="349">
        <v>31</v>
      </c>
      <c r="C113" s="351" t="s">
        <v>448</v>
      </c>
    </row>
    <row r="114" spans="1:5" ht="43.5" x14ac:dyDescent="0.5">
      <c r="A114" s="388">
        <v>12</v>
      </c>
      <c r="B114" s="349">
        <v>44</v>
      </c>
      <c r="C114" s="351" t="s">
        <v>460</v>
      </c>
    </row>
    <row r="115" spans="1:5" x14ac:dyDescent="0.5">
      <c r="A115" s="396"/>
      <c r="B115" s="352"/>
      <c r="C115" s="9"/>
    </row>
    <row r="116" spans="1:5" x14ac:dyDescent="0.5">
      <c r="A116" s="724" t="s">
        <v>587</v>
      </c>
      <c r="B116" s="724"/>
      <c r="C116" s="724"/>
    </row>
    <row r="117" spans="1:5" x14ac:dyDescent="0.5">
      <c r="A117" s="723" t="s">
        <v>592</v>
      </c>
      <c r="B117" s="723"/>
      <c r="C117" s="723"/>
    </row>
    <row r="118" spans="1:5" x14ac:dyDescent="0.5">
      <c r="A118" s="393" t="s">
        <v>523</v>
      </c>
      <c r="B118" s="393" t="s">
        <v>551</v>
      </c>
      <c r="C118" s="393" t="s">
        <v>574</v>
      </c>
    </row>
    <row r="119" spans="1:5" ht="49.5" customHeight="1" x14ac:dyDescent="0.5">
      <c r="A119" s="388">
        <v>1</v>
      </c>
      <c r="B119" s="389" t="s">
        <v>635</v>
      </c>
      <c r="C119" s="353" t="s">
        <v>440</v>
      </c>
    </row>
    <row r="120" spans="1:5" ht="65.25" x14ac:dyDescent="0.5">
      <c r="A120" s="388">
        <v>2</v>
      </c>
      <c r="B120" s="349">
        <v>24</v>
      </c>
      <c r="C120" s="351" t="s">
        <v>441</v>
      </c>
    </row>
    <row r="122" spans="1:5" x14ac:dyDescent="0.5">
      <c r="A122" s="724" t="s">
        <v>588</v>
      </c>
      <c r="B122" s="724"/>
      <c r="C122" s="724"/>
      <c r="D122" s="724"/>
      <c r="E122" s="724"/>
    </row>
    <row r="123" spans="1:5" x14ac:dyDescent="0.5">
      <c r="A123" s="723" t="s">
        <v>592</v>
      </c>
      <c r="B123" s="723"/>
      <c r="C123" s="723"/>
      <c r="D123" s="723" t="s">
        <v>593</v>
      </c>
      <c r="E123" s="723"/>
    </row>
    <row r="124" spans="1:5" x14ac:dyDescent="0.5">
      <c r="A124" s="393" t="s">
        <v>523</v>
      </c>
      <c r="B124" s="393" t="s">
        <v>551</v>
      </c>
      <c r="C124" s="393" t="s">
        <v>574</v>
      </c>
      <c r="D124" s="393" t="s">
        <v>551</v>
      </c>
      <c r="E124" s="393" t="s">
        <v>574</v>
      </c>
    </row>
    <row r="125" spans="1:5" ht="43.5" x14ac:dyDescent="0.5">
      <c r="A125" s="388">
        <v>1</v>
      </c>
      <c r="B125" s="349">
        <v>36</v>
      </c>
      <c r="C125" s="323" t="s">
        <v>453</v>
      </c>
      <c r="D125" s="392">
        <v>12</v>
      </c>
      <c r="E125" s="391" t="s">
        <v>600</v>
      </c>
    </row>
    <row r="126" spans="1:5" ht="43.5" x14ac:dyDescent="0.5">
      <c r="A126" s="725">
        <v>2</v>
      </c>
      <c r="B126" s="448">
        <v>37</v>
      </c>
      <c r="C126" s="323" t="s">
        <v>338</v>
      </c>
      <c r="D126" s="392">
        <v>13</v>
      </c>
      <c r="E126" s="391" t="s">
        <v>637</v>
      </c>
    </row>
    <row r="127" spans="1:5" ht="43.5" x14ac:dyDescent="0.5">
      <c r="A127" s="726"/>
      <c r="B127" s="448"/>
      <c r="C127" s="323" t="s">
        <v>342</v>
      </c>
      <c r="D127" s="392">
        <v>14</v>
      </c>
      <c r="E127" s="391" t="s">
        <v>601</v>
      </c>
    </row>
    <row r="128" spans="1:5" ht="65.25" x14ac:dyDescent="0.5">
      <c r="A128" s="727"/>
      <c r="B128" s="448"/>
      <c r="C128" s="323" t="s">
        <v>347</v>
      </c>
      <c r="D128" s="392">
        <v>15</v>
      </c>
      <c r="E128" s="391" t="s">
        <v>602</v>
      </c>
    </row>
    <row r="129" spans="1:5" ht="43.5" x14ac:dyDescent="0.5">
      <c r="A129" s="725">
        <v>3</v>
      </c>
      <c r="B129" s="448">
        <v>40</v>
      </c>
      <c r="C129" s="386" t="s">
        <v>456</v>
      </c>
      <c r="D129" s="392">
        <v>16</v>
      </c>
      <c r="E129" s="391" t="s">
        <v>638</v>
      </c>
    </row>
    <row r="130" spans="1:5" ht="43.5" x14ac:dyDescent="0.5">
      <c r="A130" s="726"/>
      <c r="B130" s="448"/>
      <c r="C130" s="350" t="s">
        <v>165</v>
      </c>
    </row>
    <row r="131" spans="1:5" ht="43.5" x14ac:dyDescent="0.5">
      <c r="A131" s="726"/>
      <c r="B131" s="448"/>
      <c r="C131" s="350" t="s">
        <v>168</v>
      </c>
    </row>
    <row r="132" spans="1:5" ht="43.5" x14ac:dyDescent="0.5">
      <c r="A132" s="727"/>
      <c r="B132" s="448"/>
      <c r="C132" s="350" t="s">
        <v>171</v>
      </c>
    </row>
    <row r="133" spans="1:5" ht="65.25" x14ac:dyDescent="0.5">
      <c r="A133" s="388">
        <v>4</v>
      </c>
      <c r="B133" s="349">
        <v>45</v>
      </c>
      <c r="C133" s="351" t="s">
        <v>461</v>
      </c>
    </row>
    <row r="134" spans="1:5" ht="43.5" x14ac:dyDescent="0.5">
      <c r="A134" s="388">
        <v>5</v>
      </c>
      <c r="B134" s="349">
        <v>47</v>
      </c>
      <c r="C134" s="351" t="s">
        <v>354</v>
      </c>
    </row>
    <row r="135" spans="1:5" ht="43.5" x14ac:dyDescent="0.5">
      <c r="A135" s="388">
        <v>6</v>
      </c>
      <c r="B135" s="389" t="s">
        <v>636</v>
      </c>
      <c r="C135" s="353" t="s">
        <v>244</v>
      </c>
    </row>
    <row r="136" spans="1:5" ht="43.5" x14ac:dyDescent="0.5">
      <c r="A136" s="388">
        <v>7</v>
      </c>
      <c r="B136" s="347">
        <v>49</v>
      </c>
      <c r="C136" s="351" t="s">
        <v>359</v>
      </c>
    </row>
  </sheetData>
  <mergeCells count="41">
    <mergeCell ref="A1:C1"/>
    <mergeCell ref="A74:C74"/>
    <mergeCell ref="A75:C75"/>
    <mergeCell ref="A69:C69"/>
    <mergeCell ref="A58:E58"/>
    <mergeCell ref="A48:C48"/>
    <mergeCell ref="A49:C49"/>
    <mergeCell ref="A2:C2"/>
    <mergeCell ref="D20:E20"/>
    <mergeCell ref="A19:E19"/>
    <mergeCell ref="A26:C26"/>
    <mergeCell ref="D26:E26"/>
    <mergeCell ref="D37:E37"/>
    <mergeCell ref="A36:E36"/>
    <mergeCell ref="A59:C59"/>
    <mergeCell ref="D59:E59"/>
    <mergeCell ref="A126:A128"/>
    <mergeCell ref="A129:A132"/>
    <mergeCell ref="A100:E100"/>
    <mergeCell ref="A101:C101"/>
    <mergeCell ref="D101:E101"/>
    <mergeCell ref="A117:C117"/>
    <mergeCell ref="B129:B132"/>
    <mergeCell ref="A116:C116"/>
    <mergeCell ref="B126:B128"/>
    <mergeCell ref="A123:C123"/>
    <mergeCell ref="D123:E123"/>
    <mergeCell ref="A122:E122"/>
    <mergeCell ref="A37:C37"/>
    <mergeCell ref="A20:C20"/>
    <mergeCell ref="A25:E25"/>
    <mergeCell ref="A95:C95"/>
    <mergeCell ref="D95:E95"/>
    <mergeCell ref="A94:E94"/>
    <mergeCell ref="A86:E86"/>
    <mergeCell ref="A70:C70"/>
    <mergeCell ref="A87:C87"/>
    <mergeCell ref="D87:E87"/>
    <mergeCell ref="A80:C80"/>
    <mergeCell ref="D80:E80"/>
    <mergeCell ref="A79:E79"/>
  </mergeCells>
  <pageMargins left="0.23622047244094491" right="0.23622047244094491" top="0.35433070866141736" bottom="0.35433070866141736" header="0.31496062992125984" footer="0.31496062992125984"/>
  <pageSetup paperSize="9" scale="93" orientation="portrait" r:id="rId1"/>
  <rowBreaks count="5" manualBreakCount="5">
    <brk id="24" max="4" man="1"/>
    <brk id="47" max="4" man="1"/>
    <brk id="68" max="4" man="1"/>
    <brk id="93" max="4" man="1"/>
    <brk id="11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KPIกระทรวง </vt:lpstr>
      <vt:lpstr>สรุป</vt:lpstr>
      <vt:lpstr>แยกรายกลุ่ม</vt:lpstr>
      <vt:lpstr>'KPIกระทรวง '!Print_Area</vt:lpstr>
      <vt:lpstr>แยกรายกลุ่ม!Print_Area</vt:lpstr>
      <vt:lpstr>'KPIกระทรวง 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/>
  <cp:lastPrinted>2017-10-20T04:27:20Z</cp:lastPrinted>
  <dcterms:created xsi:type="dcterms:W3CDTF">2016-11-16T01:47:01Z</dcterms:created>
  <dcterms:modified xsi:type="dcterms:W3CDTF">2017-11-21T04:02:33Z</dcterms:modified>
  <cp:contentStatus/>
</cp:coreProperties>
</file>