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คปสจ. 64\เดือนสิงหาคม 64\"/>
    </mc:Choice>
  </mc:AlternateContent>
  <xr:revisionPtr revIDLastSave="0" documentId="8_{90E4A4E6-812B-4D3B-A8B0-DC4A9A136291}" xr6:coauthVersionLast="47" xr6:coauthVersionMax="47" xr10:uidLastSave="{00000000-0000-0000-0000-000000000000}"/>
  <bookViews>
    <workbookView xWindow="-120" yWindow="-120" windowWidth="29040" windowHeight="15840" tabRatio="707" activeTab="9" xr2:uid="{00000000-000D-0000-FFFF-FFFF00000000}"/>
  </bookViews>
  <sheets>
    <sheet name="รพร.สระแก้ว" sheetId="22" r:id="rId1"/>
    <sheet name="รพ.คลองหาด" sheetId="31" r:id="rId2"/>
    <sheet name="รพ.ตาพระยา" sheetId="26" r:id="rId3"/>
    <sheet name="รพ.วังน้ำเย็น" sheetId="30" r:id="rId4"/>
    <sheet name="รพ.วัฒนานคร" sheetId="25" r:id="rId5"/>
    <sheet name="รพ.อรัญประเทศ" sheetId="17" r:id="rId6"/>
    <sheet name="รพ.เขาฉกรรจ์" sheetId="24" r:id="rId7"/>
    <sheet name="รพ.วังสมบูรณ์" sheetId="15" r:id="rId8"/>
    <sheet name="รพ.โคกสูง" sheetId="23" r:id="rId9"/>
    <sheet name="ปี 2564 ต.ค.2563- ส.ค.2564" sheetId="29" r:id="rId10"/>
    <sheet name="ฟอร์ม" sheetId="14" r:id="rId11"/>
  </sheets>
  <definedNames>
    <definedName name="_xlnm.Print_Titles" localSheetId="9">'ปี 2564 ต.ค.2563- ส.ค.2564'!$A:$A,'ปี 2564 ต.ค.2563- ส.ค.2564'!$3:$6</definedName>
    <definedName name="_xlnm.Print_Titles" localSheetId="10">ฟอร์ม!$A:$A</definedName>
    <definedName name="_xlnm.Print_Titles" localSheetId="6">รพ.เขาฉกรรจ์!$A:$A</definedName>
    <definedName name="_xlnm.Print_Titles" localSheetId="1">รพ.คลองหาด!$A:$A</definedName>
    <definedName name="_xlnm.Print_Titles" localSheetId="8">รพ.โคกสูง!$A:$A</definedName>
    <definedName name="_xlnm.Print_Titles" localSheetId="2">รพ.ตาพระยา!$A:$A</definedName>
    <definedName name="_xlnm.Print_Titles" localSheetId="3">รพ.วังน้ำเย็น!$A:$A</definedName>
    <definedName name="_xlnm.Print_Titles" localSheetId="7">รพ.วังสมบูรณ์!$A:$A</definedName>
    <definedName name="_xlnm.Print_Titles" localSheetId="4">รพ.วัฒนานคร!$A:$A</definedName>
    <definedName name="_xlnm.Print_Titles" localSheetId="5">รพ.อรัญประเทศ!$A:$A</definedName>
    <definedName name="_xlnm.Print_Titles" localSheetId="0">รพร.สระแก้ว!$A:$A</definedName>
    <definedName name="SAPBEXsysID" hidden="1">"BWP"</definedName>
  </definedNames>
  <calcPr calcId="191029"/>
</workbook>
</file>

<file path=xl/calcChain.xml><?xml version="1.0" encoding="utf-8"?>
<calcChain xmlns="http://schemas.openxmlformats.org/spreadsheetml/2006/main">
  <c r="AS14" i="29" l="1"/>
  <c r="AS7" i="29"/>
  <c r="AQ14" i="29"/>
  <c r="AQ7" i="29"/>
  <c r="AN14" i="29"/>
  <c r="AN7" i="29"/>
  <c r="AN27" i="29" s="1"/>
  <c r="AL14" i="29"/>
  <c r="AL7" i="29"/>
  <c r="AL27" i="29" s="1"/>
  <c r="AI14" i="29"/>
  <c r="AI7" i="29"/>
  <c r="AG14" i="29"/>
  <c r="AG7" i="29"/>
  <c r="AD14" i="29"/>
  <c r="AD7" i="29"/>
  <c r="AB14" i="29"/>
  <c r="AB7" i="29"/>
  <c r="AB27" i="29" s="1"/>
  <c r="Y14" i="29"/>
  <c r="Y7" i="29"/>
  <c r="W14" i="29"/>
  <c r="W7" i="29"/>
  <c r="T14" i="29"/>
  <c r="T7" i="29"/>
  <c r="T27" i="29" s="1"/>
  <c r="R14" i="29"/>
  <c r="R7" i="29"/>
  <c r="R27" i="29" s="1"/>
  <c r="O14" i="29"/>
  <c r="O7" i="29"/>
  <c r="M14" i="29"/>
  <c r="M7" i="29"/>
  <c r="M27" i="29" s="1"/>
  <c r="J14" i="29"/>
  <c r="J7" i="29"/>
  <c r="H14" i="29"/>
  <c r="H7" i="29"/>
  <c r="E14" i="29"/>
  <c r="E7" i="29"/>
  <c r="C14" i="29"/>
  <c r="C7" i="29"/>
  <c r="C27" i="29" l="1"/>
  <c r="AS27" i="29"/>
  <c r="AQ27" i="29"/>
  <c r="AI27" i="29"/>
  <c r="AG27" i="29"/>
  <c r="AD27" i="29"/>
  <c r="Y27" i="29"/>
  <c r="W27" i="29"/>
  <c r="O27" i="29"/>
  <c r="J27" i="29"/>
  <c r="H27" i="29"/>
  <c r="E27" i="29"/>
  <c r="X18" i="31"/>
  <c r="Y18" i="31"/>
  <c r="X19" i="31"/>
  <c r="Y19" i="31"/>
  <c r="X20" i="31"/>
  <c r="Y20" i="31"/>
  <c r="X21" i="31"/>
  <c r="Y21" i="31"/>
  <c r="X22" i="31"/>
  <c r="Y22" i="31"/>
  <c r="X23" i="31"/>
  <c r="Y23" i="31"/>
  <c r="X24" i="31"/>
  <c r="Y24" i="31"/>
  <c r="X25" i="31"/>
  <c r="Y25" i="31"/>
  <c r="X26" i="31"/>
  <c r="Y26" i="31"/>
  <c r="X27" i="31"/>
  <c r="Y27" i="31"/>
  <c r="X28" i="31"/>
  <c r="Y28" i="31"/>
  <c r="Y17" i="31"/>
  <c r="X17" i="31"/>
  <c r="X11" i="31"/>
  <c r="Y11" i="31"/>
  <c r="X12" i="31"/>
  <c r="Y12" i="31"/>
  <c r="X13" i="31"/>
  <c r="Y13" i="31"/>
  <c r="X14" i="31"/>
  <c r="Y14" i="31"/>
  <c r="X15" i="31"/>
  <c r="Y15" i="31"/>
  <c r="Y10" i="31"/>
  <c r="X10" i="31"/>
  <c r="AI28" i="31" l="1"/>
  <c r="AP28" i="31" s="1"/>
  <c r="Z28" i="31"/>
  <c r="AF28" i="31" s="1"/>
  <c r="Q28" i="31"/>
  <c r="P28" i="31"/>
  <c r="N28" i="31"/>
  <c r="K28" i="31"/>
  <c r="L28" i="31" s="1"/>
  <c r="G28" i="31"/>
  <c r="F28" i="31"/>
  <c r="D28" i="31"/>
  <c r="AI27" i="31"/>
  <c r="Z27" i="31"/>
  <c r="AN27" i="31" s="1"/>
  <c r="Q27" i="31"/>
  <c r="P27" i="31"/>
  <c r="N27" i="31"/>
  <c r="K27" i="31"/>
  <c r="L27" i="31" s="1"/>
  <c r="G27" i="31"/>
  <c r="F27" i="31"/>
  <c r="D27" i="31"/>
  <c r="AI26" i="31"/>
  <c r="Z26" i="31"/>
  <c r="AE26" i="31" s="1"/>
  <c r="Q26" i="31"/>
  <c r="P26" i="31"/>
  <c r="N26" i="31"/>
  <c r="K26" i="31"/>
  <c r="L26" i="31" s="1"/>
  <c r="G26" i="31"/>
  <c r="F26" i="31"/>
  <c r="D26" i="31"/>
  <c r="AI25" i="31"/>
  <c r="Z25" i="31"/>
  <c r="AN25" i="31" s="1"/>
  <c r="Q25" i="31"/>
  <c r="P25" i="31"/>
  <c r="N25" i="31"/>
  <c r="K25" i="31"/>
  <c r="L25" i="31" s="1"/>
  <c r="G25" i="31"/>
  <c r="F25" i="31"/>
  <c r="D25" i="31"/>
  <c r="AI24" i="31"/>
  <c r="Z24" i="31"/>
  <c r="AN24" i="31" s="1"/>
  <c r="Q24" i="31"/>
  <c r="P24" i="31"/>
  <c r="N24" i="31"/>
  <c r="K24" i="31"/>
  <c r="L24" i="31" s="1"/>
  <c r="G24" i="31"/>
  <c r="F24" i="31"/>
  <c r="D24" i="31"/>
  <c r="AI23" i="31"/>
  <c r="Z23" i="31"/>
  <c r="AC23" i="31" s="1"/>
  <c r="AD23" i="31" s="1"/>
  <c r="Q23" i="31"/>
  <c r="P23" i="31"/>
  <c r="N23" i="31"/>
  <c r="K23" i="31"/>
  <c r="L23" i="31" s="1"/>
  <c r="G23" i="31"/>
  <c r="F23" i="31"/>
  <c r="D23" i="31"/>
  <c r="AI22" i="31"/>
  <c r="Z22" i="31"/>
  <c r="AN22" i="31" s="1"/>
  <c r="Q22" i="31"/>
  <c r="P22" i="31"/>
  <c r="N22" i="31"/>
  <c r="K22" i="31"/>
  <c r="L22" i="31" s="1"/>
  <c r="G22" i="31"/>
  <c r="F22" i="31"/>
  <c r="D22" i="31"/>
  <c r="AI21" i="31"/>
  <c r="Z21" i="31"/>
  <c r="AC21" i="31" s="1"/>
  <c r="AD21" i="31" s="1"/>
  <c r="Q21" i="31"/>
  <c r="P21" i="31"/>
  <c r="N21" i="31"/>
  <c r="K21" i="31"/>
  <c r="L21" i="31" s="1"/>
  <c r="G21" i="31"/>
  <c r="F21" i="31"/>
  <c r="D21" i="31"/>
  <c r="AI20" i="31"/>
  <c r="Z20" i="31"/>
  <c r="AA20" i="31" s="1"/>
  <c r="Q20" i="31"/>
  <c r="P20" i="31"/>
  <c r="N20" i="31"/>
  <c r="K20" i="31"/>
  <c r="L20" i="31" s="1"/>
  <c r="G20" i="31"/>
  <c r="F20" i="31"/>
  <c r="D20" i="31"/>
  <c r="AI19" i="31"/>
  <c r="AD19" i="31"/>
  <c r="Z19" i="31"/>
  <c r="AE19" i="31" s="1"/>
  <c r="Q19" i="31"/>
  <c r="P19" i="31"/>
  <c r="N19" i="31"/>
  <c r="K19" i="31"/>
  <c r="L19" i="31" s="1"/>
  <c r="G19" i="31"/>
  <c r="F19" i="31"/>
  <c r="D19" i="31"/>
  <c r="AI18" i="31"/>
  <c r="Z18" i="31"/>
  <c r="AN18" i="31" s="1"/>
  <c r="Q18" i="31"/>
  <c r="P18" i="31"/>
  <c r="N18" i="31"/>
  <c r="K18" i="31"/>
  <c r="L18" i="31" s="1"/>
  <c r="G18" i="31"/>
  <c r="F18" i="31"/>
  <c r="D18" i="31"/>
  <c r="AI17" i="31"/>
  <c r="Z17" i="31"/>
  <c r="AN17" i="31" s="1"/>
  <c r="Q17" i="31"/>
  <c r="P17" i="31"/>
  <c r="N17" i="31"/>
  <c r="K17" i="31"/>
  <c r="G17" i="31"/>
  <c r="F17" i="31"/>
  <c r="D17" i="31"/>
  <c r="AH16" i="31"/>
  <c r="AG16" i="31"/>
  <c r="W16" i="31"/>
  <c r="V16" i="31"/>
  <c r="U16" i="31"/>
  <c r="T16" i="31"/>
  <c r="S16" i="31"/>
  <c r="R16" i="31"/>
  <c r="O16" i="31"/>
  <c r="M16" i="31"/>
  <c r="N16" i="31" s="1"/>
  <c r="J16" i="31"/>
  <c r="I16" i="31"/>
  <c r="H16" i="31"/>
  <c r="E16" i="31"/>
  <c r="C16" i="31"/>
  <c r="B16" i="31"/>
  <c r="AI15" i="31"/>
  <c r="Z15" i="31"/>
  <c r="AC15" i="31" s="1"/>
  <c r="AD15" i="31" s="1"/>
  <c r="Q15" i="31"/>
  <c r="P15" i="31"/>
  <c r="N15" i="31"/>
  <c r="K15" i="31"/>
  <c r="L15" i="31" s="1"/>
  <c r="G15" i="31"/>
  <c r="F15" i="31"/>
  <c r="D15" i="31"/>
  <c r="AI14" i="31"/>
  <c r="Z14" i="31"/>
  <c r="AA14" i="31" s="1"/>
  <c r="Q14" i="31"/>
  <c r="P14" i="31"/>
  <c r="N14" i="31"/>
  <c r="K14" i="31"/>
  <c r="L14" i="31" s="1"/>
  <c r="G14" i="31"/>
  <c r="F14" i="31"/>
  <c r="D14" i="31"/>
  <c r="AI13" i="31"/>
  <c r="Z13" i="31"/>
  <c r="AE13" i="31" s="1"/>
  <c r="Q13" i="31"/>
  <c r="P13" i="31"/>
  <c r="N13" i="31"/>
  <c r="K13" i="31"/>
  <c r="L13" i="31" s="1"/>
  <c r="G13" i="31"/>
  <c r="F13" i="31"/>
  <c r="D13" i="31"/>
  <c r="AI12" i="31"/>
  <c r="Z12" i="31"/>
  <c r="AE12" i="31" s="1"/>
  <c r="AF12" i="31" s="1"/>
  <c r="Q12" i="31"/>
  <c r="P12" i="31"/>
  <c r="N12" i="31"/>
  <c r="K12" i="31"/>
  <c r="L12" i="31" s="1"/>
  <c r="G12" i="31"/>
  <c r="F12" i="31"/>
  <c r="D12" i="31"/>
  <c r="AI11" i="31"/>
  <c r="Z11" i="31"/>
  <c r="AN11" i="31" s="1"/>
  <c r="Q11" i="31"/>
  <c r="S11" i="31" s="1"/>
  <c r="S9" i="31" s="1"/>
  <c r="S29" i="31" s="1"/>
  <c r="P11" i="31"/>
  <c r="N11" i="31"/>
  <c r="K11" i="31"/>
  <c r="L11" i="31" s="1"/>
  <c r="G11" i="31"/>
  <c r="F11" i="31"/>
  <c r="D11" i="31"/>
  <c r="AI10" i="31"/>
  <c r="Z10" i="31"/>
  <c r="AA10" i="31" s="1"/>
  <c r="Q10" i="31"/>
  <c r="P10" i="31"/>
  <c r="N10" i="31"/>
  <c r="K10" i="31"/>
  <c r="G10" i="31"/>
  <c r="F10" i="31"/>
  <c r="D10" i="31"/>
  <c r="AH9" i="31"/>
  <c r="AG9" i="31"/>
  <c r="W9" i="31"/>
  <c r="V9" i="31"/>
  <c r="U9" i="31"/>
  <c r="U29" i="31" s="1"/>
  <c r="T9" i="31"/>
  <c r="R9" i="31"/>
  <c r="O9" i="31"/>
  <c r="M9" i="31"/>
  <c r="J9" i="31"/>
  <c r="I9" i="31"/>
  <c r="H9" i="31"/>
  <c r="E9" i="31"/>
  <c r="C9" i="31"/>
  <c r="C29" i="31" s="1"/>
  <c r="B9" i="31"/>
  <c r="I29" i="31" l="1"/>
  <c r="Q9" i="31"/>
  <c r="K16" i="31"/>
  <c r="L16" i="31" s="1"/>
  <c r="B29" i="31"/>
  <c r="D29" i="31" s="1"/>
  <c r="G9" i="31"/>
  <c r="G29" i="31" s="1"/>
  <c r="G16" i="31"/>
  <c r="AN12" i="31"/>
  <c r="AH29" i="31"/>
  <c r="T29" i="31"/>
  <c r="X29" i="31" s="1"/>
  <c r="D9" i="31"/>
  <c r="E29" i="31"/>
  <c r="F29" i="31" s="1"/>
  <c r="H29" i="31"/>
  <c r="AI16" i="31"/>
  <c r="AG29" i="31"/>
  <c r="P16" i="31"/>
  <c r="L17" i="31"/>
  <c r="AI9" i="31"/>
  <c r="F16" i="31"/>
  <c r="V29" i="31"/>
  <c r="AA18" i="31"/>
  <c r="AN10" i="31"/>
  <c r="W29" i="31"/>
  <c r="Y29" i="31" s="1"/>
  <c r="Q16" i="31"/>
  <c r="AC18" i="31"/>
  <c r="AD18" i="31" s="1"/>
  <c r="O29" i="31"/>
  <c r="AE18" i="31"/>
  <c r="AF18" i="31" s="1"/>
  <c r="P9" i="31"/>
  <c r="J29" i="31"/>
  <c r="AJ28" i="31"/>
  <c r="F9" i="31"/>
  <c r="K9" i="31"/>
  <c r="K29" i="31" s="1"/>
  <c r="L29" i="31" s="1"/>
  <c r="AA23" i="31"/>
  <c r="AA28" i="31"/>
  <c r="AC28" i="31"/>
  <c r="AD28" i="31" s="1"/>
  <c r="AA27" i="31"/>
  <c r="AE25" i="31"/>
  <c r="AF25" i="31" s="1"/>
  <c r="AE20" i="31"/>
  <c r="AF20" i="31" s="1"/>
  <c r="AA22" i="31"/>
  <c r="AN19" i="31"/>
  <c r="AE21" i="31"/>
  <c r="AP21" i="31" s="1"/>
  <c r="AN21" i="31"/>
  <c r="AN26" i="31"/>
  <c r="AE23" i="31"/>
  <c r="AJ23" i="31" s="1"/>
  <c r="AE27" i="31"/>
  <c r="AP27" i="31" s="1"/>
  <c r="AN23" i="31"/>
  <c r="AN28" i="31"/>
  <c r="AC20" i="31"/>
  <c r="AD20" i="31" s="1"/>
  <c r="AA25" i="31"/>
  <c r="AO28" i="31"/>
  <c r="AC25" i="31"/>
  <c r="AD25" i="31" s="1"/>
  <c r="AC27" i="31"/>
  <c r="AD27" i="31" s="1"/>
  <c r="AC14" i="31"/>
  <c r="AD14" i="31" s="1"/>
  <c r="AE15" i="31"/>
  <c r="AP15" i="31" s="1"/>
  <c r="AC12" i="31"/>
  <c r="AD12" i="31" s="1"/>
  <c r="AA12" i="31"/>
  <c r="AN13" i="31"/>
  <c r="AN15" i="31"/>
  <c r="AJ12" i="31"/>
  <c r="AC10" i="31"/>
  <c r="AD10" i="31" s="1"/>
  <c r="AE10" i="31"/>
  <c r="AP10" i="31" s="1"/>
  <c r="Y16" i="31"/>
  <c r="AO19" i="31"/>
  <c r="AJ19" i="31"/>
  <c r="AF19" i="31"/>
  <c r="AP19" i="31"/>
  <c r="AF26" i="31"/>
  <c r="AP26" i="31"/>
  <c r="AO26" i="31"/>
  <c r="AJ26" i="31"/>
  <c r="AO13" i="31"/>
  <c r="AJ13" i="31"/>
  <c r="AP13" i="31"/>
  <c r="AF13" i="31"/>
  <c r="AJ11" i="31"/>
  <c r="X16" i="31"/>
  <c r="M29" i="31"/>
  <c r="AA13" i="31"/>
  <c r="AC17" i="31"/>
  <c r="AD17" i="31" s="1"/>
  <c r="AE22" i="31"/>
  <c r="X9" i="31"/>
  <c r="AE11" i="31"/>
  <c r="AO12" i="31"/>
  <c r="AC13" i="31"/>
  <c r="AD13" i="31" s="1"/>
  <c r="AA19" i="31"/>
  <c r="AA26" i="31"/>
  <c r="Y9" i="31"/>
  <c r="AP12" i="31"/>
  <c r="AN14" i="31"/>
  <c r="AA15" i="31"/>
  <c r="D16" i="31"/>
  <c r="AE17" i="31"/>
  <c r="AN20" i="31"/>
  <c r="AA21" i="31"/>
  <c r="AE24" i="31"/>
  <c r="AC26" i="31"/>
  <c r="AD26" i="31" s="1"/>
  <c r="L10" i="31"/>
  <c r="AE14" i="31"/>
  <c r="AC24" i="31"/>
  <c r="AD24" i="31" s="1"/>
  <c r="N9" i="31"/>
  <c r="AA11" i="31"/>
  <c r="AC22" i="31"/>
  <c r="AD22" i="31" s="1"/>
  <c r="AA17" i="31"/>
  <c r="AA24" i="31"/>
  <c r="R29" i="31"/>
  <c r="AC11" i="31"/>
  <c r="AD11" i="31" s="1"/>
  <c r="L9" i="31" l="1"/>
  <c r="AI29" i="31"/>
  <c r="Q29" i="31"/>
  <c r="N29" i="31"/>
  <c r="AP18" i="31"/>
  <c r="AJ20" i="31"/>
  <c r="AO27" i="31"/>
  <c r="AO25" i="31"/>
  <c r="AJ18" i="31"/>
  <c r="AO18" i="31"/>
  <c r="AJ27" i="31"/>
  <c r="AP23" i="31"/>
  <c r="Z16" i="31"/>
  <c r="AC16" i="31" s="1"/>
  <c r="AD16" i="31" s="1"/>
  <c r="AO20" i="31"/>
  <c r="AP20" i="31"/>
  <c r="AJ21" i="31"/>
  <c r="AO21" i="31"/>
  <c r="AF21" i="31"/>
  <c r="AO23" i="31"/>
  <c r="AF23" i="31"/>
  <c r="AF27" i="31"/>
  <c r="AJ25" i="31"/>
  <c r="AP25" i="31"/>
  <c r="AO15" i="31"/>
  <c r="AJ15" i="31"/>
  <c r="AF15" i="31"/>
  <c r="AJ10" i="31"/>
  <c r="AF10" i="31"/>
  <c r="AO10" i="31"/>
  <c r="Z9" i="31"/>
  <c r="AC9" i="31" s="1"/>
  <c r="AD9" i="31" s="1"/>
  <c r="AP24" i="31"/>
  <c r="AO24" i="31"/>
  <c r="AJ24" i="31"/>
  <c r="AF24" i="31"/>
  <c r="AF14" i="31"/>
  <c r="AO14" i="31"/>
  <c r="AP17" i="31"/>
  <c r="AO17" i="31"/>
  <c r="AJ17" i="31"/>
  <c r="AE16" i="31"/>
  <c r="AF17" i="31"/>
  <c r="Z29" i="31"/>
  <c r="AC29" i="31" s="1"/>
  <c r="AD29" i="31" s="1"/>
  <c r="AP22" i="31"/>
  <c r="AO22" i="31"/>
  <c r="AJ22" i="31"/>
  <c r="AF22" i="31"/>
  <c r="P29" i="31"/>
  <c r="AJ14" i="31"/>
  <c r="AP11" i="31"/>
  <c r="AE9" i="31"/>
  <c r="AO11" i="31"/>
  <c r="AF11" i="31"/>
  <c r="AP14" i="31"/>
  <c r="AA16" i="31" l="1"/>
  <c r="AN16" i="31"/>
  <c r="AA9" i="31"/>
  <c r="AN9" i="31"/>
  <c r="AN29" i="31"/>
  <c r="AA29" i="31"/>
  <c r="AF9" i="31"/>
  <c r="AE29" i="31"/>
  <c r="AO9" i="31"/>
  <c r="AP9" i="31"/>
  <c r="AJ9" i="31"/>
  <c r="AF16" i="31"/>
  <c r="AO16" i="31"/>
  <c r="AP16" i="31"/>
  <c r="AJ16" i="31"/>
  <c r="AF29" i="31" l="1"/>
  <c r="AO29" i="31"/>
  <c r="AJ29" i="31"/>
  <c r="AP29" i="31"/>
  <c r="T32" i="30" l="1"/>
  <c r="T40" i="30"/>
  <c r="T35" i="30" l="1"/>
  <c r="AI28" i="30" l="1"/>
  <c r="AP28" i="30" s="1"/>
  <c r="Y28" i="30"/>
  <c r="X28" i="30"/>
  <c r="Q28" i="30"/>
  <c r="P28" i="30"/>
  <c r="N28" i="30"/>
  <c r="K28" i="30"/>
  <c r="L28" i="30" s="1"/>
  <c r="G28" i="30"/>
  <c r="F28" i="30"/>
  <c r="D28" i="30"/>
  <c r="AI27" i="30"/>
  <c r="AJ27" i="30" s="1"/>
  <c r="Y27" i="30"/>
  <c r="X27" i="30"/>
  <c r="Q27" i="30"/>
  <c r="P27" i="30"/>
  <c r="N27" i="30"/>
  <c r="K27" i="30"/>
  <c r="L27" i="30" s="1"/>
  <c r="G27" i="30"/>
  <c r="F27" i="30"/>
  <c r="D27" i="30"/>
  <c r="AI26" i="30"/>
  <c r="AP26" i="30" s="1"/>
  <c r="Y26" i="30"/>
  <c r="X26" i="30"/>
  <c r="Q26" i="30"/>
  <c r="P26" i="30"/>
  <c r="N26" i="30"/>
  <c r="K26" i="30"/>
  <c r="L26" i="30" s="1"/>
  <c r="G26" i="30"/>
  <c r="F26" i="30"/>
  <c r="D26" i="30"/>
  <c r="AI25" i="30"/>
  <c r="AP25" i="30" s="1"/>
  <c r="Y25" i="30"/>
  <c r="X25" i="30"/>
  <c r="Q25" i="30"/>
  <c r="P25" i="30"/>
  <c r="N25" i="30"/>
  <c r="K25" i="30"/>
  <c r="L25" i="30" s="1"/>
  <c r="G25" i="30"/>
  <c r="F25" i="30"/>
  <c r="D25" i="30"/>
  <c r="AI24" i="30"/>
  <c r="AJ24" i="30" s="1"/>
  <c r="Y24" i="30"/>
  <c r="X24" i="30"/>
  <c r="Z24" i="30" s="1"/>
  <c r="Q24" i="30"/>
  <c r="P24" i="30"/>
  <c r="N24" i="30"/>
  <c r="K24" i="30"/>
  <c r="L24" i="30" s="1"/>
  <c r="G24" i="30"/>
  <c r="F24" i="30"/>
  <c r="D24" i="30"/>
  <c r="AI23" i="30"/>
  <c r="AP23" i="30" s="1"/>
  <c r="Y23" i="30"/>
  <c r="X23" i="30"/>
  <c r="Q23" i="30"/>
  <c r="P23" i="30"/>
  <c r="N23" i="30"/>
  <c r="K23" i="30"/>
  <c r="L23" i="30" s="1"/>
  <c r="G23" i="30"/>
  <c r="F23" i="30"/>
  <c r="D23" i="30"/>
  <c r="AI22" i="30"/>
  <c r="AP22" i="30" s="1"/>
  <c r="Y22" i="30"/>
  <c r="X22" i="30"/>
  <c r="Q22" i="30"/>
  <c r="P22" i="30"/>
  <c r="N22" i="30"/>
  <c r="K22" i="30"/>
  <c r="L22" i="30" s="1"/>
  <c r="G22" i="30"/>
  <c r="F22" i="30"/>
  <c r="D22" i="30"/>
  <c r="AI21" i="30"/>
  <c r="AJ21" i="30" s="1"/>
  <c r="Y21" i="30"/>
  <c r="X21" i="30"/>
  <c r="Q21" i="30"/>
  <c r="P21" i="30"/>
  <c r="N21" i="30"/>
  <c r="K21" i="30"/>
  <c r="L21" i="30" s="1"/>
  <c r="G21" i="30"/>
  <c r="F21" i="30"/>
  <c r="D21" i="30"/>
  <c r="AI20" i="30"/>
  <c r="AP20" i="30" s="1"/>
  <c r="Y20" i="30"/>
  <c r="X20" i="30"/>
  <c r="Q20" i="30"/>
  <c r="P20" i="30"/>
  <c r="N20" i="30"/>
  <c r="K20" i="30"/>
  <c r="G20" i="30"/>
  <c r="F20" i="30"/>
  <c r="D20" i="30"/>
  <c r="AI19" i="30"/>
  <c r="AP19" i="30" s="1"/>
  <c r="AD19" i="30"/>
  <c r="Y19" i="30"/>
  <c r="X19" i="30"/>
  <c r="Q19" i="30"/>
  <c r="P19" i="30"/>
  <c r="N19" i="30"/>
  <c r="K19" i="30"/>
  <c r="L19" i="30" s="1"/>
  <c r="G19" i="30"/>
  <c r="F19" i="30"/>
  <c r="D19" i="30"/>
  <c r="AI18" i="30"/>
  <c r="AJ18" i="30" s="1"/>
  <c r="Y18" i="30"/>
  <c r="X18" i="30"/>
  <c r="Z18" i="30" s="1"/>
  <c r="Q18" i="30"/>
  <c r="P18" i="30"/>
  <c r="N18" i="30"/>
  <c r="K18" i="30"/>
  <c r="L18" i="30" s="1"/>
  <c r="G18" i="30"/>
  <c r="F18" i="30"/>
  <c r="D18" i="30"/>
  <c r="AI17" i="30"/>
  <c r="AP17" i="30" s="1"/>
  <c r="Y17" i="30"/>
  <c r="X17" i="30"/>
  <c r="Q17" i="30"/>
  <c r="P17" i="30"/>
  <c r="N17" i="30"/>
  <c r="K17" i="30"/>
  <c r="L17" i="30" s="1"/>
  <c r="G17" i="30"/>
  <c r="F17" i="30"/>
  <c r="D17" i="30"/>
  <c r="AH16" i="30"/>
  <c r="AG16" i="30"/>
  <c r="AE16" i="30"/>
  <c r="W16" i="30"/>
  <c r="V16" i="30"/>
  <c r="U16" i="30"/>
  <c r="T16" i="30"/>
  <c r="X16" i="30" s="1"/>
  <c r="S16" i="30"/>
  <c r="R16" i="30"/>
  <c r="O16" i="30"/>
  <c r="M16" i="30"/>
  <c r="J16" i="30"/>
  <c r="I16" i="30"/>
  <c r="H16" i="30"/>
  <c r="E16" i="30"/>
  <c r="C16" i="30"/>
  <c r="B16" i="30"/>
  <c r="AI15" i="30"/>
  <c r="AP15" i="30" s="1"/>
  <c r="Y15" i="30"/>
  <c r="X15" i="30"/>
  <c r="Q15" i="30"/>
  <c r="P15" i="30"/>
  <c r="N15" i="30"/>
  <c r="K15" i="30"/>
  <c r="L15" i="30" s="1"/>
  <c r="G15" i="30"/>
  <c r="F15" i="30"/>
  <c r="D15" i="30"/>
  <c r="AI14" i="30"/>
  <c r="AJ14" i="30" s="1"/>
  <c r="Y14" i="30"/>
  <c r="X14" i="30"/>
  <c r="Z14" i="30" s="1"/>
  <c r="Q14" i="30"/>
  <c r="P14" i="30"/>
  <c r="N14" i="30"/>
  <c r="K14" i="30"/>
  <c r="L14" i="30" s="1"/>
  <c r="G14" i="30"/>
  <c r="F14" i="30"/>
  <c r="D14" i="30"/>
  <c r="AI13" i="30"/>
  <c r="AP13" i="30" s="1"/>
  <c r="Y13" i="30"/>
  <c r="X13" i="30"/>
  <c r="Q13" i="30"/>
  <c r="P13" i="30"/>
  <c r="N13" i="30"/>
  <c r="K13" i="30"/>
  <c r="L13" i="30" s="1"/>
  <c r="G13" i="30"/>
  <c r="F13" i="30"/>
  <c r="D13" i="30"/>
  <c r="AI12" i="30"/>
  <c r="AP12" i="30" s="1"/>
  <c r="Y12" i="30"/>
  <c r="X12" i="30"/>
  <c r="Q12" i="30"/>
  <c r="P12" i="30"/>
  <c r="N12" i="30"/>
  <c r="K12" i="30"/>
  <c r="L12" i="30" s="1"/>
  <c r="G12" i="30"/>
  <c r="F12" i="30"/>
  <c r="D12" i="30"/>
  <c r="AI11" i="30"/>
  <c r="AJ11" i="30" s="1"/>
  <c r="Y11" i="30"/>
  <c r="X11" i="30"/>
  <c r="Q11" i="30"/>
  <c r="P11" i="30"/>
  <c r="N11" i="30"/>
  <c r="K11" i="30"/>
  <c r="L11" i="30" s="1"/>
  <c r="G11" i="30"/>
  <c r="F11" i="30"/>
  <c r="D11" i="30"/>
  <c r="AI10" i="30"/>
  <c r="AP10" i="30" s="1"/>
  <c r="Y10" i="30"/>
  <c r="X10" i="30"/>
  <c r="Z10" i="30" s="1"/>
  <c r="Q10" i="30"/>
  <c r="P10" i="30"/>
  <c r="N10" i="30"/>
  <c r="K10" i="30"/>
  <c r="G10" i="30"/>
  <c r="F10" i="30"/>
  <c r="D10" i="30"/>
  <c r="AH9" i="30"/>
  <c r="AH29" i="30" s="1"/>
  <c r="AG9" i="30"/>
  <c r="AE9" i="30"/>
  <c r="W9" i="30"/>
  <c r="V9" i="30"/>
  <c r="U9" i="30"/>
  <c r="Y9" i="30" s="1"/>
  <c r="T9" i="30"/>
  <c r="S9" i="30"/>
  <c r="S29" i="30" s="1"/>
  <c r="R9" i="30"/>
  <c r="R29" i="30" s="1"/>
  <c r="O9" i="30"/>
  <c r="M9" i="30"/>
  <c r="J9" i="30"/>
  <c r="I9" i="30"/>
  <c r="H9" i="30"/>
  <c r="E9" i="30"/>
  <c r="C9" i="30"/>
  <c r="B9" i="30"/>
  <c r="Z17" i="30" l="1"/>
  <c r="Q16" i="30"/>
  <c r="M29" i="30"/>
  <c r="Z21" i="30"/>
  <c r="AA21" i="30" s="1"/>
  <c r="Z23" i="30"/>
  <c r="Z27" i="30"/>
  <c r="G9" i="30"/>
  <c r="K9" i="30"/>
  <c r="P9" i="30"/>
  <c r="D9" i="30"/>
  <c r="B29" i="30"/>
  <c r="AP21" i="30"/>
  <c r="N9" i="30"/>
  <c r="AG29" i="30"/>
  <c r="AI29" i="30" s="1"/>
  <c r="C29" i="30"/>
  <c r="Z19" i="30"/>
  <c r="AO19" i="30" s="1"/>
  <c r="Q9" i="30"/>
  <c r="AJ12" i="30"/>
  <c r="F9" i="30"/>
  <c r="AJ22" i="30"/>
  <c r="AP14" i="30"/>
  <c r="AP24" i="30"/>
  <c r="I29" i="30"/>
  <c r="G16" i="30"/>
  <c r="G29" i="30" s="1"/>
  <c r="F16" i="30"/>
  <c r="AJ17" i="30"/>
  <c r="J29" i="30"/>
  <c r="N16" i="30"/>
  <c r="AP18" i="30"/>
  <c r="AJ19" i="30"/>
  <c r="K16" i="30"/>
  <c r="L16" i="30" s="1"/>
  <c r="AJ15" i="30"/>
  <c r="AP11" i="30"/>
  <c r="AP27" i="30"/>
  <c r="Z20" i="30"/>
  <c r="AC20" i="30" s="1"/>
  <c r="AD20" i="30" s="1"/>
  <c r="Z26" i="30"/>
  <c r="AC26" i="30" s="1"/>
  <c r="AD26" i="30" s="1"/>
  <c r="Y16" i="30"/>
  <c r="Z16" i="30" s="1"/>
  <c r="Z13" i="30"/>
  <c r="AF13" i="30" s="1"/>
  <c r="X9" i="30"/>
  <c r="Z9" i="30" s="1"/>
  <c r="AC9" i="30" s="1"/>
  <c r="AD9" i="30" s="1"/>
  <c r="V29" i="30"/>
  <c r="W29" i="30"/>
  <c r="Z28" i="30"/>
  <c r="AO28" i="30" s="1"/>
  <c r="Z25" i="30"/>
  <c r="AC25" i="30" s="1"/>
  <c r="AD25" i="30" s="1"/>
  <c r="Z22" i="30"/>
  <c r="AO22" i="30" s="1"/>
  <c r="Z12" i="30"/>
  <c r="AA12" i="30" s="1"/>
  <c r="Z11" i="30"/>
  <c r="AO11" i="30" s="1"/>
  <c r="Z15" i="30"/>
  <c r="AN15" i="30" s="1"/>
  <c r="O29" i="30"/>
  <c r="P29" i="30" s="1"/>
  <c r="AF14" i="30"/>
  <c r="AN14" i="30"/>
  <c r="AC14" i="30"/>
  <c r="AD14" i="30" s="1"/>
  <c r="AA14" i="30"/>
  <c r="AO14" i="30"/>
  <c r="AN24" i="30"/>
  <c r="AF24" i="30"/>
  <c r="AC24" i="30"/>
  <c r="AD24" i="30" s="1"/>
  <c r="AA24" i="30"/>
  <c r="AO24" i="30"/>
  <c r="AC21" i="30"/>
  <c r="AD21" i="30" s="1"/>
  <c r="L9" i="30"/>
  <c r="AC10" i="30"/>
  <c r="AD10" i="30" s="1"/>
  <c r="AA10" i="30"/>
  <c r="AF10" i="30"/>
  <c r="AO10" i="30"/>
  <c r="AN10" i="30"/>
  <c r="AN20" i="30"/>
  <c r="D29" i="30"/>
  <c r="AA19" i="30"/>
  <c r="AC13" i="30"/>
  <c r="AD13" i="30" s="1"/>
  <c r="AA13" i="30"/>
  <c r="AF18" i="30"/>
  <c r="AC18" i="30"/>
  <c r="AD18" i="30" s="1"/>
  <c r="AA18" i="30"/>
  <c r="AO18" i="30"/>
  <c r="AN18" i="30"/>
  <c r="AF27" i="30"/>
  <c r="AC27" i="30"/>
  <c r="AD27" i="30" s="1"/>
  <c r="AA27" i="30"/>
  <c r="AN27" i="30"/>
  <c r="AO27" i="30"/>
  <c r="AC23" i="30"/>
  <c r="AD23" i="30" s="1"/>
  <c r="AA23" i="30"/>
  <c r="AO23" i="30"/>
  <c r="AN23" i="30"/>
  <c r="AF23" i="30"/>
  <c r="AA17" i="30"/>
  <c r="AO17" i="30"/>
  <c r="AC17" i="30"/>
  <c r="AD17" i="30" s="1"/>
  <c r="AN17" i="30"/>
  <c r="AF17" i="30"/>
  <c r="D16" i="30"/>
  <c r="P16" i="30"/>
  <c r="E29" i="30"/>
  <c r="L10" i="30"/>
  <c r="AJ10" i="30"/>
  <c r="AJ13" i="30"/>
  <c r="L20" i="30"/>
  <c r="AJ20" i="30"/>
  <c r="AJ23" i="30"/>
  <c r="AJ26" i="30"/>
  <c r="AE29" i="30"/>
  <c r="H29" i="30"/>
  <c r="T29" i="30"/>
  <c r="AI9" i="30"/>
  <c r="U29" i="30"/>
  <c r="AI16" i="30"/>
  <c r="AJ25" i="30"/>
  <c r="AJ28" i="30"/>
  <c r="AN21" i="30" l="1"/>
  <c r="N29" i="30"/>
  <c r="AN19" i="30"/>
  <c r="AO20" i="30"/>
  <c r="AO21" i="30"/>
  <c r="AF19" i="30"/>
  <c r="AF21" i="30"/>
  <c r="F29" i="30"/>
  <c r="Q29" i="30"/>
  <c r="AF9" i="30"/>
  <c r="AN13" i="30"/>
  <c r="AO13" i="30"/>
  <c r="AN26" i="30"/>
  <c r="AA20" i="30"/>
  <c r="AO26" i="30"/>
  <c r="K29" i="30"/>
  <c r="L29" i="30" s="1"/>
  <c r="AA26" i="30"/>
  <c r="AF26" i="30"/>
  <c r="AF20" i="30"/>
  <c r="X29" i="30"/>
  <c r="AO9" i="30"/>
  <c r="AA9" i="30"/>
  <c r="AN9" i="30"/>
  <c r="AA28" i="30"/>
  <c r="AF28" i="30"/>
  <c r="AC28" i="30"/>
  <c r="AD28" i="30" s="1"/>
  <c r="AF25" i="30"/>
  <c r="AN25" i="30"/>
  <c r="AN28" i="30"/>
  <c r="AO25" i="30"/>
  <c r="AN16" i="30"/>
  <c r="AF16" i="30"/>
  <c r="AC16" i="30"/>
  <c r="AD16" i="30" s="1"/>
  <c r="AO16" i="30"/>
  <c r="AA16" i="30"/>
  <c r="AF22" i="30"/>
  <c r="AA22" i="30"/>
  <c r="AC22" i="30"/>
  <c r="AD22" i="30" s="1"/>
  <c r="AN22" i="30"/>
  <c r="Y29" i="30"/>
  <c r="AA15" i="30"/>
  <c r="AO15" i="30"/>
  <c r="AA25" i="30"/>
  <c r="AC12" i="30"/>
  <c r="AD12" i="30" s="1"/>
  <c r="AC11" i="30"/>
  <c r="AD11" i="30" s="1"/>
  <c r="AF11" i="30"/>
  <c r="AF12" i="30"/>
  <c r="AN12" i="30"/>
  <c r="AO12" i="30"/>
  <c r="AA11" i="30"/>
  <c r="AN11" i="30"/>
  <c r="AC15" i="30"/>
  <c r="AD15" i="30" s="1"/>
  <c r="AF15" i="30"/>
  <c r="AP9" i="30"/>
  <c r="AJ9" i="30"/>
  <c r="AP16" i="30"/>
  <c r="AJ16" i="30"/>
  <c r="AJ29" i="30"/>
  <c r="AP29" i="30"/>
  <c r="Z29" i="30" l="1"/>
  <c r="AN29" i="30" s="1"/>
  <c r="AC29" i="30"/>
  <c r="AD29" i="30" s="1"/>
  <c r="AF29" i="30"/>
  <c r="AA29" i="30"/>
  <c r="AO29" i="30" l="1"/>
  <c r="Y28" i="26"/>
  <c r="Y27" i="26"/>
  <c r="Y26" i="26"/>
  <c r="Y25" i="26"/>
  <c r="Y24" i="26"/>
  <c r="Y23" i="26"/>
  <c r="Y22" i="26"/>
  <c r="Y21" i="26"/>
  <c r="Y20" i="26"/>
  <c r="Y19" i="26"/>
  <c r="Y18" i="26"/>
  <c r="Y17" i="26"/>
  <c r="Y11" i="26"/>
  <c r="Y12" i="26"/>
  <c r="Y13" i="26"/>
  <c r="Y14" i="26"/>
  <c r="Y15" i="26"/>
  <c r="Y10" i="26"/>
  <c r="X14" i="15" l="1"/>
  <c r="Y10" i="15"/>
  <c r="Y11" i="15"/>
  <c r="Y12" i="15"/>
  <c r="Y13" i="15"/>
  <c r="Y14" i="15"/>
  <c r="Y15" i="15"/>
  <c r="X10" i="15"/>
  <c r="X11" i="15"/>
  <c r="X12" i="15"/>
  <c r="X13" i="15"/>
  <c r="X15" i="15"/>
  <c r="X17" i="15"/>
  <c r="Y17" i="15"/>
  <c r="X18" i="15"/>
  <c r="Y18" i="15"/>
  <c r="X19" i="15"/>
  <c r="Y19" i="15"/>
  <c r="X20" i="15"/>
  <c r="Y20" i="15"/>
  <c r="X21" i="15"/>
  <c r="Y21" i="15"/>
  <c r="X22" i="15"/>
  <c r="Y22" i="15"/>
  <c r="X23" i="15"/>
  <c r="Y23" i="15"/>
  <c r="X24" i="15"/>
  <c r="Y24" i="15"/>
  <c r="X25" i="15"/>
  <c r="Y25" i="15"/>
  <c r="X26" i="15"/>
  <c r="Y26" i="15"/>
  <c r="X27" i="15"/>
  <c r="Y27" i="15"/>
  <c r="X28" i="15"/>
  <c r="Y28" i="15"/>
  <c r="R9" i="24" l="1"/>
  <c r="Y19" i="24" l="1"/>
  <c r="AI18" i="22" l="1"/>
  <c r="AP18" i="22" s="1"/>
  <c r="AI19" i="22"/>
  <c r="AP19" i="22" s="1"/>
  <c r="AI20" i="22"/>
  <c r="AP20" i="22" s="1"/>
  <c r="AI21" i="22"/>
  <c r="AP21" i="22" s="1"/>
  <c r="AI22" i="22"/>
  <c r="AP22" i="22" s="1"/>
  <c r="AI23" i="22"/>
  <c r="AP23" i="22" s="1"/>
  <c r="AI24" i="22"/>
  <c r="AP24" i="22" s="1"/>
  <c r="AI25" i="22"/>
  <c r="AP25" i="22" s="1"/>
  <c r="AI26" i="22"/>
  <c r="AP26" i="22" s="1"/>
  <c r="AI27" i="22"/>
  <c r="AP27" i="22" s="1"/>
  <c r="AI28" i="22"/>
  <c r="AP28" i="22" s="1"/>
  <c r="AI17" i="22"/>
  <c r="AP17" i="22" s="1"/>
  <c r="AI11" i="22"/>
  <c r="AP11" i="22" s="1"/>
  <c r="AI12" i="22"/>
  <c r="AP12" i="22" s="1"/>
  <c r="AI13" i="22"/>
  <c r="AP13" i="22" s="1"/>
  <c r="AI14" i="22"/>
  <c r="AP14" i="22" s="1"/>
  <c r="AI15" i="22"/>
  <c r="AP15" i="22" s="1"/>
  <c r="D19" i="29" l="1"/>
  <c r="Q10" i="24" l="1"/>
  <c r="Q11" i="24"/>
  <c r="Q12" i="24"/>
  <c r="Q13" i="24"/>
  <c r="Q14" i="24"/>
  <c r="Q15" i="24"/>
  <c r="U16" i="26" l="1"/>
  <c r="U9" i="26"/>
  <c r="U29" i="26" l="1"/>
  <c r="X10" i="22"/>
  <c r="T16" i="22"/>
  <c r="T9" i="22"/>
  <c r="T29" i="22" l="1"/>
  <c r="AX26" i="29" l="1"/>
  <c r="AV26" i="29"/>
  <c r="AU26" i="29"/>
  <c r="AT26" i="29"/>
  <c r="AR26" i="29"/>
  <c r="AO26" i="29"/>
  <c r="AM26" i="29"/>
  <c r="AJ26" i="29"/>
  <c r="AH26" i="29"/>
  <c r="AE26" i="29"/>
  <c r="AC26" i="29"/>
  <c r="Z26" i="29"/>
  <c r="X26" i="29"/>
  <c r="U26" i="29"/>
  <c r="S26" i="29"/>
  <c r="P26" i="29"/>
  <c r="N26" i="29"/>
  <c r="K26" i="29"/>
  <c r="I26" i="29"/>
  <c r="F26" i="29"/>
  <c r="D26" i="29"/>
  <c r="AX25" i="29"/>
  <c r="AV25" i="29"/>
  <c r="AU25" i="29"/>
  <c r="AT25" i="29"/>
  <c r="AR25" i="29"/>
  <c r="AO25" i="29"/>
  <c r="AM25" i="29"/>
  <c r="AJ25" i="29"/>
  <c r="AH25" i="29"/>
  <c r="AE25" i="29"/>
  <c r="AC25" i="29"/>
  <c r="Z25" i="29"/>
  <c r="X25" i="29"/>
  <c r="U25" i="29"/>
  <c r="S25" i="29"/>
  <c r="P25" i="29"/>
  <c r="N25" i="29"/>
  <c r="K25" i="29"/>
  <c r="I25" i="29"/>
  <c r="F25" i="29"/>
  <c r="D25" i="29"/>
  <c r="AX24" i="29"/>
  <c r="AV24" i="29"/>
  <c r="AU24" i="29"/>
  <c r="AT24" i="29"/>
  <c r="AR24" i="29"/>
  <c r="AO24" i="29"/>
  <c r="AM24" i="29"/>
  <c r="AJ24" i="29"/>
  <c r="AH24" i="29"/>
  <c r="AE24" i="29"/>
  <c r="AC24" i="29"/>
  <c r="Z24" i="29"/>
  <c r="X24" i="29"/>
  <c r="U24" i="29"/>
  <c r="S24" i="29"/>
  <c r="P24" i="29"/>
  <c r="N24" i="29"/>
  <c r="K24" i="29"/>
  <c r="I24" i="29"/>
  <c r="F24" i="29"/>
  <c r="D24" i="29"/>
  <c r="AX23" i="29"/>
  <c r="AV23" i="29"/>
  <c r="AU23" i="29"/>
  <c r="AT23" i="29"/>
  <c r="AR23" i="29"/>
  <c r="AO23" i="29"/>
  <c r="AM23" i="29"/>
  <c r="AJ23" i="29"/>
  <c r="AH23" i="29"/>
  <c r="AE23" i="29"/>
  <c r="AC23" i="29"/>
  <c r="Z23" i="29"/>
  <c r="X23" i="29"/>
  <c r="U23" i="29"/>
  <c r="S23" i="29"/>
  <c r="P23" i="29"/>
  <c r="N23" i="29"/>
  <c r="K23" i="29"/>
  <c r="I23" i="29"/>
  <c r="F23" i="29"/>
  <c r="D23" i="29"/>
  <c r="AX22" i="29"/>
  <c r="AV22" i="29"/>
  <c r="AU22" i="29"/>
  <c r="AT22" i="29"/>
  <c r="AR22" i="29"/>
  <c r="AO22" i="29"/>
  <c r="AM22" i="29"/>
  <c r="AJ22" i="29"/>
  <c r="AH22" i="29"/>
  <c r="AE22" i="29"/>
  <c r="AC22" i="29"/>
  <c r="Z22" i="29"/>
  <c r="X22" i="29"/>
  <c r="U22" i="29"/>
  <c r="S22" i="29"/>
  <c r="P22" i="29"/>
  <c r="N22" i="29"/>
  <c r="K22" i="29"/>
  <c r="I22" i="29"/>
  <c r="F22" i="29"/>
  <c r="D22" i="29"/>
  <c r="AX21" i="29"/>
  <c r="AV21" i="29"/>
  <c r="AU21" i="29"/>
  <c r="AT21" i="29"/>
  <c r="AR21" i="29"/>
  <c r="AO21" i="29"/>
  <c r="AM21" i="29"/>
  <c r="AJ21" i="29"/>
  <c r="AH21" i="29"/>
  <c r="AE21" i="29"/>
  <c r="AC21" i="29"/>
  <c r="Z21" i="29"/>
  <c r="X21" i="29"/>
  <c r="U21" i="29"/>
  <c r="S21" i="29"/>
  <c r="P21" i="29"/>
  <c r="N21" i="29"/>
  <c r="K21" i="29"/>
  <c r="I21" i="29"/>
  <c r="F21" i="29"/>
  <c r="D21" i="29"/>
  <c r="AX20" i="29"/>
  <c r="AV20" i="29"/>
  <c r="AU20" i="29"/>
  <c r="AT20" i="29"/>
  <c r="AR20" i="29"/>
  <c r="AO20" i="29"/>
  <c r="AM20" i="29"/>
  <c r="AJ20" i="29"/>
  <c r="AH20" i="29"/>
  <c r="AE20" i="29"/>
  <c r="AC20" i="29"/>
  <c r="Z20" i="29"/>
  <c r="X20" i="29"/>
  <c r="U20" i="29"/>
  <c r="S20" i="29"/>
  <c r="P20" i="29"/>
  <c r="N20" i="29"/>
  <c r="K20" i="29"/>
  <c r="I20" i="29"/>
  <c r="F20" i="29"/>
  <c r="D20" i="29"/>
  <c r="AX19" i="29"/>
  <c r="AV19" i="29"/>
  <c r="AU19" i="29"/>
  <c r="AT19" i="29"/>
  <c r="AR19" i="29"/>
  <c r="AO19" i="29"/>
  <c r="AM19" i="29"/>
  <c r="AJ19" i="29"/>
  <c r="AH19" i="29"/>
  <c r="AE19" i="29"/>
  <c r="AC19" i="29"/>
  <c r="Z19" i="29"/>
  <c r="X19" i="29"/>
  <c r="U19" i="29"/>
  <c r="S19" i="29"/>
  <c r="P19" i="29"/>
  <c r="N19" i="29"/>
  <c r="K19" i="29"/>
  <c r="I19" i="29"/>
  <c r="F19" i="29"/>
  <c r="AX18" i="29"/>
  <c r="AV18" i="29"/>
  <c r="AU18" i="29"/>
  <c r="AT18" i="29"/>
  <c r="AR18" i="29"/>
  <c r="AO18" i="29"/>
  <c r="AM18" i="29"/>
  <c r="AJ18" i="29"/>
  <c r="AH18" i="29"/>
  <c r="AE18" i="29"/>
  <c r="AC18" i="29"/>
  <c r="Z18" i="29"/>
  <c r="X18" i="29"/>
  <c r="U18" i="29"/>
  <c r="S18" i="29"/>
  <c r="P18" i="29"/>
  <c r="N18" i="29"/>
  <c r="K18" i="29"/>
  <c r="I18" i="29"/>
  <c r="F18" i="29"/>
  <c r="D18" i="29"/>
  <c r="AX17" i="29"/>
  <c r="AV17" i="29"/>
  <c r="AU17" i="29"/>
  <c r="AT17" i="29"/>
  <c r="AR17" i="29"/>
  <c r="AO17" i="29"/>
  <c r="AM17" i="29"/>
  <c r="AJ17" i="29"/>
  <c r="AH17" i="29"/>
  <c r="AE17" i="29"/>
  <c r="AC17" i="29"/>
  <c r="Z17" i="29"/>
  <c r="X17" i="29"/>
  <c r="U17" i="29"/>
  <c r="S17" i="29"/>
  <c r="P17" i="29"/>
  <c r="N17" i="29"/>
  <c r="K17" i="29"/>
  <c r="I17" i="29"/>
  <c r="F17" i="29"/>
  <c r="D17" i="29"/>
  <c r="AX16" i="29"/>
  <c r="AV16" i="29"/>
  <c r="AU16" i="29"/>
  <c r="AT16" i="29"/>
  <c r="AR16" i="29"/>
  <c r="AO16" i="29"/>
  <c r="AM16" i="29"/>
  <c r="AJ16" i="29"/>
  <c r="AH16" i="29"/>
  <c r="AE16" i="29"/>
  <c r="AC16" i="29"/>
  <c r="Z16" i="29"/>
  <c r="X16" i="29"/>
  <c r="U16" i="29"/>
  <c r="S16" i="29"/>
  <c r="P16" i="29"/>
  <c r="N16" i="29"/>
  <c r="K16" i="29"/>
  <c r="I16" i="29"/>
  <c r="F16" i="29"/>
  <c r="D16" i="29"/>
  <c r="AX15" i="29"/>
  <c r="AV15" i="29"/>
  <c r="AU15" i="29"/>
  <c r="AT15" i="29"/>
  <c r="AR15" i="29"/>
  <c r="AO15" i="29"/>
  <c r="AM15" i="29"/>
  <c r="AJ15" i="29"/>
  <c r="AH15" i="29"/>
  <c r="AE15" i="29"/>
  <c r="AC15" i="29"/>
  <c r="Z15" i="29"/>
  <c r="X15" i="29"/>
  <c r="U15" i="29"/>
  <c r="S15" i="29"/>
  <c r="P15" i="29"/>
  <c r="N15" i="29"/>
  <c r="K15" i="29"/>
  <c r="I15" i="29"/>
  <c r="F15" i="29"/>
  <c r="D15" i="29"/>
  <c r="AP14" i="29"/>
  <c r="AK14" i="29"/>
  <c r="AF14" i="29"/>
  <c r="AH14" i="29" s="1"/>
  <c r="AA14" i="29"/>
  <c r="V14" i="29"/>
  <c r="Q14" i="29"/>
  <c r="L14" i="29"/>
  <c r="G14" i="29"/>
  <c r="B14" i="29"/>
  <c r="AX13" i="29"/>
  <c r="AV13" i="29"/>
  <c r="AU13" i="29"/>
  <c r="AT13" i="29"/>
  <c r="AR13" i="29"/>
  <c r="AO13" i="29"/>
  <c r="AM13" i="29"/>
  <c r="AJ13" i="29"/>
  <c r="AH13" i="29"/>
  <c r="AE13" i="29"/>
  <c r="AC13" i="29"/>
  <c r="Z13" i="29"/>
  <c r="X13" i="29"/>
  <c r="U13" i="29"/>
  <c r="S13" i="29"/>
  <c r="P13" i="29"/>
  <c r="N13" i="29"/>
  <c r="K13" i="29"/>
  <c r="I13" i="29"/>
  <c r="F13" i="29"/>
  <c r="D13" i="29"/>
  <c r="AX12" i="29"/>
  <c r="AV12" i="29"/>
  <c r="AU12" i="29"/>
  <c r="AT12" i="29"/>
  <c r="AR12" i="29"/>
  <c r="AO12" i="29"/>
  <c r="AM12" i="29"/>
  <c r="AJ12" i="29"/>
  <c r="AH12" i="29"/>
  <c r="AE12" i="29"/>
  <c r="AC12" i="29"/>
  <c r="Z12" i="29"/>
  <c r="X12" i="29"/>
  <c r="U12" i="29"/>
  <c r="S12" i="29"/>
  <c r="P12" i="29"/>
  <c r="N12" i="29"/>
  <c r="K12" i="29"/>
  <c r="I12" i="29"/>
  <c r="F12" i="29"/>
  <c r="D12" i="29"/>
  <c r="AX11" i="29"/>
  <c r="AV11" i="29"/>
  <c r="AU11" i="29"/>
  <c r="AT11" i="29"/>
  <c r="AR11" i="29"/>
  <c r="AO11" i="29"/>
  <c r="AM11" i="29"/>
  <c r="AJ11" i="29"/>
  <c r="AH11" i="29"/>
  <c r="AE11" i="29"/>
  <c r="AC11" i="29"/>
  <c r="Z11" i="29"/>
  <c r="X11" i="29"/>
  <c r="U11" i="29"/>
  <c r="S11" i="29"/>
  <c r="P11" i="29"/>
  <c r="N11" i="29"/>
  <c r="K11" i="29"/>
  <c r="I11" i="29"/>
  <c r="F11" i="29"/>
  <c r="D11" i="29"/>
  <c r="AX10" i="29"/>
  <c r="AV10" i="29"/>
  <c r="AU10" i="29"/>
  <c r="AT10" i="29"/>
  <c r="AR10" i="29"/>
  <c r="AO10" i="29"/>
  <c r="AM10" i="29"/>
  <c r="AJ10" i="29"/>
  <c r="AH10" i="29"/>
  <c r="AE10" i="29"/>
  <c r="AC10" i="29"/>
  <c r="Z10" i="29"/>
  <c r="X10" i="29"/>
  <c r="U10" i="29"/>
  <c r="S10" i="29"/>
  <c r="P10" i="29"/>
  <c r="N10" i="29"/>
  <c r="K10" i="29"/>
  <c r="I10" i="29"/>
  <c r="F10" i="29"/>
  <c r="D10" i="29"/>
  <c r="AX9" i="29"/>
  <c r="AV9" i="29"/>
  <c r="AU9" i="29"/>
  <c r="AT9" i="29"/>
  <c r="AR9" i="29"/>
  <c r="AO9" i="29"/>
  <c r="AM9" i="29"/>
  <c r="AJ9" i="29"/>
  <c r="AH9" i="29"/>
  <c r="AE9" i="29"/>
  <c r="AC9" i="29"/>
  <c r="Z9" i="29"/>
  <c r="X9" i="29"/>
  <c r="U9" i="29"/>
  <c r="S9" i="29"/>
  <c r="P9" i="29"/>
  <c r="N9" i="29"/>
  <c r="K9" i="29"/>
  <c r="I9" i="29"/>
  <c r="F9" i="29"/>
  <c r="D9" i="29"/>
  <c r="AX8" i="29"/>
  <c r="AV8" i="29"/>
  <c r="AU8" i="29"/>
  <c r="AT8" i="29"/>
  <c r="AR8" i="29"/>
  <c r="AO8" i="29"/>
  <c r="AM8" i="29"/>
  <c r="AJ8" i="29"/>
  <c r="AH8" i="29"/>
  <c r="AE8" i="29"/>
  <c r="AC8" i="29"/>
  <c r="Z8" i="29"/>
  <c r="X8" i="29"/>
  <c r="U8" i="29"/>
  <c r="S8" i="29"/>
  <c r="P8" i="29"/>
  <c r="N8" i="29"/>
  <c r="K8" i="29"/>
  <c r="I8" i="29"/>
  <c r="F8" i="29"/>
  <c r="D8" i="29"/>
  <c r="AP7" i="29"/>
  <c r="AP27" i="29" s="1"/>
  <c r="AK7" i="29"/>
  <c r="AF7" i="29"/>
  <c r="AA7" i="29"/>
  <c r="V7" i="29"/>
  <c r="Q7" i="29"/>
  <c r="P7" i="29"/>
  <c r="L7" i="29"/>
  <c r="G7" i="29"/>
  <c r="G27" i="29" s="1"/>
  <c r="B7" i="29"/>
  <c r="V27" i="29" l="1"/>
  <c r="X27" i="29" s="1"/>
  <c r="B27" i="29"/>
  <c r="AT7" i="29"/>
  <c r="AM14" i="29"/>
  <c r="AK27" i="29"/>
  <c r="AA27" i="29"/>
  <c r="AC27" i="29" s="1"/>
  <c r="AC7" i="29"/>
  <c r="Z14" i="29"/>
  <c r="Q27" i="29"/>
  <c r="AO14" i="29"/>
  <c r="AC14" i="29"/>
  <c r="AX14" i="29"/>
  <c r="AW22" i="29"/>
  <c r="U14" i="29"/>
  <c r="AF27" i="29"/>
  <c r="AJ14" i="29"/>
  <c r="AH7" i="29"/>
  <c r="AY9" i="29"/>
  <c r="S14" i="29"/>
  <c r="AJ7" i="29"/>
  <c r="D14" i="29"/>
  <c r="S7" i="29"/>
  <c r="AO7" i="29"/>
  <c r="L27" i="29"/>
  <c r="N27" i="29" s="1"/>
  <c r="U7" i="29"/>
  <c r="X7" i="29"/>
  <c r="I14" i="29"/>
  <c r="AR14" i="29"/>
  <c r="AE7" i="29"/>
  <c r="AE14" i="29"/>
  <c r="AT14" i="29"/>
  <c r="AU14" i="29"/>
  <c r="P27" i="29"/>
  <c r="P14" i="29"/>
  <c r="N14" i="29"/>
  <c r="AW10" i="29"/>
  <c r="AW25" i="29"/>
  <c r="AW21" i="29"/>
  <c r="AW24" i="29"/>
  <c r="AW17" i="29"/>
  <c r="AW15" i="29"/>
  <c r="AW23" i="29"/>
  <c r="AW16" i="29"/>
  <c r="AW18" i="29"/>
  <c r="AW26" i="29"/>
  <c r="AW20" i="29"/>
  <c r="AW8" i="29"/>
  <c r="AW11" i="29"/>
  <c r="AW13" i="29"/>
  <c r="AY19" i="29"/>
  <c r="K14" i="29"/>
  <c r="I27" i="29"/>
  <c r="AY11" i="29"/>
  <c r="I7" i="29"/>
  <c r="K7" i="29"/>
  <c r="AY20" i="29"/>
  <c r="AY12" i="29"/>
  <c r="AY25" i="29"/>
  <c r="AY24" i="29"/>
  <c r="AY15" i="29"/>
  <c r="AY18" i="29"/>
  <c r="AY22" i="29"/>
  <c r="D27" i="29"/>
  <c r="F14" i="29"/>
  <c r="AY16" i="29"/>
  <c r="AY21" i="29"/>
  <c r="AY26" i="29"/>
  <c r="AY10" i="29"/>
  <c r="AY8" i="29"/>
  <c r="AY13" i="29"/>
  <c r="F7" i="29"/>
  <c r="AW9" i="29"/>
  <c r="Z7" i="29"/>
  <c r="AX7" i="29"/>
  <c r="AY23" i="29"/>
  <c r="AM7" i="29"/>
  <c r="AW19" i="29"/>
  <c r="N7" i="29"/>
  <c r="D7" i="29"/>
  <c r="AR27" i="29"/>
  <c r="AR7" i="29"/>
  <c r="AW12" i="29"/>
  <c r="X14" i="29"/>
  <c r="AV14" i="29"/>
  <c r="AY17" i="29"/>
  <c r="AJ27" i="29"/>
  <c r="AU7" i="29"/>
  <c r="AV7" i="29"/>
  <c r="AM27" i="29" l="1"/>
  <c r="AW14" i="29"/>
  <c r="AH27" i="29"/>
  <c r="S27" i="29"/>
  <c r="K27" i="29"/>
  <c r="AO27" i="29"/>
  <c r="AU27" i="29"/>
  <c r="U27" i="29"/>
  <c r="F27" i="29"/>
  <c r="AX27" i="29"/>
  <c r="AY7" i="29"/>
  <c r="AE27" i="29"/>
  <c r="AT27" i="29"/>
  <c r="Z27" i="29"/>
  <c r="AV27" i="29"/>
  <c r="AW7" i="29"/>
  <c r="AY14" i="29"/>
  <c r="AW27" i="29" l="1"/>
  <c r="AY27" i="29"/>
  <c r="X19" i="26" l="1"/>
  <c r="K10" i="22" l="1"/>
  <c r="K13" i="22"/>
  <c r="K17" i="22"/>
  <c r="K18" i="22"/>
  <c r="K19" i="22"/>
  <c r="K20" i="22"/>
  <c r="K25" i="22"/>
  <c r="M25" i="22"/>
  <c r="AI28" i="26" l="1"/>
  <c r="X28" i="26"/>
  <c r="Q28" i="26"/>
  <c r="P28" i="26"/>
  <c r="N28" i="26"/>
  <c r="K28" i="26"/>
  <c r="L28" i="26" s="1"/>
  <c r="G28" i="26"/>
  <c r="F28" i="26"/>
  <c r="D28" i="26"/>
  <c r="AI27" i="26"/>
  <c r="X27" i="26"/>
  <c r="Q27" i="26"/>
  <c r="P27" i="26"/>
  <c r="N27" i="26"/>
  <c r="K27" i="26"/>
  <c r="L27" i="26" s="1"/>
  <c r="G27" i="26"/>
  <c r="F27" i="26"/>
  <c r="D27" i="26"/>
  <c r="AI26" i="26"/>
  <c r="AP26" i="26" s="1"/>
  <c r="X26" i="26"/>
  <c r="Q26" i="26"/>
  <c r="P26" i="26"/>
  <c r="N26" i="26"/>
  <c r="K26" i="26"/>
  <c r="L26" i="26" s="1"/>
  <c r="G26" i="26"/>
  <c r="F26" i="26"/>
  <c r="D26" i="26"/>
  <c r="AI25" i="26"/>
  <c r="X25" i="26"/>
  <c r="Q25" i="26"/>
  <c r="P25" i="26"/>
  <c r="N25" i="26"/>
  <c r="K25" i="26"/>
  <c r="L25" i="26" s="1"/>
  <c r="G25" i="26"/>
  <c r="F25" i="26"/>
  <c r="D25" i="26"/>
  <c r="AI24" i="26"/>
  <c r="X24" i="26"/>
  <c r="Q24" i="26"/>
  <c r="P24" i="26"/>
  <c r="N24" i="26"/>
  <c r="K24" i="26"/>
  <c r="L24" i="26" s="1"/>
  <c r="G24" i="26"/>
  <c r="F24" i="26"/>
  <c r="D24" i="26"/>
  <c r="AI23" i="26"/>
  <c r="X23" i="26"/>
  <c r="Q23" i="26"/>
  <c r="P23" i="26"/>
  <c r="N23" i="26"/>
  <c r="K23" i="26"/>
  <c r="L23" i="26" s="1"/>
  <c r="G23" i="26"/>
  <c r="F23" i="26"/>
  <c r="D23" i="26"/>
  <c r="AI22" i="26"/>
  <c r="X22" i="26"/>
  <c r="Q22" i="26"/>
  <c r="P22" i="26"/>
  <c r="N22" i="26"/>
  <c r="K22" i="26"/>
  <c r="L22" i="26" s="1"/>
  <c r="G22" i="26"/>
  <c r="F22" i="26"/>
  <c r="D22" i="26"/>
  <c r="AI21" i="26"/>
  <c r="X21" i="26"/>
  <c r="Q21" i="26"/>
  <c r="P21" i="26"/>
  <c r="N21" i="26"/>
  <c r="K21" i="26"/>
  <c r="L21" i="26" s="1"/>
  <c r="G21" i="26"/>
  <c r="F21" i="26"/>
  <c r="D21" i="26"/>
  <c r="AI20" i="26"/>
  <c r="X20" i="26"/>
  <c r="Q20" i="26"/>
  <c r="P20" i="26"/>
  <c r="N20" i="26"/>
  <c r="K20" i="26"/>
  <c r="L20" i="26" s="1"/>
  <c r="G20" i="26"/>
  <c r="F20" i="26"/>
  <c r="D20" i="26"/>
  <c r="AI19" i="26"/>
  <c r="AD19" i="26"/>
  <c r="Z19" i="26"/>
  <c r="AN19" i="26" s="1"/>
  <c r="Q19" i="26"/>
  <c r="P19" i="26"/>
  <c r="N19" i="26"/>
  <c r="K19" i="26"/>
  <c r="L19" i="26" s="1"/>
  <c r="G19" i="26"/>
  <c r="F19" i="26"/>
  <c r="D19" i="26"/>
  <c r="AI18" i="26"/>
  <c r="X18" i="26"/>
  <c r="Q18" i="26"/>
  <c r="P18" i="26"/>
  <c r="N18" i="26"/>
  <c r="K18" i="26"/>
  <c r="G18" i="26"/>
  <c r="F18" i="26"/>
  <c r="D18" i="26"/>
  <c r="AI17" i="26"/>
  <c r="X17" i="26"/>
  <c r="Q17" i="26"/>
  <c r="P17" i="26"/>
  <c r="N17" i="26"/>
  <c r="K17" i="26"/>
  <c r="L17" i="26" s="1"/>
  <c r="G17" i="26"/>
  <c r="F17" i="26"/>
  <c r="D17" i="26"/>
  <c r="AH16" i="26"/>
  <c r="AG16" i="26"/>
  <c r="W16" i="26"/>
  <c r="V16" i="26"/>
  <c r="T16" i="26"/>
  <c r="S16" i="26"/>
  <c r="R16" i="26"/>
  <c r="O16" i="26"/>
  <c r="M16" i="26"/>
  <c r="J16" i="26"/>
  <c r="I16" i="26"/>
  <c r="H16" i="26"/>
  <c r="E16" i="26"/>
  <c r="C16" i="26"/>
  <c r="B16" i="26"/>
  <c r="AI15" i="26"/>
  <c r="X15" i="26"/>
  <c r="Q15" i="26"/>
  <c r="P15" i="26"/>
  <c r="N15" i="26"/>
  <c r="K15" i="26"/>
  <c r="L15" i="26" s="1"/>
  <c r="G15" i="26"/>
  <c r="F15" i="26"/>
  <c r="D15" i="26"/>
  <c r="AI14" i="26"/>
  <c r="X14" i="26"/>
  <c r="Q14" i="26"/>
  <c r="P14" i="26"/>
  <c r="N14" i="26"/>
  <c r="K14" i="26"/>
  <c r="L14" i="26" s="1"/>
  <c r="G14" i="26"/>
  <c r="F14" i="26"/>
  <c r="D14" i="26"/>
  <c r="AI13" i="26"/>
  <c r="X13" i="26"/>
  <c r="Q13" i="26"/>
  <c r="P13" i="26"/>
  <c r="N13" i="26"/>
  <c r="K13" i="26"/>
  <c r="L13" i="26" s="1"/>
  <c r="G13" i="26"/>
  <c r="F13" i="26"/>
  <c r="D13" i="26"/>
  <c r="AI12" i="26"/>
  <c r="X12" i="26"/>
  <c r="Q12" i="26"/>
  <c r="P12" i="26"/>
  <c r="N12" i="26"/>
  <c r="K12" i="26"/>
  <c r="L12" i="26" s="1"/>
  <c r="G12" i="26"/>
  <c r="F12" i="26"/>
  <c r="D12" i="26"/>
  <c r="AI11" i="26"/>
  <c r="X11" i="26"/>
  <c r="Q11" i="26"/>
  <c r="P11" i="26"/>
  <c r="N11" i="26"/>
  <c r="K11" i="26"/>
  <c r="L11" i="26" s="1"/>
  <c r="G11" i="26"/>
  <c r="F11" i="26"/>
  <c r="D11" i="26"/>
  <c r="AI10" i="26"/>
  <c r="X10" i="26"/>
  <c r="Q10" i="26"/>
  <c r="P10" i="26"/>
  <c r="N10" i="26"/>
  <c r="K10" i="26"/>
  <c r="L10" i="26" s="1"/>
  <c r="G10" i="26"/>
  <c r="F10" i="26"/>
  <c r="D10" i="26"/>
  <c r="AH9" i="26"/>
  <c r="AG9" i="26"/>
  <c r="W9" i="26"/>
  <c r="V9" i="26"/>
  <c r="T9" i="26"/>
  <c r="S9" i="26"/>
  <c r="R9" i="26"/>
  <c r="O9" i="26"/>
  <c r="M9" i="26"/>
  <c r="J9" i="26"/>
  <c r="I9" i="26"/>
  <c r="H9" i="26"/>
  <c r="E9" i="26"/>
  <c r="C9" i="26"/>
  <c r="B9" i="26"/>
  <c r="B29" i="26" l="1"/>
  <c r="R29" i="26"/>
  <c r="Z18" i="26"/>
  <c r="Z21" i="26"/>
  <c r="Z25" i="26"/>
  <c r="T29" i="26"/>
  <c r="V29" i="26"/>
  <c r="W29" i="26"/>
  <c r="X16" i="26"/>
  <c r="P16" i="26"/>
  <c r="E29" i="26"/>
  <c r="AH29" i="26"/>
  <c r="AG29" i="26"/>
  <c r="H29" i="26"/>
  <c r="F16" i="26"/>
  <c r="Z13" i="26"/>
  <c r="AN13" i="26" s="1"/>
  <c r="G16" i="26"/>
  <c r="F9" i="26"/>
  <c r="I29" i="26"/>
  <c r="Y16" i="26"/>
  <c r="Z17" i="26"/>
  <c r="AN17" i="26" s="1"/>
  <c r="J29" i="26"/>
  <c r="Z24" i="26"/>
  <c r="AN24" i="26" s="1"/>
  <c r="G9" i="26"/>
  <c r="P9" i="26"/>
  <c r="Z12" i="26"/>
  <c r="AN12" i="26" s="1"/>
  <c r="Z23" i="26"/>
  <c r="AN23" i="26" s="1"/>
  <c r="Z15" i="26"/>
  <c r="AN15" i="26" s="1"/>
  <c r="Z22" i="26"/>
  <c r="AN22" i="26" s="1"/>
  <c r="Z10" i="26"/>
  <c r="AN10" i="26" s="1"/>
  <c r="Z26" i="26"/>
  <c r="AN26" i="26" s="1"/>
  <c r="Z20" i="26"/>
  <c r="AN20" i="26" s="1"/>
  <c r="Z11" i="26"/>
  <c r="AN11" i="26" s="1"/>
  <c r="S29" i="26"/>
  <c r="K16" i="26"/>
  <c r="L16" i="26" s="1"/>
  <c r="Z14" i="26"/>
  <c r="AN14" i="26" s="1"/>
  <c r="AA19" i="26"/>
  <c r="AI16" i="26"/>
  <c r="N16" i="26"/>
  <c r="K9" i="26"/>
  <c r="L9" i="26" s="1"/>
  <c r="N9" i="26"/>
  <c r="AI9" i="26"/>
  <c r="Z27" i="26"/>
  <c r="AN27" i="26" s="1"/>
  <c r="Z28" i="26"/>
  <c r="AN28" i="26" s="1"/>
  <c r="Q16" i="26"/>
  <c r="Q9" i="26"/>
  <c r="X9" i="26"/>
  <c r="M29" i="26"/>
  <c r="C29" i="26"/>
  <c r="O29" i="26"/>
  <c r="L18" i="26"/>
  <c r="D9" i="26"/>
  <c r="Y9" i="26"/>
  <c r="D16" i="26"/>
  <c r="D29" i="26" l="1"/>
  <c r="AF19" i="26"/>
  <c r="AP19" i="26"/>
  <c r="AO19" i="26"/>
  <c r="AC25" i="26"/>
  <c r="AD25" i="26" s="1"/>
  <c r="AN25" i="26"/>
  <c r="AN21" i="26"/>
  <c r="AN18" i="26"/>
  <c r="AA25" i="26"/>
  <c r="AI29" i="26"/>
  <c r="AA21" i="26"/>
  <c r="AA18" i="26"/>
  <c r="AC21" i="26"/>
  <c r="AD21" i="26" s="1"/>
  <c r="AC18" i="26"/>
  <c r="AD18" i="26" s="1"/>
  <c r="Z16" i="26"/>
  <c r="AJ18" i="26"/>
  <c r="N29" i="26"/>
  <c r="AA22" i="26"/>
  <c r="AC22" i="26"/>
  <c r="AD22" i="26" s="1"/>
  <c r="AC28" i="26"/>
  <c r="AD28" i="26" s="1"/>
  <c r="AC27" i="26"/>
  <c r="AD27" i="26" s="1"/>
  <c r="AA15" i="26"/>
  <c r="AC13" i="26"/>
  <c r="AD13" i="26" s="1"/>
  <c r="G29" i="26"/>
  <c r="AC15" i="26"/>
  <c r="AD15" i="26" s="1"/>
  <c r="AA10" i="26"/>
  <c r="AA13" i="26"/>
  <c r="AC17" i="26"/>
  <c r="AD17" i="26" s="1"/>
  <c r="AC10" i="26"/>
  <c r="AD10" i="26" s="1"/>
  <c r="AC24" i="26"/>
  <c r="AD24" i="26" s="1"/>
  <c r="AJ19" i="26"/>
  <c r="AA12" i="26"/>
  <c r="AC12" i="26"/>
  <c r="AD12" i="26" s="1"/>
  <c r="AC23" i="26"/>
  <c r="AD23" i="26" s="1"/>
  <c r="AA17" i="26"/>
  <c r="AA23" i="26"/>
  <c r="AA24" i="26"/>
  <c r="X29" i="26"/>
  <c r="AA27" i="26"/>
  <c r="AC26" i="26"/>
  <c r="AD26" i="26" s="1"/>
  <c r="AA28" i="26"/>
  <c r="AC11" i="26"/>
  <c r="AD11" i="26" s="1"/>
  <c r="AA26" i="26"/>
  <c r="AA20" i="26"/>
  <c r="Y29" i="26"/>
  <c r="AC20" i="26"/>
  <c r="AD20" i="26" s="1"/>
  <c r="AA11" i="26"/>
  <c r="Z9" i="26"/>
  <c r="AN9" i="26" s="1"/>
  <c r="F29" i="26"/>
  <c r="K29" i="26"/>
  <c r="L29" i="26" s="1"/>
  <c r="AA14" i="26"/>
  <c r="AC14" i="26"/>
  <c r="AD14" i="26" s="1"/>
  <c r="Q29" i="26"/>
  <c r="P29" i="26"/>
  <c r="AA16" i="26" l="1"/>
  <c r="AN16" i="26"/>
  <c r="AP20" i="26"/>
  <c r="AO20" i="26"/>
  <c r="AJ26" i="26"/>
  <c r="AO26" i="26"/>
  <c r="AF18" i="26"/>
  <c r="AP18" i="26"/>
  <c r="AO18" i="26"/>
  <c r="AJ21" i="26"/>
  <c r="AP21" i="26"/>
  <c r="AO21" i="26"/>
  <c r="AF17" i="26"/>
  <c r="AP17" i="26"/>
  <c r="AO17" i="26"/>
  <c r="AJ22" i="26"/>
  <c r="AP22" i="26"/>
  <c r="AO22" i="26"/>
  <c r="AJ23" i="26"/>
  <c r="AP23" i="26"/>
  <c r="AO23" i="26"/>
  <c r="AO27" i="26"/>
  <c r="AP27" i="26"/>
  <c r="AJ24" i="26"/>
  <c r="AO24" i="26"/>
  <c r="AP24" i="26"/>
  <c r="AO28" i="26"/>
  <c r="AP28" i="26"/>
  <c r="AJ25" i="26"/>
  <c r="AP25" i="26"/>
  <c r="AO25" i="26"/>
  <c r="AF21" i="26"/>
  <c r="AF25" i="26"/>
  <c r="AJ14" i="26"/>
  <c r="AP14" i="26"/>
  <c r="AO14" i="26"/>
  <c r="AF12" i="26"/>
  <c r="AP12" i="26"/>
  <c r="AO12" i="26"/>
  <c r="AP15" i="26"/>
  <c r="AO15" i="26"/>
  <c r="AP11" i="26"/>
  <c r="AO11" i="26"/>
  <c r="AJ13" i="26"/>
  <c r="AP13" i="26"/>
  <c r="AO13" i="26"/>
  <c r="AJ10" i="26"/>
  <c r="AP10" i="26"/>
  <c r="AO10" i="26"/>
  <c r="AF24" i="26"/>
  <c r="AC16" i="26"/>
  <c r="AD16" i="26" s="1"/>
  <c r="AF23" i="26"/>
  <c r="AJ12" i="26"/>
  <c r="AF10" i="26"/>
  <c r="AJ17" i="26"/>
  <c r="AF26" i="26"/>
  <c r="AA9" i="26"/>
  <c r="AF13" i="26"/>
  <c r="Z29" i="26"/>
  <c r="AN29" i="26" s="1"/>
  <c r="AF15" i="26"/>
  <c r="AJ15" i="26"/>
  <c r="AE16" i="26"/>
  <c r="AJ20" i="26"/>
  <c r="AJ28" i="26"/>
  <c r="AF28" i="26"/>
  <c r="AF22" i="26"/>
  <c r="AJ27" i="26"/>
  <c r="AF27" i="26"/>
  <c r="AF20" i="26"/>
  <c r="AC9" i="26"/>
  <c r="AD9" i="26" s="1"/>
  <c r="AE9" i="26"/>
  <c r="AF14" i="26"/>
  <c r="AF11" i="26"/>
  <c r="AJ11" i="26"/>
  <c r="AO16" i="26" l="1"/>
  <c r="AP16" i="26"/>
  <c r="AP9" i="26"/>
  <c r="AO9" i="26"/>
  <c r="AC29" i="26"/>
  <c r="AD29" i="26" s="1"/>
  <c r="AA29" i="26"/>
  <c r="AF16" i="26"/>
  <c r="AJ16" i="26"/>
  <c r="AE29" i="26"/>
  <c r="AJ9" i="26"/>
  <c r="AF9" i="26"/>
  <c r="X17" i="22"/>
  <c r="X18" i="22"/>
  <c r="X19" i="22"/>
  <c r="X20" i="22"/>
  <c r="X21" i="22"/>
  <c r="X22" i="22"/>
  <c r="X23" i="22"/>
  <c r="X24" i="22"/>
  <c r="X25" i="22"/>
  <c r="X26" i="22"/>
  <c r="X27" i="22"/>
  <c r="X28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AP29" i="26" l="1"/>
  <c r="AO29" i="26"/>
  <c r="AJ29" i="26"/>
  <c r="AF29" i="26"/>
  <c r="Y19" i="17"/>
  <c r="X19" i="17"/>
  <c r="Q10" i="22" l="1"/>
  <c r="E16" i="22"/>
  <c r="Y18" i="25" l="1"/>
  <c r="Y19" i="25"/>
  <c r="Y20" i="25"/>
  <c r="Y21" i="25"/>
  <c r="Y22" i="25"/>
  <c r="Y23" i="25"/>
  <c r="Y24" i="25"/>
  <c r="Y25" i="25"/>
  <c r="Y26" i="25"/>
  <c r="Y27" i="25"/>
  <c r="Y28" i="25"/>
  <c r="Y11" i="25"/>
  <c r="Y12" i="25"/>
  <c r="Y13" i="25"/>
  <c r="Y14" i="25"/>
  <c r="Y15" i="25"/>
  <c r="X18" i="25"/>
  <c r="Z18" i="25" s="1"/>
  <c r="X19" i="25"/>
  <c r="Z19" i="25" s="1"/>
  <c r="AN19" i="25" s="1"/>
  <c r="X20" i="25"/>
  <c r="X21" i="25"/>
  <c r="Z21" i="25" s="1"/>
  <c r="X22" i="25"/>
  <c r="Z22" i="25" s="1"/>
  <c r="X23" i="25"/>
  <c r="X24" i="25"/>
  <c r="X25" i="25"/>
  <c r="X26" i="25"/>
  <c r="X27" i="25"/>
  <c r="X28" i="25"/>
  <c r="X17" i="25"/>
  <c r="X11" i="25"/>
  <c r="X12" i="25"/>
  <c r="X13" i="25"/>
  <c r="X14" i="25"/>
  <c r="X15" i="25"/>
  <c r="X10" i="25"/>
  <c r="Z25" i="25" l="1"/>
  <c r="Z24" i="25"/>
  <c r="AC24" i="25" s="1"/>
  <c r="Z20" i="25"/>
  <c r="AN20" i="25" s="1"/>
  <c r="AC21" i="25"/>
  <c r="AN21" i="25"/>
  <c r="AC25" i="25"/>
  <c r="AN25" i="25"/>
  <c r="AC20" i="25"/>
  <c r="AC18" i="25"/>
  <c r="AN18" i="25"/>
  <c r="AC22" i="25"/>
  <c r="AN22" i="25"/>
  <c r="Z23" i="25"/>
  <c r="Z28" i="25"/>
  <c r="Z27" i="25"/>
  <c r="Z26" i="25"/>
  <c r="AN24" i="25" l="1"/>
  <c r="AC23" i="25"/>
  <c r="AN23" i="25"/>
  <c r="AC26" i="25"/>
  <c r="AN26" i="25"/>
  <c r="AC27" i="25"/>
  <c r="AN27" i="25"/>
  <c r="AC28" i="25"/>
  <c r="AN28" i="25"/>
  <c r="X19" i="23"/>
  <c r="Y19" i="23"/>
  <c r="T9" i="23"/>
  <c r="T16" i="23"/>
  <c r="T29" i="23" l="1"/>
  <c r="Y28" i="24" l="1"/>
  <c r="Y27" i="24"/>
  <c r="Y26" i="24"/>
  <c r="Y25" i="24"/>
  <c r="Y24" i="24"/>
  <c r="Y23" i="24"/>
  <c r="Y22" i="24"/>
  <c r="Y21" i="24"/>
  <c r="Y20" i="24"/>
  <c r="Y18" i="24"/>
  <c r="X28" i="24"/>
  <c r="X27" i="24"/>
  <c r="X26" i="24"/>
  <c r="X25" i="24"/>
  <c r="X24" i="24"/>
  <c r="X23" i="24"/>
  <c r="X22" i="24"/>
  <c r="X21" i="24"/>
  <c r="X20" i="24"/>
  <c r="X19" i="24"/>
  <c r="X18" i="24"/>
  <c r="U9" i="24"/>
  <c r="U16" i="24"/>
  <c r="U29" i="24" l="1"/>
  <c r="Q19" i="23" l="1"/>
  <c r="P19" i="23"/>
  <c r="N19" i="23"/>
  <c r="K19" i="23"/>
  <c r="L19" i="23" s="1"/>
  <c r="G19" i="23"/>
  <c r="F19" i="23"/>
  <c r="D19" i="23"/>
  <c r="Q19" i="15"/>
  <c r="P19" i="15"/>
  <c r="N19" i="15"/>
  <c r="K19" i="15"/>
  <c r="L19" i="15" s="1"/>
  <c r="G19" i="15"/>
  <c r="F19" i="15"/>
  <c r="D19" i="15"/>
  <c r="Q19" i="24"/>
  <c r="P19" i="24"/>
  <c r="N19" i="24"/>
  <c r="K19" i="24"/>
  <c r="L19" i="24" s="1"/>
  <c r="G19" i="24"/>
  <c r="F19" i="24"/>
  <c r="D19" i="24"/>
  <c r="K19" i="17"/>
  <c r="G19" i="17"/>
  <c r="F19" i="17"/>
  <c r="D19" i="17"/>
  <c r="Q19" i="25"/>
  <c r="P19" i="25"/>
  <c r="N19" i="25"/>
  <c r="K19" i="25"/>
  <c r="L19" i="25" s="1"/>
  <c r="G19" i="25"/>
  <c r="F19" i="25"/>
  <c r="D19" i="25"/>
  <c r="B16" i="22"/>
  <c r="B9" i="22"/>
  <c r="Q19" i="22"/>
  <c r="P19" i="22"/>
  <c r="N19" i="22"/>
  <c r="L19" i="22"/>
  <c r="G19" i="22"/>
  <c r="F19" i="22"/>
  <c r="D19" i="22"/>
  <c r="AD19" i="22"/>
  <c r="Z19" i="22" l="1"/>
  <c r="L19" i="17"/>
  <c r="M19" i="17"/>
  <c r="AN19" i="22" l="1"/>
  <c r="AO19" i="22"/>
  <c r="AJ19" i="22"/>
  <c r="AA19" i="22"/>
  <c r="Q19" i="17"/>
  <c r="P19" i="17"/>
  <c r="N19" i="17"/>
  <c r="Y15" i="22"/>
  <c r="Y14" i="22"/>
  <c r="Y13" i="22"/>
  <c r="Y12" i="22"/>
  <c r="Y11" i="22"/>
  <c r="Y10" i="22"/>
  <c r="X15" i="22"/>
  <c r="X14" i="22"/>
  <c r="X13" i="22"/>
  <c r="X12" i="22"/>
  <c r="X11" i="22"/>
  <c r="AI19" i="23"/>
  <c r="Z19" i="23"/>
  <c r="AC19" i="23" s="1"/>
  <c r="AD19" i="23" s="1"/>
  <c r="AI19" i="15"/>
  <c r="AD19" i="15"/>
  <c r="Z19" i="15"/>
  <c r="AI19" i="24"/>
  <c r="AD19" i="24"/>
  <c r="Z19" i="24"/>
  <c r="AN19" i="24" s="1"/>
  <c r="AI19" i="17"/>
  <c r="AD19" i="17"/>
  <c r="Z19" i="17"/>
  <c r="AN19" i="17" s="1"/>
  <c r="AI19" i="25"/>
  <c r="AD19" i="25"/>
  <c r="AF19" i="23" l="1"/>
  <c r="AN19" i="23"/>
  <c r="AO19" i="23"/>
  <c r="AJ19" i="23"/>
  <c r="AP19" i="23"/>
  <c r="AJ19" i="15"/>
  <c r="AP19" i="15"/>
  <c r="AF19" i="15"/>
  <c r="AO19" i="15"/>
  <c r="AN19" i="15"/>
  <c r="AF19" i="22"/>
  <c r="AE19" i="17"/>
  <c r="AE19" i="25"/>
  <c r="AE19" i="24"/>
  <c r="Z10" i="22"/>
  <c r="AA19" i="23"/>
  <c r="AA19" i="15"/>
  <c r="AA19" i="24"/>
  <c r="AA19" i="17"/>
  <c r="AA19" i="25"/>
  <c r="AC10" i="22" l="1"/>
  <c r="AN10" i="22"/>
  <c r="AO10" i="22"/>
  <c r="AJ19" i="17"/>
  <c r="AP19" i="17"/>
  <c r="AO19" i="17"/>
  <c r="AO19" i="25"/>
  <c r="AP19" i="25"/>
  <c r="AP19" i="24"/>
  <c r="AO19" i="24"/>
  <c r="AF19" i="24"/>
  <c r="AF19" i="17"/>
  <c r="AF19" i="25"/>
  <c r="AJ19" i="24"/>
  <c r="AJ19" i="25"/>
  <c r="AI28" i="23"/>
  <c r="Y28" i="23"/>
  <c r="X28" i="23"/>
  <c r="AI27" i="23"/>
  <c r="Y27" i="23"/>
  <c r="X27" i="23"/>
  <c r="AI26" i="23"/>
  <c r="Y26" i="23"/>
  <c r="X26" i="23"/>
  <c r="AI25" i="23"/>
  <c r="Y25" i="23"/>
  <c r="X25" i="23"/>
  <c r="AI24" i="23"/>
  <c r="Y24" i="23"/>
  <c r="X24" i="23"/>
  <c r="AI23" i="23"/>
  <c r="Y23" i="23"/>
  <c r="X23" i="23"/>
  <c r="AI22" i="23"/>
  <c r="Y22" i="23"/>
  <c r="X22" i="23"/>
  <c r="AI21" i="23"/>
  <c r="AP21" i="23" s="1"/>
  <c r="Y21" i="23"/>
  <c r="X21" i="23"/>
  <c r="AI20" i="23"/>
  <c r="Y20" i="23"/>
  <c r="X20" i="23"/>
  <c r="AI18" i="23"/>
  <c r="Y18" i="23"/>
  <c r="X18" i="23"/>
  <c r="AI17" i="23"/>
  <c r="Y17" i="23"/>
  <c r="X17" i="23"/>
  <c r="AH16" i="23"/>
  <c r="AG16" i="23"/>
  <c r="AE16" i="23"/>
  <c r="W16" i="23"/>
  <c r="V16" i="23"/>
  <c r="U16" i="23"/>
  <c r="S16" i="23"/>
  <c r="R16" i="23"/>
  <c r="AI15" i="23"/>
  <c r="Y15" i="23"/>
  <c r="X15" i="23"/>
  <c r="AI14" i="23"/>
  <c r="Y14" i="23"/>
  <c r="X14" i="23"/>
  <c r="AI13" i="23"/>
  <c r="Y13" i="23"/>
  <c r="X13" i="23"/>
  <c r="AI12" i="23"/>
  <c r="Y12" i="23"/>
  <c r="X12" i="23"/>
  <c r="AI11" i="23"/>
  <c r="Y11" i="23"/>
  <c r="X11" i="23"/>
  <c r="AI10" i="23"/>
  <c r="AP10" i="23" s="1"/>
  <c r="Y10" i="23"/>
  <c r="X10" i="23"/>
  <c r="AH9" i="23"/>
  <c r="AG9" i="23"/>
  <c r="AE9" i="23"/>
  <c r="W9" i="23"/>
  <c r="V9" i="23"/>
  <c r="U9" i="23"/>
  <c r="S9" i="23"/>
  <c r="R9" i="23"/>
  <c r="AI28" i="15"/>
  <c r="AI27" i="15"/>
  <c r="AI26" i="15"/>
  <c r="AI25" i="15"/>
  <c r="AI24" i="15"/>
  <c r="AI23" i="15"/>
  <c r="AI22" i="15"/>
  <c r="AI21" i="15"/>
  <c r="AI20" i="15"/>
  <c r="AI18" i="15"/>
  <c r="AI17" i="15"/>
  <c r="AH16" i="15"/>
  <c r="AG16" i="15"/>
  <c r="AE16" i="15"/>
  <c r="W16" i="15"/>
  <c r="V16" i="15"/>
  <c r="U16" i="15"/>
  <c r="T16" i="15"/>
  <c r="S16" i="15"/>
  <c r="R16" i="15"/>
  <c r="AI15" i="15"/>
  <c r="AI14" i="15"/>
  <c r="AI13" i="15"/>
  <c r="AI12" i="15"/>
  <c r="AI11" i="15"/>
  <c r="AI10" i="15"/>
  <c r="AP10" i="15" s="1"/>
  <c r="AH9" i="15"/>
  <c r="AG9" i="15"/>
  <c r="AE9" i="15"/>
  <c r="W9" i="15"/>
  <c r="V9" i="15"/>
  <c r="U9" i="15"/>
  <c r="T9" i="15"/>
  <c r="S9" i="15"/>
  <c r="R9" i="15"/>
  <c r="AI28" i="24"/>
  <c r="AI27" i="24"/>
  <c r="AI26" i="24"/>
  <c r="AI25" i="24"/>
  <c r="AI24" i="24"/>
  <c r="AI23" i="24"/>
  <c r="AI22" i="24"/>
  <c r="AI21" i="24"/>
  <c r="AI20" i="24"/>
  <c r="AI18" i="24"/>
  <c r="AI17" i="24"/>
  <c r="Y17" i="24"/>
  <c r="X17" i="24"/>
  <c r="AH16" i="24"/>
  <c r="AG16" i="24"/>
  <c r="W16" i="24"/>
  <c r="V16" i="24"/>
  <c r="T16" i="24"/>
  <c r="S16" i="24"/>
  <c r="R16" i="24"/>
  <c r="AI15" i="24"/>
  <c r="Y15" i="24"/>
  <c r="X15" i="24"/>
  <c r="AI14" i="24"/>
  <c r="Y14" i="24"/>
  <c r="X14" i="24"/>
  <c r="AI13" i="24"/>
  <c r="Y13" i="24"/>
  <c r="X13" i="24"/>
  <c r="AI12" i="24"/>
  <c r="Y12" i="24"/>
  <c r="X12" i="24"/>
  <c r="AI11" i="24"/>
  <c r="Y11" i="24"/>
  <c r="X11" i="24"/>
  <c r="AI10" i="24"/>
  <c r="Y10" i="24"/>
  <c r="X10" i="24"/>
  <c r="AH9" i="24"/>
  <c r="AG9" i="24"/>
  <c r="W9" i="24"/>
  <c r="V9" i="24"/>
  <c r="T9" i="24"/>
  <c r="S9" i="24"/>
  <c r="AI28" i="17"/>
  <c r="Y28" i="17"/>
  <c r="X28" i="17"/>
  <c r="AI27" i="17"/>
  <c r="Y27" i="17"/>
  <c r="X27" i="17"/>
  <c r="AI26" i="17"/>
  <c r="Y26" i="17"/>
  <c r="X26" i="17"/>
  <c r="AI25" i="17"/>
  <c r="Y25" i="17"/>
  <c r="X25" i="17"/>
  <c r="AI24" i="17"/>
  <c r="Y24" i="17"/>
  <c r="X24" i="17"/>
  <c r="AI23" i="17"/>
  <c r="Y23" i="17"/>
  <c r="X23" i="17"/>
  <c r="AI22" i="17"/>
  <c r="Y22" i="17"/>
  <c r="X22" i="17"/>
  <c r="AI21" i="17"/>
  <c r="Y21" i="17"/>
  <c r="X21" i="17"/>
  <c r="AI20" i="17"/>
  <c r="Y20" i="17"/>
  <c r="X20" i="17"/>
  <c r="AI18" i="17"/>
  <c r="Y18" i="17"/>
  <c r="X18" i="17"/>
  <c r="AI17" i="17"/>
  <c r="AH16" i="17"/>
  <c r="AG16" i="17"/>
  <c r="U16" i="17"/>
  <c r="T16" i="17"/>
  <c r="S16" i="17"/>
  <c r="R16" i="17"/>
  <c r="AI15" i="17"/>
  <c r="Y15" i="17"/>
  <c r="X15" i="17"/>
  <c r="AI14" i="17"/>
  <c r="Y14" i="17"/>
  <c r="X14" i="17"/>
  <c r="AI13" i="17"/>
  <c r="Y13" i="17"/>
  <c r="X13" i="17"/>
  <c r="AI12" i="17"/>
  <c r="Y12" i="17"/>
  <c r="X12" i="17"/>
  <c r="AI11" i="17"/>
  <c r="Y11" i="17"/>
  <c r="X11" i="17"/>
  <c r="AI10" i="17"/>
  <c r="Y10" i="17"/>
  <c r="X10" i="17"/>
  <c r="AH9" i="17"/>
  <c r="AG9" i="17"/>
  <c r="W9" i="17"/>
  <c r="V9" i="17"/>
  <c r="U9" i="17"/>
  <c r="T9" i="17"/>
  <c r="S9" i="17"/>
  <c r="R9" i="17"/>
  <c r="AI28" i="25"/>
  <c r="AI27" i="25"/>
  <c r="AI26" i="25"/>
  <c r="AI25" i="25"/>
  <c r="AE25" i="25"/>
  <c r="AI24" i="25"/>
  <c r="AI23" i="25"/>
  <c r="AI22" i="25"/>
  <c r="AE22" i="25"/>
  <c r="AI21" i="25"/>
  <c r="AE21" i="25"/>
  <c r="AI20" i="25"/>
  <c r="AI18" i="25"/>
  <c r="AI17" i="25"/>
  <c r="Y17" i="25"/>
  <c r="Z17" i="25" s="1"/>
  <c r="AH16" i="25"/>
  <c r="AG16" i="25"/>
  <c r="W16" i="25"/>
  <c r="V16" i="25"/>
  <c r="U16" i="25"/>
  <c r="T16" i="25"/>
  <c r="S16" i="25"/>
  <c r="R16" i="25"/>
  <c r="AI15" i="25"/>
  <c r="Z15" i="25"/>
  <c r="AN15" i="25" s="1"/>
  <c r="AI14" i="25"/>
  <c r="AI13" i="25"/>
  <c r="Z13" i="25"/>
  <c r="AN13" i="25" s="1"/>
  <c r="AI12" i="25"/>
  <c r="Z12" i="25"/>
  <c r="AN12" i="25" s="1"/>
  <c r="AI11" i="25"/>
  <c r="Z11" i="25"/>
  <c r="AN11" i="25" s="1"/>
  <c r="AI10" i="25"/>
  <c r="Y10" i="25"/>
  <c r="Z10" i="25" s="1"/>
  <c r="AN10" i="25" s="1"/>
  <c r="AH9" i="25"/>
  <c r="AG9" i="25"/>
  <c r="W9" i="25"/>
  <c r="V9" i="25"/>
  <c r="U9" i="25"/>
  <c r="T9" i="25"/>
  <c r="S9" i="25"/>
  <c r="R9" i="25"/>
  <c r="K28" i="23"/>
  <c r="L28" i="23" s="1"/>
  <c r="K27" i="23"/>
  <c r="L27" i="23" s="1"/>
  <c r="K26" i="23"/>
  <c r="L26" i="23" s="1"/>
  <c r="K25" i="23"/>
  <c r="L25" i="23" s="1"/>
  <c r="K24" i="23"/>
  <c r="L24" i="23" s="1"/>
  <c r="K23" i="23"/>
  <c r="L23" i="23" s="1"/>
  <c r="K22" i="23"/>
  <c r="L22" i="23" s="1"/>
  <c r="K21" i="23"/>
  <c r="L21" i="23" s="1"/>
  <c r="K20" i="23"/>
  <c r="L20" i="23" s="1"/>
  <c r="K18" i="23"/>
  <c r="L18" i="23" s="1"/>
  <c r="K17" i="23"/>
  <c r="J16" i="23"/>
  <c r="I16" i="23"/>
  <c r="K15" i="23"/>
  <c r="L15" i="23" s="1"/>
  <c r="K14" i="23"/>
  <c r="L14" i="23" s="1"/>
  <c r="K13" i="23"/>
  <c r="L13" i="23" s="1"/>
  <c r="K12" i="23"/>
  <c r="L12" i="23" s="1"/>
  <c r="K11" i="23"/>
  <c r="L11" i="23" s="1"/>
  <c r="K10" i="23"/>
  <c r="J9" i="23"/>
  <c r="I9" i="23"/>
  <c r="K28" i="15"/>
  <c r="L28" i="15" s="1"/>
  <c r="K27" i="15"/>
  <c r="L27" i="15" s="1"/>
  <c r="K26" i="15"/>
  <c r="L26" i="15" s="1"/>
  <c r="K25" i="15"/>
  <c r="L25" i="15" s="1"/>
  <c r="K24" i="15"/>
  <c r="L24" i="15" s="1"/>
  <c r="K23" i="15"/>
  <c r="L23" i="15" s="1"/>
  <c r="K22" i="15"/>
  <c r="L22" i="15" s="1"/>
  <c r="K21" i="15"/>
  <c r="L21" i="15" s="1"/>
  <c r="K20" i="15"/>
  <c r="K18" i="15"/>
  <c r="L18" i="15" s="1"/>
  <c r="K17" i="15"/>
  <c r="L17" i="15" s="1"/>
  <c r="J16" i="15"/>
  <c r="I16" i="15"/>
  <c r="K15" i="15"/>
  <c r="L15" i="15" s="1"/>
  <c r="K14" i="15"/>
  <c r="L14" i="15" s="1"/>
  <c r="K13" i="15"/>
  <c r="L13" i="15" s="1"/>
  <c r="K12" i="15"/>
  <c r="L12" i="15" s="1"/>
  <c r="K11" i="15"/>
  <c r="L11" i="15" s="1"/>
  <c r="K10" i="15"/>
  <c r="L10" i="15" s="1"/>
  <c r="J9" i="15"/>
  <c r="I9" i="15"/>
  <c r="K28" i="24"/>
  <c r="L28" i="24" s="1"/>
  <c r="K27" i="24"/>
  <c r="L27" i="24" s="1"/>
  <c r="K26" i="24"/>
  <c r="L26" i="24" s="1"/>
  <c r="K25" i="24"/>
  <c r="L25" i="24" s="1"/>
  <c r="K24" i="24"/>
  <c r="L24" i="24" s="1"/>
  <c r="K23" i="24"/>
  <c r="L23" i="24" s="1"/>
  <c r="K22" i="24"/>
  <c r="L22" i="24" s="1"/>
  <c r="K21" i="24"/>
  <c r="L21" i="24" s="1"/>
  <c r="K20" i="24"/>
  <c r="L20" i="24" s="1"/>
  <c r="K18" i="24"/>
  <c r="L18" i="24" s="1"/>
  <c r="K17" i="24"/>
  <c r="L17" i="24" s="1"/>
  <c r="J16" i="24"/>
  <c r="I16" i="24"/>
  <c r="K15" i="24"/>
  <c r="L15" i="24" s="1"/>
  <c r="K14" i="24"/>
  <c r="L14" i="24" s="1"/>
  <c r="K13" i="24"/>
  <c r="L13" i="24" s="1"/>
  <c r="K12" i="24"/>
  <c r="L12" i="24" s="1"/>
  <c r="K11" i="24"/>
  <c r="L11" i="24" s="1"/>
  <c r="K10" i="24"/>
  <c r="J9" i="24"/>
  <c r="I9" i="24"/>
  <c r="K28" i="17"/>
  <c r="K27" i="17"/>
  <c r="K26" i="17"/>
  <c r="K25" i="17"/>
  <c r="K24" i="17"/>
  <c r="K23" i="17"/>
  <c r="K22" i="17"/>
  <c r="M22" i="17" s="1"/>
  <c r="P22" i="17" s="1"/>
  <c r="K21" i="17"/>
  <c r="K20" i="17"/>
  <c r="K18" i="17"/>
  <c r="M18" i="17" s="1"/>
  <c r="Q18" i="17" s="1"/>
  <c r="K17" i="17"/>
  <c r="J16" i="17"/>
  <c r="I16" i="17"/>
  <c r="K15" i="17"/>
  <c r="K14" i="17"/>
  <c r="K13" i="17"/>
  <c r="K12" i="17"/>
  <c r="K11" i="17"/>
  <c r="K10" i="17"/>
  <c r="M10" i="17" s="1"/>
  <c r="P10" i="17" s="1"/>
  <c r="J9" i="17"/>
  <c r="I9" i="17"/>
  <c r="K28" i="25"/>
  <c r="L28" i="25" s="1"/>
  <c r="K27" i="25"/>
  <c r="L27" i="25" s="1"/>
  <c r="K26" i="25"/>
  <c r="L26" i="25" s="1"/>
  <c r="K25" i="25"/>
  <c r="L25" i="25" s="1"/>
  <c r="K24" i="25"/>
  <c r="L24" i="25" s="1"/>
  <c r="K23" i="25"/>
  <c r="L23" i="25" s="1"/>
  <c r="K22" i="25"/>
  <c r="L22" i="25" s="1"/>
  <c r="K21" i="25"/>
  <c r="L21" i="25" s="1"/>
  <c r="K20" i="25"/>
  <c r="L20" i="25" s="1"/>
  <c r="K18" i="25"/>
  <c r="L18" i="25" s="1"/>
  <c r="K17" i="25"/>
  <c r="J16" i="25"/>
  <c r="I16" i="25"/>
  <c r="K15" i="25"/>
  <c r="L15" i="25" s="1"/>
  <c r="K14" i="25"/>
  <c r="L14" i="25" s="1"/>
  <c r="K13" i="25"/>
  <c r="L13" i="25" s="1"/>
  <c r="K12" i="25"/>
  <c r="L12" i="25" s="1"/>
  <c r="K11" i="25"/>
  <c r="L11" i="25" s="1"/>
  <c r="K10" i="25"/>
  <c r="J9" i="25"/>
  <c r="I9" i="25"/>
  <c r="Q28" i="23"/>
  <c r="P28" i="23"/>
  <c r="N28" i="23"/>
  <c r="Q27" i="23"/>
  <c r="P27" i="23"/>
  <c r="N27" i="23"/>
  <c r="Q26" i="23"/>
  <c r="P26" i="23"/>
  <c r="N26" i="23"/>
  <c r="Q25" i="23"/>
  <c r="P25" i="23"/>
  <c r="N25" i="23"/>
  <c r="Q24" i="23"/>
  <c r="P24" i="23"/>
  <c r="N24" i="23"/>
  <c r="Q23" i="23"/>
  <c r="P23" i="23"/>
  <c r="N23" i="23"/>
  <c r="Q22" i="23"/>
  <c r="P22" i="23"/>
  <c r="N22" i="23"/>
  <c r="Q21" i="23"/>
  <c r="P21" i="23"/>
  <c r="N21" i="23"/>
  <c r="Q20" i="23"/>
  <c r="P20" i="23"/>
  <c r="N20" i="23"/>
  <c r="Q18" i="23"/>
  <c r="P18" i="23"/>
  <c r="N18" i="23"/>
  <c r="Q17" i="23"/>
  <c r="P17" i="23"/>
  <c r="N17" i="23"/>
  <c r="O16" i="23"/>
  <c r="M16" i="23"/>
  <c r="H16" i="23"/>
  <c r="Q15" i="23"/>
  <c r="P15" i="23"/>
  <c r="N15" i="23"/>
  <c r="Q14" i="23"/>
  <c r="P14" i="23"/>
  <c r="N14" i="23"/>
  <c r="Q13" i="23"/>
  <c r="P13" i="23"/>
  <c r="N13" i="23"/>
  <c r="Q12" i="23"/>
  <c r="P12" i="23"/>
  <c r="N12" i="23"/>
  <c r="Q11" i="23"/>
  <c r="P11" i="23"/>
  <c r="N11" i="23"/>
  <c r="Q10" i="23"/>
  <c r="P10" i="23"/>
  <c r="N10" i="23"/>
  <c r="O9" i="23"/>
  <c r="M9" i="23"/>
  <c r="H9" i="23"/>
  <c r="Q28" i="15"/>
  <c r="P28" i="15"/>
  <c r="N28" i="15"/>
  <c r="Q27" i="15"/>
  <c r="P27" i="15"/>
  <c r="N27" i="15"/>
  <c r="Q26" i="15"/>
  <c r="P26" i="15"/>
  <c r="N26" i="15"/>
  <c r="Q25" i="15"/>
  <c r="P25" i="15"/>
  <c r="N25" i="15"/>
  <c r="Q24" i="15"/>
  <c r="P24" i="15"/>
  <c r="N24" i="15"/>
  <c r="Q23" i="15"/>
  <c r="P23" i="15"/>
  <c r="N23" i="15"/>
  <c r="Q22" i="15"/>
  <c r="P22" i="15"/>
  <c r="N22" i="15"/>
  <c r="Q21" i="15"/>
  <c r="P21" i="15"/>
  <c r="N21" i="15"/>
  <c r="Q20" i="15"/>
  <c r="P20" i="15"/>
  <c r="N20" i="15"/>
  <c r="Q18" i="15"/>
  <c r="P18" i="15"/>
  <c r="N18" i="15"/>
  <c r="Q17" i="15"/>
  <c r="P17" i="15"/>
  <c r="N17" i="15"/>
  <c r="O16" i="15"/>
  <c r="M16" i="15"/>
  <c r="H16" i="15"/>
  <c r="Q15" i="15"/>
  <c r="P15" i="15"/>
  <c r="N15" i="15"/>
  <c r="Q14" i="15"/>
  <c r="P14" i="15"/>
  <c r="N14" i="15"/>
  <c r="Q13" i="15"/>
  <c r="P13" i="15"/>
  <c r="N13" i="15"/>
  <c r="Q12" i="15"/>
  <c r="P12" i="15"/>
  <c r="N12" i="15"/>
  <c r="Q11" i="15"/>
  <c r="P11" i="15"/>
  <c r="N11" i="15"/>
  <c r="Q10" i="15"/>
  <c r="P10" i="15"/>
  <c r="N10" i="15"/>
  <c r="O9" i="15"/>
  <c r="M9" i="15"/>
  <c r="H9" i="15"/>
  <c r="Q28" i="24"/>
  <c r="P28" i="24"/>
  <c r="N28" i="24"/>
  <c r="Q27" i="24"/>
  <c r="P27" i="24"/>
  <c r="N27" i="24"/>
  <c r="Q26" i="24"/>
  <c r="P26" i="24"/>
  <c r="N26" i="24"/>
  <c r="Q25" i="24"/>
  <c r="P25" i="24"/>
  <c r="N25" i="24"/>
  <c r="Q24" i="24"/>
  <c r="P24" i="24"/>
  <c r="N24" i="24"/>
  <c r="Q23" i="24"/>
  <c r="P23" i="24"/>
  <c r="N23" i="24"/>
  <c r="Q22" i="24"/>
  <c r="P22" i="24"/>
  <c r="N22" i="24"/>
  <c r="Q21" i="24"/>
  <c r="P21" i="24"/>
  <c r="N21" i="24"/>
  <c r="Q20" i="24"/>
  <c r="P20" i="24"/>
  <c r="N20" i="24"/>
  <c r="Q18" i="24"/>
  <c r="P18" i="24"/>
  <c r="N18" i="24"/>
  <c r="Q17" i="24"/>
  <c r="P17" i="24"/>
  <c r="N17" i="24"/>
  <c r="O16" i="24"/>
  <c r="M16" i="24"/>
  <c r="H16" i="24"/>
  <c r="P15" i="24"/>
  <c r="N15" i="24"/>
  <c r="P14" i="24"/>
  <c r="N14" i="24"/>
  <c r="P13" i="24"/>
  <c r="N13" i="24"/>
  <c r="P12" i="24"/>
  <c r="N12" i="24"/>
  <c r="P11" i="24"/>
  <c r="N11" i="24"/>
  <c r="P10" i="24"/>
  <c r="N10" i="24"/>
  <c r="O9" i="24"/>
  <c r="M9" i="24"/>
  <c r="H9" i="24"/>
  <c r="O16" i="17"/>
  <c r="H16" i="17"/>
  <c r="O9" i="17"/>
  <c r="H9" i="17"/>
  <c r="Q28" i="25"/>
  <c r="P28" i="25"/>
  <c r="N28" i="25"/>
  <c r="Q27" i="25"/>
  <c r="P27" i="25"/>
  <c r="N27" i="25"/>
  <c r="Q26" i="25"/>
  <c r="P26" i="25"/>
  <c r="N26" i="25"/>
  <c r="Q25" i="25"/>
  <c r="P25" i="25"/>
  <c r="N25" i="25"/>
  <c r="Q24" i="25"/>
  <c r="P24" i="25"/>
  <c r="N24" i="25"/>
  <c r="Q23" i="25"/>
  <c r="P23" i="25"/>
  <c r="N23" i="25"/>
  <c r="Q22" i="25"/>
  <c r="P22" i="25"/>
  <c r="N22" i="25"/>
  <c r="Q21" i="25"/>
  <c r="P21" i="25"/>
  <c r="N21" i="25"/>
  <c r="Q20" i="25"/>
  <c r="P20" i="25"/>
  <c r="N20" i="25"/>
  <c r="Q18" i="25"/>
  <c r="P18" i="25"/>
  <c r="N18" i="25"/>
  <c r="Q17" i="25"/>
  <c r="P17" i="25"/>
  <c r="N17" i="25"/>
  <c r="O16" i="25"/>
  <c r="M16" i="25"/>
  <c r="H16" i="25"/>
  <c r="Q15" i="25"/>
  <c r="P15" i="25"/>
  <c r="N15" i="25"/>
  <c r="Q14" i="25"/>
  <c r="P14" i="25"/>
  <c r="N14" i="25"/>
  <c r="Q13" i="25"/>
  <c r="P13" i="25"/>
  <c r="N13" i="25"/>
  <c r="Q12" i="25"/>
  <c r="P12" i="25"/>
  <c r="N12" i="25"/>
  <c r="Q11" i="25"/>
  <c r="P11" i="25"/>
  <c r="N11" i="25"/>
  <c r="Q10" i="25"/>
  <c r="P10" i="25"/>
  <c r="N10" i="25"/>
  <c r="O9" i="25"/>
  <c r="M9" i="25"/>
  <c r="H9" i="25"/>
  <c r="K28" i="22"/>
  <c r="L28" i="22" s="1"/>
  <c r="K27" i="22"/>
  <c r="L27" i="22" s="1"/>
  <c r="K26" i="22"/>
  <c r="L26" i="22" s="1"/>
  <c r="L25" i="22"/>
  <c r="L24" i="22"/>
  <c r="K23" i="22"/>
  <c r="L23" i="22" s="1"/>
  <c r="K22" i="22"/>
  <c r="L22" i="22" s="1"/>
  <c r="K21" i="22"/>
  <c r="L21" i="22" s="1"/>
  <c r="L20" i="22"/>
  <c r="L18" i="22"/>
  <c r="K15" i="22"/>
  <c r="L15" i="22" s="1"/>
  <c r="K14" i="22"/>
  <c r="L14" i="22" s="1"/>
  <c r="L13" i="22"/>
  <c r="L12" i="22"/>
  <c r="K11" i="22"/>
  <c r="L11" i="22" s="1"/>
  <c r="G28" i="24"/>
  <c r="G27" i="24"/>
  <c r="G26" i="24"/>
  <c r="G25" i="24"/>
  <c r="G24" i="24"/>
  <c r="G23" i="24"/>
  <c r="G22" i="24"/>
  <c r="G21" i="24"/>
  <c r="G20" i="24"/>
  <c r="G18" i="24"/>
  <c r="G17" i="24"/>
  <c r="G15" i="24"/>
  <c r="G14" i="24"/>
  <c r="G13" i="24"/>
  <c r="G12" i="24"/>
  <c r="G11" i="24"/>
  <c r="G10" i="24"/>
  <c r="G28" i="17"/>
  <c r="G27" i="17"/>
  <c r="G26" i="17"/>
  <c r="G25" i="17"/>
  <c r="G24" i="17"/>
  <c r="G23" i="17"/>
  <c r="G22" i="17"/>
  <c r="G21" i="17"/>
  <c r="G20" i="17"/>
  <c r="G18" i="17"/>
  <c r="G17" i="17"/>
  <c r="G15" i="17"/>
  <c r="G14" i="17"/>
  <c r="G13" i="17"/>
  <c r="G12" i="17"/>
  <c r="G11" i="17"/>
  <c r="G10" i="17"/>
  <c r="N10" i="22"/>
  <c r="M9" i="22"/>
  <c r="I9" i="22"/>
  <c r="J16" i="22"/>
  <c r="I16" i="22"/>
  <c r="J9" i="22"/>
  <c r="Q28" i="22"/>
  <c r="P28" i="22"/>
  <c r="N28" i="22"/>
  <c r="Q27" i="22"/>
  <c r="P27" i="22"/>
  <c r="N27" i="22"/>
  <c r="Q26" i="22"/>
  <c r="P26" i="22"/>
  <c r="N26" i="22"/>
  <c r="Q25" i="22"/>
  <c r="P25" i="22"/>
  <c r="N25" i="22"/>
  <c r="Q24" i="22"/>
  <c r="P24" i="22"/>
  <c r="N24" i="22"/>
  <c r="Q23" i="22"/>
  <c r="P23" i="22"/>
  <c r="N23" i="22"/>
  <c r="Q22" i="22"/>
  <c r="P22" i="22"/>
  <c r="N22" i="22"/>
  <c r="Q21" i="22"/>
  <c r="P21" i="22"/>
  <c r="N21" i="22"/>
  <c r="Q20" i="22"/>
  <c r="P20" i="22"/>
  <c r="N20" i="22"/>
  <c r="Q18" i="22"/>
  <c r="P18" i="22"/>
  <c r="N18" i="22"/>
  <c r="Q17" i="22"/>
  <c r="P17" i="22"/>
  <c r="N17" i="22"/>
  <c r="O16" i="22"/>
  <c r="M16" i="22"/>
  <c r="H16" i="22"/>
  <c r="Q15" i="22"/>
  <c r="P15" i="22"/>
  <c r="N15" i="22"/>
  <c r="Q14" i="22"/>
  <c r="P14" i="22"/>
  <c r="N14" i="22"/>
  <c r="Q13" i="22"/>
  <c r="P13" i="22"/>
  <c r="N13" i="22"/>
  <c r="Q12" i="22"/>
  <c r="P12" i="22"/>
  <c r="N12" i="22"/>
  <c r="Q11" i="22"/>
  <c r="P11" i="22"/>
  <c r="N11" i="22"/>
  <c r="P10" i="22"/>
  <c r="O9" i="22"/>
  <c r="H9" i="22"/>
  <c r="Z24" i="23" l="1"/>
  <c r="AC24" i="23" s="1"/>
  <c r="Q22" i="17"/>
  <c r="AP25" i="25"/>
  <c r="AO25" i="25"/>
  <c r="AP21" i="25"/>
  <c r="AO21" i="25"/>
  <c r="AP22" i="25"/>
  <c r="AO22" i="25"/>
  <c r="AJ15" i="23"/>
  <c r="AP15" i="23"/>
  <c r="AJ25" i="23"/>
  <c r="AP25" i="23"/>
  <c r="AJ20" i="23"/>
  <c r="AP20" i="23"/>
  <c r="AJ28" i="23"/>
  <c r="AP28" i="23"/>
  <c r="AJ17" i="23"/>
  <c r="AP17" i="23"/>
  <c r="AO24" i="23"/>
  <c r="AN24" i="23"/>
  <c r="AJ26" i="23"/>
  <c r="AP26" i="23"/>
  <c r="AJ11" i="23"/>
  <c r="AP11" i="23"/>
  <c r="AJ13" i="23"/>
  <c r="AP13" i="23"/>
  <c r="AJ23" i="23"/>
  <c r="AP23" i="23"/>
  <c r="AJ14" i="23"/>
  <c r="AP14" i="23"/>
  <c r="AJ24" i="23"/>
  <c r="AP24" i="23"/>
  <c r="AJ18" i="23"/>
  <c r="AP18" i="23"/>
  <c r="AJ27" i="23"/>
  <c r="AP27" i="23"/>
  <c r="AJ12" i="23"/>
  <c r="AP12" i="23"/>
  <c r="Z20" i="23"/>
  <c r="AJ22" i="23"/>
  <c r="AP22" i="23"/>
  <c r="Z28" i="23"/>
  <c r="AJ11" i="15"/>
  <c r="AP11" i="15"/>
  <c r="AJ17" i="15"/>
  <c r="AP17" i="15"/>
  <c r="AJ26" i="15"/>
  <c r="AP26" i="15"/>
  <c r="AJ14" i="15"/>
  <c r="AP14" i="15"/>
  <c r="AJ21" i="15"/>
  <c r="AP21" i="15"/>
  <c r="AJ24" i="15"/>
  <c r="AP24" i="15"/>
  <c r="AJ12" i="15"/>
  <c r="AP12" i="15"/>
  <c r="AJ18" i="15"/>
  <c r="AP18" i="15"/>
  <c r="AJ27" i="15"/>
  <c r="AP27" i="15"/>
  <c r="AJ15" i="15"/>
  <c r="AP15" i="15"/>
  <c r="AJ22" i="15"/>
  <c r="AP22" i="15"/>
  <c r="AJ25" i="15"/>
  <c r="AP25" i="15"/>
  <c r="AJ13" i="15"/>
  <c r="AP13" i="15"/>
  <c r="AJ20" i="15"/>
  <c r="AP20" i="15"/>
  <c r="AJ28" i="15"/>
  <c r="AP28" i="15"/>
  <c r="AJ23" i="15"/>
  <c r="AP23" i="15"/>
  <c r="AG29" i="25"/>
  <c r="AE10" i="25"/>
  <c r="AF10" i="25" s="1"/>
  <c r="AC10" i="25"/>
  <c r="AD10" i="25" s="1"/>
  <c r="AE15" i="25"/>
  <c r="AC15" i="25"/>
  <c r="AD15" i="25" s="1"/>
  <c r="AE11" i="25"/>
  <c r="AC11" i="25"/>
  <c r="AE12" i="25"/>
  <c r="AF12" i="25" s="1"/>
  <c r="AC12" i="25"/>
  <c r="AD12" i="25" s="1"/>
  <c r="AE13" i="25"/>
  <c r="AC13" i="25"/>
  <c r="AD13" i="25" s="1"/>
  <c r="V29" i="23"/>
  <c r="X29" i="23" s="1"/>
  <c r="W29" i="23"/>
  <c r="Z12" i="23"/>
  <c r="Z11" i="17"/>
  <c r="AN17" i="25"/>
  <c r="Z22" i="23"/>
  <c r="AC22" i="23" s="1"/>
  <c r="Z18" i="23"/>
  <c r="AC18" i="23" s="1"/>
  <c r="Z23" i="23"/>
  <c r="AC23" i="23" s="1"/>
  <c r="Z27" i="23"/>
  <c r="AC27" i="23" s="1"/>
  <c r="Z13" i="15"/>
  <c r="Z20" i="15"/>
  <c r="Z28" i="15"/>
  <c r="L18" i="17"/>
  <c r="N18" i="17"/>
  <c r="P18" i="17"/>
  <c r="Z13" i="23"/>
  <c r="AC13" i="23" s="1"/>
  <c r="Y16" i="15"/>
  <c r="N10" i="17"/>
  <c r="Z21" i="17"/>
  <c r="Z25" i="17"/>
  <c r="AN25" i="17" s="1"/>
  <c r="L22" i="17"/>
  <c r="N22" i="17"/>
  <c r="Q10" i="17"/>
  <c r="AG29" i="17"/>
  <c r="V29" i="25"/>
  <c r="Z12" i="17"/>
  <c r="AN12" i="17" s="1"/>
  <c r="Z15" i="17"/>
  <c r="AN15" i="17" s="1"/>
  <c r="Z22" i="17"/>
  <c r="AN22" i="17" s="1"/>
  <c r="AE29" i="15"/>
  <c r="Z24" i="15"/>
  <c r="S29" i="23"/>
  <c r="X16" i="25"/>
  <c r="Z20" i="17"/>
  <c r="AN20" i="17" s="1"/>
  <c r="U29" i="23"/>
  <c r="Z17" i="23"/>
  <c r="Z26" i="23"/>
  <c r="AC26" i="23" s="1"/>
  <c r="U29" i="25"/>
  <c r="AJ21" i="25"/>
  <c r="AJ25" i="25"/>
  <c r="AJ15" i="25"/>
  <c r="AJ22" i="25"/>
  <c r="AE18" i="25"/>
  <c r="AE23" i="25"/>
  <c r="AE20" i="25"/>
  <c r="AE24" i="25"/>
  <c r="AE27" i="25"/>
  <c r="W29" i="25"/>
  <c r="Y16" i="25"/>
  <c r="Z10" i="23"/>
  <c r="AI16" i="23"/>
  <c r="Z13" i="24"/>
  <c r="AA13" i="24" s="1"/>
  <c r="Z11" i="24"/>
  <c r="Z24" i="24"/>
  <c r="G9" i="24"/>
  <c r="Z10" i="24"/>
  <c r="Z14" i="24"/>
  <c r="Z25" i="24"/>
  <c r="AN25" i="24" s="1"/>
  <c r="Z15" i="24"/>
  <c r="O29" i="24"/>
  <c r="L15" i="17"/>
  <c r="M15" i="17"/>
  <c r="L27" i="17"/>
  <c r="M27" i="17"/>
  <c r="L28" i="17"/>
  <c r="M28" i="17"/>
  <c r="L17" i="17"/>
  <c r="M17" i="17"/>
  <c r="L20" i="17"/>
  <c r="M20" i="17"/>
  <c r="L21" i="17"/>
  <c r="M21" i="17"/>
  <c r="L11" i="17"/>
  <c r="M11" i="17"/>
  <c r="L23" i="17"/>
  <c r="M23" i="17"/>
  <c r="L12" i="17"/>
  <c r="M12" i="17"/>
  <c r="L24" i="17"/>
  <c r="M24" i="17"/>
  <c r="L13" i="17"/>
  <c r="M13" i="17"/>
  <c r="L25" i="17"/>
  <c r="M25" i="17"/>
  <c r="L14" i="17"/>
  <c r="M14" i="17"/>
  <c r="L26" i="17"/>
  <c r="M26" i="17"/>
  <c r="Z24" i="17"/>
  <c r="AN24" i="17" s="1"/>
  <c r="Z28" i="17"/>
  <c r="AN28" i="17" s="1"/>
  <c r="Z17" i="15"/>
  <c r="Z26" i="15"/>
  <c r="Z15" i="15"/>
  <c r="Z10" i="15"/>
  <c r="Z25" i="15"/>
  <c r="U29" i="15"/>
  <c r="V29" i="15"/>
  <c r="W29" i="15"/>
  <c r="AG29" i="15"/>
  <c r="AH29" i="15"/>
  <c r="Z21" i="15"/>
  <c r="AG29" i="24"/>
  <c r="AH29" i="24"/>
  <c r="Z21" i="24"/>
  <c r="Z26" i="17"/>
  <c r="AN26" i="17" s="1"/>
  <c r="H29" i="17"/>
  <c r="AH29" i="17"/>
  <c r="AH29" i="25"/>
  <c r="Z14" i="25"/>
  <c r="H29" i="25"/>
  <c r="M29" i="25"/>
  <c r="O29" i="25"/>
  <c r="J29" i="25"/>
  <c r="K16" i="22"/>
  <c r="Z14" i="23"/>
  <c r="AC14" i="23" s="1"/>
  <c r="Z12" i="15"/>
  <c r="Z18" i="15"/>
  <c r="Z14" i="15"/>
  <c r="Z27" i="15"/>
  <c r="AI9" i="15"/>
  <c r="M29" i="15"/>
  <c r="Q9" i="24"/>
  <c r="Y16" i="24"/>
  <c r="Z27" i="24"/>
  <c r="AN27" i="24" s="1"/>
  <c r="G16" i="24"/>
  <c r="T29" i="24"/>
  <c r="V29" i="24"/>
  <c r="W29" i="24"/>
  <c r="AI9" i="17"/>
  <c r="G9" i="17"/>
  <c r="S29" i="17"/>
  <c r="AI9" i="25"/>
  <c r="I29" i="25"/>
  <c r="S29" i="25"/>
  <c r="T29" i="25"/>
  <c r="Z11" i="23"/>
  <c r="AC11" i="23" s="1"/>
  <c r="Z15" i="23"/>
  <c r="AC15" i="23" s="1"/>
  <c r="Z21" i="23"/>
  <c r="AC21" i="23" s="1"/>
  <c r="Z25" i="23"/>
  <c r="AC25" i="23" s="1"/>
  <c r="AE29" i="23"/>
  <c r="AG29" i="23"/>
  <c r="AH29" i="23"/>
  <c r="Y16" i="23"/>
  <c r="P16" i="23"/>
  <c r="X16" i="23"/>
  <c r="Q9" i="23"/>
  <c r="AI9" i="23"/>
  <c r="Z11" i="15"/>
  <c r="Q9" i="15"/>
  <c r="S29" i="15"/>
  <c r="X16" i="15"/>
  <c r="Z23" i="15"/>
  <c r="N9" i="15"/>
  <c r="T29" i="15"/>
  <c r="Z22" i="15"/>
  <c r="Z18" i="24"/>
  <c r="AN18" i="24" s="1"/>
  <c r="Z22" i="24"/>
  <c r="AN22" i="24" s="1"/>
  <c r="X16" i="24"/>
  <c r="Z20" i="24"/>
  <c r="AN20" i="24" s="1"/>
  <c r="Z23" i="24"/>
  <c r="AN23" i="24" s="1"/>
  <c r="Z26" i="24"/>
  <c r="AN26" i="24" s="1"/>
  <c r="S29" i="24"/>
  <c r="Z12" i="24"/>
  <c r="AN12" i="24" s="1"/>
  <c r="Y9" i="24"/>
  <c r="Z17" i="24"/>
  <c r="Z28" i="24"/>
  <c r="Z14" i="17"/>
  <c r="AN14" i="17" s="1"/>
  <c r="T29" i="17"/>
  <c r="U29" i="17"/>
  <c r="J29" i="17"/>
  <c r="AI16" i="17"/>
  <c r="K9" i="17"/>
  <c r="L9" i="17" s="1"/>
  <c r="Z13" i="17"/>
  <c r="AN13" i="17" s="1"/>
  <c r="Z10" i="17"/>
  <c r="AN10" i="17" s="1"/>
  <c r="Z18" i="17"/>
  <c r="AN18" i="17" s="1"/>
  <c r="Z23" i="17"/>
  <c r="AN23" i="17" s="1"/>
  <c r="Z27" i="17"/>
  <c r="AN27" i="17" s="1"/>
  <c r="AI16" i="25"/>
  <c r="K16" i="25"/>
  <c r="L16" i="25" s="1"/>
  <c r="K9" i="25"/>
  <c r="L9" i="25" s="1"/>
  <c r="Q9" i="25"/>
  <c r="AD24" i="23"/>
  <c r="AF24" i="23"/>
  <c r="AA24" i="23"/>
  <c r="AJ10" i="23"/>
  <c r="AJ21" i="23"/>
  <c r="X9" i="23"/>
  <c r="R29" i="23"/>
  <c r="Y9" i="23"/>
  <c r="AJ10" i="15"/>
  <c r="X9" i="15"/>
  <c r="R29" i="15"/>
  <c r="Y9" i="15"/>
  <c r="AI16" i="15"/>
  <c r="AI9" i="24"/>
  <c r="X9" i="24"/>
  <c r="R29" i="24"/>
  <c r="AI16" i="24"/>
  <c r="X9" i="17"/>
  <c r="R29" i="17"/>
  <c r="Y9" i="17"/>
  <c r="AD21" i="25"/>
  <c r="AA21" i="25"/>
  <c r="AF21" i="25"/>
  <c r="AD25" i="25"/>
  <c r="AA25" i="25"/>
  <c r="AF25" i="25"/>
  <c r="AA12" i="25"/>
  <c r="AA13" i="25"/>
  <c r="AF22" i="25"/>
  <c r="AD22" i="25"/>
  <c r="AA22" i="25"/>
  <c r="AA10" i="25"/>
  <c r="AD11" i="25"/>
  <c r="AA11" i="25"/>
  <c r="AF15" i="25"/>
  <c r="AA15" i="25"/>
  <c r="X9" i="25"/>
  <c r="R29" i="25"/>
  <c r="Y9" i="25"/>
  <c r="O29" i="23"/>
  <c r="Q16" i="23"/>
  <c r="M29" i="23"/>
  <c r="N16" i="23"/>
  <c r="P9" i="23"/>
  <c r="K16" i="23"/>
  <c r="I29" i="23"/>
  <c r="J29" i="23"/>
  <c r="K9" i="23"/>
  <c r="L9" i="23" s="1"/>
  <c r="H29" i="23"/>
  <c r="N9" i="23"/>
  <c r="O29" i="15"/>
  <c r="Q16" i="15"/>
  <c r="P16" i="15"/>
  <c r="I29" i="15"/>
  <c r="J29" i="15"/>
  <c r="K16" i="15"/>
  <c r="L16" i="15" s="1"/>
  <c r="K9" i="15"/>
  <c r="L9" i="15" s="1"/>
  <c r="N16" i="15"/>
  <c r="H29" i="15"/>
  <c r="M29" i="24"/>
  <c r="P16" i="24"/>
  <c r="Q16" i="24"/>
  <c r="K16" i="24"/>
  <c r="L16" i="24" s="1"/>
  <c r="I29" i="24"/>
  <c r="J29" i="24"/>
  <c r="K9" i="24"/>
  <c r="N16" i="24"/>
  <c r="H29" i="24"/>
  <c r="N9" i="24"/>
  <c r="O29" i="17"/>
  <c r="K16" i="17"/>
  <c r="L16" i="17" s="1"/>
  <c r="I29" i="17"/>
  <c r="L10" i="17"/>
  <c r="G16" i="17"/>
  <c r="P16" i="25"/>
  <c r="Q16" i="25"/>
  <c r="N9" i="25"/>
  <c r="L17" i="25"/>
  <c r="L17" i="23"/>
  <c r="L10" i="23"/>
  <c r="L20" i="15"/>
  <c r="L10" i="24"/>
  <c r="L10" i="25"/>
  <c r="P9" i="15"/>
  <c r="P9" i="24"/>
  <c r="P9" i="25"/>
  <c r="N16" i="25"/>
  <c r="K9" i="22"/>
  <c r="L10" i="22"/>
  <c r="L17" i="22"/>
  <c r="J29" i="22"/>
  <c r="Q9" i="22"/>
  <c r="M29" i="22"/>
  <c r="I29" i="22"/>
  <c r="N9" i="22"/>
  <c r="N16" i="22"/>
  <c r="Q16" i="22"/>
  <c r="O29" i="22"/>
  <c r="P16" i="22"/>
  <c r="H29" i="22"/>
  <c r="P9" i="22"/>
  <c r="AC28" i="23" l="1"/>
  <c r="AD28" i="23" s="1"/>
  <c r="AF20" i="23"/>
  <c r="AC20" i="23"/>
  <c r="AD20" i="23" s="1"/>
  <c r="AF12" i="23"/>
  <c r="AC12" i="23"/>
  <c r="AA21" i="17"/>
  <c r="AN21" i="17"/>
  <c r="AE11" i="17"/>
  <c r="AF11" i="17" s="1"/>
  <c r="AN11" i="17"/>
  <c r="AJ12" i="25"/>
  <c r="AP18" i="25"/>
  <c r="AO18" i="25"/>
  <c r="AP20" i="25"/>
  <c r="AO20" i="25"/>
  <c r="AO23" i="25"/>
  <c r="AP23" i="25"/>
  <c r="AP24" i="25"/>
  <c r="AO24" i="25"/>
  <c r="AP27" i="25"/>
  <c r="AO27" i="25"/>
  <c r="AP11" i="25"/>
  <c r="AO11" i="25"/>
  <c r="AP15" i="25"/>
  <c r="AO15" i="25"/>
  <c r="AP10" i="25"/>
  <c r="AO10" i="25"/>
  <c r="AC14" i="25"/>
  <c r="AD14" i="25" s="1"/>
  <c r="AN14" i="25"/>
  <c r="AF11" i="25"/>
  <c r="AP13" i="25"/>
  <c r="AO13" i="25"/>
  <c r="AJ10" i="25"/>
  <c r="AF13" i="25"/>
  <c r="AJ11" i="25"/>
  <c r="AP12" i="25"/>
  <c r="AO12" i="25"/>
  <c r="AA17" i="24"/>
  <c r="AN17" i="24"/>
  <c r="AA21" i="24"/>
  <c r="AN21" i="24"/>
  <c r="AE28" i="24"/>
  <c r="AJ28" i="24" s="1"/>
  <c r="AN28" i="24"/>
  <c r="AE24" i="24"/>
  <c r="AJ24" i="24" s="1"/>
  <c r="AN24" i="24"/>
  <c r="AE11" i="24"/>
  <c r="AF11" i="24" s="1"/>
  <c r="AN11" i="24"/>
  <c r="AC14" i="24"/>
  <c r="AD14" i="24" s="1"/>
  <c r="AA14" i="24"/>
  <c r="AN14" i="24"/>
  <c r="AE10" i="24"/>
  <c r="AJ10" i="24" s="1"/>
  <c r="AN10" i="24"/>
  <c r="AA15" i="24"/>
  <c r="AN15" i="24"/>
  <c r="AE13" i="24"/>
  <c r="AJ13" i="24" s="1"/>
  <c r="AN13" i="24"/>
  <c r="AF28" i="23"/>
  <c r="AA28" i="23"/>
  <c r="AF27" i="23"/>
  <c r="AN27" i="23"/>
  <c r="AO27" i="23"/>
  <c r="AJ16" i="23"/>
  <c r="AP16" i="23"/>
  <c r="AA13" i="23"/>
  <c r="AN13" i="23"/>
  <c r="AO13" i="23"/>
  <c r="AA23" i="23"/>
  <c r="AN23" i="23"/>
  <c r="AO23" i="23"/>
  <c r="AC10" i="23"/>
  <c r="AD10" i="23" s="1"/>
  <c r="AO10" i="23"/>
  <c r="AN10" i="23"/>
  <c r="AA26" i="23"/>
  <c r="AO26" i="23"/>
  <c r="AN26" i="23"/>
  <c r="AF18" i="23"/>
  <c r="AO18" i="23"/>
  <c r="AN18" i="23"/>
  <c r="AD14" i="23"/>
  <c r="AO14" i="23"/>
  <c r="AN14" i="23"/>
  <c r="AA17" i="23"/>
  <c r="AO17" i="23"/>
  <c r="AN17" i="23"/>
  <c r="AA22" i="23"/>
  <c r="AO22" i="23"/>
  <c r="AN22" i="23"/>
  <c r="AA20" i="23"/>
  <c r="AJ9" i="23"/>
  <c r="AP9" i="23"/>
  <c r="AA25" i="23"/>
  <c r="AO25" i="23"/>
  <c r="AN25" i="23"/>
  <c r="AA21" i="23"/>
  <c r="AN21" i="23"/>
  <c r="AO21" i="23"/>
  <c r="AO28" i="23"/>
  <c r="AN28" i="23"/>
  <c r="AN20" i="23"/>
  <c r="AO20" i="23"/>
  <c r="AF15" i="23"/>
  <c r="AN15" i="23"/>
  <c r="AO15" i="23"/>
  <c r="AD12" i="23"/>
  <c r="AO12" i="23"/>
  <c r="AN12" i="23"/>
  <c r="AF11" i="23"/>
  <c r="AO11" i="23"/>
  <c r="AN11" i="23"/>
  <c r="AJ9" i="15"/>
  <c r="AP9" i="15"/>
  <c r="AJ16" i="15"/>
  <c r="AP16" i="15"/>
  <c r="AC21" i="15"/>
  <c r="AD21" i="15" s="1"/>
  <c r="AO21" i="15"/>
  <c r="AN21" i="15"/>
  <c r="AC20" i="15"/>
  <c r="AD20" i="15" s="1"/>
  <c r="AO20" i="15"/>
  <c r="AN20" i="15"/>
  <c r="AF23" i="15"/>
  <c r="AO23" i="15"/>
  <c r="AN23" i="15"/>
  <c r="AF27" i="15"/>
  <c r="AO27" i="15"/>
  <c r="AN27" i="15"/>
  <c r="AC26" i="15"/>
  <c r="AD26" i="15" s="1"/>
  <c r="AO26" i="15"/>
  <c r="AN26" i="15"/>
  <c r="AC17" i="15"/>
  <c r="AD17" i="15" s="1"/>
  <c r="AN17" i="15"/>
  <c r="AO17" i="15"/>
  <c r="AF18" i="15"/>
  <c r="AO18" i="15"/>
  <c r="AN18" i="15"/>
  <c r="AF24" i="15"/>
  <c r="AO24" i="15"/>
  <c r="AN24" i="15"/>
  <c r="AF28" i="15"/>
  <c r="AO28" i="15"/>
  <c r="AN28" i="15"/>
  <c r="AF22" i="15"/>
  <c r="AO22" i="15"/>
  <c r="AN22" i="15"/>
  <c r="AC25" i="15"/>
  <c r="AD25" i="15" s="1"/>
  <c r="AN25" i="15"/>
  <c r="AO25" i="15"/>
  <c r="AA10" i="15"/>
  <c r="AO10" i="15"/>
  <c r="AN10" i="15"/>
  <c r="AF15" i="15"/>
  <c r="AN15" i="15"/>
  <c r="AO15" i="15"/>
  <c r="AC13" i="15"/>
  <c r="AD13" i="15" s="1"/>
  <c r="AO13" i="15"/>
  <c r="AN13" i="15"/>
  <c r="AC14" i="15"/>
  <c r="AD14" i="15" s="1"/>
  <c r="AO14" i="15"/>
  <c r="AN14" i="15"/>
  <c r="AF12" i="15"/>
  <c r="AO12" i="15"/>
  <c r="AN12" i="15"/>
  <c r="AF11" i="15"/>
  <c r="AO11" i="15"/>
  <c r="AN11" i="15"/>
  <c r="G29" i="24"/>
  <c r="AJ11" i="24"/>
  <c r="AI29" i="25"/>
  <c r="AJ13" i="25"/>
  <c r="AE17" i="25"/>
  <c r="AJ17" i="25" s="1"/>
  <c r="AC17" i="25"/>
  <c r="AD17" i="25" s="1"/>
  <c r="AA17" i="25"/>
  <c r="AF18" i="25"/>
  <c r="AJ23" i="25"/>
  <c r="AJ27" i="25"/>
  <c r="AJ24" i="25"/>
  <c r="AJ20" i="25"/>
  <c r="Y29" i="23"/>
  <c r="Z29" i="23" s="1"/>
  <c r="X29" i="15"/>
  <c r="AD22" i="23"/>
  <c r="AF22" i="23"/>
  <c r="AC21" i="17"/>
  <c r="AD21" i="17" s="1"/>
  <c r="AA12" i="23"/>
  <c r="N29" i="15"/>
  <c r="L16" i="22"/>
  <c r="AA27" i="23"/>
  <c r="AA15" i="23"/>
  <c r="AF23" i="23"/>
  <c r="AA18" i="23"/>
  <c r="AD18" i="23"/>
  <c r="AA13" i="15"/>
  <c r="AC28" i="15"/>
  <c r="AD28" i="15" s="1"/>
  <c r="AF13" i="15"/>
  <c r="AA20" i="15"/>
  <c r="AA28" i="15"/>
  <c r="Z16" i="15"/>
  <c r="AF20" i="15"/>
  <c r="AF26" i="15"/>
  <c r="AA11" i="24"/>
  <c r="AC11" i="24"/>
  <c r="AD11" i="24" s="1"/>
  <c r="AC11" i="17"/>
  <c r="AD11" i="17" s="1"/>
  <c r="AA11" i="17"/>
  <c r="AE10" i="17"/>
  <c r="AE26" i="17"/>
  <c r="AA20" i="17"/>
  <c r="AE20" i="17"/>
  <c r="AE28" i="17"/>
  <c r="AC25" i="17"/>
  <c r="AD25" i="17" s="1"/>
  <c r="AE25" i="17"/>
  <c r="AC24" i="17"/>
  <c r="AD24" i="17" s="1"/>
  <c r="AE24" i="17"/>
  <c r="AE21" i="17"/>
  <c r="AA13" i="17"/>
  <c r="AE13" i="17"/>
  <c r="AC22" i="17"/>
  <c r="AD22" i="17" s="1"/>
  <c r="AE22" i="17"/>
  <c r="AE15" i="17"/>
  <c r="AE12" i="17"/>
  <c r="AE27" i="17"/>
  <c r="AA23" i="17"/>
  <c r="AE23" i="17"/>
  <c r="AA14" i="17"/>
  <c r="AE14" i="17"/>
  <c r="AE18" i="17"/>
  <c r="AF27" i="25"/>
  <c r="AA27" i="25"/>
  <c r="AD27" i="25"/>
  <c r="P29" i="25"/>
  <c r="AD27" i="23"/>
  <c r="AD23" i="23"/>
  <c r="AF13" i="23"/>
  <c r="AD13" i="23"/>
  <c r="AD26" i="23"/>
  <c r="AF26" i="23"/>
  <c r="AC17" i="23"/>
  <c r="AD17" i="23" s="1"/>
  <c r="AF17" i="23"/>
  <c r="AF17" i="15"/>
  <c r="AA24" i="24"/>
  <c r="AF24" i="24"/>
  <c r="AC17" i="24"/>
  <c r="AD17" i="24" s="1"/>
  <c r="AC24" i="24"/>
  <c r="AD24" i="24" s="1"/>
  <c r="Q29" i="25"/>
  <c r="X29" i="25"/>
  <c r="Z16" i="25"/>
  <c r="AN16" i="25" s="1"/>
  <c r="AF10" i="23"/>
  <c r="AA10" i="23"/>
  <c r="AC10" i="15"/>
  <c r="AD10" i="15" s="1"/>
  <c r="AC24" i="15"/>
  <c r="AD24" i="15" s="1"/>
  <c r="AA24" i="15"/>
  <c r="AA15" i="15"/>
  <c r="AA17" i="15"/>
  <c r="AC15" i="15"/>
  <c r="AD15" i="15" s="1"/>
  <c r="AF10" i="15"/>
  <c r="AA26" i="15"/>
  <c r="AA25" i="15"/>
  <c r="AI29" i="24"/>
  <c r="Z16" i="24"/>
  <c r="AA22" i="17"/>
  <c r="AA15" i="17"/>
  <c r="AC15" i="17"/>
  <c r="AD15" i="17" s="1"/>
  <c r="AA25" i="17"/>
  <c r="AC20" i="17"/>
  <c r="AD20" i="17" s="1"/>
  <c r="AC12" i="17"/>
  <c r="AD12" i="17" s="1"/>
  <c r="AA12" i="17"/>
  <c r="AI29" i="17"/>
  <c r="AC28" i="17"/>
  <c r="AD28" i="17" s="1"/>
  <c r="AA28" i="17"/>
  <c r="AA24" i="17"/>
  <c r="Z16" i="23"/>
  <c r="Y29" i="25"/>
  <c r="AF25" i="15"/>
  <c r="K29" i="25"/>
  <c r="L29" i="25" s="1"/>
  <c r="AC13" i="24"/>
  <c r="AD13" i="24" s="1"/>
  <c r="K29" i="22"/>
  <c r="Q29" i="22"/>
  <c r="AF24" i="25"/>
  <c r="AA24" i="25"/>
  <c r="AD24" i="25"/>
  <c r="AD20" i="25"/>
  <c r="AA23" i="25"/>
  <c r="AF20" i="25"/>
  <c r="AD23" i="25"/>
  <c r="AA20" i="25"/>
  <c r="AF23" i="25"/>
  <c r="AD18" i="25"/>
  <c r="AE14" i="25"/>
  <c r="AE26" i="25"/>
  <c r="AD28" i="25"/>
  <c r="AE28" i="25"/>
  <c r="AA18" i="25"/>
  <c r="AJ18" i="25"/>
  <c r="AA14" i="25"/>
  <c r="AA26" i="25"/>
  <c r="AD26" i="25"/>
  <c r="N29" i="25"/>
  <c r="AI29" i="15"/>
  <c r="K29" i="24"/>
  <c r="L29" i="24" s="1"/>
  <c r="AA28" i="24"/>
  <c r="AC28" i="24"/>
  <c r="AD28" i="24" s="1"/>
  <c r="AE26" i="24"/>
  <c r="AE23" i="24"/>
  <c r="AC20" i="24"/>
  <c r="AD20" i="24" s="1"/>
  <c r="AE20" i="24"/>
  <c r="AE27" i="24"/>
  <c r="AC25" i="24"/>
  <c r="AD25" i="24" s="1"/>
  <c r="AE25" i="24"/>
  <c r="AE22" i="24"/>
  <c r="AC21" i="24"/>
  <c r="AD21" i="24" s="1"/>
  <c r="AE21" i="24"/>
  <c r="AE18" i="24"/>
  <c r="AE17" i="24"/>
  <c r="AA10" i="24"/>
  <c r="AC10" i="24"/>
  <c r="AD10" i="24" s="1"/>
  <c r="AA12" i="24"/>
  <c r="AE12" i="24"/>
  <c r="AE14" i="24"/>
  <c r="AC15" i="24"/>
  <c r="AD15" i="24" s="1"/>
  <c r="AE15" i="24"/>
  <c r="AA25" i="24"/>
  <c r="AA26" i="24"/>
  <c r="AC12" i="24"/>
  <c r="AD12" i="24" s="1"/>
  <c r="Q29" i="24"/>
  <c r="Q24" i="17"/>
  <c r="P24" i="17"/>
  <c r="N24" i="17"/>
  <c r="Q17" i="17"/>
  <c r="P17" i="17"/>
  <c r="N17" i="17"/>
  <c r="M16" i="17"/>
  <c r="Q21" i="17"/>
  <c r="P21" i="17"/>
  <c r="N21" i="17"/>
  <c r="Q13" i="17"/>
  <c r="P13" i="17"/>
  <c r="N13" i="17"/>
  <c r="Q12" i="17"/>
  <c r="P12" i="17"/>
  <c r="N12" i="17"/>
  <c r="Q28" i="17"/>
  <c r="P28" i="17"/>
  <c r="N28" i="17"/>
  <c r="AC14" i="17"/>
  <c r="AD14" i="17" s="1"/>
  <c r="AA26" i="17"/>
  <c r="P26" i="17"/>
  <c r="N26" i="17"/>
  <c r="Q26" i="17"/>
  <c r="P23" i="17"/>
  <c r="Q23" i="17"/>
  <c r="N23" i="17"/>
  <c r="AC26" i="17"/>
  <c r="AD26" i="17" s="1"/>
  <c r="P27" i="17"/>
  <c r="Q27" i="17"/>
  <c r="N27" i="17"/>
  <c r="N14" i="17"/>
  <c r="P14" i="17"/>
  <c r="Q14" i="17"/>
  <c r="M9" i="17"/>
  <c r="N11" i="17"/>
  <c r="Q11" i="17"/>
  <c r="P11" i="17"/>
  <c r="Q20" i="17"/>
  <c r="P20" i="17"/>
  <c r="N20" i="17"/>
  <c r="Q15" i="17"/>
  <c r="N15" i="17"/>
  <c r="P15" i="17"/>
  <c r="Q25" i="17"/>
  <c r="P25" i="17"/>
  <c r="N25" i="17"/>
  <c r="AA10" i="17"/>
  <c r="AC10" i="17"/>
  <c r="AD10" i="17" s="1"/>
  <c r="AA21" i="15"/>
  <c r="AA27" i="15"/>
  <c r="AF21" i="15"/>
  <c r="AA14" i="15"/>
  <c r="AF14" i="15"/>
  <c r="Y29" i="15"/>
  <c r="AA18" i="15"/>
  <c r="P29" i="15"/>
  <c r="Q29" i="15"/>
  <c r="AA11" i="23"/>
  <c r="K29" i="23"/>
  <c r="L29" i="23" s="1"/>
  <c r="AD11" i="23"/>
  <c r="AF14" i="23"/>
  <c r="AA14" i="23"/>
  <c r="AD15" i="23"/>
  <c r="N29" i="23"/>
  <c r="AD21" i="23"/>
  <c r="P29" i="23"/>
  <c r="L16" i="23"/>
  <c r="AA12" i="15"/>
  <c r="AC12" i="15"/>
  <c r="AD12" i="15" s="1"/>
  <c r="AA11" i="15"/>
  <c r="AC11" i="15"/>
  <c r="AD11" i="15" s="1"/>
  <c r="N29" i="24"/>
  <c r="AA27" i="24"/>
  <c r="AC27" i="24"/>
  <c r="AD27" i="24" s="1"/>
  <c r="AC27" i="17"/>
  <c r="AD27" i="17" s="1"/>
  <c r="AC23" i="17"/>
  <c r="AD23" i="17" s="1"/>
  <c r="AA18" i="17"/>
  <c r="AC18" i="17"/>
  <c r="AD18" i="17" s="1"/>
  <c r="G29" i="17"/>
  <c r="L9" i="22"/>
  <c r="P29" i="22"/>
  <c r="AD25" i="23"/>
  <c r="AF21" i="23"/>
  <c r="AC27" i="15"/>
  <c r="AD27" i="15" s="1"/>
  <c r="K29" i="15"/>
  <c r="L29" i="15" s="1"/>
  <c r="AC18" i="15"/>
  <c r="AD18" i="15" s="1"/>
  <c r="AA20" i="24"/>
  <c r="X29" i="24"/>
  <c r="AA18" i="24"/>
  <c r="AC18" i="24"/>
  <c r="AD18" i="24" s="1"/>
  <c r="Y29" i="24"/>
  <c r="AA22" i="24"/>
  <c r="P29" i="24"/>
  <c r="AC22" i="24"/>
  <c r="AD22" i="24" s="1"/>
  <c r="AA27" i="17"/>
  <c r="AA28" i="25"/>
  <c r="Q29" i="23"/>
  <c r="AI29" i="23"/>
  <c r="AF25" i="23"/>
  <c r="Z9" i="15"/>
  <c r="AA22" i="15"/>
  <c r="AA23" i="15"/>
  <c r="AC22" i="15"/>
  <c r="AD22" i="15" s="1"/>
  <c r="AC23" i="15"/>
  <c r="AD23" i="15" s="1"/>
  <c r="Z9" i="24"/>
  <c r="AN9" i="24" s="1"/>
  <c r="AC26" i="24"/>
  <c r="AD26" i="24" s="1"/>
  <c r="AA23" i="24"/>
  <c r="AC23" i="24"/>
  <c r="AD23" i="24" s="1"/>
  <c r="L9" i="24"/>
  <c r="AC13" i="17"/>
  <c r="AD13" i="17" s="1"/>
  <c r="K29" i="17"/>
  <c r="L29" i="17" s="1"/>
  <c r="Z9" i="23"/>
  <c r="Z9" i="17"/>
  <c r="AN9" i="17" s="1"/>
  <c r="Z9" i="25"/>
  <c r="N29" i="22"/>
  <c r="AF28" i="24" l="1"/>
  <c r="AJ11" i="17"/>
  <c r="AP21" i="17"/>
  <c r="AO21" i="17"/>
  <c r="AP27" i="17"/>
  <c r="AO27" i="17"/>
  <c r="AP25" i="17"/>
  <c r="AO25" i="17"/>
  <c r="AO18" i="17"/>
  <c r="AP18" i="17"/>
  <c r="AP23" i="17"/>
  <c r="AO23" i="17"/>
  <c r="AP28" i="17"/>
  <c r="AO28" i="17"/>
  <c r="AP20" i="17"/>
  <c r="AO20" i="17"/>
  <c r="AP24" i="17"/>
  <c r="AO24" i="17"/>
  <c r="AO22" i="17"/>
  <c r="AP22" i="17"/>
  <c r="AO26" i="17"/>
  <c r="AP26" i="17"/>
  <c r="AP10" i="17"/>
  <c r="AO10" i="17"/>
  <c r="AP14" i="17"/>
  <c r="AO14" i="17"/>
  <c r="AP12" i="17"/>
  <c r="AO12" i="17"/>
  <c r="AP15" i="17"/>
  <c r="AO15" i="17"/>
  <c r="AP13" i="17"/>
  <c r="AO13" i="17"/>
  <c r="AP11" i="17"/>
  <c r="AO11" i="17"/>
  <c r="AP28" i="25"/>
  <c r="AO28" i="25"/>
  <c r="AP17" i="25"/>
  <c r="AO17" i="25"/>
  <c r="AP26" i="25"/>
  <c r="AO26" i="25"/>
  <c r="AP14" i="25"/>
  <c r="AO14" i="25"/>
  <c r="AC9" i="25"/>
  <c r="AD9" i="25" s="1"/>
  <c r="AN9" i="25"/>
  <c r="AP23" i="24"/>
  <c r="AO23" i="24"/>
  <c r="AC16" i="24"/>
  <c r="AD16" i="24" s="1"/>
  <c r="AN16" i="24"/>
  <c r="AP21" i="24"/>
  <c r="AO21" i="24"/>
  <c r="AP24" i="24"/>
  <c r="AO24" i="24"/>
  <c r="AO18" i="24"/>
  <c r="AP18" i="24"/>
  <c r="AO22" i="24"/>
  <c r="AP22" i="24"/>
  <c r="AP28" i="24"/>
  <c r="AO28" i="24"/>
  <c r="AP25" i="24"/>
  <c r="AO25" i="24"/>
  <c r="AP17" i="24"/>
  <c r="AO17" i="24"/>
  <c r="AP27" i="24"/>
  <c r="AO27" i="24"/>
  <c r="AP26" i="24"/>
  <c r="AO26" i="24"/>
  <c r="AP20" i="24"/>
  <c r="AO20" i="24"/>
  <c r="AP15" i="24"/>
  <c r="AO15" i="24"/>
  <c r="AO14" i="24"/>
  <c r="AP14" i="24"/>
  <c r="AP10" i="24"/>
  <c r="AO10" i="24"/>
  <c r="AP12" i="24"/>
  <c r="AO12" i="24"/>
  <c r="AF10" i="24"/>
  <c r="AP11" i="24"/>
  <c r="AO11" i="24"/>
  <c r="AF13" i="24"/>
  <c r="AO13" i="24"/>
  <c r="AP13" i="24"/>
  <c r="AJ29" i="23"/>
  <c r="AP29" i="23"/>
  <c r="AC16" i="23"/>
  <c r="AD16" i="23" s="1"/>
  <c r="AN16" i="23"/>
  <c r="AO16" i="23"/>
  <c r="AO9" i="23"/>
  <c r="AN9" i="23"/>
  <c r="AO29" i="23"/>
  <c r="AN29" i="23"/>
  <c r="AJ29" i="15"/>
  <c r="AP29" i="15"/>
  <c r="AO16" i="15"/>
  <c r="AN16" i="15"/>
  <c r="AF9" i="15"/>
  <c r="AO9" i="15"/>
  <c r="AN9" i="15"/>
  <c r="AJ25" i="24"/>
  <c r="AJ27" i="24"/>
  <c r="AJ20" i="24"/>
  <c r="AJ18" i="24"/>
  <c r="AJ21" i="24"/>
  <c r="AJ23" i="24"/>
  <c r="AJ26" i="24"/>
  <c r="AJ22" i="24"/>
  <c r="AJ12" i="24"/>
  <c r="AJ24" i="17"/>
  <c r="AJ18" i="17"/>
  <c r="AJ25" i="17"/>
  <c r="AJ22" i="17"/>
  <c r="AJ23" i="17"/>
  <c r="AJ28" i="17"/>
  <c r="AJ20" i="17"/>
  <c r="AJ27" i="17"/>
  <c r="AJ21" i="17"/>
  <c r="AJ26" i="17"/>
  <c r="AJ15" i="17"/>
  <c r="AJ14" i="17"/>
  <c r="AJ13" i="17"/>
  <c r="AJ12" i="17"/>
  <c r="AF17" i="25"/>
  <c r="AC16" i="25"/>
  <c r="AD16" i="25" s="1"/>
  <c r="AJ26" i="25"/>
  <c r="AJ28" i="25"/>
  <c r="AF14" i="25"/>
  <c r="AF29" i="23"/>
  <c r="AC29" i="23"/>
  <c r="AD29" i="23" s="1"/>
  <c r="AA29" i="23"/>
  <c r="Z29" i="15"/>
  <c r="AA16" i="15"/>
  <c r="AF16" i="15"/>
  <c r="AF13" i="17"/>
  <c r="AA16" i="23"/>
  <c r="AF16" i="23"/>
  <c r="AF22" i="17"/>
  <c r="L29" i="22"/>
  <c r="AC16" i="15"/>
  <c r="AD16" i="15" s="1"/>
  <c r="AF20" i="24"/>
  <c r="AF24" i="17"/>
  <c r="AF23" i="17"/>
  <c r="AF20" i="17"/>
  <c r="AF28" i="17"/>
  <c r="AF15" i="17"/>
  <c r="AF18" i="17"/>
  <c r="AF25" i="17"/>
  <c r="AF27" i="17"/>
  <c r="AF26" i="17"/>
  <c r="AF21" i="17"/>
  <c r="AE9" i="17"/>
  <c r="AJ10" i="17"/>
  <c r="AF14" i="17"/>
  <c r="AF12" i="17"/>
  <c r="AF10" i="17"/>
  <c r="AA16" i="25"/>
  <c r="Z29" i="25"/>
  <c r="AN29" i="25" s="1"/>
  <c r="AA16" i="24"/>
  <c r="AF21" i="24"/>
  <c r="AE16" i="25"/>
  <c r="AF26" i="25"/>
  <c r="AE9" i="25"/>
  <c r="AJ14" i="25"/>
  <c r="AF28" i="25"/>
  <c r="AF22" i="24"/>
  <c r="AE16" i="24"/>
  <c r="AJ17" i="24"/>
  <c r="AF27" i="24"/>
  <c r="AF17" i="24"/>
  <c r="AF25" i="24"/>
  <c r="AF18" i="24"/>
  <c r="AF23" i="24"/>
  <c r="AF26" i="24"/>
  <c r="AJ14" i="24"/>
  <c r="AF14" i="24"/>
  <c r="AF12" i="24"/>
  <c r="AF15" i="24"/>
  <c r="AJ15" i="24"/>
  <c r="AE9" i="24"/>
  <c r="Z29" i="24"/>
  <c r="AN29" i="24" s="1"/>
  <c r="AA9" i="24"/>
  <c r="N16" i="17"/>
  <c r="P16" i="17"/>
  <c r="Q16" i="17"/>
  <c r="Q9" i="17"/>
  <c r="N9" i="17"/>
  <c r="P9" i="17"/>
  <c r="M29" i="17"/>
  <c r="AC9" i="15"/>
  <c r="AD9" i="15" s="1"/>
  <c r="AA9" i="15"/>
  <c r="AC9" i="24"/>
  <c r="AD9" i="24" s="1"/>
  <c r="AA9" i="23"/>
  <c r="AF9" i="23"/>
  <c r="AC9" i="23"/>
  <c r="AD9" i="23" s="1"/>
  <c r="AA9" i="17"/>
  <c r="AC9" i="17"/>
  <c r="AD9" i="17" s="1"/>
  <c r="AA9" i="25"/>
  <c r="G28" i="25"/>
  <c r="F28" i="25"/>
  <c r="D28" i="25"/>
  <c r="G27" i="25"/>
  <c r="F27" i="25"/>
  <c r="D27" i="25"/>
  <c r="G26" i="25"/>
  <c r="F26" i="25"/>
  <c r="D26" i="25"/>
  <c r="G25" i="25"/>
  <c r="F25" i="25"/>
  <c r="D25" i="25"/>
  <c r="G24" i="25"/>
  <c r="F24" i="25"/>
  <c r="D24" i="25"/>
  <c r="G23" i="25"/>
  <c r="F23" i="25"/>
  <c r="D23" i="25"/>
  <c r="G22" i="25"/>
  <c r="F22" i="25"/>
  <c r="D22" i="25"/>
  <c r="G21" i="25"/>
  <c r="F21" i="25"/>
  <c r="D21" i="25"/>
  <c r="G20" i="25"/>
  <c r="F20" i="25"/>
  <c r="D20" i="25"/>
  <c r="G18" i="25"/>
  <c r="F18" i="25"/>
  <c r="D18" i="25"/>
  <c r="G17" i="25"/>
  <c r="F17" i="25"/>
  <c r="D17" i="25"/>
  <c r="E16" i="25"/>
  <c r="C16" i="25"/>
  <c r="B16" i="25"/>
  <c r="G15" i="25"/>
  <c r="F15" i="25"/>
  <c r="D15" i="25"/>
  <c r="G14" i="25"/>
  <c r="F14" i="25"/>
  <c r="D14" i="25"/>
  <c r="G13" i="25"/>
  <c r="F13" i="25"/>
  <c r="D13" i="25"/>
  <c r="G12" i="25"/>
  <c r="F12" i="25"/>
  <c r="D12" i="25"/>
  <c r="G11" i="25"/>
  <c r="F11" i="25"/>
  <c r="D11" i="25"/>
  <c r="G10" i="25"/>
  <c r="F10" i="25"/>
  <c r="D10" i="25"/>
  <c r="E9" i="25"/>
  <c r="C9" i="25"/>
  <c r="B9" i="25"/>
  <c r="AP9" i="17" l="1"/>
  <c r="AO9" i="17"/>
  <c r="AP16" i="25"/>
  <c r="AO16" i="25"/>
  <c r="AP9" i="25"/>
  <c r="AO9" i="25"/>
  <c r="AP16" i="24"/>
  <c r="AO16" i="24"/>
  <c r="AP9" i="24"/>
  <c r="AO9" i="24"/>
  <c r="AF29" i="15"/>
  <c r="AO29" i="15"/>
  <c r="AN29" i="15"/>
  <c r="AF9" i="24"/>
  <c r="AF9" i="17"/>
  <c r="AA29" i="25"/>
  <c r="AC29" i="25"/>
  <c r="AD29" i="25" s="1"/>
  <c r="AF9" i="25"/>
  <c r="AJ9" i="17"/>
  <c r="AA29" i="15"/>
  <c r="AC29" i="15"/>
  <c r="AD29" i="15" s="1"/>
  <c r="Q29" i="17"/>
  <c r="AE29" i="25"/>
  <c r="AJ9" i="25"/>
  <c r="AJ16" i="25"/>
  <c r="AF16" i="25"/>
  <c r="C29" i="25"/>
  <c r="AF16" i="24"/>
  <c r="AJ16" i="24"/>
  <c r="AC29" i="24"/>
  <c r="AD29" i="24" s="1"/>
  <c r="AE29" i="24"/>
  <c r="AJ9" i="24"/>
  <c r="AA29" i="24"/>
  <c r="N29" i="17"/>
  <c r="P29" i="17"/>
  <c r="E29" i="25"/>
  <c r="G16" i="25"/>
  <c r="F16" i="25"/>
  <c r="G9" i="25"/>
  <c r="D9" i="25"/>
  <c r="F9" i="25"/>
  <c r="B29" i="25"/>
  <c r="D16" i="25"/>
  <c r="AP29" i="25" l="1"/>
  <c r="AO29" i="25"/>
  <c r="AO29" i="24"/>
  <c r="AP29" i="24"/>
  <c r="AJ29" i="24"/>
  <c r="D29" i="25"/>
  <c r="F29" i="25"/>
  <c r="AF29" i="25"/>
  <c r="AJ29" i="25"/>
  <c r="AF29" i="24"/>
  <c r="G29" i="25"/>
  <c r="F28" i="24"/>
  <c r="D28" i="24"/>
  <c r="F27" i="24"/>
  <c r="D27" i="24"/>
  <c r="F26" i="24"/>
  <c r="D26" i="24"/>
  <c r="F25" i="24"/>
  <c r="D25" i="24"/>
  <c r="F24" i="24"/>
  <c r="D24" i="24"/>
  <c r="F23" i="24"/>
  <c r="D23" i="24"/>
  <c r="F22" i="24"/>
  <c r="D22" i="24"/>
  <c r="F21" i="24"/>
  <c r="D21" i="24"/>
  <c r="F20" i="24"/>
  <c r="D20" i="24"/>
  <c r="F18" i="24"/>
  <c r="D18" i="24"/>
  <c r="F17" i="24"/>
  <c r="D17" i="24"/>
  <c r="E16" i="24"/>
  <c r="C16" i="24"/>
  <c r="B16" i="24"/>
  <c r="F15" i="24"/>
  <c r="D15" i="24"/>
  <c r="F14" i="24"/>
  <c r="D14" i="24"/>
  <c r="F13" i="24"/>
  <c r="D13" i="24"/>
  <c r="F12" i="24"/>
  <c r="D12" i="24"/>
  <c r="F11" i="24"/>
  <c r="D11" i="24"/>
  <c r="F10" i="24"/>
  <c r="D10" i="24"/>
  <c r="E9" i="24"/>
  <c r="C9" i="24"/>
  <c r="B9" i="24"/>
  <c r="F16" i="24" l="1"/>
  <c r="B29" i="24"/>
  <c r="E29" i="24"/>
  <c r="D16" i="24"/>
  <c r="D9" i="24"/>
  <c r="F9" i="24"/>
  <c r="C29" i="24"/>
  <c r="D29" i="24" l="1"/>
  <c r="F29" i="24"/>
  <c r="G28" i="22" l="1"/>
  <c r="G27" i="22"/>
  <c r="G26" i="22"/>
  <c r="G25" i="22"/>
  <c r="G24" i="22"/>
  <c r="G23" i="22"/>
  <c r="G22" i="22"/>
  <c r="G21" i="22"/>
  <c r="G20" i="22"/>
  <c r="G18" i="22"/>
  <c r="G17" i="22"/>
  <c r="G15" i="22"/>
  <c r="G14" i="22"/>
  <c r="G13" i="22"/>
  <c r="G12" i="22"/>
  <c r="G11" i="22"/>
  <c r="G10" i="22"/>
  <c r="G9" i="22" l="1"/>
  <c r="G16" i="22"/>
  <c r="G29" i="22" l="1"/>
  <c r="G26" i="23"/>
  <c r="G24" i="23"/>
  <c r="G23" i="23"/>
  <c r="G22" i="23"/>
  <c r="G20" i="23"/>
  <c r="G18" i="23"/>
  <c r="G17" i="23"/>
  <c r="G15" i="23"/>
  <c r="G13" i="23"/>
  <c r="G12" i="23"/>
  <c r="G11" i="23"/>
  <c r="G10" i="23"/>
  <c r="G9" i="23" l="1"/>
  <c r="G16" i="23"/>
  <c r="G29" i="23" l="1"/>
  <c r="G28" i="15"/>
  <c r="G27" i="15"/>
  <c r="G26" i="15"/>
  <c r="G25" i="15"/>
  <c r="G24" i="15"/>
  <c r="G23" i="15"/>
  <c r="G22" i="15"/>
  <c r="G21" i="15"/>
  <c r="G20" i="15"/>
  <c r="G18" i="15"/>
  <c r="G17" i="15"/>
  <c r="G11" i="15"/>
  <c r="G12" i="15"/>
  <c r="G13" i="15"/>
  <c r="G14" i="15"/>
  <c r="G15" i="15"/>
  <c r="G10" i="15"/>
  <c r="G16" i="15" l="1"/>
  <c r="G9" i="15"/>
  <c r="G29" i="15" l="1"/>
  <c r="AH9" i="22" l="1"/>
  <c r="AI10" i="22" l="1"/>
  <c r="AP10" i="22" s="1"/>
  <c r="AI16" i="22" l="1"/>
  <c r="AI9" i="22"/>
  <c r="AJ10" i="22"/>
  <c r="AG9" i="22"/>
  <c r="AH16" i="22" l="1"/>
  <c r="AG16" i="22"/>
  <c r="R16" i="22"/>
  <c r="R9" i="22"/>
  <c r="R29" i="22" l="1"/>
  <c r="F28" i="23"/>
  <c r="D28" i="23"/>
  <c r="F27" i="23"/>
  <c r="D27" i="23"/>
  <c r="F26" i="23"/>
  <c r="D26" i="23"/>
  <c r="F25" i="23"/>
  <c r="D25" i="23"/>
  <c r="F24" i="23"/>
  <c r="D24" i="23"/>
  <c r="F23" i="23"/>
  <c r="D23" i="23"/>
  <c r="F22" i="23"/>
  <c r="D22" i="23"/>
  <c r="F21" i="23"/>
  <c r="D21" i="23"/>
  <c r="F20" i="23"/>
  <c r="D20" i="23"/>
  <c r="F18" i="23"/>
  <c r="D18" i="23"/>
  <c r="F17" i="23"/>
  <c r="D17" i="23"/>
  <c r="E16" i="23"/>
  <c r="C16" i="23"/>
  <c r="B16" i="23"/>
  <c r="F15" i="23"/>
  <c r="D15" i="23"/>
  <c r="F14" i="23"/>
  <c r="D14" i="23"/>
  <c r="F13" i="23"/>
  <c r="D13" i="23"/>
  <c r="F12" i="23"/>
  <c r="D12" i="23"/>
  <c r="F11" i="23"/>
  <c r="D11" i="23"/>
  <c r="F10" i="23"/>
  <c r="D10" i="23"/>
  <c r="E9" i="23"/>
  <c r="C9" i="23"/>
  <c r="B9" i="23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8" i="22"/>
  <c r="D18" i="22"/>
  <c r="Z17" i="22"/>
  <c r="F17" i="22"/>
  <c r="D17" i="22"/>
  <c r="W16" i="22"/>
  <c r="V16" i="22"/>
  <c r="U16" i="22"/>
  <c r="S16" i="22"/>
  <c r="C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AH29" i="22"/>
  <c r="AG29" i="22"/>
  <c r="W9" i="22"/>
  <c r="V9" i="22"/>
  <c r="U9" i="22"/>
  <c r="S9" i="22"/>
  <c r="E9" i="22"/>
  <c r="C9" i="22"/>
  <c r="F28" i="17"/>
  <c r="D28" i="17"/>
  <c r="F27" i="17"/>
  <c r="D27" i="17"/>
  <c r="F26" i="17"/>
  <c r="D26" i="17"/>
  <c r="F25" i="17"/>
  <c r="D25" i="17"/>
  <c r="F24" i="17"/>
  <c r="D24" i="17"/>
  <c r="F23" i="17"/>
  <c r="D23" i="17"/>
  <c r="F22" i="17"/>
  <c r="D22" i="17"/>
  <c r="F21" i="17"/>
  <c r="D21" i="17"/>
  <c r="F20" i="17"/>
  <c r="D20" i="17"/>
  <c r="F18" i="17"/>
  <c r="D18" i="17"/>
  <c r="F17" i="17"/>
  <c r="D17" i="17"/>
  <c r="E16" i="17"/>
  <c r="C16" i="17"/>
  <c r="B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E9" i="17"/>
  <c r="C9" i="17"/>
  <c r="B9" i="17"/>
  <c r="F28" i="15"/>
  <c r="D28" i="15"/>
  <c r="F27" i="15"/>
  <c r="D27" i="15"/>
  <c r="F26" i="15"/>
  <c r="D26" i="15"/>
  <c r="F25" i="15"/>
  <c r="D25" i="15"/>
  <c r="F24" i="15"/>
  <c r="D24" i="15"/>
  <c r="F23" i="15"/>
  <c r="D23" i="15"/>
  <c r="F22" i="15"/>
  <c r="D22" i="15"/>
  <c r="F21" i="15"/>
  <c r="D21" i="15"/>
  <c r="F20" i="15"/>
  <c r="D20" i="15"/>
  <c r="F18" i="15"/>
  <c r="D18" i="15"/>
  <c r="F17" i="15"/>
  <c r="D17" i="15"/>
  <c r="E16" i="15"/>
  <c r="C16" i="15"/>
  <c r="B16" i="15"/>
  <c r="F15" i="15"/>
  <c r="D15" i="15"/>
  <c r="F14" i="15"/>
  <c r="D14" i="15"/>
  <c r="F13" i="15"/>
  <c r="D13" i="15"/>
  <c r="F12" i="15"/>
  <c r="D12" i="15"/>
  <c r="F11" i="15"/>
  <c r="D11" i="15"/>
  <c r="F10" i="15"/>
  <c r="D10" i="15"/>
  <c r="E9" i="15"/>
  <c r="C9" i="15"/>
  <c r="B9" i="15"/>
  <c r="N10" i="14"/>
  <c r="M10" i="14"/>
  <c r="M11" i="14"/>
  <c r="M12" i="14"/>
  <c r="M13" i="14"/>
  <c r="M14" i="14"/>
  <c r="M15" i="14"/>
  <c r="M16" i="14"/>
  <c r="Y28" i="14"/>
  <c r="N28" i="14"/>
  <c r="M28" i="14"/>
  <c r="F28" i="14"/>
  <c r="D28" i="14"/>
  <c r="Y27" i="14"/>
  <c r="N27" i="14"/>
  <c r="M27" i="14"/>
  <c r="F27" i="14"/>
  <c r="D27" i="14"/>
  <c r="Y26" i="14"/>
  <c r="N26" i="14"/>
  <c r="M26" i="14"/>
  <c r="F26" i="14"/>
  <c r="D26" i="14"/>
  <c r="Y25" i="14"/>
  <c r="N25" i="14"/>
  <c r="M25" i="14"/>
  <c r="F25" i="14"/>
  <c r="D25" i="14"/>
  <c r="Y24" i="14"/>
  <c r="N24" i="14"/>
  <c r="M24" i="14"/>
  <c r="F24" i="14"/>
  <c r="D24" i="14"/>
  <c r="Y23" i="14"/>
  <c r="N23" i="14"/>
  <c r="M23" i="14"/>
  <c r="F23" i="14"/>
  <c r="D23" i="14"/>
  <c r="Y22" i="14"/>
  <c r="N22" i="14"/>
  <c r="M22" i="14"/>
  <c r="F22" i="14"/>
  <c r="D22" i="14"/>
  <c r="Y21" i="14"/>
  <c r="N21" i="14"/>
  <c r="M21" i="14"/>
  <c r="F21" i="14"/>
  <c r="D21" i="14"/>
  <c r="Y20" i="14"/>
  <c r="N20" i="14"/>
  <c r="M20" i="14"/>
  <c r="F20" i="14"/>
  <c r="D20" i="14"/>
  <c r="Y19" i="14"/>
  <c r="N19" i="14"/>
  <c r="M19" i="14"/>
  <c r="F19" i="14"/>
  <c r="D19" i="14"/>
  <c r="Y18" i="14"/>
  <c r="N18" i="14"/>
  <c r="M18" i="14"/>
  <c r="F18" i="14"/>
  <c r="D18" i="14"/>
  <c r="W17" i="14"/>
  <c r="V17" i="14"/>
  <c r="T17" i="14"/>
  <c r="L17" i="14"/>
  <c r="K17" i="14"/>
  <c r="J17" i="14"/>
  <c r="I17" i="14"/>
  <c r="H17" i="14"/>
  <c r="G17" i="14"/>
  <c r="E17" i="14"/>
  <c r="C17" i="14"/>
  <c r="B17" i="14"/>
  <c r="Y16" i="14"/>
  <c r="N16" i="14"/>
  <c r="F16" i="14"/>
  <c r="D16" i="14"/>
  <c r="Y15" i="14"/>
  <c r="N15" i="14"/>
  <c r="F15" i="14"/>
  <c r="D15" i="14"/>
  <c r="Y14" i="14"/>
  <c r="N14" i="14"/>
  <c r="F14" i="14"/>
  <c r="D14" i="14"/>
  <c r="Y13" i="14"/>
  <c r="N13" i="14"/>
  <c r="F13" i="14"/>
  <c r="D13" i="14"/>
  <c r="Y12" i="14"/>
  <c r="N12" i="14"/>
  <c r="F12" i="14"/>
  <c r="D12" i="14"/>
  <c r="Y11" i="14"/>
  <c r="N11" i="14"/>
  <c r="F11" i="14"/>
  <c r="D11" i="14"/>
  <c r="Y10" i="14"/>
  <c r="F10" i="14"/>
  <c r="D10" i="14"/>
  <c r="W9" i="14"/>
  <c r="V9" i="14"/>
  <c r="T9" i="14"/>
  <c r="L9" i="14"/>
  <c r="K9" i="14"/>
  <c r="J9" i="14"/>
  <c r="I9" i="14"/>
  <c r="H9" i="14"/>
  <c r="G9" i="14"/>
  <c r="E9" i="14"/>
  <c r="C9" i="14"/>
  <c r="B9" i="14"/>
  <c r="O21" i="14" l="1"/>
  <c r="O10" i="14"/>
  <c r="P10" i="14" s="1"/>
  <c r="J29" i="14"/>
  <c r="AJ17" i="22"/>
  <c r="AN17" i="22"/>
  <c r="AO17" i="22"/>
  <c r="O26" i="14"/>
  <c r="M9" i="14"/>
  <c r="O24" i="14"/>
  <c r="AI29" i="22"/>
  <c r="B29" i="22"/>
  <c r="D9" i="22"/>
  <c r="O16" i="14"/>
  <c r="O22" i="14"/>
  <c r="R22" i="14" s="1"/>
  <c r="S22" i="14" s="1"/>
  <c r="O13" i="14"/>
  <c r="O27" i="14"/>
  <c r="P27" i="14" s="1"/>
  <c r="H29" i="14"/>
  <c r="O25" i="14"/>
  <c r="E29" i="23"/>
  <c r="F9" i="17"/>
  <c r="X9" i="22"/>
  <c r="D17" i="14"/>
  <c r="O20" i="14"/>
  <c r="O14" i="14"/>
  <c r="U14" i="14" s="1"/>
  <c r="O11" i="14"/>
  <c r="P11" i="14" s="1"/>
  <c r="O23" i="14"/>
  <c r="U23" i="14" s="1"/>
  <c r="O12" i="14"/>
  <c r="T29" i="14"/>
  <c r="O15" i="14"/>
  <c r="U15" i="14" s="1"/>
  <c r="N17" i="14"/>
  <c r="E29" i="17"/>
  <c r="L29" i="14"/>
  <c r="N29" i="14" s="1"/>
  <c r="V29" i="14"/>
  <c r="O19" i="14"/>
  <c r="Z27" i="22"/>
  <c r="Z12" i="22"/>
  <c r="Z15" i="22"/>
  <c r="Z20" i="22"/>
  <c r="Z26" i="22"/>
  <c r="AF17" i="22"/>
  <c r="AC17" i="22"/>
  <c r="AD17" i="22" s="1"/>
  <c r="AA17" i="22"/>
  <c r="Z18" i="22"/>
  <c r="Z22" i="22"/>
  <c r="Z25" i="22"/>
  <c r="Z11" i="22"/>
  <c r="D16" i="23"/>
  <c r="F9" i="23"/>
  <c r="E29" i="15"/>
  <c r="Z13" i="22"/>
  <c r="Z14" i="22"/>
  <c r="Z24" i="22"/>
  <c r="O18" i="14"/>
  <c r="U18" i="14" s="1"/>
  <c r="W29" i="14"/>
  <c r="O28" i="14"/>
  <c r="R28" i="14" s="1"/>
  <c r="S28" i="14" s="1"/>
  <c r="X16" i="22"/>
  <c r="Z21" i="22"/>
  <c r="N9" i="14"/>
  <c r="Y16" i="22"/>
  <c r="B29" i="17"/>
  <c r="U29" i="22"/>
  <c r="Y17" i="14"/>
  <c r="V29" i="22"/>
  <c r="W29" i="22"/>
  <c r="F16" i="22"/>
  <c r="Z23" i="22"/>
  <c r="Z28" i="22"/>
  <c r="S29" i="22"/>
  <c r="F16" i="23"/>
  <c r="B29" i="23"/>
  <c r="F16" i="15"/>
  <c r="D9" i="15"/>
  <c r="F9" i="15"/>
  <c r="B29" i="15"/>
  <c r="C29" i="15"/>
  <c r="D16" i="17"/>
  <c r="F16" i="17"/>
  <c r="D16" i="22"/>
  <c r="F9" i="22"/>
  <c r="C29" i="23"/>
  <c r="D9" i="23"/>
  <c r="C29" i="22"/>
  <c r="Y9" i="22"/>
  <c r="E29" i="22"/>
  <c r="C29" i="17"/>
  <c r="D9" i="17"/>
  <c r="D16" i="15"/>
  <c r="I29" i="14"/>
  <c r="K29" i="14"/>
  <c r="F17" i="14"/>
  <c r="B29" i="14"/>
  <c r="F9" i="14"/>
  <c r="D9" i="14"/>
  <c r="R27" i="14"/>
  <c r="S27" i="14" s="1"/>
  <c r="U26" i="14"/>
  <c r="R26" i="14"/>
  <c r="S26" i="14" s="1"/>
  <c r="P26" i="14"/>
  <c r="U20" i="14"/>
  <c r="R20" i="14"/>
  <c r="S20" i="14" s="1"/>
  <c r="P20" i="14"/>
  <c r="U25" i="14"/>
  <c r="R25" i="14"/>
  <c r="S25" i="14" s="1"/>
  <c r="P25" i="14"/>
  <c r="U19" i="14"/>
  <c r="R19" i="14"/>
  <c r="S19" i="14" s="1"/>
  <c r="P19" i="14"/>
  <c r="R18" i="14"/>
  <c r="S18" i="14" s="1"/>
  <c r="U24" i="14"/>
  <c r="R24" i="14"/>
  <c r="S24" i="14" s="1"/>
  <c r="P24" i="14"/>
  <c r="U12" i="14"/>
  <c r="R12" i="14"/>
  <c r="S12" i="14" s="1"/>
  <c r="P12" i="14"/>
  <c r="U10" i="14"/>
  <c r="R10" i="14"/>
  <c r="S10" i="14" s="1"/>
  <c r="R23" i="14"/>
  <c r="S23" i="14" s="1"/>
  <c r="P23" i="14"/>
  <c r="R16" i="14"/>
  <c r="S16" i="14" s="1"/>
  <c r="P16" i="14"/>
  <c r="U16" i="14"/>
  <c r="R15" i="14"/>
  <c r="S15" i="14" s="1"/>
  <c r="U13" i="14"/>
  <c r="R13" i="14"/>
  <c r="S13" i="14" s="1"/>
  <c r="P13" i="14"/>
  <c r="P21" i="14"/>
  <c r="U21" i="14"/>
  <c r="R21" i="14"/>
  <c r="S21" i="14" s="1"/>
  <c r="M17" i="14"/>
  <c r="C29" i="14"/>
  <c r="D29" i="14" s="1"/>
  <c r="Y9" i="14"/>
  <c r="E29" i="14"/>
  <c r="X9" i="14"/>
  <c r="G29" i="14"/>
  <c r="U27" i="14" l="1"/>
  <c r="O9" i="14"/>
  <c r="P9" i="14" s="1"/>
  <c r="Y29" i="14"/>
  <c r="AJ27" i="22"/>
  <c r="AN27" i="22"/>
  <c r="AO27" i="22"/>
  <c r="AN26" i="22"/>
  <c r="AO26" i="22"/>
  <c r="AN21" i="22"/>
  <c r="AO21" i="22"/>
  <c r="AN18" i="22"/>
  <c r="AO18" i="22"/>
  <c r="AN20" i="22"/>
  <c r="AO20" i="22"/>
  <c r="AJ28" i="22"/>
  <c r="AN28" i="22"/>
  <c r="AO28" i="22"/>
  <c r="AN23" i="22"/>
  <c r="AO23" i="22"/>
  <c r="AJ25" i="22"/>
  <c r="AN25" i="22"/>
  <c r="AO25" i="22"/>
  <c r="AN22" i="22"/>
  <c r="AO22" i="22"/>
  <c r="AJ24" i="22"/>
  <c r="AN24" i="22"/>
  <c r="AO24" i="22"/>
  <c r="AJ13" i="22"/>
  <c r="AN13" i="22"/>
  <c r="AO13" i="22"/>
  <c r="AN14" i="22"/>
  <c r="AO14" i="22"/>
  <c r="AN12" i="22"/>
  <c r="AO12" i="22"/>
  <c r="AN15" i="22"/>
  <c r="AO15" i="22"/>
  <c r="AN11" i="22"/>
  <c r="AO11" i="22"/>
  <c r="U22" i="14"/>
  <c r="P22" i="14"/>
  <c r="AJ26" i="22"/>
  <c r="AJ20" i="22"/>
  <c r="AJ23" i="22"/>
  <c r="AA21" i="22"/>
  <c r="AJ21" i="22"/>
  <c r="AJ22" i="22"/>
  <c r="AJ14" i="22"/>
  <c r="AA15" i="22"/>
  <c r="AJ15" i="22"/>
  <c r="AA12" i="22"/>
  <c r="AJ12" i="22"/>
  <c r="O17" i="14"/>
  <c r="P17" i="14" s="1"/>
  <c r="P14" i="14"/>
  <c r="R14" i="14"/>
  <c r="S14" i="14" s="1"/>
  <c r="M29" i="14"/>
  <c r="O29" i="14" s="1"/>
  <c r="U29" i="14" s="1"/>
  <c r="AF27" i="22"/>
  <c r="D29" i="17"/>
  <c r="Z9" i="22"/>
  <c r="Z16" i="22"/>
  <c r="F29" i="14"/>
  <c r="P15" i="14"/>
  <c r="R11" i="14"/>
  <c r="S11" i="14" s="1"/>
  <c r="AC15" i="22"/>
  <c r="AD15" i="22" s="1"/>
  <c r="U11" i="14"/>
  <c r="P18" i="14"/>
  <c r="U28" i="14"/>
  <c r="AC27" i="22"/>
  <c r="AD27" i="22" s="1"/>
  <c r="P28" i="14"/>
  <c r="AA27" i="22"/>
  <c r="AC12" i="22"/>
  <c r="AD12" i="22" s="1"/>
  <c r="D29" i="23"/>
  <c r="D29" i="22"/>
  <c r="AA25" i="22"/>
  <c r="AC25" i="22"/>
  <c r="AD25" i="22" s="1"/>
  <c r="AC22" i="22"/>
  <c r="AD22" i="22" s="1"/>
  <c r="AA22" i="22"/>
  <c r="AA18" i="22"/>
  <c r="AC18" i="22"/>
  <c r="AD18" i="22" s="1"/>
  <c r="AC28" i="22"/>
  <c r="AD28" i="22" s="1"/>
  <c r="AA28" i="22"/>
  <c r="AA23" i="22"/>
  <c r="AC23" i="22"/>
  <c r="AD23" i="22" s="1"/>
  <c r="AF25" i="22"/>
  <c r="AC21" i="22"/>
  <c r="AD21" i="22" s="1"/>
  <c r="AF24" i="22"/>
  <c r="AA24" i="22"/>
  <c r="AC24" i="22"/>
  <c r="AD24" i="22" s="1"/>
  <c r="AA26" i="22"/>
  <c r="AC26" i="22"/>
  <c r="AD26" i="22" s="1"/>
  <c r="AC20" i="22"/>
  <c r="AD20" i="22" s="1"/>
  <c r="AA20" i="22"/>
  <c r="AA11" i="22"/>
  <c r="AC11" i="22"/>
  <c r="AD11" i="22" s="1"/>
  <c r="Y29" i="22"/>
  <c r="AC14" i="22"/>
  <c r="AD14" i="22" s="1"/>
  <c r="AA14" i="22"/>
  <c r="AA13" i="22"/>
  <c r="AC13" i="22"/>
  <c r="AD13" i="22" s="1"/>
  <c r="AF13" i="22"/>
  <c r="AA10" i="22"/>
  <c r="AD10" i="22"/>
  <c r="AF10" i="22"/>
  <c r="AF28" i="22"/>
  <c r="D29" i="15"/>
  <c r="X29" i="22"/>
  <c r="F29" i="15"/>
  <c r="F29" i="23"/>
  <c r="F29" i="22"/>
  <c r="F29" i="17"/>
  <c r="R9" i="14"/>
  <c r="S9" i="14" s="1"/>
  <c r="U9" i="14"/>
  <c r="U17" i="14" l="1"/>
  <c r="R17" i="14"/>
  <c r="S17" i="14" s="1"/>
  <c r="AA16" i="22"/>
  <c r="AN16" i="22"/>
  <c r="AC9" i="22"/>
  <c r="AD9" i="22" s="1"/>
  <c r="AN9" i="22"/>
  <c r="AF15" i="22"/>
  <c r="AF12" i="22"/>
  <c r="AF22" i="22"/>
  <c r="AF20" i="22"/>
  <c r="AF23" i="22"/>
  <c r="AJ18" i="22"/>
  <c r="AE16" i="22"/>
  <c r="AF26" i="22"/>
  <c r="AF21" i="22"/>
  <c r="AF18" i="22"/>
  <c r="AJ11" i="22"/>
  <c r="AE9" i="22"/>
  <c r="AF11" i="22"/>
  <c r="AF14" i="22"/>
  <c r="AA9" i="22"/>
  <c r="R29" i="14"/>
  <c r="S29" i="14" s="1"/>
  <c r="P29" i="14"/>
  <c r="AC16" i="22"/>
  <c r="AD16" i="22" s="1"/>
  <c r="Z29" i="22"/>
  <c r="AP16" i="22" l="1"/>
  <c r="AP9" i="22"/>
  <c r="AO9" i="22"/>
  <c r="AO16" i="22"/>
  <c r="AN29" i="22"/>
  <c r="AJ16" i="22"/>
  <c r="AF9" i="22"/>
  <c r="AF16" i="22"/>
  <c r="AE29" i="22"/>
  <c r="AJ9" i="22"/>
  <c r="AC29" i="22"/>
  <c r="AD29" i="22" s="1"/>
  <c r="AA29" i="22"/>
  <c r="AP29" i="22" l="1"/>
  <c r="AO29" i="22"/>
  <c r="AJ29" i="22"/>
  <c r="AF29" i="22"/>
  <c r="V16" i="17"/>
  <c r="X16" i="17" s="1"/>
  <c r="X17" i="17"/>
  <c r="Y17" i="17"/>
  <c r="W16" i="17"/>
  <c r="Y16" i="17" s="1"/>
  <c r="W29" i="17" l="1"/>
  <c r="Y29" i="17" s="1"/>
  <c r="Z16" i="17"/>
  <c r="Z17" i="17"/>
  <c r="AC16" i="17"/>
  <c r="AD16" i="17" s="1"/>
  <c r="AN16" i="17"/>
  <c r="AA16" i="17"/>
  <c r="V29" i="17"/>
  <c r="X29" i="17" s="1"/>
  <c r="Z29" i="17" l="1"/>
  <c r="AN29" i="17" s="1"/>
  <c r="AA29" i="17"/>
  <c r="AC29" i="17"/>
  <c r="AD29" i="17" s="1"/>
  <c r="AN17" i="17"/>
  <c r="AA17" i="17"/>
  <c r="AE17" i="17"/>
  <c r="AC17" i="17"/>
  <c r="AD17" i="17" s="1"/>
  <c r="AF17" i="17" l="1"/>
  <c r="AE16" i="17"/>
  <c r="AP17" i="17"/>
  <c r="AO17" i="17"/>
  <c r="AJ17" i="17"/>
  <c r="AP16" i="17" l="1"/>
  <c r="AJ16" i="17"/>
  <c r="AO16" i="17"/>
  <c r="AF16" i="17"/>
  <c r="AE29" i="17"/>
  <c r="AF29" i="17" l="1"/>
  <c r="AP29" i="17"/>
  <c r="AO29" i="17"/>
  <c r="AJ2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0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Q5" authorId="0" shapeId="0" xr:uid="{00000000-0006-0000-0A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1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2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3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4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5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6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7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5" authorId="0" shapeId="0" xr:uid="{00000000-0006-0000-0800-000001000000}">
      <text>
        <r>
          <rPr>
            <sz val="11"/>
            <color indexed="81"/>
            <rFont val="Tahoma"/>
            <family val="2"/>
          </rPr>
          <t>แหล่งเงินที่ใช้ในการจัดซื้อนอกแผน เช่น - เงิน UC
      - เงินงบประมาณ
      - แหล่เงินอื่นๆ (ระบุ)</t>
        </r>
      </text>
    </comment>
  </commentList>
</comments>
</file>

<file path=xl/sharedStrings.xml><?xml version="1.0" encoding="utf-8"?>
<sst xmlns="http://schemas.openxmlformats.org/spreadsheetml/2006/main" count="1486" uniqueCount="232">
  <si>
    <t>รายการ</t>
  </si>
  <si>
    <t>แผนเงินบำรุง</t>
  </si>
  <si>
    <t>ยอดอนุมัติซื้อ (บาท)</t>
  </si>
  <si>
    <t>แหล่งเงินที่ใช้</t>
  </si>
  <si>
    <t>มูลค่าคงคลัง</t>
  </si>
  <si>
    <t xml:space="preserve">ก่อหนี้ผูกพัน </t>
  </si>
  <si>
    <t>ปี 2562</t>
  </si>
  <si>
    <t>จำนวน</t>
  </si>
  <si>
    <t>จำนวน (บาท)</t>
  </si>
  <si>
    <t>(1)</t>
  </si>
  <si>
    <t>(2)</t>
  </si>
  <si>
    <t>(3)</t>
  </si>
  <si>
    <t>(5)</t>
  </si>
  <si>
    <t>(6)</t>
  </si>
  <si>
    <t>1.หมวดค่าวัสดุ</t>
  </si>
  <si>
    <t xml:space="preserve">  1.1 ค่ายา</t>
  </si>
  <si>
    <t xml:space="preserve">  1.2 ค่าวัสดุเภสัชกรรม</t>
  </si>
  <si>
    <t xml:space="preserve">  1.3 ค่าวัสดุการแพทย์  </t>
  </si>
  <si>
    <t xml:space="preserve">  1.4 ค่าวัสดุวิทยาศาสตร์การแพทย์ (Lab)</t>
  </si>
  <si>
    <t xml:space="preserve">  1.5 ค่าวัสดุเอ๊กซเรย์ (X-Ray)</t>
  </si>
  <si>
    <t xml:space="preserve">  1.6 ค่าวัสดุทันตกรรม</t>
  </si>
  <si>
    <t xml:space="preserve">  1.7 ค่าวัสดุน้ำมันเชื้อเพลิง</t>
  </si>
  <si>
    <t>2.หมวดค่าวัสดุอื่นๆ</t>
  </si>
  <si>
    <t>2.1 วัสดุสำนักงาน</t>
  </si>
  <si>
    <t>2.2 วัสดุยานพาหนะและขนส่ง</t>
  </si>
  <si>
    <t>2.3 วัสดุไฟฟ้าและวิทยุ</t>
  </si>
  <si>
    <t>2.4 วัสดุโฆษณาและเผยแพร่</t>
  </si>
  <si>
    <t>2.5 วัสดุคอมพิวเตอร์</t>
  </si>
  <si>
    <t>2.6 วัสดุงานบ้านงานครัว</t>
  </si>
  <si>
    <t>2.7 วัสดุบริโภค</t>
  </si>
  <si>
    <t>2.8 วัสดุเครื่องแต่งกาย</t>
  </si>
  <si>
    <t>2.9 วัสดุก่อสร้าง</t>
  </si>
  <si>
    <t>2.10 วัสดุอื่นๆ</t>
  </si>
  <si>
    <t>รวม</t>
  </si>
  <si>
    <t>นอกแผน</t>
  </si>
  <si>
    <t>ในแผน</t>
  </si>
  <si>
    <t>(9)</t>
  </si>
  <si>
    <t>…………………………………………………</t>
  </si>
  <si>
    <t>ลงชื่อผู้รายงาน</t>
  </si>
  <si>
    <t>รายงานการกำกับติดตามแผนเงินบำรุงของโรงพยาบาล ปีงบประมาณ 2563</t>
  </si>
  <si>
    <t>ประจำเดือน.................................................</t>
  </si>
  <si>
    <t>ปี 2563</t>
  </si>
  <si>
    <t xml:space="preserve"> ณ กันยายน 2562</t>
  </si>
  <si>
    <t>(4)</t>
  </si>
  <si>
    <t>ร้อยละ</t>
  </si>
  <si>
    <t xml:space="preserve">จำนวน </t>
  </si>
  <si>
    <t>รวมยอดอนุมัติซื้อ (บาท)</t>
  </si>
  <si>
    <t>รวมทั้งสิ้น</t>
  </si>
  <si>
    <t>วงเงินคงเหลือ (บาท)</t>
  </si>
  <si>
    <t>ณ 30 กันยายน 2562</t>
  </si>
  <si>
    <t>จ่ายชำระหนี้</t>
  </si>
  <si>
    <t>เดือน.............................</t>
  </si>
  <si>
    <t>(7)</t>
  </si>
  <si>
    <t>(8)=(6)+(7)</t>
  </si>
  <si>
    <t>ณ 1 ต.ค.62 ถึง ................</t>
  </si>
  <si>
    <t>แผนเงินบำรุงโรงพยาบาล 2563</t>
  </si>
  <si>
    <t>แผนเงินบำรุงโรงพยาบาล 2562</t>
  </si>
  <si>
    <t>(10)=(4)-(8)</t>
  </si>
  <si>
    <t>คำนิยาม</t>
  </si>
  <si>
    <t xml:space="preserve">2.1 คอลัมน์ G  คือ แผนเงินบำรุงของโรงพยาบาลปีงบประมาณ 2563 </t>
  </si>
  <si>
    <t>2.2 คอลัมน์ H หมายถึง มูลค่าคงคลัง ณ 30 กันยายน 2562 ให้บันทึกในครั้งแรกครั้งเดียว</t>
  </si>
  <si>
    <t xml:space="preserve">2.3 คอลัมน์ I , J ยอดอนุมัติซื้อ สะสมยกมา ข้อมูลพันยอด 1 ต.ค. 62-ปัจจุบัน </t>
  </si>
  <si>
    <t>2.4 คอลัมน์ K , L ยอดอนุมัติซื้อของแต่ละเดือน</t>
  </si>
  <si>
    <t>2.5 คอลัมน์ Q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</si>
  <si>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2.6 คอลัมน์ R หมายถึง ส่วนต่างของ แผนเงินบำรุง กับอนุมัติซื้อ</t>
  </si>
  <si>
    <t>(11)</t>
  </si>
  <si>
    <t>(12)</t>
  </si>
  <si>
    <t>สะสมยกมา (ตค.62 - กย.63)</t>
  </si>
  <si>
    <t xml:space="preserve">2. แผนเงินบำรุงโรงพยาบาล 2563 หมายถึง ข้อมูลการก่อหนี้และชำระหนี้ของแผนเงินบำรุงปี 2563  (1 ต.ค. 2562-30 ก.ย. 2563) </t>
  </si>
  <si>
    <t xml:space="preserve">1. แผนเงินบำรุงโรงพยาบาล 2562  หมายถึง ข้อมูลในการก่อหนี้และชำระหนี้ ของแผนเงินบำรุงปี 2562 (1 ต.ค. 2561-30 ก.ย. 2562) </t>
  </si>
  <si>
    <t xml:space="preserve"> -ในแผน หมายถึง มีรายการซื้อที่อยู่ในแผนเงินบำรุง</t>
  </si>
  <si>
    <t xml:space="preserve"> -นอกแผน หมายถึง ไม่ได้มีรายการซื้อยู่ในแผนเงินบำรุง</t>
  </si>
  <si>
    <t>2.7 คอลัมน์ T หมายถึง การก่อหนี้ผูกพันของปีงบประมาณ 2563 (พันยอด 1 ตค.62- ถึงปัจจุบัน เท่านั้น)</t>
  </si>
  <si>
    <t>2.11.ครุภัณฑ์ต่ำกว่าเกณฑ์</t>
  </si>
  <si>
    <t>ณ 1 ต.ค.61 ถึง ................</t>
  </si>
  <si>
    <t>โรงพยาบาลสมเด็จพระยุพราชสระแก้ว</t>
  </si>
  <si>
    <t xml:space="preserve"> * ยอดอนุมัติซื้อ ยอดการก่อหนี้ผูกพัน ขอให้นำมาจากงานพัสดุ  ส่วนยอดจ่ายชำระหนี้ ขอให้นำมาจากงานการเงินและบัญชี </t>
  </si>
  <si>
    <t xml:space="preserve">ยอดยกมา </t>
  </si>
  <si>
    <t>เดือน..........</t>
  </si>
  <si>
    <t>รวมทั้งสิ้น (1 ตค.62-ปัจจุบัน)</t>
  </si>
  <si>
    <t xml:space="preserve">2.9 คอลัมน์ W หมายถึง การจ่ายชำระหนี้ของแต่ละเดือน </t>
  </si>
  <si>
    <t xml:space="preserve">2.8 คอลัมน์ V หมายถึง การจ่ายชำระหนี้ของปีงบประมาณ 2563   (ยอดยกมา 1 ตค.62) </t>
  </si>
  <si>
    <t>โรงพยาบาล.............................................</t>
  </si>
  <si>
    <t>โรงพยาบาลคลองหาด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</si>
  <si>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</si>
  <si>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</si>
  <si>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</si>
  <si>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</si>
  <si>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</si>
  <si>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</si>
  <si>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2.10 ตัดรายงานทุกวันที่ 20 ของเดือน และส่งรายงานให้ทาง กลุ่มงานประกันสุขภาพ ไม่เกินวันที่ 25 ของเดือน ได้ที่ kittima_chomson@hotmail.com</t>
  </si>
  <si>
    <t>ณ 1 ต.ค.61 ถึง เม.ย.63</t>
  </si>
  <si>
    <t>ณ 1 ต.ค.61 ถึง 30 ก.ย.62</t>
  </si>
  <si>
    <t>ที่ต้องจ่าย</t>
  </si>
  <si>
    <t>คงเหลือหนี้</t>
  </si>
  <si>
    <t>ณ 1 ต.ค.61 ถึง 20 พ.ค.63</t>
  </si>
  <si>
    <t>ในปี 2563</t>
  </si>
  <si>
    <t>พัสดุ</t>
  </si>
  <si>
    <t>พี่น้อย</t>
  </si>
  <si>
    <t>ณ 1 ต.ค.61 ถึง 20  มิ.ย.2563</t>
  </si>
  <si>
    <t>ณ 1 ต.ค.61 ถึง 20 ก.ค. 63</t>
  </si>
  <si>
    <t>ณ 1 ต.ค.61 ถึง 30 กค.63</t>
  </si>
  <si>
    <t>ณ 1 ต.ค.61 ถึง ก.ย.63</t>
  </si>
  <si>
    <t>ณ 1 ต.ค.61 ถึง 30 ก.ย. 2562</t>
  </si>
  <si>
    <t>รายงานการกำกับติดตามแผนเงินบำรุงของโรงพยาบาล ปีงบประมาณ 2564</t>
  </si>
  <si>
    <t>ในปี 2564</t>
  </si>
  <si>
    <t>ปีงบประมาณ 2563</t>
  </si>
  <si>
    <t>ปีงบประมาณ 2562</t>
  </si>
  <si>
    <t>ณ 30 กันยายน 2563</t>
  </si>
  <si>
    <t>(8)</t>
  </si>
  <si>
    <t>ณ 1 ต.ค. 2562 ถึง 31 ส.ค. 2563</t>
  </si>
  <si>
    <t>ปีงบประมาณ 2564</t>
  </si>
  <si>
    <t xml:space="preserve"> ณ กันยายน 2563</t>
  </si>
  <si>
    <t>รวมทั้งสิ้น (1 ตค.63-ปัจจุบัน)</t>
  </si>
  <si>
    <t>จ่ายชำระหนี้ ปีงบประมาณ 2564</t>
  </si>
  <si>
    <t>ก่อหนี้ผูกพัน ปีงบประมาณ 2564</t>
  </si>
  <si>
    <t>2. แผนเงินบำรุงโรงพยาบาล 2563  หมายถึง ข้อมูลในการก่อหนี้และชำระหนี้ ของแผนเงินบำรุงปี 2563 (1 ต.ค. 2562-30 ก.ย. 2563) สำหรับโรงพยาบาลที่ยังจ่ายชำระหนี้ไม่หมดในปีงบประมาณ 2563</t>
  </si>
  <si>
    <t>1. แผนเงินบำรุงโรงพยาบาล 2562  หมายถึง ข้อมูลในการก่อหนี้และชำระหนี้ ของแผนเงินบำรุงปี 2562 (1 ต.ค. 2561-30 ก.ย. 2562) สำหรับโรงพยาบาลที่ยังจ่ายชำระหนี้ไม่หมดในปีงบประมาณ 2563 (คอลัมม์ B-G)</t>
  </si>
  <si>
    <t>(10)</t>
  </si>
  <si>
    <t>(13)</t>
  </si>
  <si>
    <t>(14)</t>
  </si>
  <si>
    <t>(15)</t>
  </si>
  <si>
    <t>(16)=(14)+(15)</t>
  </si>
  <si>
    <t>(17)</t>
  </si>
  <si>
    <t>(18)=(12)-(16)</t>
  </si>
  <si>
    <t>(19)</t>
  </si>
  <si>
    <t>(20)</t>
  </si>
  <si>
    <t>3.1 คอลัมน์ R  คือ แผนเงินบำรุงของโรงพยาบาลปีงบประมาณ 2564</t>
  </si>
  <si>
    <t>3.2 คอลัมน์ S หมายถึง มูลค่าคงคลัง ณ 30 กันยายน 2563 ให้บันทึกในครั้งแรกครั้งเดียว</t>
  </si>
  <si>
    <t>3.3 คอลัมน์ T , U ยอดอนุมัติซื้อ สะสมยกมา ข้อมูลพันยอด 1 ต.ค.2563 เป็นต้นไป</t>
  </si>
  <si>
    <t>3.4 คอลัมน์ V , W ยอดอนุมัติซื้อของแต่ละเดือน</t>
  </si>
  <si>
    <t>3.5 คอลัมน์ AB หมายถึง แหล่งเงินที่ใช้ในการจัดซื้อนอกแผน เช่น - เงิน UC , เงินงบประมาณ , แหล่เงินอื่นๆ ให้ระบุ</t>
  </si>
  <si>
    <t>3.6 คอลัมน์ AC หมายถึง ส่วนต่างของ แผนเงินบำรุง (คอลัมม์ R) กับอนุมัติซื้อ (คอลัมม์ Z)</t>
  </si>
  <si>
    <t>3.7 คอลัมน์ AE หมายถึง การก่อหนี้ผูกพันของปีงบประมาณ 2564 (พันยอด 1 ตค.2563 ถึง วันที่ 20 ของเดือนถัดไป)</t>
  </si>
  <si>
    <t xml:space="preserve">3.8 คอลัมน์ AG หมายถึง การจ่ายชำระหนี้ของปีงบประมาณ 2564   (ยอดยกมา 1 ตค.63) </t>
  </si>
  <si>
    <t xml:space="preserve">3.9 คอลัมน์ AH หมายถึง การจ่ายชำระหนี้ของแต่ละเดือน </t>
  </si>
  <si>
    <t>3.10 ตัดรายงานทุกวันที่ 20 ของเดือน และส่งรายงาน ให้ทาง กลุ่มงานประกันสุขภาพ ไม่เกินวันที่ 23 ของเดือน ได้ที่ kittima_chomson@hotmail.com หากมีขอส่งสัย ติดต่อที่ คุณกิตติมา ชมสนธิ์ เบอร์โทร 084-8646493</t>
  </si>
  <si>
    <t>ณ 20 กันยายน 2563</t>
  </si>
  <si>
    <t>2.3 วัสดุเชื้อเพลิงและหล่อลื่น</t>
  </si>
  <si>
    <t>2.4 วัสดุไฟฟ้าและวิทยุ</t>
  </si>
  <si>
    <t>2.5 วัสดุโฆษณาและเผยแพร่</t>
  </si>
  <si>
    <t>2.6 วัสดุคอมพิวเตอร์</t>
  </si>
  <si>
    <t>2.7 วัสดุงานบ้านงานครัว</t>
  </si>
  <si>
    <t>2.8 วัสดุบริโภค</t>
  </si>
  <si>
    <t>2.9 วัสดุเครื่องแต่งกาย</t>
  </si>
  <si>
    <t>2.10 วัสดุก่อสร้าง</t>
  </si>
  <si>
    <t>2.11 วัสดุอื่นๆ</t>
  </si>
  <si>
    <t>2.12.ครุภัณฑ์ต่ำกว่าเกณฑ์</t>
  </si>
  <si>
    <t>3. แผนเงินบำรุงโรงพยาบาล 2564 หมายถึง ข้อมูลการก่อหนี้และชำระหนี้ของแผนเงินบำรุงปี 2563  (1 ต.ค. 2563-30 ก.ย. 2564) และแผนตั้งต้นของปีงบประมาณ 2564 ใช้ข้อมูลจากแผนการจัดซื้อของ Planfin 2564</t>
  </si>
  <si>
    <t>โรงพยาบาลตาพระยา</t>
  </si>
  <si>
    <t>ณ 1 ต.ค.2562 ถึง 31 ธ.ค. 2563</t>
  </si>
  <si>
    <t>เงินบำรุง</t>
  </si>
  <si>
    <t>หมายเหตุ</t>
  </si>
  <si>
    <t xml:space="preserve"> - วัสดุยานพาหนะและขนส่ง เกินแผน เนื่องจากเครื่องปั่นไฟ ไม่สตาร์ท เลยต้องซื้อ และไม่ได้ตั้งแผนไว้</t>
  </si>
  <si>
    <t>ณ 30 กันยายน  2563</t>
  </si>
  <si>
    <t>ณ 1 ต.ค.2562 ถึง 20 ก.พ.2564</t>
  </si>
  <si>
    <t>ณ 1 ต.ค.2562 ถึง 28 ก.พ. 2564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</si>
  <si>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</si>
  <si>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</si>
  <si>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</si>
  <si>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</si>
  <si>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</si>
  <si>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</si>
  <si>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</si>
  <si>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</si>
  <si>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</si>
  <si>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จังหวัดสระแก้ว</t>
  </si>
  <si>
    <t>ก่อหนี้ผูกพัน</t>
  </si>
  <si>
    <t>เบิก-จ่าย</t>
  </si>
  <si>
    <t>1.1 ค่ายา</t>
  </si>
  <si>
    <t>1.2 ค่าวัสดุเภสัชกรรม</t>
  </si>
  <si>
    <t xml:space="preserve">1.3 ค่าวัสดุการแพทย์  </t>
  </si>
  <si>
    <t xml:space="preserve">1.4 ค่าวัสดุวิทยาศาสตร์การแพทย์ </t>
  </si>
  <si>
    <t>1.5 ค่าวัสดุเอ๊กซเรย์ (X-Ray)</t>
  </si>
  <si>
    <t>1.6 ค่าวัสดุทันตกรรม</t>
  </si>
  <si>
    <t xml:space="preserve">หมายเหตุ :  กลุ่มงานประกันสุขภาพ  สำนักงานสาธารณสุขจังหวัดสระแก้ว   </t>
  </si>
  <si>
    <t>การกำกับติดตามแผนเงินบำรุงโรงพยาบาล ปีงบประมาณ 2564</t>
  </si>
  <si>
    <t>ณ 1 ต.ค.62 ถึง 31 มี.ค64</t>
  </si>
  <si>
    <t>แก้ไขแผน</t>
  </si>
  <si>
    <t>แก้ไข</t>
  </si>
  <si>
    <t>ณ 1 ต.ค.62 ถึง 20 พ.ค.64</t>
  </si>
  <si>
    <t>ณ 1 ต.ค.2562 ถึง 31 พ.ค.2564</t>
  </si>
  <si>
    <t>ยอดยกมา 1 ต.ค.2563 -พ.ค.2564</t>
  </si>
  <si>
    <t>เดือน มิ.ย.64(21 พ.ค.64-20 มิ.ย.64)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</si>
  <si>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ก.ค.2564</t>
    </r>
  </si>
  <si>
    <t>ส่วนต่างก่อหนี้-จัดซื้อ</t>
  </si>
  <si>
    <t>ส่วนต่าง ชำระหนี้-ก่อหนี้</t>
  </si>
  <si>
    <t>เดือน ก.ค.64</t>
  </si>
  <si>
    <t>ณ 1 ต.ค.2562 ถึง 30 มิ.ย.2564</t>
  </si>
  <si>
    <t>ส่วนต่างจัดซื้อ-แผน</t>
  </si>
  <si>
    <t>ประจำเดือน 1 ต.ค.63 - 20 ก.ค. 64</t>
  </si>
  <si>
    <t>ประจำเดือน  สิงหาคม 2564 (21 กรกฎาคม 2564 - 20 สิงหาคม 2564)</t>
  </si>
  <si>
    <t>สะสมยกมา (1 ตค.2563 - 30  มิ.ย.2564)</t>
  </si>
  <si>
    <t>เดือน กรกฎาคม 2564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</si>
  <si>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20 ส.ค.2564</t>
    </r>
  </si>
  <si>
    <t>ยอดยกมา 1 ต.ค-ก.ค.2564</t>
  </si>
  <si>
    <t>เดือน ส.ค. 64</t>
  </si>
  <si>
    <r>
      <t xml:space="preserve">สะสมยกมา (1 ตค.2563 - </t>
    </r>
    <r>
      <rPr>
        <b/>
        <sz val="16"/>
        <color rgb="FFFF0000"/>
        <rFont val="TH SarabunPSK"/>
        <family val="2"/>
      </rPr>
      <t>20 ก.ค.64</t>
    </r>
    <r>
      <rPr>
        <b/>
        <sz val="16"/>
        <color indexed="8"/>
        <rFont val="TH SarabunPSK"/>
        <family val="2"/>
      </rPr>
      <t>)</t>
    </r>
  </si>
  <si>
    <r>
      <t>เดือน ส</t>
    </r>
    <r>
      <rPr>
        <b/>
        <sz val="16"/>
        <color rgb="FFFF0000"/>
        <rFont val="TH SarabunPSK"/>
        <family val="2"/>
      </rPr>
      <t>.ค.2564</t>
    </r>
    <r>
      <rPr>
        <b/>
        <sz val="16"/>
        <color indexed="8"/>
        <rFont val="TH SarabunPSK"/>
        <family val="2"/>
      </rPr>
      <t xml:space="preserve"> (21 ก.ค.64 - 20 ส.ค.64)</t>
    </r>
  </si>
  <si>
    <r>
      <t>ยอดยกมา 1 ต.ค.2563-</t>
    </r>
    <r>
      <rPr>
        <b/>
        <sz val="12"/>
        <color rgb="FFFF0000"/>
        <rFont val="Calibri"/>
        <family val="2"/>
        <scheme val="minor"/>
      </rPr>
      <t>ก.ค.2564</t>
    </r>
  </si>
  <si>
    <t>เดือน ส.ค.64</t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</si>
  <si>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สิงหาคม 2564 (21 ก.ค.64-20 ส.ค.64</t>
    </r>
  </si>
  <si>
    <r>
      <t>สะสมยกมา (1 ตค.63-</t>
    </r>
    <r>
      <rPr>
        <b/>
        <sz val="12"/>
        <color rgb="FFFF0000"/>
        <rFont val="Calibri"/>
        <family val="2"/>
        <scheme val="minor"/>
      </rPr>
      <t>20 ก.ค.6</t>
    </r>
    <r>
      <rPr>
        <b/>
        <sz val="12"/>
        <color indexed="8"/>
        <rFont val="Calibri"/>
        <family val="2"/>
        <scheme val="minor"/>
      </rPr>
      <t>4)</t>
    </r>
  </si>
  <si>
    <r>
      <t xml:space="preserve">ยอดยกมา 1 ต.ค.2563 - </t>
    </r>
    <r>
      <rPr>
        <b/>
        <sz val="12"/>
        <color rgb="FFFF0000"/>
        <rFont val="Calibri"/>
        <family val="2"/>
        <scheme val="minor"/>
      </rPr>
      <t>ก.ค.2564</t>
    </r>
  </si>
  <si>
    <t>ณ 20 สิงหาคม 2564</t>
  </si>
  <si>
    <t>ณ 1 ต.ค.2562 ถึง 20 ส.ค.2564</t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</si>
  <si>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20 ก.ค.2564</t>
    </r>
    <r>
      <rPr>
        <b/>
        <sz val="12"/>
        <color indexed="8"/>
        <rFont val="Calibri"/>
        <family val="2"/>
        <scheme val="minor"/>
      </rPr>
      <t>)</t>
    </r>
  </si>
  <si>
    <t>เดือน กรกฎาคม 2564 (21 มิ.ย.-20 ส.ค.64)</t>
  </si>
  <si>
    <r>
      <t xml:space="preserve">สะสมยกมา </t>
    </r>
    <r>
      <rPr>
        <b/>
        <sz val="12"/>
        <color rgb="FFFF0000"/>
        <rFont val="Calibri"/>
        <family val="2"/>
        <scheme val="minor"/>
      </rPr>
      <t>(1 ตค.2563 - 20 ก.ค.2564)</t>
    </r>
  </si>
  <si>
    <r>
      <t>เดือน</t>
    </r>
    <r>
      <rPr>
        <b/>
        <sz val="12"/>
        <color rgb="FFFF0000"/>
        <rFont val="Calibri"/>
        <family val="2"/>
        <scheme val="minor"/>
      </rPr>
      <t xml:space="preserve"> กรกฎาคม 2564</t>
    </r>
    <r>
      <rPr>
        <b/>
        <sz val="12"/>
        <color indexed="8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(21 ก.ค.64-20 ส.ค.64)</t>
    </r>
  </si>
  <si>
    <r>
      <t xml:space="preserve">เดือน </t>
    </r>
    <r>
      <rPr>
        <b/>
        <sz val="12"/>
        <color rgb="FFFF0000"/>
        <rFont val="Calibri"/>
        <family val="2"/>
        <scheme val="minor"/>
      </rPr>
      <t>ส.ค.2564</t>
    </r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</si>
  <si>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30 มิ.ย. 2564</t>
    </r>
    <r>
      <rPr>
        <b/>
        <sz val="12"/>
        <color indexed="8"/>
        <rFont val="Calibri"/>
        <family val="2"/>
        <scheme val="minor"/>
      </rPr>
      <t>)</t>
    </r>
  </si>
  <si>
    <r>
      <t>ยอดยกมา 1 ต.ค.</t>
    </r>
    <r>
      <rPr>
        <b/>
        <sz val="12"/>
        <color rgb="FFFF0000"/>
        <rFont val="Calibri"/>
        <family val="2"/>
        <scheme val="minor"/>
      </rPr>
      <t xml:space="preserve">-มิ.ย.2564 </t>
    </r>
  </si>
  <si>
    <t>ณ 1 ต.ค.2562 ถึง 30 ก.ค. 2564</t>
  </si>
  <si>
    <t>เดือน ก.ค.2564 (21 ก.ค.64- 20 ส.ค.64)</t>
  </si>
  <si>
    <r>
      <t>ณ 1 ต.ค.2563 ถึง</t>
    </r>
    <r>
      <rPr>
        <b/>
        <sz val="16"/>
        <color rgb="FFFF0000"/>
        <rFont val="TH SarabunPSK"/>
        <family val="2"/>
      </rPr>
      <t xml:space="preserve"> 20 ส.ค.64</t>
    </r>
  </si>
  <si>
    <t>ยอดยกมา  ต.ค.63- ก.ค.64</t>
  </si>
  <si>
    <t>วัสดุอื่น</t>
  </si>
  <si>
    <t>ไฟฟ้า</t>
  </si>
  <si>
    <t>วัสดุการแพทย์</t>
  </si>
  <si>
    <r>
      <t>สะสมยกมา (1 ตค.2563 -</t>
    </r>
    <r>
      <rPr>
        <b/>
        <sz val="12"/>
        <color rgb="FFFF0000"/>
        <rFont val="Calibri"/>
        <family val="2"/>
        <scheme val="minor"/>
      </rPr>
      <t xml:space="preserve"> 30 มิ.ย2564</t>
    </r>
    <r>
      <rPr>
        <b/>
        <sz val="12"/>
        <color indexed="8"/>
        <rFont val="Calibri"/>
        <family val="2"/>
        <scheme val="minor"/>
      </rPr>
      <t>)</t>
    </r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</si>
  <si>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31 ก.ค. 2564</t>
    </r>
  </si>
  <si>
    <r>
      <t>ยอดยกมา 1 ต.ค-</t>
    </r>
    <r>
      <rPr>
        <b/>
        <sz val="12"/>
        <color rgb="FFFF0000"/>
        <rFont val="Calibri"/>
        <family val="2"/>
        <scheme val="minor"/>
      </rPr>
      <t>มิ.ย.2564</t>
    </r>
  </si>
  <si>
    <r>
      <t xml:space="preserve">สะสมยกมา (1 ตค.2563 - </t>
    </r>
    <r>
      <rPr>
        <b/>
        <sz val="12"/>
        <color rgb="FFFF0000"/>
        <rFont val="Calibri"/>
        <family val="2"/>
        <scheme val="minor"/>
      </rPr>
      <t>20 ก.ค 2564)</t>
    </r>
  </si>
  <si>
    <t>เดือน สิงหาคม  2564 (ก.ค.64-ส.ค.64)</t>
  </si>
  <si>
    <r>
      <t>ณ 1 ต.ค.2563 ถึง</t>
    </r>
    <r>
      <rPr>
        <b/>
        <sz val="12"/>
        <color rgb="FFFF0000"/>
        <rFont val="Calibri"/>
        <family val="2"/>
        <scheme val="minor"/>
      </rPr>
      <t xml:space="preserve">  30 ก.ค 2564</t>
    </r>
  </si>
  <si>
    <t>ยอดยกมา 1 ต.ค.- มิ.ย.2564</t>
  </si>
  <si>
    <t>เดือน ก.ค. 2564</t>
  </si>
  <si>
    <t xml:space="preserve">     รายงาน ณ  วันที่  31 สิงหาคม  2564</t>
  </si>
  <si>
    <t>ประจำเดือน 1 ต.ค.63 - 30 ก.ค64</t>
  </si>
  <si>
    <t>ประจำเดือน 1 ต.ค.63 - 20 ส.ค. 64</t>
  </si>
  <si>
    <t>ประจำเดือน 1 ต.ค.63 - 30 ก.ค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</si>
</sst>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D00041E]0.#"/>
    <numFmt numFmtId="165" formatCode="_(* #,##0.00_);_(* \(#,##0.00\);_(* &quot;-&quot;??_);_(@_)"/>
    <numFmt numFmtId="166" formatCode="0.000"/>
    <numFmt numFmtId="167" formatCode="#,##0.00_ ;[Red]\-#,##0.00\ "/>
    <numFmt numFmtId="168" formatCode="#,##0.00_ ;\-#,##0.00\ "/>
  </numFmts>
  <fonts count="86"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color theme="1"/>
      <name val="Tahoma"/>
      <family val="2"/>
    </font>
    <font>
      <b/>
      <sz val="10"/>
      <color indexed="64"/>
      <name val="Arial"/>
      <family val="2"/>
    </font>
    <font>
      <sz val="10"/>
      <color indexed="8"/>
      <name val="Tahoma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2"/>
      <name val="Times New Roman"/>
      <family val="1"/>
    </font>
    <font>
      <sz val="11"/>
      <color indexed="81"/>
      <name val="Tahom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sz val="18"/>
      <color theme="3"/>
      <name val="TH SarabunPSK"/>
      <family val="2"/>
    </font>
    <font>
      <b/>
      <sz val="14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Angsana New"/>
      <family val="1"/>
    </font>
    <font>
      <b/>
      <sz val="18"/>
      <color theme="3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indexed="8"/>
      <name val="TH SarabunPSK"/>
      <family val="2"/>
    </font>
    <font>
      <b/>
      <sz val="20"/>
      <color rgb="FFFF0000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sz val="20"/>
      <color indexed="8"/>
      <name val="TH SarabunPSK"/>
      <family val="2"/>
    </font>
    <font>
      <sz val="20"/>
      <color rgb="FFFF0000"/>
      <name val="TH SarabunPSK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00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4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4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4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4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4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64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64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4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64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164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164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4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4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164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164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4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164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4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4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4" fontId="8" fillId="3" borderId="0" applyNumberFormat="0" applyBorder="0" applyAlignment="0" applyProtection="0"/>
    <xf numFmtId="0" fontId="9" fillId="20" borderId="11" applyNumberFormat="0" applyAlignment="0" applyProtection="0"/>
    <xf numFmtId="0" fontId="9" fillId="20" borderId="11" applyNumberFormat="0" applyAlignment="0" applyProtection="0"/>
    <xf numFmtId="164" fontId="10" fillId="20" borderId="11" applyNumberFormat="0" applyAlignment="0" applyProtection="0"/>
    <xf numFmtId="0" fontId="11" fillId="21" borderId="12" applyNumberFormat="0" applyAlignment="0" applyProtection="0"/>
    <xf numFmtId="0" fontId="11" fillId="21" borderId="12" applyNumberFormat="0" applyAlignment="0" applyProtection="0"/>
    <xf numFmtId="164" fontId="12" fillId="21" borderId="12" applyNumberFormat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4" fontId="21" fillId="4" borderId="0" applyNumberFormat="0" applyBorder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164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4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4" fontId="27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8" fillId="7" borderId="11" applyNumberFormat="0" applyAlignment="0" applyProtection="0"/>
    <xf numFmtId="0" fontId="28" fillId="7" borderId="11" applyNumberFormat="0" applyAlignment="0" applyProtection="0"/>
    <xf numFmtId="164" fontId="29" fillId="7" borderId="11" applyNumberFormat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164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164" fontId="33" fillId="22" borderId="0" applyNumberFormat="0" applyBorder="0" applyAlignment="0" applyProtection="0"/>
    <xf numFmtId="0" fontId="34" fillId="0" borderId="0"/>
    <xf numFmtId="0" fontId="34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5" fillId="0" borderId="0" applyNumberFormat="0" applyFill="0" applyBorder="0" applyProtection="0">
      <alignment vertical="top"/>
    </xf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5" fillId="0" borderId="0"/>
    <xf numFmtId="0" fontId="36" fillId="0" borderId="0"/>
    <xf numFmtId="164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5" fillId="0" borderId="0" applyNumberFormat="0" applyFill="0" applyBorder="0" applyProtection="0">
      <alignment vertical="top"/>
    </xf>
    <xf numFmtId="0" fontId="1" fillId="0" borderId="0"/>
    <xf numFmtId="0" fontId="13" fillId="0" borderId="0"/>
    <xf numFmtId="0" fontId="3" fillId="0" borderId="0" applyFill="0" applyProtection="0"/>
    <xf numFmtId="0" fontId="14" fillId="0" borderId="0"/>
    <xf numFmtId="164" fontId="38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23" borderId="17" applyNumberFormat="0" applyFont="0" applyAlignment="0" applyProtection="0"/>
    <xf numFmtId="0" fontId="13" fillId="23" borderId="17" applyNumberFormat="0" applyFont="0" applyAlignment="0" applyProtection="0"/>
    <xf numFmtId="164" fontId="3" fillId="23" borderId="17" applyNumberFormat="0" applyFont="0" applyAlignment="0" applyProtection="0"/>
    <xf numFmtId="0" fontId="39" fillId="20" borderId="18" applyNumberFormat="0" applyAlignment="0" applyProtection="0"/>
    <xf numFmtId="0" fontId="39" fillId="20" borderId="18" applyNumberFormat="0" applyAlignment="0" applyProtection="0"/>
    <xf numFmtId="164" fontId="40" fillId="20" borderId="18" applyNumberFormat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164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/>
    <xf numFmtId="0" fontId="15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37" fillId="0" borderId="0"/>
  </cellStyleXfs>
  <cellXfs count="475">
    <xf numFmtId="0" fontId="0" fillId="0" borderId="0" xfId="0"/>
    <xf numFmtId="4" fontId="52" fillId="0" borderId="3" xfId="1" applyNumberFormat="1" applyFont="1" applyBorder="1" applyAlignment="1">
      <alignment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horizontal="center" vertical="center"/>
    </xf>
    <xf numFmtId="4" fontId="54" fillId="0" borderId="3" xfId="0" applyNumberFormat="1" applyFont="1" applyFill="1" applyBorder="1" applyAlignment="1" applyProtection="1">
      <alignment horizontal="left" vertical="center"/>
      <protection locked="0"/>
    </xf>
    <xf numFmtId="4" fontId="52" fillId="0" borderId="3" xfId="1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3" xfId="0" applyNumberFormat="1" applyFont="1" applyFill="1" applyBorder="1" applyAlignment="1" applyProtection="1">
      <alignment horizontal="left" vertical="center"/>
      <protection locked="0"/>
    </xf>
    <xf numFmtId="4" fontId="51" fillId="0" borderId="3" xfId="1" applyNumberFormat="1" applyFont="1" applyBorder="1" applyAlignment="1">
      <alignment vertical="center"/>
    </xf>
    <xf numFmtId="4" fontId="51" fillId="0" borderId="3" xfId="1" applyNumberFormat="1" applyFont="1" applyBorder="1" applyAlignment="1">
      <alignment horizontal="center" vertical="center"/>
    </xf>
    <xf numFmtId="4" fontId="51" fillId="0" borderId="0" xfId="0" applyNumberFormat="1" applyFont="1" applyBorder="1" applyAlignment="1">
      <alignment vertical="center"/>
    </xf>
    <xf numFmtId="4" fontId="54" fillId="0" borderId="3" xfId="0" applyNumberFormat="1" applyFont="1" applyFill="1" applyBorder="1" applyAlignment="1" applyProtection="1">
      <alignment horizontal="left" vertical="center" indent="1"/>
      <protection locked="0"/>
    </xf>
    <xf numFmtId="4" fontId="51" fillId="0" borderId="3" xfId="0" applyNumberFormat="1" applyFont="1" applyBorder="1" applyAlignment="1">
      <alignment horizontal="right" vertical="center"/>
    </xf>
    <xf numFmtId="4" fontId="52" fillId="0" borderId="3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center" vertical="center"/>
    </xf>
    <xf numFmtId="4" fontId="51" fillId="0" borderId="1" xfId="0" applyNumberFormat="1" applyFont="1" applyBorder="1" applyAlignment="1">
      <alignment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6" xfId="0" applyNumberFormat="1" applyFont="1" applyBorder="1" applyAlignment="1">
      <alignment horizontal="center" vertical="center" shrinkToFit="1"/>
    </xf>
    <xf numFmtId="4" fontId="52" fillId="0" borderId="10" xfId="0" applyNumberFormat="1" applyFont="1" applyBorder="1" applyAlignment="1">
      <alignment horizontal="center" vertical="center" shrinkToFit="1"/>
    </xf>
    <xf numFmtId="4" fontId="52" fillId="0" borderId="6" xfId="1" applyNumberFormat="1" applyFont="1" applyBorder="1" applyAlignment="1">
      <alignment horizontal="center" vertical="center" shrinkToFit="1"/>
    </xf>
    <xf numFmtId="4" fontId="52" fillId="0" borderId="0" xfId="0" applyNumberFormat="1" applyFont="1" applyBorder="1" applyAlignment="1">
      <alignment horizontal="center" vertical="center" shrinkToFit="1"/>
    </xf>
    <xf numFmtId="4" fontId="52" fillId="0" borderId="6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9" xfId="0" applyNumberFormat="1" applyFont="1" applyBorder="1" applyAlignment="1">
      <alignment horizontal="center" vertical="center"/>
    </xf>
    <xf numFmtId="4" fontId="52" fillId="0" borderId="6" xfId="1" applyNumberFormat="1" applyFont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10" xfId="1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vertical="center"/>
    </xf>
    <xf numFmtId="4" fontId="56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indent="1"/>
    </xf>
    <xf numFmtId="4" fontId="57" fillId="0" borderId="0" xfId="0" applyNumberFormat="1" applyFont="1" applyBorder="1" applyAlignment="1">
      <alignment vertical="center"/>
    </xf>
    <xf numFmtId="4" fontId="58" fillId="0" borderId="3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left" vertical="center" wrapText="1"/>
    </xf>
    <xf numFmtId="4" fontId="58" fillId="0" borderId="0" xfId="0" applyNumberFormat="1" applyFont="1" applyBorder="1" applyAlignment="1">
      <alignment horizontal="right" vertical="center" wrapText="1"/>
    </xf>
    <xf numFmtId="0" fontId="58" fillId="0" borderId="0" xfId="0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center" vertical="center" shrinkToFit="1"/>
    </xf>
    <xf numFmtId="4" fontId="51" fillId="0" borderId="3" xfId="0" applyNumberFormat="1" applyFont="1" applyBorder="1" applyAlignment="1">
      <alignment horizontal="left" vertical="center"/>
    </xf>
    <xf numFmtId="0" fontId="52" fillId="0" borderId="0" xfId="0" applyFont="1" applyAlignment="1">
      <alignment horizontal="left" indent="1"/>
    </xf>
    <xf numFmtId="4" fontId="60" fillId="0" borderId="0" xfId="0" applyNumberFormat="1" applyFont="1" applyBorder="1" applyAlignment="1">
      <alignment vertical="center"/>
    </xf>
    <xf numFmtId="4" fontId="60" fillId="0" borderId="0" xfId="0" applyNumberFormat="1" applyFont="1" applyFill="1" applyBorder="1" applyAlignment="1">
      <alignment vertical="center"/>
    </xf>
    <xf numFmtId="4" fontId="60" fillId="0" borderId="1" xfId="0" applyNumberFormat="1" applyFont="1" applyBorder="1" applyAlignment="1">
      <alignment vertical="center"/>
    </xf>
    <xf numFmtId="4" fontId="60" fillId="0" borderId="1" xfId="0" applyNumberFormat="1" applyFont="1" applyBorder="1" applyAlignment="1">
      <alignment horizontal="center" vertical="center"/>
    </xf>
    <xf numFmtId="4" fontId="59" fillId="0" borderId="0" xfId="0" applyNumberFormat="1" applyFont="1" applyBorder="1" applyAlignment="1">
      <alignment horizontal="center" vertical="center"/>
    </xf>
    <xf numFmtId="4" fontId="60" fillId="0" borderId="3" xfId="0" applyNumberFormat="1" applyFont="1" applyFill="1" applyBorder="1" applyAlignment="1">
      <alignment horizontal="left" vertical="center"/>
    </xf>
    <xf numFmtId="4" fontId="60" fillId="0" borderId="3" xfId="0" applyNumberFormat="1" applyFont="1" applyFill="1" applyBorder="1" applyAlignment="1">
      <alignment horizontal="right" vertical="center"/>
    </xf>
    <xf numFmtId="4" fontId="60" fillId="0" borderId="3" xfId="1" applyNumberFormat="1" applyFont="1" applyFill="1" applyBorder="1" applyAlignment="1">
      <alignment vertical="center"/>
    </xf>
    <xf numFmtId="4" fontId="63" fillId="0" borderId="3" xfId="0" applyNumberFormat="1" applyFont="1" applyFill="1" applyBorder="1" applyAlignment="1">
      <alignment horizontal="right" vertical="center"/>
    </xf>
    <xf numFmtId="4" fontId="63" fillId="0" borderId="3" xfId="1" applyNumberFormat="1" applyFont="1" applyFill="1" applyBorder="1" applyAlignment="1">
      <alignment vertical="center"/>
    </xf>
    <xf numFmtId="4" fontId="60" fillId="0" borderId="0" xfId="0" applyNumberFormat="1" applyFont="1" applyBorder="1" applyAlignment="1">
      <alignment horizontal="center" vertical="center"/>
    </xf>
    <xf numFmtId="4" fontId="64" fillId="0" borderId="3" xfId="0" applyNumberFormat="1" applyFont="1" applyFill="1" applyBorder="1" applyAlignment="1" applyProtection="1">
      <alignment horizontal="left" vertical="center"/>
      <protection locked="0"/>
    </xf>
    <xf numFmtId="4" fontId="59" fillId="0" borderId="3" xfId="1" applyNumberFormat="1" applyFont="1" applyFill="1" applyBorder="1" applyAlignment="1">
      <alignment vertical="center"/>
    </xf>
    <xf numFmtId="4" fontId="61" fillId="0" borderId="3" xfId="1" applyNumberFormat="1" applyFont="1" applyFill="1" applyBorder="1" applyAlignment="1">
      <alignment vertical="center"/>
    </xf>
    <xf numFmtId="4" fontId="61" fillId="0" borderId="3" xfId="1" applyNumberFormat="1" applyFont="1" applyFill="1" applyBorder="1" applyAlignment="1">
      <alignment horizontal="right" vertical="center"/>
    </xf>
    <xf numFmtId="4" fontId="61" fillId="0" borderId="3" xfId="0" applyNumberFormat="1" applyFont="1" applyFill="1" applyBorder="1" applyAlignment="1">
      <alignment horizontal="right" vertical="center"/>
    </xf>
    <xf numFmtId="4" fontId="59" fillId="0" borderId="0" xfId="0" applyNumberFormat="1" applyFont="1" applyBorder="1" applyAlignment="1">
      <alignment vertical="center"/>
    </xf>
    <xf numFmtId="4" fontId="6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6" fillId="0" borderId="3" xfId="0" applyNumberFormat="1" applyFont="1" applyFill="1" applyBorder="1" applyAlignment="1" applyProtection="1">
      <alignment horizontal="left" vertical="center"/>
      <protection locked="0"/>
    </xf>
    <xf numFmtId="4" fontId="63" fillId="0" borderId="3" xfId="1" applyNumberFormat="1" applyFont="1" applyFill="1" applyBorder="1" applyAlignment="1">
      <alignment horizontal="right" vertical="center"/>
    </xf>
    <xf numFmtId="4" fontId="61" fillId="0" borderId="0" xfId="0" applyNumberFormat="1" applyFont="1" applyFill="1" applyBorder="1" applyAlignment="1">
      <alignment horizontal="right" vertical="center"/>
    </xf>
    <xf numFmtId="43" fontId="59" fillId="0" borderId="0" xfId="0" applyNumberFormat="1" applyFont="1" applyBorder="1" applyAlignment="1">
      <alignment vertical="center"/>
    </xf>
    <xf numFmtId="4" fontId="60" fillId="0" borderId="3" xfId="0" applyNumberFormat="1" applyFont="1" applyFill="1" applyBorder="1" applyAlignment="1">
      <alignment horizontal="center" vertical="center"/>
    </xf>
    <xf numFmtId="4" fontId="59" fillId="0" borderId="0" xfId="1" applyNumberFormat="1" applyFont="1" applyBorder="1" applyAlignment="1">
      <alignment vertical="center"/>
    </xf>
    <xf numFmtId="4" fontId="65" fillId="0" borderId="0" xfId="0" applyNumberFormat="1" applyFont="1" applyBorder="1" applyAlignment="1">
      <alignment horizontal="center" vertical="center"/>
    </xf>
    <xf numFmtId="4" fontId="59" fillId="0" borderId="0" xfId="0" applyNumberFormat="1" applyFont="1" applyFill="1" applyBorder="1" applyAlignment="1">
      <alignment vertical="center"/>
    </xf>
    <xf numFmtId="4" fontId="59" fillId="0" borderId="0" xfId="1" applyNumberFormat="1" applyFont="1" applyFill="1" applyBorder="1" applyAlignment="1">
      <alignment vertical="center"/>
    </xf>
    <xf numFmtId="0" fontId="59" fillId="0" borderId="0" xfId="0" applyFont="1" applyAlignment="1">
      <alignment horizontal="left" indent="1"/>
    </xf>
    <xf numFmtId="4" fontId="59" fillId="0" borderId="0" xfId="0" applyNumberFormat="1" applyFont="1" applyBorder="1" applyAlignment="1">
      <alignment horizontal="left" vertical="center" indent="1"/>
    </xf>
    <xf numFmtId="4" fontId="59" fillId="0" borderId="0" xfId="0" applyNumberFormat="1" applyFont="1" applyFill="1" applyBorder="1" applyAlignment="1">
      <alignment horizontal="left" vertical="center" indent="1"/>
    </xf>
    <xf numFmtId="4" fontId="65" fillId="0" borderId="0" xfId="0" applyNumberFormat="1" applyFont="1" applyBorder="1" applyAlignment="1">
      <alignment vertical="center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5" xfId="0" applyNumberFormat="1" applyFont="1" applyFill="1" applyBorder="1" applyAlignment="1">
      <alignment horizontal="center" vertical="center"/>
    </xf>
    <xf numFmtId="4" fontId="60" fillId="24" borderId="6" xfId="0" applyNumberFormat="1" applyFont="1" applyFill="1" applyBorder="1" applyAlignment="1">
      <alignment horizontal="center" vertical="center" shrinkToFit="1"/>
    </xf>
    <xf numFmtId="4" fontId="60" fillId="24" borderId="24" xfId="0" applyNumberFormat="1" applyFont="1" applyFill="1" applyBorder="1" applyAlignment="1">
      <alignment horizontal="center" vertical="center" shrinkToFit="1"/>
    </xf>
    <xf numFmtId="4" fontId="60" fillId="25" borderId="6" xfId="0" applyNumberFormat="1" applyFont="1" applyFill="1" applyBorder="1" applyAlignment="1">
      <alignment horizontal="center" vertical="center" shrinkToFit="1"/>
    </xf>
    <xf numFmtId="4" fontId="60" fillId="25" borderId="6" xfId="1" applyNumberFormat="1" applyFont="1" applyFill="1" applyBorder="1" applyAlignment="1">
      <alignment horizontal="center" vertical="center" shrinkToFit="1"/>
    </xf>
    <xf numFmtId="4" fontId="60" fillId="25" borderId="24" xfId="0" applyNumberFormat="1" applyFont="1" applyFill="1" applyBorder="1" applyAlignment="1">
      <alignment horizontal="center" vertical="center" shrinkToFit="1"/>
    </xf>
    <xf numFmtId="4" fontId="60" fillId="0" borderId="0" xfId="0" applyNumberFormat="1" applyFont="1" applyBorder="1" applyAlignment="1">
      <alignment horizontal="center" vertical="center" shrinkToFit="1"/>
    </xf>
    <xf numFmtId="4" fontId="60" fillId="24" borderId="6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24" xfId="0" applyNumberFormat="1" applyFont="1" applyFill="1" applyBorder="1" applyAlignment="1">
      <alignment horizontal="center" vertical="center"/>
    </xf>
    <xf numFmtId="4" fontId="60" fillId="25" borderId="6" xfId="0" applyNumberFormat="1" applyFont="1" applyFill="1" applyBorder="1" applyAlignment="1">
      <alignment horizontal="center" vertical="center"/>
    </xf>
    <xf numFmtId="4" fontId="60" fillId="25" borderId="3" xfId="0" applyNumberFormat="1" applyFont="1" applyFill="1" applyBorder="1" applyAlignment="1">
      <alignment horizontal="center" vertical="center"/>
    </xf>
    <xf numFmtId="4" fontId="60" fillId="25" borderId="6" xfId="1" applyNumberFormat="1" applyFont="1" applyFill="1" applyBorder="1" applyAlignment="1">
      <alignment horizontal="center" vertical="center"/>
    </xf>
    <xf numFmtId="4" fontId="60" fillId="25" borderId="4" xfId="0" applyNumberFormat="1" applyFont="1" applyFill="1" applyBorder="1" applyAlignment="1">
      <alignment horizontal="center" vertical="center"/>
    </xf>
    <xf numFmtId="4" fontId="60" fillId="25" borderId="24" xfId="0" applyNumberFormat="1" applyFont="1" applyFill="1" applyBorder="1" applyAlignment="1">
      <alignment horizontal="center" vertical="center"/>
    </xf>
    <xf numFmtId="49" fontId="60" fillId="24" borderId="3" xfId="0" applyNumberFormat="1" applyFont="1" applyFill="1" applyBorder="1" applyAlignment="1">
      <alignment horizontal="center" vertical="center"/>
    </xf>
    <xf numFmtId="49" fontId="60" fillId="25" borderId="3" xfId="0" applyNumberFormat="1" applyFont="1" applyFill="1" applyBorder="1" applyAlignment="1">
      <alignment horizontal="center" vertical="center"/>
    </xf>
    <xf numFmtId="49" fontId="60" fillId="0" borderId="0" xfId="0" applyNumberFormat="1" applyFont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6" borderId="4" xfId="0" applyNumberFormat="1" applyFont="1" applyFill="1" applyBorder="1" applyAlignment="1">
      <alignment horizontal="center" vertical="center"/>
    </xf>
    <xf numFmtId="4" fontId="60" fillId="26" borderId="6" xfId="0" applyNumberFormat="1" applyFont="1" applyFill="1" applyBorder="1" applyAlignment="1">
      <alignment horizontal="center" vertical="center" shrinkToFit="1"/>
    </xf>
    <xf numFmtId="4" fontId="60" fillId="26" borderId="10" xfId="0" applyNumberFormat="1" applyFont="1" applyFill="1" applyBorder="1" applyAlignment="1">
      <alignment horizontal="center" vertical="center" shrinkToFit="1"/>
    </xf>
    <xf numFmtId="4" fontId="60" fillId="26" borderId="6" xfId="1" applyNumberFormat="1" applyFont="1" applyFill="1" applyBorder="1" applyAlignment="1">
      <alignment horizontal="center" vertical="center" shrinkToFit="1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26" borderId="6" xfId="0" applyNumberFormat="1" applyFont="1" applyFill="1" applyBorder="1" applyAlignment="1">
      <alignment horizontal="center" vertical="center"/>
    </xf>
    <xf numFmtId="4" fontId="60" fillId="26" borderId="9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6" borderId="6" xfId="1" applyNumberFormat="1" applyFont="1" applyFill="1" applyBorder="1" applyAlignment="1">
      <alignment horizontal="center" vertical="center"/>
    </xf>
    <xf numFmtId="4" fontId="63" fillId="26" borderId="6" xfId="1" applyNumberFormat="1" applyFont="1" applyFill="1" applyBorder="1" applyAlignment="1">
      <alignment horizontal="center" vertical="center"/>
    </xf>
    <xf numFmtId="4" fontId="60" fillId="26" borderId="10" xfId="1" applyNumberFormat="1" applyFont="1" applyFill="1" applyBorder="1" applyAlignment="1">
      <alignment horizontal="center" vertical="center"/>
    </xf>
    <xf numFmtId="49" fontId="60" fillId="26" borderId="3" xfId="0" applyNumberFormat="1" applyFont="1" applyFill="1" applyBorder="1" applyAlignment="1">
      <alignment horizontal="center" vertical="center"/>
    </xf>
    <xf numFmtId="4" fontId="60" fillId="24" borderId="2" xfId="0" applyNumberFormat="1" applyFont="1" applyFill="1" applyBorder="1" applyAlignment="1">
      <alignment horizontal="center" vertical="center" shrinkToFit="1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5" fillId="0" borderId="0" xfId="0" applyNumberFormat="1" applyFont="1" applyBorder="1" applyAlignment="1">
      <alignment horizontal="left" vertical="center"/>
    </xf>
    <xf numFmtId="4" fontId="62" fillId="0" borderId="0" xfId="0" applyNumberFormat="1" applyFont="1" applyBorder="1" applyAlignment="1">
      <alignment vertical="center"/>
    </xf>
    <xf numFmtId="4" fontId="66" fillId="0" borderId="0" xfId="0" applyNumberFormat="1" applyFont="1" applyBorder="1" applyAlignment="1">
      <alignment vertical="center"/>
    </xf>
    <xf numFmtId="4" fontId="62" fillId="0" borderId="1" xfId="0" applyNumberFormat="1" applyFont="1" applyBorder="1" applyAlignment="1">
      <alignment vertical="center"/>
    </xf>
    <xf numFmtId="4" fontId="60" fillId="0" borderId="3" xfId="0" applyNumberFormat="1" applyFont="1" applyBorder="1" applyAlignment="1">
      <alignment horizontal="left" vertical="center"/>
    </xf>
    <xf numFmtId="4" fontId="60" fillId="0" borderId="3" xfId="0" applyNumberFormat="1" applyFont="1" applyBorder="1" applyAlignment="1">
      <alignment horizontal="right" vertical="center"/>
    </xf>
    <xf numFmtId="4" fontId="63" fillId="0" borderId="3" xfId="0" applyNumberFormat="1" applyFont="1" applyBorder="1" applyAlignment="1">
      <alignment horizontal="right" vertical="center"/>
    </xf>
    <xf numFmtId="4" fontId="63" fillId="0" borderId="3" xfId="1" applyNumberFormat="1" applyFont="1" applyBorder="1" applyAlignment="1">
      <alignment vertical="center"/>
    </xf>
    <xf numFmtId="4" fontId="60" fillId="0" borderId="3" xfId="1" applyNumberFormat="1" applyFont="1" applyBorder="1" applyAlignment="1">
      <alignment vertical="center"/>
    </xf>
    <xf numFmtId="4" fontId="59" fillId="0" borderId="3" xfId="1" applyNumberFormat="1" applyFont="1" applyBorder="1" applyAlignment="1">
      <alignment vertical="center"/>
    </xf>
    <xf numFmtId="4" fontId="61" fillId="0" borderId="3" xfId="1" applyNumberFormat="1" applyFont="1" applyBorder="1" applyAlignment="1">
      <alignment vertical="center"/>
    </xf>
    <xf numFmtId="4" fontId="64" fillId="0" borderId="3" xfId="1" applyNumberFormat="1" applyFont="1" applyFill="1" applyBorder="1" applyAlignment="1">
      <alignment vertical="center"/>
    </xf>
    <xf numFmtId="4" fontId="66" fillId="0" borderId="3" xfId="1" applyNumberFormat="1" applyFont="1" applyBorder="1" applyAlignment="1">
      <alignment vertical="center"/>
    </xf>
    <xf numFmtId="43" fontId="60" fillId="0" borderId="0" xfId="0" applyNumberFormat="1" applyFont="1" applyBorder="1" applyAlignment="1">
      <alignment vertical="center"/>
    </xf>
    <xf numFmtId="4" fontId="64" fillId="0" borderId="0" xfId="0" applyNumberFormat="1" applyFont="1" applyBorder="1" applyAlignment="1">
      <alignment vertical="center"/>
    </xf>
    <xf numFmtId="4" fontId="65" fillId="0" borderId="0" xfId="0" applyNumberFormat="1" applyFont="1" applyFill="1" applyBorder="1" applyAlignment="1">
      <alignment vertical="center"/>
    </xf>
    <xf numFmtId="4" fontId="67" fillId="0" borderId="0" xfId="0" applyNumberFormat="1" applyFont="1" applyBorder="1" applyAlignment="1">
      <alignment horizontal="center" vertical="center"/>
    </xf>
    <xf numFmtId="4" fontId="68" fillId="0" borderId="0" xfId="0" applyNumberFormat="1" applyFont="1" applyBorder="1" applyAlignment="1">
      <alignment vertical="center"/>
    </xf>
    <xf numFmtId="4" fontId="68" fillId="0" borderId="0" xfId="0" applyNumberFormat="1" applyFont="1" applyFill="1" applyBorder="1" applyAlignment="1">
      <alignment vertical="center"/>
    </xf>
    <xf numFmtId="4" fontId="68" fillId="0" borderId="0" xfId="1" applyNumberFormat="1" applyFont="1" applyBorder="1" applyAlignment="1">
      <alignment vertical="center"/>
    </xf>
    <xf numFmtId="4" fontId="68" fillId="0" borderId="0" xfId="0" applyNumberFormat="1" applyFont="1" applyBorder="1" applyAlignment="1">
      <alignment horizontal="center" vertical="center"/>
    </xf>
    <xf numFmtId="4" fontId="68" fillId="0" borderId="0" xfId="0" applyNumberFormat="1" applyFont="1" applyBorder="1" applyAlignment="1">
      <alignment horizontal="left" vertical="center"/>
    </xf>
    <xf numFmtId="4" fontId="68" fillId="0" borderId="0" xfId="0" applyNumberFormat="1" applyFont="1" applyBorder="1" applyAlignment="1">
      <alignment horizontal="left" vertical="center" indent="1"/>
    </xf>
    <xf numFmtId="4" fontId="68" fillId="0" borderId="0" xfId="0" applyNumberFormat="1" applyFont="1" applyBorder="1" applyAlignment="1">
      <alignment horizontal="left" vertical="center" indent="3"/>
    </xf>
    <xf numFmtId="0" fontId="68" fillId="0" borderId="0" xfId="0" applyFont="1" applyAlignment="1">
      <alignment horizontal="left" indent="1"/>
    </xf>
    <xf numFmtId="4" fontId="63" fillId="0" borderId="3" xfId="0" applyNumberFormat="1" applyFont="1" applyBorder="1" applyAlignment="1">
      <alignment horizontal="left" vertical="center"/>
    </xf>
    <xf numFmtId="4" fontId="63" fillId="0" borderId="0" xfId="0" applyNumberFormat="1" applyFont="1" applyBorder="1" applyAlignment="1">
      <alignment horizontal="center" vertical="center"/>
    </xf>
    <xf numFmtId="4" fontId="61" fillId="0" borderId="3" xfId="0" applyNumberFormat="1" applyFont="1" applyFill="1" applyBorder="1" applyAlignment="1" applyProtection="1">
      <alignment horizontal="left" vertical="center"/>
      <protection locked="0"/>
    </xf>
    <xf numFmtId="4" fontId="61" fillId="0" borderId="0" xfId="0" applyNumberFormat="1" applyFont="1" applyBorder="1" applyAlignment="1">
      <alignment vertical="center"/>
    </xf>
    <xf numFmtId="4" fontId="61" fillId="0" borderId="3" xfId="0" applyNumberFormat="1" applyFont="1" applyFill="1" applyBorder="1" applyAlignment="1" applyProtection="1">
      <alignment horizontal="left" vertical="center" wrapText="1"/>
      <protection locked="0"/>
    </xf>
    <xf numFmtId="4" fontId="63" fillId="0" borderId="3" xfId="0" applyNumberFormat="1" applyFont="1" applyFill="1" applyBorder="1" applyAlignment="1" applyProtection="1">
      <alignment horizontal="left" vertical="center"/>
      <protection locked="0"/>
    </xf>
    <xf numFmtId="4" fontId="63" fillId="0" borderId="0" xfId="0" applyNumberFormat="1" applyFont="1" applyBorder="1" applyAlignment="1">
      <alignment vertical="center"/>
    </xf>
    <xf numFmtId="4" fontId="61" fillId="0" borderId="3" xfId="0" applyNumberFormat="1" applyFont="1" applyFill="1" applyBorder="1" applyAlignment="1" applyProtection="1">
      <alignment horizontal="left" vertical="center" indent="1"/>
      <protection locked="0"/>
    </xf>
    <xf numFmtId="4" fontId="63" fillId="0" borderId="3" xfId="0" applyNumberFormat="1" applyFont="1" applyBorder="1" applyAlignment="1">
      <alignment horizontal="center" vertical="center"/>
    </xf>
    <xf numFmtId="4" fontId="63" fillId="0" borderId="3" xfId="0" applyNumberFormat="1" applyFont="1" applyFill="1" applyBorder="1" applyAlignment="1">
      <alignment horizontal="left" vertical="center"/>
    </xf>
    <xf numFmtId="4" fontId="63" fillId="0" borderId="0" xfId="0" applyNumberFormat="1" applyFont="1" applyBorder="1" applyAlignment="1">
      <alignment horizontal="right" vertical="center"/>
    </xf>
    <xf numFmtId="4" fontId="63" fillId="0" borderId="3" xfId="0" applyNumberFormat="1" applyFont="1" applyFill="1" applyBorder="1" applyAlignment="1">
      <alignment horizontal="center" vertical="center"/>
    </xf>
    <xf numFmtId="4" fontId="62" fillId="0" borderId="0" xfId="0" applyNumberFormat="1" applyFont="1" applyFill="1" applyBorder="1" applyAlignment="1">
      <alignment vertical="center"/>
    </xf>
    <xf numFmtId="4" fontId="60" fillId="0" borderId="1" xfId="0" applyNumberFormat="1" applyFont="1" applyFill="1" applyBorder="1" applyAlignment="1">
      <alignment vertical="center"/>
    </xf>
    <xf numFmtId="4" fontId="66" fillId="0" borderId="3" xfId="0" applyNumberFormat="1" applyFont="1" applyFill="1" applyBorder="1" applyAlignment="1">
      <alignment horizontal="right" vertical="center"/>
    </xf>
    <xf numFmtId="4" fontId="66" fillId="0" borderId="3" xfId="1" applyNumberFormat="1" applyFont="1" applyFill="1" applyBorder="1" applyAlignment="1">
      <alignment vertical="center"/>
    </xf>
    <xf numFmtId="4" fontId="65" fillId="0" borderId="0" xfId="0" applyNumberFormat="1" applyFont="1" applyFill="1" applyBorder="1" applyAlignment="1">
      <alignment horizontal="center" vertical="center"/>
    </xf>
    <xf numFmtId="4" fontId="66" fillId="0" borderId="1" xfId="0" applyNumberFormat="1" applyFont="1" applyBorder="1" applyAlignment="1">
      <alignment vertical="center"/>
    </xf>
    <xf numFmtId="4" fontId="60" fillId="0" borderId="0" xfId="0" applyNumberFormat="1" applyFont="1" applyFill="1" applyBorder="1" applyAlignment="1">
      <alignment horizontal="center" vertical="center"/>
    </xf>
    <xf numFmtId="43" fontId="60" fillId="0" borderId="1" xfId="0" applyNumberFormat="1" applyFont="1" applyBorder="1" applyAlignment="1">
      <alignment vertical="center"/>
    </xf>
    <xf numFmtId="43" fontId="60" fillId="0" borderId="0" xfId="0" applyNumberFormat="1" applyFont="1" applyBorder="1" applyAlignment="1">
      <alignment horizontal="center" vertical="center"/>
    </xf>
    <xf numFmtId="43" fontId="59" fillId="0" borderId="0" xfId="1" applyNumberFormat="1" applyFont="1" applyBorder="1" applyAlignment="1">
      <alignment vertical="center"/>
    </xf>
    <xf numFmtId="4" fontId="63" fillId="0" borderId="1" xfId="0" applyNumberFormat="1" applyFont="1" applyBorder="1" applyAlignment="1">
      <alignment vertical="center"/>
    </xf>
    <xf numFmtId="4" fontId="63" fillId="24" borderId="4" xfId="0" applyNumberFormat="1" applyFont="1" applyFill="1" applyBorder="1" applyAlignment="1">
      <alignment horizontal="center" vertical="center"/>
    </xf>
    <xf numFmtId="4" fontId="60" fillId="24" borderId="3" xfId="0" applyNumberFormat="1" applyFont="1" applyFill="1" applyBorder="1" applyAlignment="1">
      <alignment horizontal="center" vertical="center"/>
    </xf>
    <xf numFmtId="43" fontId="60" fillId="0" borderId="0" xfId="0" applyNumberFormat="1" applyFont="1" applyBorder="1" applyAlignment="1">
      <alignment horizontal="center" vertical="center" shrinkToFit="1"/>
    </xf>
    <xf numFmtId="4" fontId="66" fillId="24" borderId="4" xfId="0" applyNumberFormat="1" applyFont="1" applyFill="1" applyBorder="1" applyAlignment="1">
      <alignment horizontal="center" vertical="center"/>
    </xf>
    <xf numFmtId="4" fontId="66" fillId="24" borderId="5" xfId="0" applyNumberFormat="1" applyFont="1" applyFill="1" applyBorder="1" applyAlignment="1">
      <alignment horizontal="center" vertical="center"/>
    </xf>
    <xf numFmtId="4" fontId="67" fillId="0" borderId="0" xfId="0" applyNumberFormat="1" applyFont="1" applyFill="1" applyBorder="1" applyAlignment="1">
      <alignment horizontal="center" vertical="center"/>
    </xf>
    <xf numFmtId="43" fontId="60" fillId="24" borderId="3" xfId="0" applyNumberFormat="1" applyFont="1" applyFill="1" applyBorder="1" applyAlignment="1">
      <alignment horizontal="center" vertical="center"/>
    </xf>
    <xf numFmtId="43" fontId="60" fillId="24" borderId="2" xfId="0" applyNumberFormat="1" applyFont="1" applyFill="1" applyBorder="1" applyAlignment="1">
      <alignment horizontal="center" vertical="center"/>
    </xf>
    <xf numFmtId="43" fontId="60" fillId="24" borderId="6" xfId="0" applyNumberFormat="1" applyFont="1" applyFill="1" applyBorder="1" applyAlignment="1">
      <alignment horizontal="center" vertical="center" shrinkToFit="1"/>
    </xf>
    <xf numFmtId="43" fontId="60" fillId="24" borderId="6" xfId="0" applyNumberFormat="1" applyFont="1" applyFill="1" applyBorder="1" applyAlignment="1">
      <alignment horizontal="center" vertical="center"/>
    </xf>
    <xf numFmtId="43" fontId="60" fillId="24" borderId="4" xfId="0" applyNumberFormat="1" applyFont="1" applyFill="1" applyBorder="1" applyAlignment="1">
      <alignment horizontal="center" vertical="center"/>
    </xf>
    <xf numFmtId="43" fontId="60" fillId="24" borderId="5" xfId="0" applyNumberFormat="1" applyFont="1" applyFill="1" applyBorder="1" applyAlignment="1">
      <alignment horizontal="center" vertical="center"/>
    </xf>
    <xf numFmtId="0" fontId="68" fillId="0" borderId="0" xfId="1" applyNumberFormat="1" applyFont="1" applyBorder="1" applyAlignment="1">
      <alignment vertical="center"/>
    </xf>
    <xf numFmtId="4" fontId="64" fillId="0" borderId="3" xfId="0" applyNumberFormat="1" applyFont="1" applyBorder="1" applyAlignment="1">
      <alignment horizontal="left" vertical="top" wrapText="1" indent="1"/>
    </xf>
    <xf numFmtId="0" fontId="64" fillId="0" borderId="0" xfId="0" applyFont="1" applyBorder="1" applyAlignment="1">
      <alignment horizontal="left" vertical="top" wrapText="1"/>
    </xf>
    <xf numFmtId="4" fontId="60" fillId="0" borderId="3" xfId="0" applyNumberFormat="1" applyFont="1" applyBorder="1" applyAlignment="1">
      <alignment horizontal="center" vertical="center"/>
    </xf>
    <xf numFmtId="4" fontId="61" fillId="27" borderId="3" xfId="1" applyNumberFormat="1" applyFont="1" applyFill="1" applyBorder="1" applyAlignment="1">
      <alignment vertical="center"/>
    </xf>
    <xf numFmtId="167" fontId="61" fillId="0" borderId="3" xfId="1" applyNumberFormat="1" applyFont="1" applyFill="1" applyBorder="1" applyAlignment="1">
      <alignment vertical="center"/>
    </xf>
    <xf numFmtId="43" fontId="61" fillId="0" borderId="3" xfId="1" applyFont="1" applyFill="1" applyBorder="1" applyAlignment="1">
      <alignment vertical="center"/>
    </xf>
    <xf numFmtId="43" fontId="59" fillId="0" borderId="0" xfId="0" applyNumberFormat="1" applyFont="1" applyFill="1" applyBorder="1" applyAlignment="1">
      <alignment vertical="center"/>
    </xf>
    <xf numFmtId="4" fontId="69" fillId="26" borderId="3" xfId="0" applyNumberFormat="1" applyFont="1" applyFill="1" applyBorder="1" applyAlignment="1">
      <alignment horizontal="center" vertical="center" shrinkToFit="1"/>
    </xf>
    <xf numFmtId="4" fontId="63" fillId="27" borderId="3" xfId="1" applyNumberFormat="1" applyFont="1" applyFill="1" applyBorder="1" applyAlignment="1">
      <alignment vertical="center"/>
    </xf>
    <xf numFmtId="4" fontId="62" fillId="26" borderId="3" xfId="0" applyNumberFormat="1" applyFont="1" applyFill="1" applyBorder="1" applyAlignment="1">
      <alignment horizontal="center" vertical="center" shrinkToFit="1"/>
    </xf>
    <xf numFmtId="49" fontId="60" fillId="26" borderId="3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0" borderId="3" xfId="0" applyNumberFormat="1" applyFont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" fontId="68" fillId="0" borderId="0" xfId="0" applyNumberFormat="1" applyFont="1" applyBorder="1" applyAlignment="1">
      <alignment horizontal="center" vertical="center"/>
    </xf>
    <xf numFmtId="4" fontId="60" fillId="26" borderId="9" xfId="0" applyNumberFormat="1" applyFont="1" applyFill="1" applyBorder="1" applyAlignment="1">
      <alignment horizontal="center" vertical="center"/>
    </xf>
    <xf numFmtId="49" fontId="60" fillId="24" borderId="3" xfId="0" applyNumberFormat="1" applyFont="1" applyFill="1" applyBorder="1" applyAlignment="1">
      <alignment horizontal="center" vertical="center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3" xfId="0" applyNumberFormat="1" applyFont="1" applyFill="1" applyBorder="1" applyAlignment="1">
      <alignment horizontal="center" vertical="center"/>
    </xf>
    <xf numFmtId="4" fontId="71" fillId="28" borderId="3" xfId="0" applyNumberFormat="1" applyFont="1" applyFill="1" applyBorder="1" applyAlignment="1">
      <alignment horizontal="center" vertical="center" shrinkToFit="1"/>
    </xf>
    <xf numFmtId="167" fontId="63" fillId="0" borderId="3" xfId="0" applyNumberFormat="1" applyFont="1" applyFill="1" applyBorder="1" applyAlignment="1">
      <alignment horizontal="right" vertical="center"/>
    </xf>
    <xf numFmtId="167" fontId="63" fillId="0" borderId="3" xfId="1" applyNumberFormat="1" applyFont="1" applyFill="1" applyBorder="1" applyAlignment="1">
      <alignment vertical="center"/>
    </xf>
    <xf numFmtId="167" fontId="63" fillId="0" borderId="3" xfId="0" applyNumberFormat="1" applyFont="1" applyFill="1" applyBorder="1" applyAlignment="1">
      <alignment vertical="center"/>
    </xf>
    <xf numFmtId="167" fontId="59" fillId="0" borderId="3" xfId="299" applyNumberFormat="1" applyFont="1" applyBorder="1" applyAlignment="1">
      <alignment vertical="top"/>
    </xf>
    <xf numFmtId="167" fontId="61" fillId="0" borderId="3" xfId="1" applyNumberFormat="1" applyFont="1" applyFill="1" applyBorder="1" applyAlignment="1">
      <alignment horizontal="right" vertical="center"/>
    </xf>
    <xf numFmtId="167" fontId="61" fillId="0" borderId="3" xfId="0" applyNumberFormat="1" applyFont="1" applyFill="1" applyBorder="1" applyAlignment="1">
      <alignment horizontal="right" vertical="center"/>
    </xf>
    <xf numFmtId="167" fontId="63" fillId="0" borderId="3" xfId="1" applyNumberFormat="1" applyFont="1" applyFill="1" applyBorder="1" applyAlignment="1">
      <alignment horizontal="right" vertical="center"/>
    </xf>
    <xf numFmtId="167" fontId="61" fillId="0" borderId="3" xfId="299" applyNumberFormat="1" applyFont="1" applyBorder="1" applyAlignment="1">
      <alignment vertical="top"/>
    </xf>
    <xf numFmtId="167" fontId="61" fillId="27" borderId="3" xfId="1" applyNumberFormat="1" applyFont="1" applyFill="1" applyBorder="1" applyAlignment="1">
      <alignment vertical="center"/>
    </xf>
    <xf numFmtId="167" fontId="59" fillId="0" borderId="0" xfId="0" applyNumberFormat="1" applyFont="1" applyFill="1" applyBorder="1" applyAlignment="1">
      <alignment vertical="center"/>
    </xf>
    <xf numFmtId="167" fontId="61" fillId="0" borderId="3" xfId="1" applyNumberFormat="1" applyFont="1" applyFill="1" applyBorder="1" applyAlignment="1">
      <alignment horizontal="center" vertical="center"/>
    </xf>
    <xf numFmtId="167" fontId="65" fillId="0" borderId="3" xfId="1" applyNumberFormat="1" applyFont="1" applyFill="1" applyBorder="1" applyAlignment="1">
      <alignment vertical="center"/>
    </xf>
    <xf numFmtId="4" fontId="60" fillId="0" borderId="0" xfId="0" applyNumberFormat="1" applyFont="1" applyBorder="1" applyAlignment="1">
      <alignment horizontal="center" vertical="center"/>
    </xf>
    <xf numFmtId="0" fontId="61" fillId="0" borderId="3" xfId="1" applyNumberFormat="1" applyFont="1" applyFill="1" applyBorder="1" applyAlignment="1">
      <alignment vertical="center"/>
    </xf>
    <xf numFmtId="43" fontId="63" fillId="0" borderId="3" xfId="0" applyNumberFormat="1" applyFont="1" applyFill="1" applyBorder="1" applyAlignment="1">
      <alignment horizontal="right" vertical="center"/>
    </xf>
    <xf numFmtId="43" fontId="61" fillId="0" borderId="3" xfId="1" applyFont="1" applyFill="1" applyBorder="1" applyAlignment="1">
      <alignment horizontal="right" vertical="center"/>
    </xf>
    <xf numFmtId="43" fontId="63" fillId="0" borderId="3" xfId="1" applyFont="1" applyFill="1" applyBorder="1" applyAlignment="1">
      <alignment horizontal="right" vertical="center"/>
    </xf>
    <xf numFmtId="43" fontId="61" fillId="0" borderId="0" xfId="0" applyNumberFormat="1" applyFont="1" applyFill="1" applyBorder="1" applyAlignment="1">
      <alignment horizontal="right" vertical="center"/>
    </xf>
    <xf numFmtId="4" fontId="61" fillId="0" borderId="3" xfId="1" applyNumberFormat="1" applyFont="1" applyFill="1" applyBorder="1" applyAlignment="1">
      <alignment horizontal="center" vertical="center"/>
    </xf>
    <xf numFmtId="0" fontId="68" fillId="0" borderId="0" xfId="0" applyFont="1" applyBorder="1" applyAlignment="1">
      <alignment horizontal="left" vertical="center"/>
    </xf>
    <xf numFmtId="0" fontId="68" fillId="0" borderId="0" xfId="0" applyFont="1" applyBorder="1" applyAlignment="1">
      <alignment horizontal="left" vertical="center" indent="1"/>
    </xf>
    <xf numFmtId="0" fontId="68" fillId="0" borderId="0" xfId="0" applyFont="1" applyBorder="1" applyAlignment="1">
      <alignment horizontal="left" vertical="center" indent="3"/>
    </xf>
    <xf numFmtId="4" fontId="60" fillId="26" borderId="3" xfId="0" applyNumberFormat="1" applyFont="1" applyFill="1" applyBorder="1" applyAlignment="1">
      <alignment horizontal="center" vertical="center" shrinkToFit="1"/>
    </xf>
    <xf numFmtId="167" fontId="64" fillId="0" borderId="3" xfId="1" applyNumberFormat="1" applyFont="1" applyFill="1" applyBorder="1" applyAlignment="1">
      <alignment vertical="center"/>
    </xf>
    <xf numFmtId="167" fontId="74" fillId="0" borderId="3" xfId="0" applyNumberFormat="1" applyFont="1" applyFill="1" applyBorder="1" applyAlignment="1">
      <alignment horizontal="right" vertical="center"/>
    </xf>
    <xf numFmtId="167" fontId="74" fillId="0" borderId="3" xfId="1" applyNumberFormat="1" applyFont="1" applyFill="1" applyBorder="1" applyAlignment="1">
      <alignment vertical="center"/>
    </xf>
    <xf numFmtId="167" fontId="75" fillId="0" borderId="3" xfId="0" applyNumberFormat="1" applyFont="1" applyFill="1" applyBorder="1" applyAlignment="1">
      <alignment horizontal="right" vertical="center"/>
    </xf>
    <xf numFmtId="167" fontId="75" fillId="0" borderId="3" xfId="1" applyNumberFormat="1" applyFont="1" applyFill="1" applyBorder="1" applyAlignment="1">
      <alignment vertical="center"/>
    </xf>
    <xf numFmtId="4" fontId="61" fillId="0" borderId="0" xfId="0" applyNumberFormat="1" applyFont="1" applyFill="1" applyBorder="1" applyAlignment="1">
      <alignment horizontal="center" vertical="center"/>
    </xf>
    <xf numFmtId="4" fontId="68" fillId="0" borderId="0" xfId="0" applyNumberFormat="1" applyFont="1" applyBorder="1" applyAlignment="1">
      <alignment horizontal="center" vertical="center"/>
    </xf>
    <xf numFmtId="4" fontId="59" fillId="0" borderId="3" xfId="299" applyNumberFormat="1" applyFont="1" applyBorder="1" applyAlignment="1">
      <alignment vertical="top"/>
    </xf>
    <xf numFmtId="4" fontId="61" fillId="0" borderId="3" xfId="299" applyNumberFormat="1" applyFont="1" applyBorder="1" applyAlignment="1">
      <alignment vertical="top"/>
    </xf>
    <xf numFmtId="167" fontId="63" fillId="0" borderId="0" xfId="0" applyNumberFormat="1" applyFont="1" applyBorder="1" applyAlignment="1">
      <alignment vertical="center"/>
    </xf>
    <xf numFmtId="43" fontId="61" fillId="27" borderId="3" xfId="1" applyFont="1" applyFill="1" applyBorder="1" applyAlignment="1">
      <alignment vertical="center"/>
    </xf>
    <xf numFmtId="4" fontId="61" fillId="27" borderId="3" xfId="0" applyNumberFormat="1" applyFont="1" applyFill="1" applyBorder="1" applyAlignment="1" applyProtection="1">
      <alignment horizontal="left" vertical="center" indent="1"/>
      <protection locked="0"/>
    </xf>
    <xf numFmtId="167" fontId="61" fillId="0" borderId="0" xfId="0" applyNumberFormat="1" applyFont="1" applyBorder="1" applyAlignment="1">
      <alignment vertical="center"/>
    </xf>
    <xf numFmtId="167" fontId="61" fillId="27" borderId="0" xfId="0" applyNumberFormat="1" applyFont="1" applyFill="1" applyBorder="1" applyAlignment="1">
      <alignment vertical="center"/>
    </xf>
    <xf numFmtId="167" fontId="61" fillId="0" borderId="0" xfId="0" applyNumberFormat="1" applyFont="1" applyFill="1" applyBorder="1" applyAlignment="1">
      <alignment vertical="center"/>
    </xf>
    <xf numFmtId="167" fontId="66" fillId="0" borderId="3" xfId="1" applyNumberFormat="1" applyFont="1" applyFill="1" applyBorder="1" applyAlignment="1">
      <alignment vertical="center"/>
    </xf>
    <xf numFmtId="4" fontId="63" fillId="0" borderId="0" xfId="0" applyNumberFormat="1" applyFont="1" applyFill="1" applyBorder="1" applyAlignment="1">
      <alignment horizontal="center" vertical="center"/>
    </xf>
    <xf numFmtId="4" fontId="63" fillId="0" borderId="0" xfId="0" applyNumberFormat="1" applyFont="1" applyFill="1" applyBorder="1" applyAlignment="1">
      <alignment horizontal="right" vertical="center"/>
    </xf>
    <xf numFmtId="4" fontId="61" fillId="0" borderId="0" xfId="0" applyNumberFormat="1" applyFont="1" applyFill="1" applyBorder="1" applyAlignment="1">
      <alignment vertical="center"/>
    </xf>
    <xf numFmtId="4" fontId="63" fillId="0" borderId="0" xfId="0" applyNumberFormat="1" applyFont="1" applyFill="1" applyBorder="1" applyAlignment="1">
      <alignment vertical="center"/>
    </xf>
    <xf numFmtId="4" fontId="77" fillId="0" borderId="0" xfId="1" applyNumberFormat="1" applyFont="1" applyFill="1" applyBorder="1" applyAlignment="1" applyProtection="1">
      <alignment vertical="center" wrapText="1"/>
    </xf>
    <xf numFmtId="43" fontId="72" fillId="0" borderId="0" xfId="1" applyFont="1" applyFill="1" applyBorder="1" applyAlignment="1">
      <alignment vertical="center"/>
    </xf>
    <xf numFmtId="4" fontId="77" fillId="0" borderId="0" xfId="1" applyNumberFormat="1" applyFont="1" applyFill="1" applyBorder="1" applyAlignment="1">
      <alignment vertical="center"/>
    </xf>
    <xf numFmtId="4" fontId="61" fillId="0" borderId="0" xfId="1" applyNumberFormat="1" applyFont="1" applyFill="1" applyBorder="1" applyAlignment="1">
      <alignment vertical="center"/>
    </xf>
    <xf numFmtId="43" fontId="63" fillId="0" borderId="0" xfId="0" applyNumberFormat="1" applyFont="1" applyBorder="1" applyAlignment="1">
      <alignment horizontal="right" vertical="center"/>
    </xf>
    <xf numFmtId="49" fontId="60" fillId="26" borderId="3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0" borderId="3" xfId="0" applyNumberFormat="1" applyFont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9" fontId="60" fillId="24" borderId="3" xfId="0" applyNumberFormat="1" applyFont="1" applyFill="1" applyBorder="1" applyAlignment="1">
      <alignment horizontal="center" vertical="center"/>
    </xf>
    <xf numFmtId="4" fontId="68" fillId="0" borderId="0" xfId="0" applyNumberFormat="1" applyFont="1" applyBorder="1" applyAlignment="1">
      <alignment horizontal="center" vertical="center"/>
    </xf>
    <xf numFmtId="4" fontId="60" fillId="26" borderId="9" xfId="0" applyNumberFormat="1" applyFont="1" applyFill="1" applyBorder="1" applyAlignment="1">
      <alignment horizontal="center" vertical="center"/>
    </xf>
    <xf numFmtId="4" fontId="60" fillId="0" borderId="0" xfId="0" applyNumberFormat="1" applyFont="1" applyFill="1" applyBorder="1" applyAlignment="1">
      <alignment horizontal="center" vertical="center" shrinkToFit="1"/>
    </xf>
    <xf numFmtId="4" fontId="60" fillId="24" borderId="23" xfId="0" applyNumberFormat="1" applyFont="1" applyFill="1" applyBorder="1" applyAlignment="1">
      <alignment horizontal="center" vertical="center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/>
    </xf>
    <xf numFmtId="4" fontId="60" fillId="24" borderId="3" xfId="0" applyNumberFormat="1" applyFont="1" applyFill="1" applyBorder="1" applyAlignment="1">
      <alignment horizontal="center" vertical="center"/>
    </xf>
    <xf numFmtId="4" fontId="70" fillId="28" borderId="3" xfId="0" applyNumberFormat="1" applyFont="1" applyFill="1" applyBorder="1" applyAlignment="1">
      <alignment horizontal="center" vertical="center" shrinkToFit="1"/>
    </xf>
    <xf numFmtId="4" fontId="63" fillId="0" borderId="3" xfId="1" applyNumberFormat="1" applyFont="1" applyFill="1" applyBorder="1" applyAlignment="1">
      <alignment horizontal="center" vertical="center"/>
    </xf>
    <xf numFmtId="167" fontId="61" fillId="30" borderId="0" xfId="0" applyNumberFormat="1" applyFont="1" applyFill="1" applyBorder="1" applyAlignment="1">
      <alignment vertical="center"/>
    </xf>
    <xf numFmtId="167" fontId="68" fillId="0" borderId="0" xfId="0" applyNumberFormat="1" applyFont="1" applyBorder="1" applyAlignment="1">
      <alignment horizontal="left" vertical="center"/>
    </xf>
    <xf numFmtId="167" fontId="68" fillId="0" borderId="0" xfId="0" applyNumberFormat="1" applyFont="1" applyBorder="1" applyAlignment="1">
      <alignment vertical="center"/>
    </xf>
    <xf numFmtId="4" fontId="59" fillId="27" borderId="0" xfId="0" applyNumberFormat="1" applyFont="1" applyFill="1" applyBorder="1" applyAlignment="1">
      <alignment vertical="center"/>
    </xf>
    <xf numFmtId="4" fontId="68" fillId="27" borderId="0" xfId="0" applyNumberFormat="1" applyFont="1" applyFill="1" applyBorder="1" applyAlignment="1">
      <alignment horizontal="left" vertical="center"/>
    </xf>
    <xf numFmtId="4" fontId="64" fillId="27" borderId="3" xfId="0" applyNumberFormat="1" applyFont="1" applyFill="1" applyBorder="1" applyAlignment="1" applyProtection="1">
      <alignment horizontal="left" vertical="center"/>
      <protection locked="0"/>
    </xf>
    <xf numFmtId="4" fontId="68" fillId="27" borderId="0" xfId="0" applyNumberFormat="1" applyFont="1" applyFill="1" applyBorder="1" applyAlignment="1">
      <alignment horizontal="left" vertical="center" indent="1"/>
    </xf>
    <xf numFmtId="4" fontId="68" fillId="27" borderId="0" xfId="0" applyNumberFormat="1" applyFont="1" applyFill="1" applyBorder="1" applyAlignment="1">
      <alignment horizontal="left" vertical="center" indent="3"/>
    </xf>
    <xf numFmtId="4" fontId="68" fillId="27" borderId="0" xfId="0" applyNumberFormat="1" applyFont="1" applyFill="1" applyBorder="1" applyAlignment="1">
      <alignment vertical="center"/>
    </xf>
    <xf numFmtId="2" fontId="61" fillId="0" borderId="3" xfId="1" applyNumberFormat="1" applyFont="1" applyFill="1" applyBorder="1" applyAlignment="1">
      <alignment vertical="center"/>
    </xf>
    <xf numFmtId="167" fontId="61" fillId="0" borderId="3" xfId="0" applyNumberFormat="1" applyFont="1" applyFill="1" applyBorder="1" applyAlignment="1">
      <alignment horizontal="center" vertical="center"/>
    </xf>
    <xf numFmtId="4" fontId="61" fillId="27" borderId="3" xfId="0" applyNumberFormat="1" applyFont="1" applyFill="1" applyBorder="1" applyAlignment="1" applyProtection="1">
      <alignment horizontal="left" vertical="center" wrapText="1"/>
      <protection locked="0"/>
    </xf>
    <xf numFmtId="167" fontId="64" fillId="27" borderId="3" xfId="1" applyNumberFormat="1" applyFont="1" applyFill="1" applyBorder="1" applyAlignment="1">
      <alignment vertical="center"/>
    </xf>
    <xf numFmtId="4" fontId="61" fillId="27" borderId="3" xfId="0" applyNumberFormat="1" applyFont="1" applyFill="1" applyBorder="1" applyAlignment="1">
      <alignment horizontal="right" vertical="center"/>
    </xf>
    <xf numFmtId="0" fontId="68" fillId="0" borderId="0" xfId="0" applyFont="1" applyFill="1" applyBorder="1" applyAlignment="1">
      <alignment vertical="center"/>
    </xf>
    <xf numFmtId="167" fontId="68" fillId="0" borderId="0" xfId="0" applyNumberFormat="1" applyFont="1" applyFill="1" applyBorder="1" applyAlignment="1">
      <alignment vertical="center"/>
    </xf>
    <xf numFmtId="0" fontId="68" fillId="0" borderId="0" xfId="0" applyFont="1" applyBorder="1" applyAlignment="1">
      <alignment vertical="center"/>
    </xf>
    <xf numFmtId="0" fontId="67" fillId="0" borderId="0" xfId="0" applyFont="1" applyBorder="1" applyAlignment="1">
      <alignment horizontal="center" vertical="center"/>
    </xf>
    <xf numFmtId="43" fontId="68" fillId="0" borderId="0" xfId="1" applyFont="1" applyBorder="1" applyAlignment="1">
      <alignment horizontal="right" vertical="center"/>
    </xf>
    <xf numFmtId="43" fontId="67" fillId="0" borderId="0" xfId="1" applyFont="1" applyBorder="1" applyAlignment="1">
      <alignment horizontal="right" vertical="center"/>
    </xf>
    <xf numFmtId="43" fontId="68" fillId="0" borderId="0" xfId="1" applyFont="1" applyBorder="1" applyAlignment="1">
      <alignment horizontal="right" vertical="center" indent="1"/>
    </xf>
    <xf numFmtId="43" fontId="68" fillId="0" borderId="0" xfId="1" applyFont="1" applyBorder="1" applyAlignment="1">
      <alignment horizontal="right" vertical="center" indent="3"/>
    </xf>
    <xf numFmtId="4" fontId="64" fillId="27" borderId="3" xfId="0" applyNumberFormat="1" applyFont="1" applyFill="1" applyBorder="1" applyAlignment="1">
      <alignment horizontal="left" vertical="top" wrapText="1" indent="1"/>
    </xf>
    <xf numFmtId="4" fontId="64" fillId="0" borderId="3" xfId="0" applyNumberFormat="1" applyFont="1" applyFill="1" applyBorder="1" applyAlignment="1">
      <alignment horizontal="left" vertical="top" wrapText="1" indent="1"/>
    </xf>
    <xf numFmtId="4" fontId="68" fillId="0" borderId="0" xfId="1" applyNumberFormat="1" applyFont="1" applyFill="1" applyBorder="1" applyAlignment="1">
      <alignment vertical="center"/>
    </xf>
    <xf numFmtId="4" fontId="59" fillId="27" borderId="3" xfId="299" applyNumberFormat="1" applyFont="1" applyFill="1" applyBorder="1" applyAlignment="1">
      <alignment vertical="top"/>
    </xf>
    <xf numFmtId="49" fontId="60" fillId="0" borderId="0" xfId="0" applyNumberFormat="1" applyFont="1" applyFill="1" applyBorder="1" applyAlignment="1">
      <alignment horizontal="center" vertical="center"/>
    </xf>
    <xf numFmtId="4" fontId="68" fillId="0" borderId="0" xfId="0" applyNumberFormat="1" applyFont="1" applyFill="1" applyBorder="1" applyAlignment="1">
      <alignment horizontal="center" vertical="center"/>
    </xf>
    <xf numFmtId="4" fontId="68" fillId="0" borderId="0" xfId="0" applyNumberFormat="1" applyFont="1" applyFill="1" applyBorder="1" applyAlignment="1">
      <alignment horizontal="left" vertical="center"/>
    </xf>
    <xf numFmtId="4" fontId="68" fillId="0" borderId="0" xfId="0" applyNumberFormat="1" applyFont="1" applyFill="1" applyBorder="1" applyAlignment="1">
      <alignment horizontal="left" vertical="center" indent="1"/>
    </xf>
    <xf numFmtId="4" fontId="68" fillId="0" borderId="0" xfId="0" applyNumberFormat="1" applyFont="1" applyFill="1" applyBorder="1" applyAlignment="1">
      <alignment horizontal="left" vertical="center" indent="3"/>
    </xf>
    <xf numFmtId="4" fontId="65" fillId="0" borderId="0" xfId="0" applyNumberFormat="1" applyFont="1" applyFill="1" applyBorder="1" applyAlignment="1">
      <alignment horizontal="left" vertical="center"/>
    </xf>
    <xf numFmtId="43" fontId="61" fillId="0" borderId="0" xfId="0" applyNumberFormat="1" applyFont="1" applyBorder="1" applyAlignment="1">
      <alignment vertical="center"/>
    </xf>
    <xf numFmtId="43" fontId="59" fillId="0" borderId="0" xfId="0" applyNumberFormat="1" applyFont="1" applyFill="1" applyBorder="1" applyAlignment="1">
      <alignment horizontal="center" vertical="center"/>
    </xf>
    <xf numFmtId="43" fontId="61" fillId="0" borderId="0" xfId="0" applyNumberFormat="1" applyFont="1" applyBorder="1" applyAlignment="1">
      <alignment horizontal="right" vertical="center"/>
    </xf>
    <xf numFmtId="167" fontId="63" fillId="27" borderId="0" xfId="0" applyNumberFormat="1" applyFont="1" applyFill="1" applyBorder="1" applyAlignment="1">
      <alignment vertical="center"/>
    </xf>
    <xf numFmtId="4" fontId="63" fillId="0" borderId="3" xfId="0" applyNumberFormat="1" applyFont="1" applyFill="1" applyBorder="1" applyAlignment="1">
      <alignment vertical="center"/>
    </xf>
    <xf numFmtId="168" fontId="63" fillId="0" borderId="3" xfId="1" applyNumberFormat="1" applyFont="1" applyFill="1" applyBorder="1" applyAlignment="1">
      <alignment horizontal="right" vertical="center"/>
    </xf>
    <xf numFmtId="168" fontId="61" fillId="0" borderId="3" xfId="1" applyNumberFormat="1" applyFont="1" applyFill="1" applyBorder="1" applyAlignment="1">
      <alignment vertical="center"/>
    </xf>
    <xf numFmtId="168" fontId="61" fillId="0" borderId="3" xfId="1" applyNumberFormat="1" applyFont="1" applyFill="1" applyBorder="1" applyAlignment="1">
      <alignment horizontal="right" vertical="center"/>
    </xf>
    <xf numFmtId="168" fontId="63" fillId="0" borderId="3" xfId="1" applyNumberFormat="1" applyFont="1" applyFill="1" applyBorder="1" applyAlignment="1">
      <alignment vertical="center"/>
    </xf>
    <xf numFmtId="4" fontId="78" fillId="29" borderId="3" xfId="1" applyNumberFormat="1" applyFont="1" applyFill="1" applyBorder="1" applyAlignment="1" applyProtection="1">
      <alignment vertical="center" wrapText="1"/>
    </xf>
    <xf numFmtId="4" fontId="78" fillId="0" borderId="3" xfId="1" applyNumberFormat="1" applyFont="1" applyFill="1" applyBorder="1" applyAlignment="1" applyProtection="1">
      <alignment vertical="center" wrapText="1"/>
    </xf>
    <xf numFmtId="4" fontId="78" fillId="0" borderId="3" xfId="1" applyNumberFormat="1" applyFont="1" applyFill="1" applyBorder="1" applyAlignment="1">
      <alignment vertical="center"/>
    </xf>
    <xf numFmtId="4" fontId="78" fillId="29" borderId="3" xfId="1" applyNumberFormat="1" applyFont="1" applyFill="1" applyBorder="1" applyAlignment="1" applyProtection="1">
      <alignment horizontal="right" vertical="center" wrapText="1"/>
    </xf>
    <xf numFmtId="167" fontId="79" fillId="29" borderId="3" xfId="1" applyNumberFormat="1" applyFont="1" applyFill="1" applyBorder="1" applyAlignment="1">
      <alignment vertical="center"/>
    </xf>
    <xf numFmtId="4" fontId="79" fillId="0" borderId="3" xfId="1" applyNumberFormat="1" applyFont="1" applyFill="1" applyBorder="1" applyAlignment="1">
      <alignment vertical="center"/>
    </xf>
    <xf numFmtId="167" fontId="79" fillId="0" borderId="3" xfId="1" applyNumberFormat="1" applyFont="1" applyFill="1" applyBorder="1" applyAlignment="1">
      <alignment vertical="center"/>
    </xf>
    <xf numFmtId="167" fontId="79" fillId="29" borderId="3" xfId="1" applyNumberFormat="1" applyFont="1" applyFill="1" applyBorder="1" applyAlignment="1" applyProtection="1">
      <alignment vertical="center" wrapText="1"/>
      <protection locked="0"/>
    </xf>
    <xf numFmtId="167" fontId="79" fillId="29" borderId="3" xfId="1" applyNumberFormat="1" applyFont="1" applyFill="1" applyBorder="1" applyAlignment="1" applyProtection="1">
      <alignment horizontal="right" vertical="center" wrapText="1"/>
      <protection locked="0"/>
    </xf>
    <xf numFmtId="4" fontId="79" fillId="29" borderId="3" xfId="1" applyNumberFormat="1" applyFont="1" applyFill="1" applyBorder="1" applyAlignment="1" applyProtection="1">
      <alignment vertical="center" wrapText="1"/>
      <protection locked="0"/>
    </xf>
    <xf numFmtId="4" fontId="79" fillId="29" borderId="3" xfId="1" applyNumberFormat="1" applyFont="1" applyFill="1" applyBorder="1" applyAlignment="1">
      <alignment vertical="center"/>
    </xf>
    <xf numFmtId="43" fontId="79" fillId="29" borderId="3" xfId="1" applyFont="1" applyFill="1" applyBorder="1" applyAlignment="1" applyProtection="1">
      <alignment horizontal="right" vertical="center" wrapText="1"/>
      <protection locked="0"/>
    </xf>
    <xf numFmtId="168" fontId="79" fillId="0" borderId="3" xfId="1" applyNumberFormat="1" applyFont="1" applyFill="1" applyBorder="1" applyAlignment="1">
      <alignment vertical="center"/>
    </xf>
    <xf numFmtId="4" fontId="79" fillId="29" borderId="3" xfId="1" applyNumberFormat="1" applyFont="1" applyFill="1" applyBorder="1" applyAlignment="1" applyProtection="1">
      <alignment vertical="center" wrapText="1"/>
    </xf>
    <xf numFmtId="4" fontId="78" fillId="29" borderId="3" xfId="1" applyNumberFormat="1" applyFont="1" applyFill="1" applyBorder="1" applyAlignment="1">
      <alignment vertical="center"/>
    </xf>
    <xf numFmtId="4" fontId="78" fillId="29" borderId="3" xfId="1" applyNumberFormat="1" applyFont="1" applyFill="1" applyBorder="1" applyAlignment="1">
      <alignment horizontal="right" vertical="center"/>
    </xf>
    <xf numFmtId="4" fontId="78" fillId="29" borderId="3" xfId="1" applyNumberFormat="1" applyFont="1" applyFill="1" applyBorder="1" applyAlignment="1" applyProtection="1">
      <alignment vertical="center" wrapText="1"/>
      <protection locked="0"/>
    </xf>
    <xf numFmtId="4" fontId="79" fillId="29" borderId="3" xfId="1" applyNumberFormat="1" applyFont="1" applyFill="1" applyBorder="1" applyAlignment="1" applyProtection="1">
      <alignment horizontal="right" vertical="center" wrapText="1"/>
      <protection locked="0"/>
    </xf>
    <xf numFmtId="43" fontId="79" fillId="0" borderId="3" xfId="1" applyFont="1" applyFill="1" applyBorder="1" applyAlignment="1">
      <alignment vertical="center"/>
    </xf>
    <xf numFmtId="0" fontId="79" fillId="29" borderId="3" xfId="1" applyNumberFormat="1" applyFont="1" applyFill="1" applyBorder="1" applyAlignment="1">
      <alignment vertical="center"/>
    </xf>
    <xf numFmtId="43" fontId="80" fillId="0" borderId="0" xfId="0" applyNumberFormat="1" applyFont="1" applyBorder="1" applyAlignment="1">
      <alignment vertical="center"/>
    </xf>
    <xf numFmtId="43" fontId="81" fillId="0" borderId="0" xfId="0" applyNumberFormat="1" applyFont="1" applyBorder="1" applyAlignment="1">
      <alignment vertical="center"/>
    </xf>
    <xf numFmtId="43" fontId="80" fillId="0" borderId="0" xfId="0" applyNumberFormat="1" applyFont="1" applyBorder="1" applyAlignment="1">
      <alignment horizontal="center" vertical="center"/>
    </xf>
    <xf numFmtId="43" fontId="81" fillId="0" borderId="0" xfId="0" applyNumberFormat="1" applyFont="1" applyBorder="1" applyAlignment="1">
      <alignment horizontal="center" vertical="center"/>
    </xf>
    <xf numFmtId="43" fontId="80" fillId="0" borderId="0" xfId="1" applyNumberFormat="1" applyFont="1" applyBorder="1" applyAlignment="1">
      <alignment horizontal="center" vertical="center"/>
    </xf>
    <xf numFmtId="43" fontId="80" fillId="0" borderId="1" xfId="0" applyNumberFormat="1" applyFont="1" applyBorder="1" applyAlignment="1">
      <alignment vertical="center"/>
    </xf>
    <xf numFmtId="43" fontId="80" fillId="0" borderId="0" xfId="0" applyNumberFormat="1" applyFont="1" applyBorder="1" applyAlignment="1">
      <alignment horizontal="center" vertical="center" wrapText="1"/>
    </xf>
    <xf numFmtId="43" fontId="80" fillId="0" borderId="3" xfId="0" applyNumberFormat="1" applyFont="1" applyBorder="1" applyAlignment="1">
      <alignment horizontal="center" vertical="center"/>
    </xf>
    <xf numFmtId="43" fontId="82" fillId="0" borderId="3" xfId="0" applyNumberFormat="1" applyFont="1" applyFill="1" applyBorder="1" applyAlignment="1">
      <alignment horizontal="center" vertical="center"/>
    </xf>
    <xf numFmtId="43" fontId="82" fillId="0" borderId="3" xfId="1" applyNumberFormat="1" applyFont="1" applyFill="1" applyBorder="1" applyAlignment="1">
      <alignment horizontal="center" vertical="center"/>
    </xf>
    <xf numFmtId="4" fontId="80" fillId="0" borderId="9" xfId="0" applyNumberFormat="1" applyFont="1" applyBorder="1" applyAlignment="1">
      <alignment horizontal="left" vertical="center"/>
    </xf>
    <xf numFmtId="4" fontId="80" fillId="0" borderId="0" xfId="0" applyNumberFormat="1" applyFont="1" applyBorder="1" applyAlignment="1">
      <alignment vertical="center"/>
    </xf>
    <xf numFmtId="4" fontId="83" fillId="0" borderId="3" xfId="0" applyNumberFormat="1" applyFont="1" applyFill="1" applyBorder="1" applyAlignment="1" applyProtection="1">
      <alignment horizontal="left" vertical="center"/>
      <protection locked="0"/>
    </xf>
    <xf numFmtId="4" fontId="84" fillId="0" borderId="0" xfId="0" applyNumberFormat="1" applyFont="1" applyBorder="1" applyAlignment="1">
      <alignment vertical="center"/>
    </xf>
    <xf numFmtId="4" fontId="83" fillId="0" borderId="3" xfId="0" applyNumberFormat="1" applyFont="1" applyFill="1" applyBorder="1" applyAlignment="1" applyProtection="1">
      <alignment horizontal="left" vertical="center" wrapText="1"/>
      <protection locked="0"/>
    </xf>
    <xf numFmtId="4" fontId="82" fillId="0" borderId="3" xfId="0" applyNumberFormat="1" applyFont="1" applyFill="1" applyBorder="1" applyAlignment="1" applyProtection="1">
      <alignment horizontal="left" vertical="center"/>
      <protection locked="0"/>
    </xf>
    <xf numFmtId="4" fontId="80" fillId="0" borderId="3" xfId="0" applyNumberFormat="1" applyFont="1" applyBorder="1" applyAlignment="1">
      <alignment horizontal="left" vertical="center"/>
    </xf>
    <xf numFmtId="43" fontId="84" fillId="0" borderId="0" xfId="0" applyNumberFormat="1" applyFont="1" applyBorder="1" applyAlignment="1">
      <alignment vertical="center"/>
    </xf>
    <xf numFmtId="43" fontId="84" fillId="0" borderId="0" xfId="1" applyNumberFormat="1" applyFont="1" applyBorder="1" applyAlignment="1">
      <alignment vertical="center"/>
    </xf>
    <xf numFmtId="43" fontId="83" fillId="0" borderId="0" xfId="1" applyNumberFormat="1" applyFont="1" applyFill="1" applyBorder="1" applyAlignment="1">
      <alignment vertical="center"/>
    </xf>
    <xf numFmtId="43" fontId="83" fillId="0" borderId="0" xfId="0" applyNumberFormat="1" applyFont="1" applyFill="1" applyBorder="1" applyAlignment="1">
      <alignment vertical="center"/>
    </xf>
    <xf numFmtId="43" fontId="83" fillId="0" borderId="0" xfId="0" applyNumberFormat="1" applyFont="1" applyFill="1" applyAlignment="1">
      <alignment horizontal="left"/>
    </xf>
    <xf numFmtId="43" fontId="83" fillId="0" borderId="0" xfId="0" applyNumberFormat="1" applyFont="1" applyFill="1" applyAlignment="1">
      <alignment horizontal="left" indent="5"/>
    </xf>
    <xf numFmtId="4" fontId="80" fillId="0" borderId="1" xfId="0" applyNumberFormat="1" applyFont="1" applyBorder="1" applyAlignment="1">
      <alignment vertical="center"/>
    </xf>
    <xf numFmtId="4" fontId="85" fillId="27" borderId="3" xfId="1" applyNumberFormat="1" applyFont="1" applyFill="1" applyBorder="1" applyAlignment="1">
      <alignment vertical="center"/>
    </xf>
    <xf numFmtId="4" fontId="81" fillId="27" borderId="3" xfId="1" applyNumberFormat="1" applyFont="1" applyFill="1" applyBorder="1" applyAlignment="1">
      <alignment vertical="center"/>
    </xf>
    <xf numFmtId="167" fontId="85" fillId="27" borderId="3" xfId="1" applyNumberFormat="1" applyFont="1" applyFill="1" applyBorder="1" applyAlignment="1">
      <alignment vertical="center"/>
    </xf>
    <xf numFmtId="49" fontId="60" fillId="26" borderId="20" xfId="0" applyNumberFormat="1" applyFont="1" applyFill="1" applyBorder="1" applyAlignment="1">
      <alignment horizontal="center" vertical="center"/>
    </xf>
    <xf numFmtId="49" fontId="60" fillId="26" borderId="23" xfId="0" applyNumberFormat="1" applyFont="1" applyFill="1" applyBorder="1" applyAlignment="1">
      <alignment horizontal="center" vertical="center"/>
    </xf>
    <xf numFmtId="49" fontId="60" fillId="26" borderId="21" xfId="0" applyNumberFormat="1" applyFont="1" applyFill="1" applyBorder="1" applyAlignment="1">
      <alignment horizontal="center" vertical="center"/>
    </xf>
    <xf numFmtId="49" fontId="60" fillId="26" borderId="3" xfId="0" applyNumberFormat="1" applyFont="1" applyFill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 shrinkToFit="1"/>
    </xf>
    <xf numFmtId="4" fontId="60" fillId="0" borderId="3" xfId="0" applyNumberFormat="1" applyFont="1" applyBorder="1" applyAlignment="1">
      <alignment horizontal="center" vertical="center"/>
    </xf>
    <xf numFmtId="4" fontId="60" fillId="26" borderId="3" xfId="0" applyNumberFormat="1" applyFont="1" applyFill="1" applyBorder="1" applyAlignment="1">
      <alignment horizontal="center" vertical="center"/>
    </xf>
    <xf numFmtId="4" fontId="60" fillId="26" borderId="2" xfId="0" applyNumberFormat="1" applyFont="1" applyFill="1" applyBorder="1" applyAlignment="1">
      <alignment horizontal="center" vertical="center"/>
    </xf>
    <xf numFmtId="4" fontId="60" fillId="24" borderId="2" xfId="0" applyNumberFormat="1" applyFont="1" applyFill="1" applyBorder="1" applyAlignment="1">
      <alignment horizontal="center" vertical="center" shrinkToFit="1"/>
    </xf>
    <xf numFmtId="4" fontId="60" fillId="24" borderId="4" xfId="0" applyNumberFormat="1" applyFont="1" applyFill="1" applyBorder="1" applyAlignment="1">
      <alignment horizontal="center" vertical="center" shrinkToFit="1"/>
    </xf>
    <xf numFmtId="4" fontId="60" fillId="24" borderId="5" xfId="0" applyNumberFormat="1" applyFont="1" applyFill="1" applyBorder="1" applyAlignment="1">
      <alignment horizontal="center" vertical="center" shrinkToFit="1"/>
    </xf>
    <xf numFmtId="4" fontId="60" fillId="26" borderId="4" xfId="0" applyNumberFormat="1" applyFont="1" applyFill="1" applyBorder="1" applyAlignment="1">
      <alignment horizontal="center" vertical="center" shrinkToFit="1"/>
    </xf>
    <xf numFmtId="4" fontId="60" fillId="26" borderId="22" xfId="0" applyNumberFormat="1" applyFont="1" applyFill="1" applyBorder="1" applyAlignment="1">
      <alignment horizontal="center" vertical="center" shrinkToFit="1"/>
    </xf>
    <xf numFmtId="4" fontId="60" fillId="26" borderId="5" xfId="0" applyNumberFormat="1" applyFont="1" applyFill="1" applyBorder="1" applyAlignment="1">
      <alignment horizontal="center" vertical="center" shrinkToFit="1"/>
    </xf>
    <xf numFmtId="4" fontId="60" fillId="26" borderId="23" xfId="0" applyNumberFormat="1" applyFont="1" applyFill="1" applyBorder="1" applyAlignment="1">
      <alignment horizontal="center" vertical="center" shrinkToFit="1"/>
    </xf>
    <xf numFmtId="4" fontId="60" fillId="26" borderId="21" xfId="0" applyNumberFormat="1" applyFont="1" applyFill="1" applyBorder="1" applyAlignment="1">
      <alignment horizontal="center" vertical="center" shrinkToFit="1"/>
    </xf>
    <xf numFmtId="4" fontId="63" fillId="26" borderId="2" xfId="1" applyNumberFormat="1" applyFont="1" applyFill="1" applyBorder="1" applyAlignment="1">
      <alignment horizontal="center" vertical="center" shrinkToFit="1"/>
    </xf>
    <xf numFmtId="4" fontId="63" fillId="26" borderId="6" xfId="1" applyNumberFormat="1" applyFont="1" applyFill="1" applyBorder="1" applyAlignment="1">
      <alignment horizontal="center" vertical="center" shrinkToFit="1"/>
    </xf>
    <xf numFmtId="4" fontId="60" fillId="26" borderId="2" xfId="0" applyNumberFormat="1" applyFont="1" applyFill="1" applyBorder="1" applyAlignment="1">
      <alignment horizontal="center" vertical="center" shrinkToFit="1"/>
    </xf>
    <xf numFmtId="4" fontId="60" fillId="24" borderId="7" xfId="0" applyNumberFormat="1" applyFont="1" applyFill="1" applyBorder="1" applyAlignment="1">
      <alignment horizontal="center" vertical="center" shrinkToFit="1"/>
    </xf>
    <xf numFmtId="4" fontId="60" fillId="24" borderId="1" xfId="0" applyNumberFormat="1" applyFont="1" applyFill="1" applyBorder="1" applyAlignment="1">
      <alignment horizontal="center" vertical="center" shrinkToFit="1"/>
    </xf>
    <xf numFmtId="49" fontId="60" fillId="24" borderId="3" xfId="0" applyNumberFormat="1" applyFont="1" applyFill="1" applyBorder="1" applyAlignment="1">
      <alignment horizontal="center" vertical="center"/>
    </xf>
    <xf numFmtId="49" fontId="60" fillId="25" borderId="20" xfId="0" applyNumberFormat="1" applyFont="1" applyFill="1" applyBorder="1" applyAlignment="1">
      <alignment horizontal="center" vertical="center"/>
    </xf>
    <xf numFmtId="49" fontId="60" fillId="25" borderId="21" xfId="0" applyNumberFormat="1" applyFont="1" applyFill="1" applyBorder="1" applyAlignment="1">
      <alignment horizontal="center" vertical="center"/>
    </xf>
    <xf numFmtId="4" fontId="68" fillId="0" borderId="0" xfId="0" applyNumberFormat="1" applyFont="1" applyBorder="1" applyAlignment="1">
      <alignment horizontal="center" vertical="center"/>
    </xf>
    <xf numFmtId="4" fontId="68" fillId="0" borderId="0" xfId="1" applyNumberFormat="1" applyFont="1" applyBorder="1" applyAlignment="1">
      <alignment horizontal="left" vertical="center"/>
    </xf>
    <xf numFmtId="4" fontId="60" fillId="26" borderId="9" xfId="0" applyNumberFormat="1" applyFont="1" applyFill="1" applyBorder="1" applyAlignment="1">
      <alignment horizontal="center" vertical="center"/>
    </xf>
    <xf numFmtId="4" fontId="60" fillId="26" borderId="7" xfId="0" applyNumberFormat="1" applyFont="1" applyFill="1" applyBorder="1" applyAlignment="1">
      <alignment horizontal="center" vertical="center" shrinkToFit="1"/>
    </xf>
    <xf numFmtId="4" fontId="60" fillId="26" borderId="8" xfId="0" applyNumberFormat="1" applyFont="1" applyFill="1" applyBorder="1" applyAlignment="1">
      <alignment horizontal="center" vertical="center" shrinkToFit="1"/>
    </xf>
    <xf numFmtId="4" fontId="60" fillId="26" borderId="1" xfId="0" applyNumberFormat="1" applyFont="1" applyFill="1" applyBorder="1" applyAlignment="1">
      <alignment horizontal="center" vertical="center" shrinkToFit="1"/>
    </xf>
    <xf numFmtId="43" fontId="62" fillId="26" borderId="7" xfId="0" applyNumberFormat="1" applyFont="1" applyFill="1" applyBorder="1" applyAlignment="1">
      <alignment horizontal="center" vertical="center" shrinkToFit="1"/>
    </xf>
    <xf numFmtId="43" fontId="62" fillId="26" borderId="8" xfId="0" applyNumberFormat="1" applyFont="1" applyFill="1" applyBorder="1" applyAlignment="1">
      <alignment horizontal="center" vertical="center" shrinkToFit="1"/>
    </xf>
    <xf numFmtId="4" fontId="60" fillId="0" borderId="0" xfId="0" applyNumberFormat="1" applyFont="1" applyFill="1" applyBorder="1" applyAlignment="1">
      <alignment horizontal="center" vertical="center" shrinkToFit="1"/>
    </xf>
    <xf numFmtId="43" fontId="60" fillId="0" borderId="0" xfId="0" applyNumberFormat="1" applyFont="1" applyFill="1" applyBorder="1" applyAlignment="1">
      <alignment horizontal="center" vertical="center" shrinkToFit="1"/>
    </xf>
    <xf numFmtId="4" fontId="60" fillId="24" borderId="20" xfId="0" applyNumberFormat="1" applyFont="1" applyFill="1" applyBorder="1" applyAlignment="1">
      <alignment horizontal="center" vertical="center"/>
    </xf>
    <xf numFmtId="4" fontId="60" fillId="24" borderId="23" xfId="0" applyNumberFormat="1" applyFont="1" applyFill="1" applyBorder="1" applyAlignment="1">
      <alignment horizontal="center" vertical="center"/>
    </xf>
    <xf numFmtId="4" fontId="60" fillId="24" borderId="21" xfId="0" applyNumberFormat="1" applyFont="1" applyFill="1" applyBorder="1" applyAlignment="1">
      <alignment horizontal="center" vertical="center"/>
    </xf>
    <xf numFmtId="4" fontId="60" fillId="25" borderId="20" xfId="0" applyNumberFormat="1" applyFont="1" applyFill="1" applyBorder="1" applyAlignment="1">
      <alignment horizontal="center" vertical="center"/>
    </xf>
    <xf numFmtId="4" fontId="60" fillId="25" borderId="23" xfId="0" applyNumberFormat="1" applyFont="1" applyFill="1" applyBorder="1" applyAlignment="1">
      <alignment horizontal="center" vertical="center"/>
    </xf>
    <xf numFmtId="4" fontId="60" fillId="25" borderId="21" xfId="0" applyNumberFormat="1" applyFont="1" applyFill="1" applyBorder="1" applyAlignment="1">
      <alignment horizontal="center" vertical="center"/>
    </xf>
    <xf numFmtId="4" fontId="60" fillId="25" borderId="23" xfId="0" applyNumberFormat="1" applyFont="1" applyFill="1" applyBorder="1" applyAlignment="1">
      <alignment horizontal="center" vertical="center" shrinkToFit="1"/>
    </xf>
    <xf numFmtId="4" fontId="60" fillId="25" borderId="21" xfId="0" applyNumberFormat="1" applyFont="1" applyFill="1" applyBorder="1" applyAlignment="1">
      <alignment horizontal="center" vertical="center" shrinkToFit="1"/>
    </xf>
    <xf numFmtId="4" fontId="60" fillId="25" borderId="22" xfId="0" applyNumberFormat="1" applyFont="1" applyFill="1" applyBorder="1" applyAlignment="1">
      <alignment horizontal="center" vertical="center" shrinkToFit="1"/>
    </xf>
    <xf numFmtId="4" fontId="60" fillId="25" borderId="5" xfId="0" applyNumberFormat="1" applyFont="1" applyFill="1" applyBorder="1" applyAlignment="1">
      <alignment horizontal="center" vertical="center" shrinkToFit="1"/>
    </xf>
    <xf numFmtId="4" fontId="60" fillId="25" borderId="2" xfId="0" applyNumberFormat="1" applyFont="1" applyFill="1" applyBorder="1" applyAlignment="1">
      <alignment horizontal="center" vertical="center"/>
    </xf>
    <xf numFmtId="4" fontId="60" fillId="25" borderId="9" xfId="0" applyNumberFormat="1" applyFont="1" applyFill="1" applyBorder="1" applyAlignment="1">
      <alignment horizontal="center" vertical="center"/>
    </xf>
    <xf numFmtId="4" fontId="60" fillId="25" borderId="2" xfId="0" applyNumberFormat="1" applyFont="1" applyFill="1" applyBorder="1" applyAlignment="1">
      <alignment horizontal="center" vertical="center" shrinkToFit="1"/>
    </xf>
    <xf numFmtId="4" fontId="60" fillId="25" borderId="4" xfId="0" applyNumberFormat="1" applyFont="1" applyFill="1" applyBorder="1" applyAlignment="1">
      <alignment horizontal="center" vertical="center" shrinkToFit="1"/>
    </xf>
    <xf numFmtId="4" fontId="60" fillId="25" borderId="7" xfId="0" applyNumberFormat="1" applyFont="1" applyFill="1" applyBorder="1" applyAlignment="1">
      <alignment horizontal="center" vertical="center" shrinkToFit="1"/>
    </xf>
    <xf numFmtId="4" fontId="60" fillId="25" borderId="1" xfId="0" applyNumberFormat="1" applyFont="1" applyFill="1" applyBorder="1" applyAlignment="1">
      <alignment horizontal="center" vertical="center" shrinkToFit="1"/>
    </xf>
    <xf numFmtId="4" fontId="60" fillId="25" borderId="8" xfId="0" applyNumberFormat="1" applyFont="1" applyFill="1" applyBorder="1" applyAlignment="1">
      <alignment horizontal="center" vertical="center" shrinkToFit="1"/>
    </xf>
    <xf numFmtId="4" fontId="60" fillId="24" borderId="8" xfId="0" applyNumberFormat="1" applyFont="1" applyFill="1" applyBorder="1" applyAlignment="1">
      <alignment horizontal="center" vertical="center" shrinkToFit="1"/>
    </xf>
    <xf numFmtId="4" fontId="60" fillId="24" borderId="3" xfId="0" applyNumberFormat="1" applyFont="1" applyFill="1" applyBorder="1" applyAlignment="1">
      <alignment horizontal="center" vertical="center"/>
    </xf>
    <xf numFmtId="4" fontId="60" fillId="24" borderId="2" xfId="0" applyNumberFormat="1" applyFont="1" applyFill="1" applyBorder="1" applyAlignment="1">
      <alignment horizontal="center" vertical="center"/>
    </xf>
    <xf numFmtId="4" fontId="60" fillId="24" borderId="4" xfId="0" applyNumberFormat="1" applyFont="1" applyFill="1" applyBorder="1" applyAlignment="1">
      <alignment horizontal="center" vertical="center"/>
    </xf>
    <xf numFmtId="4" fontId="60" fillId="24" borderId="5" xfId="0" applyNumberFormat="1" applyFont="1" applyFill="1" applyBorder="1" applyAlignment="1">
      <alignment horizontal="center" vertical="center"/>
    </xf>
    <xf numFmtId="4" fontId="66" fillId="24" borderId="3" xfId="0" applyNumberFormat="1" applyFont="1" applyFill="1" applyBorder="1" applyAlignment="1">
      <alignment horizontal="center" vertical="center"/>
    </xf>
    <xf numFmtId="4" fontId="70" fillId="26" borderId="7" xfId="0" applyNumberFormat="1" applyFont="1" applyFill="1" applyBorder="1" applyAlignment="1">
      <alignment horizontal="center" vertical="center" shrinkToFit="1"/>
    </xf>
    <xf numFmtId="4" fontId="70" fillId="26" borderId="1" xfId="0" applyNumberFormat="1" applyFont="1" applyFill="1" applyBorder="1" applyAlignment="1">
      <alignment horizontal="center" vertical="center" shrinkToFit="1"/>
    </xf>
    <xf numFmtId="4" fontId="71" fillId="26" borderId="7" xfId="0" applyNumberFormat="1" applyFont="1" applyFill="1" applyBorder="1" applyAlignment="1">
      <alignment horizontal="center" vertical="center" shrinkToFit="1"/>
    </xf>
    <xf numFmtId="4" fontId="71" fillId="26" borderId="8" xfId="0" applyNumberFormat="1" applyFont="1" applyFill="1" applyBorder="1" applyAlignment="1">
      <alignment horizontal="center" vertical="center" shrinkToFit="1"/>
    </xf>
    <xf numFmtId="4" fontId="70" fillId="28" borderId="3" xfId="0" applyNumberFormat="1" applyFont="1" applyFill="1" applyBorder="1" applyAlignment="1">
      <alignment horizontal="center" vertical="center" shrinkToFit="1"/>
    </xf>
    <xf numFmtId="4" fontId="70" fillId="26" borderId="8" xfId="0" applyNumberFormat="1" applyFont="1" applyFill="1" applyBorder="1" applyAlignment="1">
      <alignment horizontal="center" vertical="center" shrinkToFit="1"/>
    </xf>
    <xf numFmtId="43" fontId="76" fillId="26" borderId="7" xfId="1" applyFont="1" applyFill="1" applyBorder="1" applyAlignment="1">
      <alignment horizontal="center" vertical="center" shrinkToFit="1"/>
    </xf>
    <xf numFmtId="43" fontId="76" fillId="26" borderId="1" xfId="1" applyFont="1" applyFill="1" applyBorder="1" applyAlignment="1">
      <alignment horizontal="center" vertical="center" shrinkToFit="1"/>
    </xf>
    <xf numFmtId="4" fontId="68" fillId="0" borderId="0" xfId="1" applyNumberFormat="1" applyFont="1" applyFill="1" applyBorder="1" applyAlignment="1">
      <alignment horizontal="left" vertical="center"/>
    </xf>
    <xf numFmtId="43" fontId="76" fillId="26" borderId="8" xfId="1" applyFont="1" applyFill="1" applyBorder="1" applyAlignment="1">
      <alignment horizontal="center" vertical="center" shrinkToFit="1"/>
    </xf>
    <xf numFmtId="4" fontId="76" fillId="25" borderId="7" xfId="0" applyNumberFormat="1" applyFont="1" applyFill="1" applyBorder="1" applyAlignment="1">
      <alignment horizontal="center" vertical="center" shrinkToFit="1"/>
    </xf>
    <xf numFmtId="4" fontId="76" fillId="25" borderId="8" xfId="0" applyNumberFormat="1" applyFont="1" applyFill="1" applyBorder="1" applyAlignment="1">
      <alignment horizontal="center" vertical="center" shrinkToFit="1"/>
    </xf>
    <xf numFmtId="43" fontId="60" fillId="24" borderId="3" xfId="0" applyNumberFormat="1" applyFont="1" applyFill="1" applyBorder="1" applyAlignment="1">
      <alignment horizontal="center" vertical="center"/>
    </xf>
    <xf numFmtId="43" fontId="60" fillId="24" borderId="2" xfId="0" applyNumberFormat="1" applyFont="1" applyFill="1" applyBorder="1" applyAlignment="1">
      <alignment horizontal="center" vertical="center"/>
    </xf>
    <xf numFmtId="43" fontId="60" fillId="24" borderId="4" xfId="0" applyNumberFormat="1" applyFont="1" applyFill="1" applyBorder="1" applyAlignment="1">
      <alignment horizontal="center" vertical="center"/>
    </xf>
    <xf numFmtId="43" fontId="60" fillId="24" borderId="5" xfId="0" applyNumberFormat="1" applyFont="1" applyFill="1" applyBorder="1" applyAlignment="1">
      <alignment horizontal="center" vertical="center"/>
    </xf>
    <xf numFmtId="43" fontId="60" fillId="24" borderId="7" xfId="0" applyNumberFormat="1" applyFont="1" applyFill="1" applyBorder="1" applyAlignment="1">
      <alignment horizontal="center" vertical="center" shrinkToFit="1"/>
    </xf>
    <xf numFmtId="43" fontId="60" fillId="24" borderId="1" xfId="0" applyNumberFormat="1" applyFont="1" applyFill="1" applyBorder="1" applyAlignment="1">
      <alignment horizontal="center" vertical="center" shrinkToFit="1"/>
    </xf>
    <xf numFmtId="43" fontId="60" fillId="24" borderId="8" xfId="0" applyNumberFormat="1" applyFont="1" applyFill="1" applyBorder="1" applyAlignment="1">
      <alignment horizontal="center" vertical="center" shrinkToFit="1"/>
    </xf>
    <xf numFmtId="43" fontId="73" fillId="26" borderId="7" xfId="0" applyNumberFormat="1" applyFont="1" applyFill="1" applyBorder="1" applyAlignment="1">
      <alignment horizontal="center" vertical="center" shrinkToFit="1"/>
    </xf>
    <xf numFmtId="43" fontId="73" fillId="26" borderId="8" xfId="0" applyNumberFormat="1" applyFont="1" applyFill="1" applyBorder="1" applyAlignment="1">
      <alignment horizontal="center" vertical="center" shrinkToFit="1"/>
    </xf>
    <xf numFmtId="43" fontId="80" fillId="0" borderId="20" xfId="0" applyNumberFormat="1" applyFont="1" applyBorder="1" applyAlignment="1">
      <alignment horizontal="center" vertical="center"/>
    </xf>
    <xf numFmtId="43" fontId="80" fillId="0" borderId="23" xfId="0" applyNumberFormat="1" applyFont="1" applyBorder="1" applyAlignment="1">
      <alignment horizontal="center" vertical="center"/>
    </xf>
    <xf numFmtId="43" fontId="80" fillId="0" borderId="21" xfId="0" applyNumberFormat="1" applyFont="1" applyBorder="1" applyAlignment="1">
      <alignment horizontal="center" vertical="center"/>
    </xf>
    <xf numFmtId="43" fontId="80" fillId="0" borderId="20" xfId="0" applyNumberFormat="1" applyFont="1" applyBorder="1" applyAlignment="1">
      <alignment horizontal="center" vertical="center" wrapText="1"/>
    </xf>
    <xf numFmtId="43" fontId="80" fillId="0" borderId="21" xfId="0" applyNumberFormat="1" applyFont="1" applyBorder="1" applyAlignment="1">
      <alignment horizontal="center" vertical="center" wrapText="1"/>
    </xf>
    <xf numFmtId="43" fontId="80" fillId="29" borderId="3" xfId="0" applyNumberFormat="1" applyFont="1" applyFill="1" applyBorder="1" applyAlignment="1">
      <alignment horizontal="center" vertical="center"/>
    </xf>
    <xf numFmtId="43" fontId="80" fillId="0" borderId="3" xfId="0" applyNumberFormat="1" applyFont="1" applyBorder="1" applyAlignment="1">
      <alignment horizontal="center" vertical="center" wrapText="1"/>
    </xf>
    <xf numFmtId="43" fontId="80" fillId="0" borderId="2" xfId="0" applyNumberFormat="1" applyFont="1" applyBorder="1" applyAlignment="1">
      <alignment horizontal="center" vertical="center"/>
    </xf>
    <xf numFmtId="43" fontId="80" fillId="0" borderId="6" xfId="0" applyNumberFormat="1" applyFont="1" applyBorder="1" applyAlignment="1">
      <alignment horizontal="center" vertical="center"/>
    </xf>
    <xf numFmtId="43" fontId="80" fillId="0" borderId="9" xfId="0" applyNumberFormat="1" applyFont="1" applyBorder="1" applyAlignment="1">
      <alignment horizontal="center" vertical="center"/>
    </xf>
    <xf numFmtId="43" fontId="80" fillId="29" borderId="2" xfId="0" applyNumberFormat="1" applyFont="1" applyFill="1" applyBorder="1" applyAlignment="1">
      <alignment horizontal="center" vertical="center"/>
    </xf>
    <xf numFmtId="43" fontId="80" fillId="29" borderId="9" xfId="0" applyNumberFormat="1" applyFont="1" applyFill="1" applyBorder="1" applyAlignment="1">
      <alignment horizontal="center" vertical="center"/>
    </xf>
    <xf numFmtId="43" fontId="84" fillId="0" borderId="0" xfId="1" applyNumberFormat="1" applyFont="1" applyBorder="1" applyAlignment="1">
      <alignment horizontal="left" vertical="center"/>
    </xf>
    <xf numFmtId="4" fontId="52" fillId="0" borderId="3" xfId="0" applyNumberFormat="1" applyFont="1" applyBorder="1" applyAlignment="1">
      <alignment horizontal="center" vertical="center" shrinkToFit="1"/>
    </xf>
    <xf numFmtId="4" fontId="57" fillId="0" borderId="0" xfId="0" applyNumberFormat="1" applyFont="1" applyBorder="1" applyAlignment="1">
      <alignment horizontal="left" vertical="center"/>
    </xf>
    <xf numFmtId="4" fontId="52" fillId="0" borderId="3" xfId="0" applyNumberFormat="1" applyFont="1" applyBorder="1" applyAlignment="1">
      <alignment horizontal="center" vertical="center"/>
    </xf>
    <xf numFmtId="4" fontId="51" fillId="0" borderId="3" xfId="0" applyNumberFormat="1" applyFont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52" fillId="0" borderId="4" xfId="0" applyNumberFormat="1" applyFont="1" applyBorder="1" applyAlignment="1">
      <alignment horizontal="center" vertical="center"/>
    </xf>
    <xf numFmtId="4" fontId="52" fillId="0" borderId="5" xfId="0" applyNumberFormat="1" applyFont="1" applyBorder="1" applyAlignment="1">
      <alignment horizontal="center" vertical="center"/>
    </xf>
    <xf numFmtId="4" fontId="52" fillId="0" borderId="22" xfId="0" applyNumberFormat="1" applyFont="1" applyBorder="1" applyAlignment="1">
      <alignment horizontal="center" vertical="center"/>
    </xf>
    <xf numFmtId="4" fontId="52" fillId="0" borderId="23" xfId="0" applyNumberFormat="1" applyFont="1" applyBorder="1" applyAlignment="1">
      <alignment horizontal="center" vertical="center"/>
    </xf>
    <xf numFmtId="4" fontId="52" fillId="0" borderId="21" xfId="0" applyNumberFormat="1" applyFont="1" applyBorder="1" applyAlignment="1">
      <alignment horizontal="center" vertical="center"/>
    </xf>
    <xf numFmtId="4" fontId="53" fillId="0" borderId="2" xfId="1" applyNumberFormat="1" applyFont="1" applyFill="1" applyBorder="1" applyAlignment="1">
      <alignment horizontal="center" vertical="center"/>
    </xf>
    <xf numFmtId="4" fontId="53" fillId="0" borderId="6" xfId="1" applyNumberFormat="1" applyFont="1" applyFill="1" applyBorder="1" applyAlignment="1">
      <alignment horizontal="center" vertical="center"/>
    </xf>
    <xf numFmtId="4" fontId="52" fillId="0" borderId="7" xfId="0" applyNumberFormat="1" applyFont="1" applyBorder="1" applyAlignment="1">
      <alignment horizontal="center" vertical="center" shrinkToFit="1"/>
    </xf>
    <xf numFmtId="4" fontId="52" fillId="0" borderId="1" xfId="0" applyNumberFormat="1" applyFont="1" applyBorder="1" applyAlignment="1">
      <alignment horizontal="center" vertical="center" shrinkToFit="1"/>
    </xf>
    <xf numFmtId="4" fontId="52" fillId="0" borderId="8" xfId="0" applyNumberFormat="1" applyFont="1" applyBorder="1" applyAlignment="1">
      <alignment horizontal="center" vertical="center" shrinkToFit="1"/>
    </xf>
    <xf numFmtId="4" fontId="52" fillId="0" borderId="22" xfId="0" applyNumberFormat="1" applyFont="1" applyBorder="1" applyAlignment="1">
      <alignment horizontal="center" vertical="center" shrinkToFit="1"/>
    </xf>
    <xf numFmtId="4" fontId="52" fillId="0" borderId="5" xfId="0" applyNumberFormat="1" applyFont="1" applyBorder="1" applyAlignment="1">
      <alignment horizontal="center" vertical="center" shrinkToFit="1"/>
    </xf>
    <xf numFmtId="4" fontId="52" fillId="0" borderId="9" xfId="0" applyNumberFormat="1" applyFont="1" applyBorder="1" applyAlignment="1">
      <alignment horizontal="center" vertical="center"/>
    </xf>
    <xf numFmtId="4" fontId="52" fillId="0" borderId="20" xfId="0" applyNumberFormat="1" applyFont="1" applyBorder="1" applyAlignment="1">
      <alignment horizontal="center" vertical="center"/>
    </xf>
    <xf numFmtId="4" fontId="52" fillId="0" borderId="0" xfId="1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center" vertical="center"/>
    </xf>
    <xf numFmtId="4" fontId="52" fillId="0" borderId="0" xfId="0" applyNumberFormat="1" applyFont="1" applyBorder="1" applyAlignment="1">
      <alignment horizontal="left" vertical="center" wrapText="1" indent="1"/>
    </xf>
    <xf numFmtId="4" fontId="52" fillId="0" borderId="0" xfId="0" applyNumberFormat="1" applyFont="1" applyBorder="1" applyAlignment="1">
      <alignment horizontal="left" vertical="center" indent="1"/>
    </xf>
    <xf numFmtId="4" fontId="52" fillId="0" borderId="0" xfId="0" applyNumberFormat="1" applyFont="1" applyBorder="1" applyAlignment="1">
      <alignment horizontal="left" vertical="center"/>
    </xf>
    <xf numFmtId="4" fontId="52" fillId="0" borderId="0" xfId="0" applyNumberFormat="1" applyFont="1" applyBorder="1" applyAlignment="1">
      <alignment horizontal="left" vertical="center" indent="3"/>
    </xf>
  </cellXfs>
  <cellStyles count="300">
    <cellStyle name="20% - Accent1 2" xfId="2" xr:uid="{00000000-0005-0000-0000-000000000000}"/>
    <cellStyle name="20% - Accent1 3" xfId="3" xr:uid="{00000000-0005-0000-0000-000001000000}"/>
    <cellStyle name="20% - Accent1 4" xfId="4" xr:uid="{00000000-0005-0000-0000-000002000000}"/>
    <cellStyle name="20% - Accent2 2" xfId="5" xr:uid="{00000000-0005-0000-0000-000003000000}"/>
    <cellStyle name="20% - Accent2 3" xfId="6" xr:uid="{00000000-0005-0000-0000-000004000000}"/>
    <cellStyle name="20% - Accent2 4" xfId="7" xr:uid="{00000000-0005-0000-0000-000005000000}"/>
    <cellStyle name="20% - Accent3 2" xfId="8" xr:uid="{00000000-0005-0000-0000-000006000000}"/>
    <cellStyle name="20% - Accent3 3" xfId="9" xr:uid="{00000000-0005-0000-0000-000007000000}"/>
    <cellStyle name="20% - Accent3 4" xfId="10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3" xr:uid="{00000000-0005-0000-0000-00000B000000}"/>
    <cellStyle name="20% - Accent5 2" xfId="14" xr:uid="{00000000-0005-0000-0000-00000C000000}"/>
    <cellStyle name="20% - Accent5 3" xfId="15" xr:uid="{00000000-0005-0000-0000-00000D000000}"/>
    <cellStyle name="20% - Accent5 4" xfId="16" xr:uid="{00000000-0005-0000-0000-00000E000000}"/>
    <cellStyle name="20% - Accent6 2" xfId="17" xr:uid="{00000000-0005-0000-0000-00000F000000}"/>
    <cellStyle name="20% - Accent6 3" xfId="18" xr:uid="{00000000-0005-0000-0000-000010000000}"/>
    <cellStyle name="20% - Accent6 4" xfId="19" xr:uid="{00000000-0005-0000-0000-000011000000}"/>
    <cellStyle name="40% - Accent1 2" xfId="20" xr:uid="{00000000-0005-0000-0000-000012000000}"/>
    <cellStyle name="40% - Accent1 3" xfId="21" xr:uid="{00000000-0005-0000-0000-000013000000}"/>
    <cellStyle name="40% - Accent1 4" xfId="22" xr:uid="{00000000-0005-0000-0000-000014000000}"/>
    <cellStyle name="40% - Accent2 2" xfId="23" xr:uid="{00000000-0005-0000-0000-000015000000}"/>
    <cellStyle name="40% - Accent2 3" xfId="24" xr:uid="{00000000-0005-0000-0000-000016000000}"/>
    <cellStyle name="40% - Accent2 4" xfId="25" xr:uid="{00000000-0005-0000-0000-000017000000}"/>
    <cellStyle name="40% - Accent3 2" xfId="26" xr:uid="{00000000-0005-0000-0000-000018000000}"/>
    <cellStyle name="40% - Accent3 3" xfId="27" xr:uid="{00000000-0005-0000-0000-000019000000}"/>
    <cellStyle name="40% - Accent3 4" xfId="28" xr:uid="{00000000-0005-0000-0000-00001A000000}"/>
    <cellStyle name="40% - Accent4 2" xfId="29" xr:uid="{00000000-0005-0000-0000-00001B000000}"/>
    <cellStyle name="40% - Accent4 3" xfId="30" xr:uid="{00000000-0005-0000-0000-00001C000000}"/>
    <cellStyle name="40% - Accent4 4" xfId="31" xr:uid="{00000000-0005-0000-0000-00001D000000}"/>
    <cellStyle name="40% - Accent5 2" xfId="32" xr:uid="{00000000-0005-0000-0000-00001E000000}"/>
    <cellStyle name="40% - Accent5 3" xfId="33" xr:uid="{00000000-0005-0000-0000-00001F000000}"/>
    <cellStyle name="40% - Accent5 4" xfId="34" xr:uid="{00000000-0005-0000-0000-000020000000}"/>
    <cellStyle name="40% - Accent6 2" xfId="35" xr:uid="{00000000-0005-0000-0000-000021000000}"/>
    <cellStyle name="40% - Accent6 3" xfId="36" xr:uid="{00000000-0005-0000-0000-000022000000}"/>
    <cellStyle name="40% - Accent6 4" xfId="37" xr:uid="{00000000-0005-0000-0000-000023000000}"/>
    <cellStyle name="60% - Accent1 2" xfId="38" xr:uid="{00000000-0005-0000-0000-000024000000}"/>
    <cellStyle name="60% - Accent1 3" xfId="39" xr:uid="{00000000-0005-0000-0000-000025000000}"/>
    <cellStyle name="60% - Accent1 4" xfId="40" xr:uid="{00000000-0005-0000-0000-000026000000}"/>
    <cellStyle name="60% - Accent2 2" xfId="41" xr:uid="{00000000-0005-0000-0000-000027000000}"/>
    <cellStyle name="60% - Accent2 3" xfId="42" xr:uid="{00000000-0005-0000-0000-000028000000}"/>
    <cellStyle name="60% - Accent2 4" xfId="43" xr:uid="{00000000-0005-0000-0000-000029000000}"/>
    <cellStyle name="60% - Accent3 2" xfId="44" xr:uid="{00000000-0005-0000-0000-00002A000000}"/>
    <cellStyle name="60% - Accent3 3" xfId="45" xr:uid="{00000000-0005-0000-0000-00002B000000}"/>
    <cellStyle name="60% - Accent3 4" xfId="46" xr:uid="{00000000-0005-0000-0000-00002C000000}"/>
    <cellStyle name="60% - Accent4 2" xfId="47" xr:uid="{00000000-0005-0000-0000-00002D000000}"/>
    <cellStyle name="60% - Accent4 3" xfId="48" xr:uid="{00000000-0005-0000-0000-00002E000000}"/>
    <cellStyle name="60% - Accent4 4" xfId="49" xr:uid="{00000000-0005-0000-0000-00002F000000}"/>
    <cellStyle name="60% - Accent5 2" xfId="50" xr:uid="{00000000-0005-0000-0000-000030000000}"/>
    <cellStyle name="60% - Accent5 3" xfId="51" xr:uid="{00000000-0005-0000-0000-000031000000}"/>
    <cellStyle name="60% - Accent5 4" xfId="52" xr:uid="{00000000-0005-0000-0000-000032000000}"/>
    <cellStyle name="60% - Accent6 2" xfId="53" xr:uid="{00000000-0005-0000-0000-000033000000}"/>
    <cellStyle name="60% - Accent6 3" xfId="54" xr:uid="{00000000-0005-0000-0000-000034000000}"/>
    <cellStyle name="60% - Accent6 4" xfId="55" xr:uid="{00000000-0005-0000-0000-000035000000}"/>
    <cellStyle name="Accent1 2" xfId="56" xr:uid="{00000000-0005-0000-0000-000036000000}"/>
    <cellStyle name="Accent1 3" xfId="57" xr:uid="{00000000-0005-0000-0000-000037000000}"/>
    <cellStyle name="Accent1 4" xfId="58" xr:uid="{00000000-0005-0000-0000-000038000000}"/>
    <cellStyle name="Accent2 2" xfId="59" xr:uid="{00000000-0005-0000-0000-000039000000}"/>
    <cellStyle name="Accent2 3" xfId="60" xr:uid="{00000000-0005-0000-0000-00003A000000}"/>
    <cellStyle name="Accent2 4" xfId="61" xr:uid="{00000000-0005-0000-0000-00003B000000}"/>
    <cellStyle name="Accent3 2" xfId="62" xr:uid="{00000000-0005-0000-0000-00003C000000}"/>
    <cellStyle name="Accent3 3" xfId="63" xr:uid="{00000000-0005-0000-0000-00003D000000}"/>
    <cellStyle name="Accent3 4" xfId="64" xr:uid="{00000000-0005-0000-0000-00003E000000}"/>
    <cellStyle name="Accent4 2" xfId="65" xr:uid="{00000000-0005-0000-0000-00003F000000}"/>
    <cellStyle name="Accent4 3" xfId="66" xr:uid="{00000000-0005-0000-0000-000040000000}"/>
    <cellStyle name="Accent4 4" xfId="67" xr:uid="{00000000-0005-0000-0000-000041000000}"/>
    <cellStyle name="Accent5 2" xfId="68" xr:uid="{00000000-0005-0000-0000-000042000000}"/>
    <cellStyle name="Accent5 3" xfId="69" xr:uid="{00000000-0005-0000-0000-000043000000}"/>
    <cellStyle name="Accent5 4" xfId="70" xr:uid="{00000000-0005-0000-0000-000044000000}"/>
    <cellStyle name="Accent6 2" xfId="71" xr:uid="{00000000-0005-0000-0000-000045000000}"/>
    <cellStyle name="Accent6 3" xfId="72" xr:uid="{00000000-0005-0000-0000-000046000000}"/>
    <cellStyle name="Accent6 4" xfId="73" xr:uid="{00000000-0005-0000-0000-000047000000}"/>
    <cellStyle name="Bad 2" xfId="74" xr:uid="{00000000-0005-0000-0000-000048000000}"/>
    <cellStyle name="Bad 3" xfId="75" xr:uid="{00000000-0005-0000-0000-000049000000}"/>
    <cellStyle name="Bad 4" xfId="76" xr:uid="{00000000-0005-0000-0000-00004A000000}"/>
    <cellStyle name="Calculation 2" xfId="77" xr:uid="{00000000-0005-0000-0000-00004B000000}"/>
    <cellStyle name="Calculation 3" xfId="78" xr:uid="{00000000-0005-0000-0000-00004C000000}"/>
    <cellStyle name="Calculation 4" xfId="79" xr:uid="{00000000-0005-0000-0000-00004D000000}"/>
    <cellStyle name="Check Cell 2" xfId="80" xr:uid="{00000000-0005-0000-0000-00004E000000}"/>
    <cellStyle name="Check Cell 3" xfId="81" xr:uid="{00000000-0005-0000-0000-00004F000000}"/>
    <cellStyle name="Check Cell 4" xfId="82" xr:uid="{00000000-0005-0000-0000-000050000000}"/>
    <cellStyle name="Comma 10" xfId="83" xr:uid="{00000000-0005-0000-0000-000052000000}"/>
    <cellStyle name="Comma 11" xfId="84" xr:uid="{00000000-0005-0000-0000-000053000000}"/>
    <cellStyle name="Comma 12" xfId="85" xr:uid="{00000000-0005-0000-0000-000054000000}"/>
    <cellStyle name="Comma 13" xfId="86" xr:uid="{00000000-0005-0000-0000-000055000000}"/>
    <cellStyle name="Comma 14" xfId="87" xr:uid="{00000000-0005-0000-0000-000056000000}"/>
    <cellStyle name="Comma 15" xfId="88" xr:uid="{00000000-0005-0000-0000-000057000000}"/>
    <cellStyle name="Comma 16" xfId="89" xr:uid="{00000000-0005-0000-0000-000058000000}"/>
    <cellStyle name="Comma 17" xfId="90" xr:uid="{00000000-0005-0000-0000-000059000000}"/>
    <cellStyle name="Comma 18" xfId="91" xr:uid="{00000000-0005-0000-0000-00005A000000}"/>
    <cellStyle name="Comma 18 2" xfId="92" xr:uid="{00000000-0005-0000-0000-00005B000000}"/>
    <cellStyle name="Comma 19" xfId="93" xr:uid="{00000000-0005-0000-0000-00005C000000}"/>
    <cellStyle name="Comma 2" xfId="94" xr:uid="{00000000-0005-0000-0000-00005D000000}"/>
    <cellStyle name="Comma 2 10" xfId="95" xr:uid="{00000000-0005-0000-0000-00005E000000}"/>
    <cellStyle name="Comma 2 11" xfId="96" xr:uid="{00000000-0005-0000-0000-00005F000000}"/>
    <cellStyle name="Comma 2 12" xfId="97" xr:uid="{00000000-0005-0000-0000-000060000000}"/>
    <cellStyle name="Comma 2 13" xfId="98" xr:uid="{00000000-0005-0000-0000-000061000000}"/>
    <cellStyle name="Comma 2 14" xfId="99" xr:uid="{00000000-0005-0000-0000-000062000000}"/>
    <cellStyle name="Comma 2 15" xfId="100" xr:uid="{00000000-0005-0000-0000-000063000000}"/>
    <cellStyle name="Comma 2 16" xfId="101" xr:uid="{00000000-0005-0000-0000-000064000000}"/>
    <cellStyle name="Comma 2 2" xfId="102" xr:uid="{00000000-0005-0000-0000-000065000000}"/>
    <cellStyle name="Comma 2 3" xfId="103" xr:uid="{00000000-0005-0000-0000-000066000000}"/>
    <cellStyle name="Comma 2 3 2" xfId="104" xr:uid="{00000000-0005-0000-0000-000067000000}"/>
    <cellStyle name="Comma 2 4" xfId="105" xr:uid="{00000000-0005-0000-0000-000068000000}"/>
    <cellStyle name="Comma 2 5" xfId="106" xr:uid="{00000000-0005-0000-0000-000069000000}"/>
    <cellStyle name="Comma 2 6" xfId="107" xr:uid="{00000000-0005-0000-0000-00006A000000}"/>
    <cellStyle name="Comma 2 7" xfId="108" xr:uid="{00000000-0005-0000-0000-00006B000000}"/>
    <cellStyle name="Comma 2 8" xfId="109" xr:uid="{00000000-0005-0000-0000-00006C000000}"/>
    <cellStyle name="Comma 2 9" xfId="110" xr:uid="{00000000-0005-0000-0000-00006D000000}"/>
    <cellStyle name="Comma 20" xfId="111" xr:uid="{00000000-0005-0000-0000-00006E000000}"/>
    <cellStyle name="Comma 21" xfId="112" xr:uid="{00000000-0005-0000-0000-00006F000000}"/>
    <cellStyle name="Comma 22" xfId="113" xr:uid="{00000000-0005-0000-0000-000070000000}"/>
    <cellStyle name="Comma 23" xfId="114" xr:uid="{00000000-0005-0000-0000-000071000000}"/>
    <cellStyle name="Comma 24" xfId="115" xr:uid="{00000000-0005-0000-0000-000072000000}"/>
    <cellStyle name="Comma 25" xfId="116" xr:uid="{00000000-0005-0000-0000-000073000000}"/>
    <cellStyle name="Comma 26" xfId="117" xr:uid="{00000000-0005-0000-0000-000074000000}"/>
    <cellStyle name="Comma 3" xfId="118" xr:uid="{00000000-0005-0000-0000-000075000000}"/>
    <cellStyle name="Comma 3 2" xfId="119" xr:uid="{00000000-0005-0000-0000-000076000000}"/>
    <cellStyle name="Comma 4" xfId="120" xr:uid="{00000000-0005-0000-0000-000077000000}"/>
    <cellStyle name="Comma 4 2" xfId="121" xr:uid="{00000000-0005-0000-0000-000078000000}"/>
    <cellStyle name="Comma 4 2 2" xfId="122" xr:uid="{00000000-0005-0000-0000-000079000000}"/>
    <cellStyle name="Comma 4 3" xfId="123" xr:uid="{00000000-0005-0000-0000-00007A000000}"/>
    <cellStyle name="Comma 5" xfId="124" xr:uid="{00000000-0005-0000-0000-00007B000000}"/>
    <cellStyle name="Comma 6" xfId="125" xr:uid="{00000000-0005-0000-0000-00007C000000}"/>
    <cellStyle name="Comma 6 2" xfId="126" xr:uid="{00000000-0005-0000-0000-00007D000000}"/>
    <cellStyle name="Comma 7" xfId="127" xr:uid="{00000000-0005-0000-0000-00007E000000}"/>
    <cellStyle name="Comma 8" xfId="128" xr:uid="{00000000-0005-0000-0000-00007F000000}"/>
    <cellStyle name="Comma 8 2" xfId="129" xr:uid="{00000000-0005-0000-0000-000080000000}"/>
    <cellStyle name="Comma 9" xfId="130" xr:uid="{00000000-0005-0000-0000-000081000000}"/>
    <cellStyle name="Comma 9 2" xfId="131" xr:uid="{00000000-0005-0000-0000-000082000000}"/>
    <cellStyle name="Explanatory Text 2" xfId="132" xr:uid="{00000000-0005-0000-0000-000083000000}"/>
    <cellStyle name="Explanatory Text 3" xfId="133" xr:uid="{00000000-0005-0000-0000-000084000000}"/>
    <cellStyle name="Explanatory Text 4" xfId="134" xr:uid="{00000000-0005-0000-0000-000085000000}"/>
    <cellStyle name="Good 2" xfId="135" xr:uid="{00000000-0005-0000-0000-000086000000}"/>
    <cellStyle name="Good 3" xfId="136" xr:uid="{00000000-0005-0000-0000-000087000000}"/>
    <cellStyle name="Good 4" xfId="137" xr:uid="{00000000-0005-0000-0000-000088000000}"/>
    <cellStyle name="Heading 1 2" xfId="138" xr:uid="{00000000-0005-0000-0000-000089000000}"/>
    <cellStyle name="Heading 1 3" xfId="139" xr:uid="{00000000-0005-0000-0000-00008A000000}"/>
    <cellStyle name="Heading 1 4" xfId="140" xr:uid="{00000000-0005-0000-0000-00008B000000}"/>
    <cellStyle name="Heading 2 2" xfId="141" xr:uid="{00000000-0005-0000-0000-00008C000000}"/>
    <cellStyle name="Heading 2 3" xfId="142" xr:uid="{00000000-0005-0000-0000-00008D000000}"/>
    <cellStyle name="Heading 2 4" xfId="143" xr:uid="{00000000-0005-0000-0000-00008E000000}"/>
    <cellStyle name="Heading 3 2" xfId="144" xr:uid="{00000000-0005-0000-0000-00008F000000}"/>
    <cellStyle name="Heading 3 3" xfId="145" xr:uid="{00000000-0005-0000-0000-000090000000}"/>
    <cellStyle name="Heading 3 4" xfId="146" xr:uid="{00000000-0005-0000-0000-000091000000}"/>
    <cellStyle name="Heading 4 2" xfId="147" xr:uid="{00000000-0005-0000-0000-000092000000}"/>
    <cellStyle name="Heading 4 3" xfId="148" xr:uid="{00000000-0005-0000-0000-000093000000}"/>
    <cellStyle name="Heading 4 4" xfId="149" xr:uid="{00000000-0005-0000-0000-000094000000}"/>
    <cellStyle name="Input 2" xfId="150" xr:uid="{00000000-0005-0000-0000-000095000000}"/>
    <cellStyle name="Input 3" xfId="151" xr:uid="{00000000-0005-0000-0000-000096000000}"/>
    <cellStyle name="Input 4" xfId="152" xr:uid="{00000000-0005-0000-0000-000097000000}"/>
    <cellStyle name="Linked Cell 2" xfId="153" xr:uid="{00000000-0005-0000-0000-000098000000}"/>
    <cellStyle name="Linked Cell 3" xfId="154" xr:uid="{00000000-0005-0000-0000-000099000000}"/>
    <cellStyle name="Linked Cell 4" xfId="155" xr:uid="{00000000-0005-0000-0000-00009A000000}"/>
    <cellStyle name="Neutral 2" xfId="156" xr:uid="{00000000-0005-0000-0000-00009B000000}"/>
    <cellStyle name="Neutral 3" xfId="157" xr:uid="{00000000-0005-0000-0000-00009C000000}"/>
    <cellStyle name="Neutral 4" xfId="158" xr:uid="{00000000-0005-0000-0000-00009D000000}"/>
    <cellStyle name="Normal 10" xfId="159" xr:uid="{00000000-0005-0000-0000-00009F000000}"/>
    <cellStyle name="Normal 11" xfId="160" xr:uid="{00000000-0005-0000-0000-0000A0000000}"/>
    <cellStyle name="Normal 11 2" xfId="161" xr:uid="{00000000-0005-0000-0000-0000A1000000}"/>
    <cellStyle name="Normal 12" xfId="162" xr:uid="{00000000-0005-0000-0000-0000A2000000}"/>
    <cellStyle name="Normal 12 2" xfId="163" xr:uid="{00000000-0005-0000-0000-0000A3000000}"/>
    <cellStyle name="Normal 12 3" xfId="164" xr:uid="{00000000-0005-0000-0000-0000A4000000}"/>
    <cellStyle name="Normal 12 4" xfId="165" xr:uid="{00000000-0005-0000-0000-0000A5000000}"/>
    <cellStyle name="Normal 13" xfId="166" xr:uid="{00000000-0005-0000-0000-0000A6000000}"/>
    <cellStyle name="Normal 14" xfId="167" xr:uid="{00000000-0005-0000-0000-0000A7000000}"/>
    <cellStyle name="Normal 15" xfId="168" xr:uid="{00000000-0005-0000-0000-0000A8000000}"/>
    <cellStyle name="Normal 16" xfId="169" xr:uid="{00000000-0005-0000-0000-0000A9000000}"/>
    <cellStyle name="Normal 17" xfId="170" xr:uid="{00000000-0005-0000-0000-0000AA000000}"/>
    <cellStyle name="Normal 17 2" xfId="171" xr:uid="{00000000-0005-0000-0000-0000AB000000}"/>
    <cellStyle name="Normal 18" xfId="172" xr:uid="{00000000-0005-0000-0000-0000AC000000}"/>
    <cellStyle name="Normal 19" xfId="173" xr:uid="{00000000-0005-0000-0000-0000AD000000}"/>
    <cellStyle name="Normal 2" xfId="174" xr:uid="{00000000-0005-0000-0000-0000AE000000}"/>
    <cellStyle name="Normal 2 10" xfId="175" xr:uid="{00000000-0005-0000-0000-0000AF000000}"/>
    <cellStyle name="Normal 2 11" xfId="176" xr:uid="{00000000-0005-0000-0000-0000B0000000}"/>
    <cellStyle name="Normal 2 12" xfId="177" xr:uid="{00000000-0005-0000-0000-0000B1000000}"/>
    <cellStyle name="Normal 2 13" xfId="178" xr:uid="{00000000-0005-0000-0000-0000B2000000}"/>
    <cellStyle name="Normal 2 14" xfId="179" xr:uid="{00000000-0005-0000-0000-0000B3000000}"/>
    <cellStyle name="Normal 2 15" xfId="180" xr:uid="{00000000-0005-0000-0000-0000B4000000}"/>
    <cellStyle name="Normal 2 16" xfId="181" xr:uid="{00000000-0005-0000-0000-0000B5000000}"/>
    <cellStyle name="Normal 2 2" xfId="182" xr:uid="{00000000-0005-0000-0000-0000B6000000}"/>
    <cellStyle name="Normal 2 2 2" xfId="183" xr:uid="{00000000-0005-0000-0000-0000B7000000}"/>
    <cellStyle name="Normal 2 2 3" xfId="184" xr:uid="{00000000-0005-0000-0000-0000B8000000}"/>
    <cellStyle name="Normal 2 2 4" xfId="185" xr:uid="{00000000-0005-0000-0000-0000B9000000}"/>
    <cellStyle name="Normal 2 2 5" xfId="186" xr:uid="{00000000-0005-0000-0000-0000BA000000}"/>
    <cellStyle name="Normal 2 2 6" xfId="187" xr:uid="{00000000-0005-0000-0000-0000BB000000}"/>
    <cellStyle name="Normal 2 2 7" xfId="188" xr:uid="{00000000-0005-0000-0000-0000BC000000}"/>
    <cellStyle name="Normal 2 2 8" xfId="189" xr:uid="{00000000-0005-0000-0000-0000BD000000}"/>
    <cellStyle name="Normal 2 2 9" xfId="190" xr:uid="{00000000-0005-0000-0000-0000BE000000}"/>
    <cellStyle name="Normal 2 3" xfId="191" xr:uid="{00000000-0005-0000-0000-0000BF000000}"/>
    <cellStyle name="Normal 2 4" xfId="192" xr:uid="{00000000-0005-0000-0000-0000C0000000}"/>
    <cellStyle name="Normal 2 4 2" xfId="193" xr:uid="{00000000-0005-0000-0000-0000C1000000}"/>
    <cellStyle name="Normal 2 4 2 2" xfId="194" xr:uid="{00000000-0005-0000-0000-0000C2000000}"/>
    <cellStyle name="Normal 2 4 3" xfId="195" xr:uid="{00000000-0005-0000-0000-0000C3000000}"/>
    <cellStyle name="Normal 2 4 4" xfId="196" xr:uid="{00000000-0005-0000-0000-0000C4000000}"/>
    <cellStyle name="Normal 2 5" xfId="197" xr:uid="{00000000-0005-0000-0000-0000C5000000}"/>
    <cellStyle name="Normal 2 6" xfId="198" xr:uid="{00000000-0005-0000-0000-0000C6000000}"/>
    <cellStyle name="Normal 2 7" xfId="199" xr:uid="{00000000-0005-0000-0000-0000C7000000}"/>
    <cellStyle name="Normal 2 8" xfId="200" xr:uid="{00000000-0005-0000-0000-0000C8000000}"/>
    <cellStyle name="Normal 2 9" xfId="201" xr:uid="{00000000-0005-0000-0000-0000C9000000}"/>
    <cellStyle name="Normal 20" xfId="202" xr:uid="{00000000-0005-0000-0000-0000CA000000}"/>
    <cellStyle name="Normal 21" xfId="203" xr:uid="{00000000-0005-0000-0000-0000CB000000}"/>
    <cellStyle name="Normal 22" xfId="204" xr:uid="{00000000-0005-0000-0000-0000CC000000}"/>
    <cellStyle name="Normal 23" xfId="205" xr:uid="{00000000-0005-0000-0000-0000CD000000}"/>
    <cellStyle name="Normal 24" xfId="206" xr:uid="{00000000-0005-0000-0000-0000CE000000}"/>
    <cellStyle name="Normal 25" xfId="207" xr:uid="{00000000-0005-0000-0000-0000CF000000}"/>
    <cellStyle name="Normal 26" xfId="208" xr:uid="{00000000-0005-0000-0000-0000D0000000}"/>
    <cellStyle name="Normal 3" xfId="209" xr:uid="{00000000-0005-0000-0000-0000D1000000}"/>
    <cellStyle name="Normal 3 2" xfId="210" xr:uid="{00000000-0005-0000-0000-0000D2000000}"/>
    <cellStyle name="Normal 3 3" xfId="211" xr:uid="{00000000-0005-0000-0000-0000D3000000}"/>
    <cellStyle name="Normal 3 4" xfId="212" xr:uid="{00000000-0005-0000-0000-0000D4000000}"/>
    <cellStyle name="Normal 3 5" xfId="213" xr:uid="{00000000-0005-0000-0000-0000D5000000}"/>
    <cellStyle name="Normal 30" xfId="214" xr:uid="{00000000-0005-0000-0000-0000D6000000}"/>
    <cellStyle name="Normal 4" xfId="215" xr:uid="{00000000-0005-0000-0000-0000D7000000}"/>
    <cellStyle name="Normal 4 2" xfId="216" xr:uid="{00000000-0005-0000-0000-0000D8000000}"/>
    <cellStyle name="Normal 5" xfId="217" xr:uid="{00000000-0005-0000-0000-0000D9000000}"/>
    <cellStyle name="Normal 5 2" xfId="218" xr:uid="{00000000-0005-0000-0000-0000DA000000}"/>
    <cellStyle name="Normal 6" xfId="219" xr:uid="{00000000-0005-0000-0000-0000DB000000}"/>
    <cellStyle name="Normal 7" xfId="220" xr:uid="{00000000-0005-0000-0000-0000DC000000}"/>
    <cellStyle name="Normal 7 2" xfId="221" xr:uid="{00000000-0005-0000-0000-0000DD000000}"/>
    <cellStyle name="Normal 8" xfId="222" xr:uid="{00000000-0005-0000-0000-0000DE000000}"/>
    <cellStyle name="Normal 9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Output 2" xfId="227" xr:uid="{00000000-0005-0000-0000-0000E3000000}"/>
    <cellStyle name="Output 3" xfId="228" xr:uid="{00000000-0005-0000-0000-0000E4000000}"/>
    <cellStyle name="Output 4" xfId="229" xr:uid="{00000000-0005-0000-0000-0000E5000000}"/>
    <cellStyle name="Percent 2" xfId="230" xr:uid="{00000000-0005-0000-0000-0000E6000000}"/>
    <cellStyle name="Percent 3" xfId="231" xr:uid="{00000000-0005-0000-0000-0000E7000000}"/>
    <cellStyle name="Percent 4" xfId="232" xr:uid="{00000000-0005-0000-0000-0000E8000000}"/>
    <cellStyle name="Percent 5" xfId="233" xr:uid="{00000000-0005-0000-0000-0000E9000000}"/>
    <cellStyle name="Percent 6" xfId="234" xr:uid="{00000000-0005-0000-0000-0000EA000000}"/>
    <cellStyle name="Percent 6 2" xfId="235" xr:uid="{00000000-0005-0000-0000-0000EB000000}"/>
    <cellStyle name="Percent 7" xfId="236" xr:uid="{00000000-0005-0000-0000-0000EC000000}"/>
    <cellStyle name="Title 2" xfId="237" xr:uid="{00000000-0005-0000-0000-0000ED000000}"/>
    <cellStyle name="Title 3" xfId="238" xr:uid="{00000000-0005-0000-0000-0000EE000000}"/>
    <cellStyle name="Title 4" xfId="239" xr:uid="{00000000-0005-0000-0000-0000EF000000}"/>
    <cellStyle name="Total 2" xfId="240" xr:uid="{00000000-0005-0000-0000-0000F0000000}"/>
    <cellStyle name="Total 3" xfId="241" xr:uid="{00000000-0005-0000-0000-0000F1000000}"/>
    <cellStyle name="Total 4" xfId="242" xr:uid="{00000000-0005-0000-0000-0000F2000000}"/>
    <cellStyle name="Warning Text 2" xfId="243" xr:uid="{00000000-0005-0000-0000-0000F3000000}"/>
    <cellStyle name="Warning Text 3" xfId="244" xr:uid="{00000000-0005-0000-0000-0000F4000000}"/>
    <cellStyle name="Warning Text 4" xfId="245" xr:uid="{00000000-0005-0000-0000-0000F5000000}"/>
    <cellStyle name="เครื่องหมายจุลภาค 2" xfId="246" xr:uid="{00000000-0005-0000-0000-0000F6000000}"/>
    <cellStyle name="เครื่องหมายจุลภาค 2 2" xfId="247" xr:uid="{00000000-0005-0000-0000-0000F7000000}"/>
    <cellStyle name="เครื่องหมายจุลภาค 2 3" xfId="248" xr:uid="{00000000-0005-0000-0000-0000F8000000}"/>
    <cellStyle name="เครื่องหมายจุลภาค 2 4" xfId="249" xr:uid="{00000000-0005-0000-0000-0000F9000000}"/>
    <cellStyle name="เครื่องหมายจุลภาค 2 5" xfId="250" xr:uid="{00000000-0005-0000-0000-0000FA000000}"/>
    <cellStyle name="เครื่องหมายจุลภาค 2 6" xfId="251" xr:uid="{00000000-0005-0000-0000-0000FB000000}"/>
    <cellStyle name="เครื่องหมายจุลภาค 2 7" xfId="252" xr:uid="{00000000-0005-0000-0000-0000FC000000}"/>
    <cellStyle name="เครื่องหมายจุลภาค 2 8" xfId="253" xr:uid="{00000000-0005-0000-0000-0000FD000000}"/>
    <cellStyle name="เครื่องหมายจุลภาค 2 9" xfId="254" xr:uid="{00000000-0005-0000-0000-0000FE000000}"/>
    <cellStyle name="เครื่องหมายจุลภาค 3" xfId="255" xr:uid="{00000000-0005-0000-0000-0000FF000000}"/>
    <cellStyle name="เครื่องหมายจุลภาค 3 2" xfId="256" xr:uid="{00000000-0005-0000-0000-000000010000}"/>
    <cellStyle name="เครื่องหมายจุลภาค 3 3" xfId="257" xr:uid="{00000000-0005-0000-0000-000001010000}"/>
    <cellStyle name="เครื่องหมายจุลภาค 3 4" xfId="258" xr:uid="{00000000-0005-0000-0000-000002010000}"/>
    <cellStyle name="เครื่องหมายจุลภาค 3 5" xfId="259" xr:uid="{00000000-0005-0000-0000-000003010000}"/>
    <cellStyle name="เครื่องหมายจุลภาค 3 6" xfId="260" xr:uid="{00000000-0005-0000-0000-000004010000}"/>
    <cellStyle name="เครื่องหมายจุลภาค 3 7" xfId="261" xr:uid="{00000000-0005-0000-0000-000005010000}"/>
    <cellStyle name="เครื่องหมายจุลภาค 3 8" xfId="262" xr:uid="{00000000-0005-0000-0000-000006010000}"/>
    <cellStyle name="เครื่องหมายจุลภาค 3 9" xfId="263" xr:uid="{00000000-0005-0000-0000-000007010000}"/>
    <cellStyle name="เครื่องหมายจุลภาค 4" xfId="264" xr:uid="{00000000-0005-0000-0000-000008010000}"/>
    <cellStyle name="เครื่องหมายจุลภาค 5" xfId="265" xr:uid="{00000000-0005-0000-0000-000009010000}"/>
    <cellStyle name="เครื่องหมายจุลภาค 6" xfId="266" xr:uid="{00000000-0005-0000-0000-00000A010000}"/>
    <cellStyle name="เครื่องหมายจุลภาค 7" xfId="267" xr:uid="{00000000-0005-0000-0000-00000B010000}"/>
    <cellStyle name="จุลภาค" xfId="1" builtinId="3"/>
    <cellStyle name="ปกติ" xfId="0" builtinId="0"/>
    <cellStyle name="ปกติ 10" xfId="268" xr:uid="{00000000-0005-0000-0000-00000C010000}"/>
    <cellStyle name="ปกติ 11" xfId="269" xr:uid="{00000000-0005-0000-0000-00000D010000}"/>
    <cellStyle name="ปกติ 2" xfId="270" xr:uid="{00000000-0005-0000-0000-00000E010000}"/>
    <cellStyle name="ปกติ 2 2" xfId="271" xr:uid="{00000000-0005-0000-0000-00000F010000}"/>
    <cellStyle name="ปกติ 2 2 2" xfId="272" xr:uid="{00000000-0005-0000-0000-000010010000}"/>
    <cellStyle name="ปกติ 2 3" xfId="273" xr:uid="{00000000-0005-0000-0000-000011010000}"/>
    <cellStyle name="ปกติ 2 4" xfId="274" xr:uid="{00000000-0005-0000-0000-000012010000}"/>
    <cellStyle name="ปกติ 2 5" xfId="275" xr:uid="{00000000-0005-0000-0000-000013010000}"/>
    <cellStyle name="ปกติ 2 6" xfId="276" xr:uid="{00000000-0005-0000-0000-000014010000}"/>
    <cellStyle name="ปกติ 2 7" xfId="277" xr:uid="{00000000-0005-0000-0000-000015010000}"/>
    <cellStyle name="ปกติ 2 8" xfId="278" xr:uid="{00000000-0005-0000-0000-000016010000}"/>
    <cellStyle name="ปกติ 2 9" xfId="279" xr:uid="{00000000-0005-0000-0000-000017010000}"/>
    <cellStyle name="ปกติ 3" xfId="280" xr:uid="{00000000-0005-0000-0000-000018010000}"/>
    <cellStyle name="ปกติ 3 10" xfId="281" xr:uid="{00000000-0005-0000-0000-000019010000}"/>
    <cellStyle name="ปกติ 3 11" xfId="282" xr:uid="{00000000-0005-0000-0000-00001A010000}"/>
    <cellStyle name="ปกติ 3 12" xfId="283" xr:uid="{00000000-0005-0000-0000-00001B010000}"/>
    <cellStyle name="ปกติ 3 2" xfId="284" xr:uid="{00000000-0005-0000-0000-00001C010000}"/>
    <cellStyle name="ปกติ 3 3" xfId="285" xr:uid="{00000000-0005-0000-0000-00001D010000}"/>
    <cellStyle name="ปกติ 3 4" xfId="286" xr:uid="{00000000-0005-0000-0000-00001E010000}"/>
    <cellStyle name="ปกติ 3 5" xfId="287" xr:uid="{00000000-0005-0000-0000-00001F010000}"/>
    <cellStyle name="ปกติ 3 6" xfId="288" xr:uid="{00000000-0005-0000-0000-000020010000}"/>
    <cellStyle name="ปกติ 3 7" xfId="289" xr:uid="{00000000-0005-0000-0000-000021010000}"/>
    <cellStyle name="ปกติ 3 8" xfId="290" xr:uid="{00000000-0005-0000-0000-000022010000}"/>
    <cellStyle name="ปกติ 3 9" xfId="291" xr:uid="{00000000-0005-0000-0000-000023010000}"/>
    <cellStyle name="ปกติ 4" xfId="292" xr:uid="{00000000-0005-0000-0000-000024010000}"/>
    <cellStyle name="ปกติ 5" xfId="293" xr:uid="{00000000-0005-0000-0000-000025010000}"/>
    <cellStyle name="ปกติ 6" xfId="294" xr:uid="{00000000-0005-0000-0000-000026010000}"/>
    <cellStyle name="ปกติ 7" xfId="295" xr:uid="{00000000-0005-0000-0000-000027010000}"/>
    <cellStyle name="ปกติ 8" xfId="296" xr:uid="{00000000-0005-0000-0000-000028010000}"/>
    <cellStyle name="ปกติ 9" xfId="297" xr:uid="{00000000-0005-0000-0000-000029010000}"/>
    <cellStyle name="ปกติ_Sheet1" xfId="299" xr:uid="{00000000-0005-0000-0000-00002A010000}"/>
    <cellStyle name="ลักษณะ 1" xfId="298" xr:uid="{00000000-0005-0000-0000-00002B01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AP50"/>
  <sheetViews>
    <sheetView zoomScale="80" zoomScaleNormal="80" workbookViewId="0">
      <pane xSplit="1" ySplit="8" topLeftCell="X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8.375" style="56" customWidth="1"/>
    <col min="2" max="2" width="21.75" style="56" customWidth="1"/>
    <col min="3" max="3" width="19.75" style="63" bestFit="1" customWidth="1"/>
    <col min="4" max="4" width="9.25" style="63" bestFit="1" customWidth="1"/>
    <col min="5" max="5" width="22.25" style="56" customWidth="1"/>
    <col min="6" max="6" width="14" style="56" customWidth="1"/>
    <col min="7" max="7" width="14.5" style="56" bestFit="1" customWidth="1"/>
    <col min="8" max="8" width="18.875" style="56" bestFit="1" customWidth="1"/>
    <col min="9" max="9" width="19.75" style="56" bestFit="1" customWidth="1"/>
    <col min="10" max="10" width="16.625" style="56" bestFit="1" customWidth="1"/>
    <col min="11" max="11" width="19.75" style="56" bestFit="1" customWidth="1"/>
    <col min="12" max="12" width="8.625" style="56" bestFit="1" customWidth="1"/>
    <col min="13" max="13" width="19.75" style="63" bestFit="1" customWidth="1"/>
    <col min="14" max="14" width="9.25" style="63" bestFit="1" customWidth="1"/>
    <col min="15" max="15" width="19.75" style="56" bestFit="1" customWidth="1"/>
    <col min="16" max="16" width="8.625" style="56" bestFit="1" customWidth="1"/>
    <col min="17" max="17" width="18" style="56" bestFit="1" customWidth="1"/>
    <col min="18" max="18" width="20.375" style="56" bestFit="1" customWidth="1"/>
    <col min="19" max="19" width="19.875" style="56" bestFit="1" customWidth="1"/>
    <col min="20" max="20" width="20.375" style="65" bestFit="1" customWidth="1"/>
    <col min="21" max="22" width="18.875" style="65" bestFit="1" customWidth="1"/>
    <col min="23" max="23" width="17.25" style="56" bestFit="1" customWidth="1"/>
    <col min="24" max="24" width="20.375" style="56" bestFit="1" customWidth="1"/>
    <col min="25" max="25" width="18.875" style="56" bestFit="1" customWidth="1"/>
    <col min="26" max="26" width="20.375" style="56" bestFit="1" customWidth="1"/>
    <col min="27" max="27" width="8.375" style="63" bestFit="1" customWidth="1"/>
    <col min="28" max="28" width="16.875" style="44" bestFit="1" customWidth="1"/>
    <col min="29" max="29" width="19.75" style="56" bestFit="1" customWidth="1"/>
    <col min="30" max="30" width="9.875" style="63" bestFit="1" customWidth="1"/>
    <col min="31" max="31" width="20.375" style="63" bestFit="1" customWidth="1"/>
    <col min="32" max="32" width="8.625" style="63" bestFit="1" customWidth="1"/>
    <col min="33" max="33" width="27.375" style="56" bestFit="1" customWidth="1"/>
    <col min="34" max="34" width="18.875" style="56" bestFit="1" customWidth="1"/>
    <col min="35" max="35" width="20.375" style="56" bestFit="1" customWidth="1"/>
    <col min="36" max="36" width="9.875" style="56" bestFit="1" customWidth="1"/>
    <col min="37" max="39" width="2.75" style="56" customWidth="1"/>
    <col min="40" max="40" width="18.875" style="56" bestFit="1" customWidth="1"/>
    <col min="41" max="41" width="20.25" style="56" bestFit="1" customWidth="1"/>
    <col min="42" max="42" width="22.625" style="56" bestFit="1" customWidth="1"/>
    <col min="43" max="16384" width="9" style="56"/>
  </cols>
  <sheetData>
    <row r="1" spans="1:42" s="40" customFormat="1" ht="17.45" customHeight="1">
      <c r="A1" s="40" t="s">
        <v>104</v>
      </c>
      <c r="T1" s="41"/>
      <c r="U1" s="41"/>
      <c r="V1" s="41"/>
    </row>
    <row r="2" spans="1:42" s="40" customFormat="1" ht="17.45" customHeight="1">
      <c r="A2" s="40" t="s">
        <v>75</v>
      </c>
      <c r="T2" s="41"/>
      <c r="U2" s="41"/>
      <c r="V2" s="41"/>
    </row>
    <row r="3" spans="1:42" s="40" customFormat="1" ht="17.45" customHeight="1">
      <c r="A3" s="42" t="s">
        <v>191</v>
      </c>
      <c r="B3" s="42"/>
      <c r="C3" s="43" t="s">
        <v>97</v>
      </c>
      <c r="D3" s="42"/>
      <c r="E3" s="43" t="s">
        <v>98</v>
      </c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42" s="40" customFormat="1" ht="15.75">
      <c r="A4" s="363" t="s">
        <v>0</v>
      </c>
      <c r="B4" s="392" t="s">
        <v>56</v>
      </c>
      <c r="C4" s="393"/>
      <c r="D4" s="393"/>
      <c r="E4" s="393"/>
      <c r="F4" s="393"/>
      <c r="G4" s="394"/>
      <c r="H4" s="395" t="s">
        <v>55</v>
      </c>
      <c r="I4" s="396"/>
      <c r="J4" s="396"/>
      <c r="K4" s="396"/>
      <c r="L4" s="396"/>
      <c r="M4" s="396"/>
      <c r="N4" s="396"/>
      <c r="O4" s="396"/>
      <c r="P4" s="396"/>
      <c r="Q4" s="397"/>
      <c r="R4" s="364"/>
      <c r="S4" s="364"/>
      <c r="T4" s="365"/>
      <c r="U4" s="365"/>
      <c r="V4" s="365"/>
      <c r="W4" s="365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</row>
    <row r="5" spans="1:42" s="80" customFormat="1" ht="29.25" customHeight="1">
      <c r="A5" s="363"/>
      <c r="B5" s="105" t="s">
        <v>1</v>
      </c>
      <c r="C5" s="366" t="s">
        <v>5</v>
      </c>
      <c r="D5" s="367"/>
      <c r="E5" s="367" t="s">
        <v>50</v>
      </c>
      <c r="F5" s="368"/>
      <c r="G5" s="106" t="s">
        <v>94</v>
      </c>
      <c r="H5" s="107" t="s">
        <v>1</v>
      </c>
      <c r="I5" s="398" t="s">
        <v>46</v>
      </c>
      <c r="J5" s="398"/>
      <c r="K5" s="398"/>
      <c r="L5" s="399"/>
      <c r="M5" s="404" t="s">
        <v>5</v>
      </c>
      <c r="N5" s="405"/>
      <c r="O5" s="405" t="s">
        <v>50</v>
      </c>
      <c r="P5" s="401"/>
      <c r="Q5" s="108" t="s">
        <v>94</v>
      </c>
      <c r="R5" s="109" t="s">
        <v>1</v>
      </c>
      <c r="S5" s="110" t="s">
        <v>4</v>
      </c>
      <c r="T5" s="369" t="s">
        <v>2</v>
      </c>
      <c r="U5" s="370"/>
      <c r="V5" s="369" t="s">
        <v>2</v>
      </c>
      <c r="W5" s="371"/>
      <c r="X5" s="372" t="s">
        <v>46</v>
      </c>
      <c r="Y5" s="372"/>
      <c r="Z5" s="372"/>
      <c r="AA5" s="373"/>
      <c r="AB5" s="374" t="s">
        <v>3</v>
      </c>
      <c r="AC5" s="362" t="s">
        <v>48</v>
      </c>
      <c r="AD5" s="362"/>
      <c r="AE5" s="376" t="s">
        <v>115</v>
      </c>
      <c r="AF5" s="369"/>
      <c r="AG5" s="362" t="s">
        <v>114</v>
      </c>
      <c r="AH5" s="362"/>
      <c r="AI5" s="362"/>
      <c r="AJ5" s="362"/>
    </row>
    <row r="6" spans="1:42" s="80" customFormat="1" ht="17.45" customHeight="1">
      <c r="A6" s="363"/>
      <c r="B6" s="75" t="s">
        <v>107</v>
      </c>
      <c r="C6" s="377" t="s">
        <v>49</v>
      </c>
      <c r="D6" s="378"/>
      <c r="E6" s="377" t="s">
        <v>110</v>
      </c>
      <c r="F6" s="409"/>
      <c r="G6" s="76" t="s">
        <v>93</v>
      </c>
      <c r="H6" s="77" t="s">
        <v>106</v>
      </c>
      <c r="I6" s="400" t="s">
        <v>45</v>
      </c>
      <c r="J6" s="401"/>
      <c r="K6" s="402" t="s">
        <v>47</v>
      </c>
      <c r="L6" s="78" t="s">
        <v>44</v>
      </c>
      <c r="M6" s="406" t="s">
        <v>108</v>
      </c>
      <c r="N6" s="407"/>
      <c r="O6" s="406" t="s">
        <v>177</v>
      </c>
      <c r="P6" s="408"/>
      <c r="Q6" s="79" t="s">
        <v>93</v>
      </c>
      <c r="R6" s="94" t="s">
        <v>111</v>
      </c>
      <c r="S6" s="95" t="s">
        <v>112</v>
      </c>
      <c r="T6" s="385" t="s">
        <v>220</v>
      </c>
      <c r="U6" s="387"/>
      <c r="V6" s="388" t="s">
        <v>193</v>
      </c>
      <c r="W6" s="389"/>
      <c r="X6" s="370" t="s">
        <v>45</v>
      </c>
      <c r="Y6" s="371"/>
      <c r="Z6" s="365" t="s">
        <v>47</v>
      </c>
      <c r="AA6" s="96" t="s">
        <v>44</v>
      </c>
      <c r="AB6" s="375"/>
      <c r="AC6" s="94" t="s">
        <v>45</v>
      </c>
      <c r="AD6" s="96" t="s">
        <v>44</v>
      </c>
      <c r="AE6" s="385" t="s">
        <v>221</v>
      </c>
      <c r="AF6" s="386"/>
      <c r="AG6" s="222" t="s">
        <v>222</v>
      </c>
      <c r="AH6" s="181" t="s">
        <v>187</v>
      </c>
      <c r="AI6" s="362" t="s">
        <v>113</v>
      </c>
      <c r="AJ6" s="362"/>
    </row>
    <row r="7" spans="1:42" s="50" customFormat="1" ht="17.45" customHeight="1">
      <c r="A7" s="363"/>
      <c r="B7" s="81"/>
      <c r="C7" s="82" t="s">
        <v>8</v>
      </c>
      <c r="D7" s="71" t="s">
        <v>44</v>
      </c>
      <c r="E7" s="82" t="s">
        <v>8</v>
      </c>
      <c r="F7" s="72" t="s">
        <v>44</v>
      </c>
      <c r="G7" s="83" t="s">
        <v>105</v>
      </c>
      <c r="H7" s="84"/>
      <c r="I7" s="85" t="s">
        <v>35</v>
      </c>
      <c r="J7" s="85" t="s">
        <v>34</v>
      </c>
      <c r="K7" s="403"/>
      <c r="L7" s="86"/>
      <c r="M7" s="87" t="s">
        <v>8</v>
      </c>
      <c r="N7" s="73" t="s">
        <v>44</v>
      </c>
      <c r="O7" s="87" t="s">
        <v>8</v>
      </c>
      <c r="P7" s="74" t="s">
        <v>44</v>
      </c>
      <c r="Q7" s="88" t="s">
        <v>105</v>
      </c>
      <c r="R7" s="98"/>
      <c r="S7" s="98"/>
      <c r="T7" s="99" t="s">
        <v>35</v>
      </c>
      <c r="U7" s="99" t="s">
        <v>34</v>
      </c>
      <c r="V7" s="99" t="s">
        <v>35</v>
      </c>
      <c r="W7" s="99" t="s">
        <v>34</v>
      </c>
      <c r="X7" s="100" t="s">
        <v>35</v>
      </c>
      <c r="Y7" s="100" t="s">
        <v>34</v>
      </c>
      <c r="Z7" s="384"/>
      <c r="AA7" s="101"/>
      <c r="AB7" s="102" t="s">
        <v>34</v>
      </c>
      <c r="AC7" s="98"/>
      <c r="AD7" s="103"/>
      <c r="AE7" s="93" t="s">
        <v>8</v>
      </c>
      <c r="AF7" s="92" t="s">
        <v>44</v>
      </c>
      <c r="AG7" s="100" t="s">
        <v>8</v>
      </c>
      <c r="AH7" s="100" t="s">
        <v>8</v>
      </c>
      <c r="AI7" s="100" t="s">
        <v>7</v>
      </c>
      <c r="AJ7" s="100" t="s">
        <v>44</v>
      </c>
    </row>
    <row r="8" spans="1:42" s="91" customFormat="1" ht="18.75" customHeight="1">
      <c r="A8" s="363"/>
      <c r="B8" s="89" t="s">
        <v>9</v>
      </c>
      <c r="C8" s="379" t="s">
        <v>10</v>
      </c>
      <c r="D8" s="379"/>
      <c r="E8" s="379" t="s">
        <v>11</v>
      </c>
      <c r="F8" s="379"/>
      <c r="G8" s="89" t="s">
        <v>43</v>
      </c>
      <c r="H8" s="90" t="s">
        <v>12</v>
      </c>
      <c r="I8" s="90" t="s">
        <v>13</v>
      </c>
      <c r="J8" s="90" t="s">
        <v>52</v>
      </c>
      <c r="K8" s="380" t="s">
        <v>109</v>
      </c>
      <c r="L8" s="381"/>
      <c r="M8" s="380" t="s">
        <v>36</v>
      </c>
      <c r="N8" s="381"/>
      <c r="O8" s="380" t="s">
        <v>118</v>
      </c>
      <c r="P8" s="381"/>
      <c r="Q8" s="90" t="s">
        <v>65</v>
      </c>
      <c r="R8" s="104" t="s">
        <v>66</v>
      </c>
      <c r="S8" s="104" t="s">
        <v>119</v>
      </c>
      <c r="T8" s="358" t="s">
        <v>120</v>
      </c>
      <c r="U8" s="360"/>
      <c r="V8" s="358" t="s">
        <v>121</v>
      </c>
      <c r="W8" s="360"/>
      <c r="X8" s="358" t="s">
        <v>122</v>
      </c>
      <c r="Y8" s="359"/>
      <c r="Z8" s="359"/>
      <c r="AA8" s="360"/>
      <c r="AB8" s="104" t="s">
        <v>123</v>
      </c>
      <c r="AC8" s="358" t="s">
        <v>124</v>
      </c>
      <c r="AD8" s="360"/>
      <c r="AE8" s="361" t="s">
        <v>125</v>
      </c>
      <c r="AF8" s="361"/>
      <c r="AG8" s="358" t="s">
        <v>126</v>
      </c>
      <c r="AH8" s="359"/>
      <c r="AI8" s="359"/>
      <c r="AJ8" s="360"/>
      <c r="AN8" s="91" t="s">
        <v>189</v>
      </c>
      <c r="AO8" s="91" t="s">
        <v>185</v>
      </c>
      <c r="AP8" s="91" t="s">
        <v>186</v>
      </c>
    </row>
    <row r="9" spans="1:42" s="137" customFormat="1" ht="17.45" customHeight="1">
      <c r="A9" s="145" t="s">
        <v>14</v>
      </c>
      <c r="B9" s="48">
        <f>SUM(B10:B15)</f>
        <v>195340873.09999999</v>
      </c>
      <c r="C9" s="48">
        <f>SUM(C10:C15)</f>
        <v>198809899.31999999</v>
      </c>
      <c r="D9" s="49">
        <f>C9*100/B9</f>
        <v>101.77588344156941</v>
      </c>
      <c r="E9" s="48">
        <f>SUM(E10:E15)</f>
        <v>198809899.31999999</v>
      </c>
      <c r="F9" s="49">
        <f>E9*100/C9</f>
        <v>100</v>
      </c>
      <c r="G9" s="48">
        <f>SUM(G10:G15)</f>
        <v>0</v>
      </c>
      <c r="H9" s="48">
        <f>SUM(H10:H15)</f>
        <v>205199886.84999999</v>
      </c>
      <c r="I9" s="48">
        <f>SUM(I10:I15)</f>
        <v>178353835.45500001</v>
      </c>
      <c r="J9" s="48">
        <f>SUM(J10:J15)</f>
        <v>1489135</v>
      </c>
      <c r="K9" s="48">
        <f>SUM(K10:K15)</f>
        <v>189356029.685</v>
      </c>
      <c r="L9" s="49">
        <f t="shared" ref="L9:L29" si="0">K9*100/H9</f>
        <v>92.278817786784757</v>
      </c>
      <c r="M9" s="48">
        <f>SUM(M10:M15)</f>
        <v>199811035.33999994</v>
      </c>
      <c r="N9" s="49">
        <f t="shared" ref="N9:N29" si="1">M9*100/H9</f>
        <v>97.373852591868513</v>
      </c>
      <c r="O9" s="48">
        <f>SUM(O10:O15)</f>
        <v>199801035.33999997</v>
      </c>
      <c r="P9" s="49">
        <f t="shared" ref="P9:P29" si="2">O9*100/M9</f>
        <v>99.994995271415831</v>
      </c>
      <c r="Q9" s="48">
        <f t="shared" ref="Q9:W9" si="3">SUM(Q10:Q15)</f>
        <v>9999.9999999850988</v>
      </c>
      <c r="R9" s="200">
        <f t="shared" si="3"/>
        <v>223630000</v>
      </c>
      <c r="S9" s="200">
        <f t="shared" si="3"/>
        <v>43230584.009999998</v>
      </c>
      <c r="T9" s="200">
        <f t="shared" ref="T9" si="4">SUM(T10:T15)</f>
        <v>143865789.66999999</v>
      </c>
      <c r="U9" s="202">
        <f t="shared" si="3"/>
        <v>14930568.009999998</v>
      </c>
      <c r="V9" s="200">
        <f t="shared" si="3"/>
        <v>17185517.890000001</v>
      </c>
      <c r="W9" s="200">
        <f t="shared" si="3"/>
        <v>15749247.229999997</v>
      </c>
      <c r="X9" s="201">
        <f t="shared" ref="X9:X29" si="5">T9+V9</f>
        <v>161051307.56</v>
      </c>
      <c r="Y9" s="201">
        <f t="shared" ref="Y9:Y29" si="6">U9+W9</f>
        <v>30679815.239999995</v>
      </c>
      <c r="Z9" s="201">
        <f>X9+Y9</f>
        <v>191731122.80000001</v>
      </c>
      <c r="AA9" s="201">
        <f t="shared" ref="AA9:AA29" si="7">Z9*100/R9</f>
        <v>85.735868532844435</v>
      </c>
      <c r="AB9" s="200"/>
      <c r="AC9" s="201">
        <f t="shared" ref="AC9:AC18" si="8">R9-Z9</f>
        <v>31898877.199999988</v>
      </c>
      <c r="AD9" s="201">
        <f t="shared" ref="AD9:AD29" si="9">AC9*100/R9</f>
        <v>14.264131467155565</v>
      </c>
      <c r="AE9" s="200">
        <f>SUM(AE10:AE15)</f>
        <v>184898774.63</v>
      </c>
      <c r="AF9" s="201">
        <f t="shared" ref="AF9:AF29" si="10">AE9*100/Z9</f>
        <v>96.436494988282618</v>
      </c>
      <c r="AG9" s="200">
        <f>SUM(AG10:AG15)</f>
        <v>113914373.04000001</v>
      </c>
      <c r="AH9" s="200">
        <f>SUM(AH10:AH15)</f>
        <v>14948991.719999999</v>
      </c>
      <c r="AI9" s="224">
        <f>SUM(AI10:AI15)</f>
        <v>128863364.76000001</v>
      </c>
      <c r="AJ9" s="225">
        <f t="shared" ref="AJ9:AJ29" si="11">AI9*100/AE9</f>
        <v>69.694006906139762</v>
      </c>
      <c r="AL9" s="146"/>
      <c r="AM9" s="146"/>
      <c r="AN9" s="232">
        <f t="shared" ref="AN9:AN29" si="12">Z9-R9</f>
        <v>-31898877.199999988</v>
      </c>
      <c r="AO9" s="232">
        <f t="shared" ref="AO9:AO29" si="13">AE9-Z9</f>
        <v>-6832348.1700000167</v>
      </c>
      <c r="AP9" s="232">
        <f t="shared" ref="AP9:AP29" si="14">AI9-AE9</f>
        <v>-56035409.86999999</v>
      </c>
    </row>
    <row r="10" spans="1:42" s="139" customFormat="1" ht="17.45" customHeight="1">
      <c r="A10" s="138" t="s">
        <v>15</v>
      </c>
      <c r="B10" s="53">
        <v>123000000</v>
      </c>
      <c r="C10" s="53">
        <v>105402026.95999999</v>
      </c>
      <c r="D10" s="53">
        <f t="shared" ref="D10:D29" si="15">C10*100/B10</f>
        <v>85.692704845528453</v>
      </c>
      <c r="E10" s="177">
        <v>105402026.95999999</v>
      </c>
      <c r="F10" s="53">
        <f>E10*100/C10</f>
        <v>100</v>
      </c>
      <c r="G10" s="53">
        <f>C10-E10</f>
        <v>0</v>
      </c>
      <c r="H10" s="53">
        <v>118000000</v>
      </c>
      <c r="I10" s="53">
        <v>104297097.58374999</v>
      </c>
      <c r="J10" s="53">
        <v>0</v>
      </c>
      <c r="K10" s="53">
        <f>I10+J10</f>
        <v>104297097.58374999</v>
      </c>
      <c r="L10" s="53">
        <f t="shared" si="0"/>
        <v>88.387370833686447</v>
      </c>
      <c r="M10" s="53">
        <v>115300965.84999998</v>
      </c>
      <c r="N10" s="53">
        <f t="shared" si="1"/>
        <v>97.712682923728792</v>
      </c>
      <c r="O10" s="53">
        <v>115290965.84999999</v>
      </c>
      <c r="P10" s="53">
        <f t="shared" si="2"/>
        <v>99.991327045765615</v>
      </c>
      <c r="Q10" s="53">
        <f t="shared" ref="Q10:Q15" si="16">M10-O10</f>
        <v>9999.9999999850988</v>
      </c>
      <c r="R10" s="176">
        <v>122000000</v>
      </c>
      <c r="S10" s="176">
        <v>34443569.259999998</v>
      </c>
      <c r="T10" s="176">
        <v>81137316.159999996</v>
      </c>
      <c r="U10" s="176">
        <v>0</v>
      </c>
      <c r="V10" s="53">
        <v>10631457.880000001</v>
      </c>
      <c r="W10" s="53">
        <v>0</v>
      </c>
      <c r="X10" s="176">
        <f t="shared" si="5"/>
        <v>91768774.039999992</v>
      </c>
      <c r="Y10" s="176">
        <f t="shared" si="6"/>
        <v>0</v>
      </c>
      <c r="Z10" s="176">
        <f>X10+Y10</f>
        <v>91768774.039999992</v>
      </c>
      <c r="AA10" s="176">
        <f t="shared" si="7"/>
        <v>75.220306590163929</v>
      </c>
      <c r="AB10" s="200"/>
      <c r="AC10" s="176">
        <f t="shared" si="8"/>
        <v>30231225.960000008</v>
      </c>
      <c r="AD10" s="176">
        <f t="shared" si="9"/>
        <v>24.779693409836074</v>
      </c>
      <c r="AE10" s="53">
        <v>88559221.189999998</v>
      </c>
      <c r="AF10" s="176">
        <f t="shared" si="10"/>
        <v>96.502565405743553</v>
      </c>
      <c r="AG10" s="53">
        <v>58358783.259999998</v>
      </c>
      <c r="AH10" s="53">
        <v>7041168.9100000001</v>
      </c>
      <c r="AI10" s="226">
        <f t="shared" ref="AI10:AI28" si="17">AG10+AH10</f>
        <v>65399952.170000002</v>
      </c>
      <c r="AJ10" s="227">
        <f t="shared" si="11"/>
        <v>73.848833911589196</v>
      </c>
      <c r="AL10" s="146"/>
      <c r="AM10" s="146"/>
      <c r="AN10" s="235">
        <f t="shared" si="12"/>
        <v>-30231225.960000008</v>
      </c>
      <c r="AO10" s="235">
        <f t="shared" si="13"/>
        <v>-3209552.849999994</v>
      </c>
      <c r="AP10" s="235">
        <f t="shared" si="14"/>
        <v>-23159269.019999996</v>
      </c>
    </row>
    <row r="11" spans="1:42" s="139" customFormat="1" ht="17.45" customHeight="1">
      <c r="A11" s="138" t="s">
        <v>16</v>
      </c>
      <c r="B11" s="53">
        <v>2000000</v>
      </c>
      <c r="C11" s="53">
        <v>2203241.66</v>
      </c>
      <c r="D11" s="53">
        <f t="shared" si="15"/>
        <v>110.162083</v>
      </c>
      <c r="E11" s="177">
        <v>2203241.66</v>
      </c>
      <c r="F11" s="53">
        <f t="shared" ref="F11:F29" si="18">E11*100/C11</f>
        <v>100</v>
      </c>
      <c r="G11" s="53">
        <f t="shared" ref="G11:G15" si="19">C11-E11</f>
        <v>0</v>
      </c>
      <c r="H11" s="53">
        <v>9000000</v>
      </c>
      <c r="I11" s="53">
        <v>6586440.8012500005</v>
      </c>
      <c r="J11" s="53">
        <v>0</v>
      </c>
      <c r="K11" s="53">
        <f t="shared" ref="K11:K15" si="20">I11+J11</f>
        <v>6586440.8012500005</v>
      </c>
      <c r="L11" s="53">
        <f t="shared" si="0"/>
        <v>73.182675569444442</v>
      </c>
      <c r="M11" s="53">
        <v>2321351.19</v>
      </c>
      <c r="N11" s="53">
        <f t="shared" si="1"/>
        <v>25.792791000000001</v>
      </c>
      <c r="O11" s="53">
        <v>2321351.19</v>
      </c>
      <c r="P11" s="53">
        <f t="shared" si="2"/>
        <v>100</v>
      </c>
      <c r="Q11" s="53">
        <f t="shared" si="16"/>
        <v>0</v>
      </c>
      <c r="R11" s="176">
        <v>8000000</v>
      </c>
      <c r="S11" s="176">
        <v>512410.57</v>
      </c>
      <c r="T11" s="176">
        <v>4793622.08</v>
      </c>
      <c r="U11" s="176">
        <v>0</v>
      </c>
      <c r="V11" s="53">
        <v>253399.7</v>
      </c>
      <c r="W11" s="53">
        <v>0</v>
      </c>
      <c r="X11" s="176">
        <f t="shared" si="5"/>
        <v>5047021.78</v>
      </c>
      <c r="Y11" s="176">
        <f t="shared" si="6"/>
        <v>0</v>
      </c>
      <c r="Z11" s="176">
        <f t="shared" ref="Z11:Z28" si="21">X11+Y11</f>
        <v>5047021.78</v>
      </c>
      <c r="AA11" s="176">
        <f t="shared" si="7"/>
        <v>63.08777225</v>
      </c>
      <c r="AB11" s="200"/>
      <c r="AC11" s="176">
        <f t="shared" si="8"/>
        <v>2952978.2199999997</v>
      </c>
      <c r="AD11" s="176">
        <f t="shared" si="9"/>
        <v>36.91222775</v>
      </c>
      <c r="AE11" s="53">
        <v>1525043.08</v>
      </c>
      <c r="AF11" s="176">
        <f t="shared" si="10"/>
        <v>30.216693061308721</v>
      </c>
      <c r="AG11" s="176">
        <v>948777.49</v>
      </c>
      <c r="AH11" s="53">
        <v>185619.01</v>
      </c>
      <c r="AI11" s="226">
        <f t="shared" si="17"/>
        <v>1134396.5</v>
      </c>
      <c r="AJ11" s="227">
        <f t="shared" si="11"/>
        <v>74.384554435013072</v>
      </c>
      <c r="AL11" s="146"/>
      <c r="AM11" s="146"/>
      <c r="AN11" s="235">
        <f t="shared" si="12"/>
        <v>-2952978.2199999997</v>
      </c>
      <c r="AO11" s="235">
        <f t="shared" si="13"/>
        <v>-3521978.7</v>
      </c>
      <c r="AP11" s="235">
        <f t="shared" si="14"/>
        <v>-390646.58000000007</v>
      </c>
    </row>
    <row r="12" spans="1:42" s="139" customFormat="1" ht="17.45" customHeight="1">
      <c r="A12" s="138" t="s">
        <v>17</v>
      </c>
      <c r="B12" s="53">
        <v>43965963.82</v>
      </c>
      <c r="C12" s="53">
        <v>62514058.940000005</v>
      </c>
      <c r="D12" s="53">
        <f t="shared" si="15"/>
        <v>142.18739567711359</v>
      </c>
      <c r="E12" s="177">
        <v>62514058.940000005</v>
      </c>
      <c r="F12" s="53">
        <f t="shared" si="18"/>
        <v>100.00000000000001</v>
      </c>
      <c r="G12" s="53">
        <f t="shared" si="19"/>
        <v>0</v>
      </c>
      <c r="H12" s="53">
        <v>48000000</v>
      </c>
      <c r="I12" s="53">
        <v>44727431.899999999</v>
      </c>
      <c r="J12" s="53">
        <v>421135</v>
      </c>
      <c r="K12" s="53">
        <v>54661626.129999995</v>
      </c>
      <c r="L12" s="53">
        <f t="shared" si="0"/>
        <v>113.87838777083333</v>
      </c>
      <c r="M12" s="53">
        <v>54661626.129999995</v>
      </c>
      <c r="N12" s="53">
        <f t="shared" si="1"/>
        <v>113.87838777083333</v>
      </c>
      <c r="O12" s="53">
        <v>54661626.130000003</v>
      </c>
      <c r="P12" s="53">
        <f t="shared" si="2"/>
        <v>100.00000000000001</v>
      </c>
      <c r="Q12" s="53">
        <f t="shared" si="16"/>
        <v>0</v>
      </c>
      <c r="R12" s="176">
        <v>49000000</v>
      </c>
      <c r="S12" s="176">
        <v>8002838.8300000001</v>
      </c>
      <c r="T12" s="176">
        <v>37750432.119999997</v>
      </c>
      <c r="U12" s="176">
        <v>2434709.7599999979</v>
      </c>
      <c r="V12" s="53">
        <v>3994907.1999999997</v>
      </c>
      <c r="W12" s="53">
        <v>2254275.1499999985</v>
      </c>
      <c r="X12" s="176">
        <f t="shared" si="5"/>
        <v>41745339.32</v>
      </c>
      <c r="Y12" s="176">
        <f t="shared" si="6"/>
        <v>4688984.9099999964</v>
      </c>
      <c r="Z12" s="176">
        <f t="shared" si="21"/>
        <v>46434324.229999997</v>
      </c>
      <c r="AA12" s="176">
        <f t="shared" si="7"/>
        <v>94.763926999999995</v>
      </c>
      <c r="AB12" s="200"/>
      <c r="AC12" s="176">
        <f t="shared" si="8"/>
        <v>2565675.7700000033</v>
      </c>
      <c r="AD12" s="176">
        <f t="shared" si="9"/>
        <v>5.2360730000000064</v>
      </c>
      <c r="AE12" s="53">
        <v>46434324.229999997</v>
      </c>
      <c r="AF12" s="176">
        <f t="shared" si="10"/>
        <v>100</v>
      </c>
      <c r="AG12" s="176">
        <v>28155019.210000001</v>
      </c>
      <c r="AH12" s="53">
        <v>5176577.3</v>
      </c>
      <c r="AI12" s="226">
        <f t="shared" si="17"/>
        <v>33331596.510000002</v>
      </c>
      <c r="AJ12" s="227">
        <f t="shared" si="11"/>
        <v>71.782236659460921</v>
      </c>
      <c r="AL12" s="146"/>
      <c r="AM12" s="146"/>
      <c r="AN12" s="235">
        <f t="shared" si="12"/>
        <v>-2565675.7700000033</v>
      </c>
      <c r="AO12" s="235">
        <f t="shared" si="13"/>
        <v>0</v>
      </c>
      <c r="AP12" s="235">
        <f t="shared" si="14"/>
        <v>-13102727.719999995</v>
      </c>
    </row>
    <row r="13" spans="1:42" s="139" customFormat="1" ht="21" customHeight="1">
      <c r="A13" s="281" t="s">
        <v>18</v>
      </c>
      <c r="B13" s="53">
        <v>24424032.030000001</v>
      </c>
      <c r="C13" s="53">
        <v>27065611.34</v>
      </c>
      <c r="D13" s="53">
        <f t="shared" si="15"/>
        <v>110.81549232639128</v>
      </c>
      <c r="E13" s="177">
        <v>27065611.34</v>
      </c>
      <c r="F13" s="53">
        <f t="shared" si="18"/>
        <v>100</v>
      </c>
      <c r="G13" s="53">
        <f t="shared" si="19"/>
        <v>0</v>
      </c>
      <c r="H13" s="53">
        <v>28000000</v>
      </c>
      <c r="I13" s="53">
        <v>21044793.740000002</v>
      </c>
      <c r="J13" s="53">
        <v>1068000</v>
      </c>
      <c r="K13" s="53">
        <f t="shared" si="20"/>
        <v>22112793.740000002</v>
      </c>
      <c r="L13" s="53">
        <f t="shared" si="0"/>
        <v>78.97426335714286</v>
      </c>
      <c r="M13" s="53">
        <v>26326095.039999999</v>
      </c>
      <c r="N13" s="53">
        <f t="shared" si="1"/>
        <v>94.021767999999994</v>
      </c>
      <c r="O13" s="53">
        <v>26326095.039999999</v>
      </c>
      <c r="P13" s="53">
        <f t="shared" si="2"/>
        <v>100</v>
      </c>
      <c r="Q13" s="53">
        <f t="shared" si="16"/>
        <v>0</v>
      </c>
      <c r="R13" s="208">
        <v>43000000</v>
      </c>
      <c r="S13" s="176">
        <v>150757.9</v>
      </c>
      <c r="T13" s="208">
        <v>19256416.690000001</v>
      </c>
      <c r="U13" s="208">
        <v>12445248.25</v>
      </c>
      <c r="V13" s="175">
        <v>2226500.67</v>
      </c>
      <c r="W13" s="175">
        <v>13494972.079999998</v>
      </c>
      <c r="X13" s="208">
        <f t="shared" si="5"/>
        <v>21482917.359999999</v>
      </c>
      <c r="Y13" s="208">
        <f t="shared" si="6"/>
        <v>25940220.329999998</v>
      </c>
      <c r="Z13" s="208">
        <f t="shared" si="21"/>
        <v>47423137.689999998</v>
      </c>
      <c r="AA13" s="208">
        <f t="shared" si="7"/>
        <v>110.28636672093023</v>
      </c>
      <c r="AB13" s="280" t="s">
        <v>151</v>
      </c>
      <c r="AC13" s="176">
        <f t="shared" si="8"/>
        <v>-4423137.6899999976</v>
      </c>
      <c r="AD13" s="176">
        <f t="shared" si="9"/>
        <v>-10.286366720930227</v>
      </c>
      <c r="AE13" s="53">
        <v>47423137.689999998</v>
      </c>
      <c r="AF13" s="176">
        <f t="shared" si="10"/>
        <v>100</v>
      </c>
      <c r="AG13" s="176">
        <v>26089213.659999996</v>
      </c>
      <c r="AH13" s="53">
        <v>2396086.5</v>
      </c>
      <c r="AI13" s="226">
        <f t="shared" si="17"/>
        <v>28485300.159999996</v>
      </c>
      <c r="AJ13" s="227">
        <f t="shared" si="11"/>
        <v>60.066249403836096</v>
      </c>
      <c r="AL13" s="146"/>
      <c r="AM13" s="146"/>
      <c r="AN13" s="236">
        <f t="shared" si="12"/>
        <v>4423137.6899999976</v>
      </c>
      <c r="AO13" s="235">
        <f t="shared" si="13"/>
        <v>0</v>
      </c>
      <c r="AP13" s="235">
        <f t="shared" si="14"/>
        <v>-18937837.530000001</v>
      </c>
    </row>
    <row r="14" spans="1:42" s="139" customFormat="1" ht="17.25" customHeight="1">
      <c r="A14" s="138" t="s">
        <v>19</v>
      </c>
      <c r="B14" s="53">
        <v>0</v>
      </c>
      <c r="C14" s="53">
        <v>0</v>
      </c>
      <c r="D14" s="53" t="e">
        <f t="shared" si="15"/>
        <v>#DIV/0!</v>
      </c>
      <c r="E14" s="279">
        <v>0</v>
      </c>
      <c r="F14" s="53" t="e">
        <f t="shared" si="18"/>
        <v>#DIV/0!</v>
      </c>
      <c r="G14" s="53">
        <f t="shared" si="19"/>
        <v>0</v>
      </c>
      <c r="H14" s="53">
        <v>0</v>
      </c>
      <c r="I14" s="53">
        <v>0</v>
      </c>
      <c r="J14" s="53">
        <v>0</v>
      </c>
      <c r="K14" s="53">
        <f t="shared" si="20"/>
        <v>0</v>
      </c>
      <c r="L14" s="53" t="e">
        <f t="shared" si="0"/>
        <v>#DIV/0!</v>
      </c>
      <c r="M14" s="53"/>
      <c r="N14" s="53" t="e">
        <f t="shared" si="1"/>
        <v>#DIV/0!</v>
      </c>
      <c r="O14" s="53"/>
      <c r="P14" s="53" t="e">
        <f t="shared" si="2"/>
        <v>#DIV/0!</v>
      </c>
      <c r="Q14" s="53">
        <f t="shared" si="16"/>
        <v>0</v>
      </c>
      <c r="R14" s="176">
        <v>50000</v>
      </c>
      <c r="S14" s="176">
        <v>8750</v>
      </c>
      <c r="T14" s="176">
        <v>0</v>
      </c>
      <c r="U14" s="176">
        <v>5640</v>
      </c>
      <c r="V14" s="53">
        <v>0</v>
      </c>
      <c r="W14" s="53">
        <v>0</v>
      </c>
      <c r="X14" s="176">
        <f t="shared" si="5"/>
        <v>0</v>
      </c>
      <c r="Y14" s="176">
        <f t="shared" si="6"/>
        <v>5640</v>
      </c>
      <c r="Z14" s="176">
        <f t="shared" si="21"/>
        <v>5640</v>
      </c>
      <c r="AA14" s="176">
        <f t="shared" si="7"/>
        <v>11.28</v>
      </c>
      <c r="AB14" s="200"/>
      <c r="AC14" s="176">
        <f t="shared" si="8"/>
        <v>44360</v>
      </c>
      <c r="AD14" s="176">
        <f t="shared" si="9"/>
        <v>88.72</v>
      </c>
      <c r="AE14" s="53">
        <v>5640</v>
      </c>
      <c r="AF14" s="176">
        <f t="shared" si="10"/>
        <v>100</v>
      </c>
      <c r="AG14" s="176">
        <v>5640</v>
      </c>
      <c r="AH14" s="53"/>
      <c r="AI14" s="226">
        <f t="shared" si="17"/>
        <v>5640</v>
      </c>
      <c r="AJ14" s="227">
        <f t="shared" si="11"/>
        <v>100</v>
      </c>
      <c r="AL14" s="146"/>
      <c r="AM14" s="146"/>
      <c r="AN14" s="235">
        <f t="shared" si="12"/>
        <v>-44360</v>
      </c>
      <c r="AO14" s="235">
        <f t="shared" si="13"/>
        <v>0</v>
      </c>
      <c r="AP14" s="235">
        <f t="shared" si="14"/>
        <v>0</v>
      </c>
    </row>
    <row r="15" spans="1:42" s="139" customFormat="1" ht="17.45" customHeight="1">
      <c r="A15" s="138" t="s">
        <v>20</v>
      </c>
      <c r="B15" s="53">
        <v>1950877.25</v>
      </c>
      <c r="C15" s="53">
        <v>1624960.42</v>
      </c>
      <c r="D15" s="53">
        <f t="shared" si="15"/>
        <v>83.293832044020192</v>
      </c>
      <c r="E15" s="177">
        <v>1624960.42</v>
      </c>
      <c r="F15" s="53">
        <f t="shared" si="18"/>
        <v>100</v>
      </c>
      <c r="G15" s="53">
        <f t="shared" si="19"/>
        <v>0</v>
      </c>
      <c r="H15" s="53">
        <v>2199886.85</v>
      </c>
      <c r="I15" s="53">
        <v>1698071.4299999997</v>
      </c>
      <c r="J15" s="53">
        <v>0</v>
      </c>
      <c r="K15" s="53">
        <f t="shared" si="20"/>
        <v>1698071.4299999997</v>
      </c>
      <c r="L15" s="53">
        <f t="shared" si="0"/>
        <v>77.189034972412315</v>
      </c>
      <c r="M15" s="53">
        <v>1200997.1299999999</v>
      </c>
      <c r="N15" s="53">
        <f t="shared" si="1"/>
        <v>54.593586483777557</v>
      </c>
      <c r="O15" s="53">
        <v>1200997.1299999999</v>
      </c>
      <c r="P15" s="53">
        <f t="shared" si="2"/>
        <v>100</v>
      </c>
      <c r="Q15" s="53">
        <f t="shared" si="16"/>
        <v>0</v>
      </c>
      <c r="R15" s="176">
        <v>1580000</v>
      </c>
      <c r="S15" s="176">
        <v>112257.45</v>
      </c>
      <c r="T15" s="223">
        <v>928002.62</v>
      </c>
      <c r="U15" s="176">
        <v>44970.000000000058</v>
      </c>
      <c r="V15" s="122">
        <v>79252.44</v>
      </c>
      <c r="W15" s="53">
        <v>0</v>
      </c>
      <c r="X15" s="176">
        <f t="shared" si="5"/>
        <v>1007255.06</v>
      </c>
      <c r="Y15" s="176">
        <f t="shared" si="6"/>
        <v>44970.000000000058</v>
      </c>
      <c r="Z15" s="176">
        <f t="shared" si="21"/>
        <v>1052225.06</v>
      </c>
      <c r="AA15" s="176">
        <f t="shared" si="7"/>
        <v>66.596522784810134</v>
      </c>
      <c r="AB15" s="200"/>
      <c r="AC15" s="223">
        <f t="shared" si="8"/>
        <v>527774.93999999994</v>
      </c>
      <c r="AD15" s="223">
        <f t="shared" si="9"/>
        <v>33.403477215189866</v>
      </c>
      <c r="AE15" s="53">
        <v>951408.44000000006</v>
      </c>
      <c r="AF15" s="176">
        <f t="shared" si="10"/>
        <v>90.418720877071678</v>
      </c>
      <c r="AG15" s="176">
        <v>356939.42</v>
      </c>
      <c r="AH15" s="53">
        <v>149540</v>
      </c>
      <c r="AI15" s="226">
        <f t="shared" si="17"/>
        <v>506479.42</v>
      </c>
      <c r="AJ15" s="227">
        <f t="shared" si="11"/>
        <v>53.234699074143172</v>
      </c>
      <c r="AL15" s="146"/>
      <c r="AM15" s="146"/>
      <c r="AN15" s="235">
        <f t="shared" si="12"/>
        <v>-527774.93999999994</v>
      </c>
      <c r="AO15" s="235">
        <f t="shared" si="13"/>
        <v>-100816.62</v>
      </c>
      <c r="AP15" s="235">
        <f t="shared" si="14"/>
        <v>-444929.02000000008</v>
      </c>
    </row>
    <row r="16" spans="1:42" s="142" customFormat="1" ht="17.45" customHeight="1">
      <c r="A16" s="141" t="s">
        <v>22</v>
      </c>
      <c r="B16" s="49">
        <f>SUM(B17:B28)</f>
        <v>20627100.379999999</v>
      </c>
      <c r="C16" s="49">
        <f>SUM(C17:C28)</f>
        <v>23396673.309999999</v>
      </c>
      <c r="D16" s="49">
        <f t="shared" si="15"/>
        <v>113.42686504151293</v>
      </c>
      <c r="E16" s="49">
        <f>SUM(E17:E28)</f>
        <v>23396673.309999999</v>
      </c>
      <c r="F16" s="49">
        <f>E16*100/C16</f>
        <v>100</v>
      </c>
      <c r="G16" s="49">
        <f>SUM(G17:G28)</f>
        <v>0</v>
      </c>
      <c r="H16" s="49">
        <f>SUM(H17:H28)</f>
        <v>21420000</v>
      </c>
      <c r="I16" s="49">
        <f>SUM(I17:I28)</f>
        <v>18501308.560000002</v>
      </c>
      <c r="J16" s="49">
        <f>SUM(J17:J28)</f>
        <v>1697807.4499999997</v>
      </c>
      <c r="K16" s="49">
        <f>SUM(K17:K28)</f>
        <v>20590584.659999996</v>
      </c>
      <c r="L16" s="49">
        <f t="shared" si="0"/>
        <v>96.127846218487377</v>
      </c>
      <c r="M16" s="49">
        <f>SUM(M17:M28)</f>
        <v>21666258.520000003</v>
      </c>
      <c r="N16" s="49">
        <f t="shared" si="1"/>
        <v>101.14966629318397</v>
      </c>
      <c r="O16" s="49">
        <f>SUM(O17:O28)</f>
        <v>21662008.520000003</v>
      </c>
      <c r="P16" s="49">
        <f t="shared" si="2"/>
        <v>99.980384245872102</v>
      </c>
      <c r="Q16" s="49">
        <f>SUM(Q17:Q28)</f>
        <v>4250</v>
      </c>
      <c r="R16" s="201">
        <f>SUM(R17:R28)</f>
        <v>25430000</v>
      </c>
      <c r="S16" s="201">
        <f>SUM(S17:S28)</f>
        <v>1038536.66</v>
      </c>
      <c r="T16" s="201">
        <f t="shared" ref="T16" si="22">SUM(T17:T28)</f>
        <v>16166668.560000001</v>
      </c>
      <c r="U16" s="201">
        <f t="shared" ref="U16:V16" si="23">SUM(U17:U28)</f>
        <v>1461877.5</v>
      </c>
      <c r="V16" s="201">
        <f t="shared" si="23"/>
        <v>2268851.0399999996</v>
      </c>
      <c r="W16" s="201">
        <f>SUM(W17:W28)</f>
        <v>826863.5</v>
      </c>
      <c r="X16" s="201">
        <f t="shared" si="5"/>
        <v>18435519.600000001</v>
      </c>
      <c r="Y16" s="201">
        <f t="shared" si="6"/>
        <v>2288741</v>
      </c>
      <c r="Z16" s="201">
        <f t="shared" si="21"/>
        <v>20724260.600000001</v>
      </c>
      <c r="AA16" s="201">
        <f t="shared" si="7"/>
        <v>81.495322847031076</v>
      </c>
      <c r="AB16" s="200"/>
      <c r="AC16" s="201">
        <f t="shared" si="8"/>
        <v>4705739.3999999985</v>
      </c>
      <c r="AD16" s="201">
        <f t="shared" si="9"/>
        <v>18.504677152968931</v>
      </c>
      <c r="AE16" s="201">
        <f t="shared" ref="AE16" si="24">SUM(AE17:AE28)</f>
        <v>19149086.640000001</v>
      </c>
      <c r="AF16" s="201">
        <f t="shared" si="10"/>
        <v>92.399371970838843</v>
      </c>
      <c r="AG16" s="201">
        <f>SUM(AG17:AG28)</f>
        <v>14828442.890000001</v>
      </c>
      <c r="AH16" s="201">
        <f>SUM(AH17:AH28)</f>
        <v>2454140.52</v>
      </c>
      <c r="AI16" s="225">
        <f>SUM(AI17:AI28)</f>
        <v>17282583.41</v>
      </c>
      <c r="AJ16" s="225">
        <f t="shared" si="11"/>
        <v>90.252781946784282</v>
      </c>
      <c r="AL16" s="146"/>
      <c r="AM16" s="146"/>
      <c r="AN16" s="232">
        <f t="shared" si="12"/>
        <v>-4705739.3999999985</v>
      </c>
      <c r="AO16" s="232">
        <f t="shared" si="13"/>
        <v>-1575173.9600000009</v>
      </c>
      <c r="AP16" s="232">
        <f t="shared" si="14"/>
        <v>-1866503.2300000004</v>
      </c>
    </row>
    <row r="17" spans="1:42" s="139" customFormat="1" ht="17.45" customHeight="1">
      <c r="A17" s="143" t="s">
        <v>23</v>
      </c>
      <c r="B17" s="53">
        <v>3002901.87</v>
      </c>
      <c r="C17" s="53">
        <v>2767414.6</v>
      </c>
      <c r="D17" s="53">
        <f t="shared" si="15"/>
        <v>92.158009812022257</v>
      </c>
      <c r="E17" s="177">
        <v>2767414.6</v>
      </c>
      <c r="F17" s="53">
        <f t="shared" si="18"/>
        <v>100</v>
      </c>
      <c r="G17" s="53">
        <f t="shared" ref="G17:G28" si="25">C17-E17</f>
        <v>0</v>
      </c>
      <c r="H17" s="53">
        <v>3000000</v>
      </c>
      <c r="I17" s="53">
        <v>2235835.5</v>
      </c>
      <c r="J17" s="53">
        <v>304991.99</v>
      </c>
      <c r="K17" s="53">
        <f t="shared" ref="K17:K28" si="26">I17+J17</f>
        <v>2540827.4900000002</v>
      </c>
      <c r="L17" s="53">
        <f t="shared" si="0"/>
        <v>84.694249666666678</v>
      </c>
      <c r="M17" s="53">
        <v>2853112.39</v>
      </c>
      <c r="N17" s="53">
        <f t="shared" si="1"/>
        <v>95.103746333333333</v>
      </c>
      <c r="O17" s="53">
        <v>2848862.39</v>
      </c>
      <c r="P17" s="53">
        <f t="shared" si="2"/>
        <v>99.851039867377949</v>
      </c>
      <c r="Q17" s="53">
        <f t="shared" ref="Q17:Q28" si="27">M17-O17</f>
        <v>4250</v>
      </c>
      <c r="R17" s="176">
        <v>3000000</v>
      </c>
      <c r="S17" s="176">
        <v>375668.98</v>
      </c>
      <c r="T17" s="176">
        <v>2137748</v>
      </c>
      <c r="U17" s="176">
        <v>549745</v>
      </c>
      <c r="V17" s="53">
        <v>243838</v>
      </c>
      <c r="W17" s="53">
        <v>0</v>
      </c>
      <c r="X17" s="176">
        <f t="shared" si="5"/>
        <v>2381586</v>
      </c>
      <c r="Y17" s="176">
        <f t="shared" si="6"/>
        <v>549745</v>
      </c>
      <c r="Z17" s="176">
        <f t="shared" si="21"/>
        <v>2931331</v>
      </c>
      <c r="AA17" s="176">
        <f t="shared" si="7"/>
        <v>97.711033333333333</v>
      </c>
      <c r="AB17" s="200"/>
      <c r="AC17" s="176">
        <f t="shared" si="8"/>
        <v>68669</v>
      </c>
      <c r="AD17" s="176">
        <f t="shared" si="9"/>
        <v>2.2889666666666666</v>
      </c>
      <c r="AE17" s="53">
        <v>2842765</v>
      </c>
      <c r="AF17" s="176">
        <f t="shared" si="10"/>
        <v>96.978642125368992</v>
      </c>
      <c r="AG17" s="176">
        <v>2274984</v>
      </c>
      <c r="AH17" s="53">
        <v>414519</v>
      </c>
      <c r="AI17" s="226">
        <f t="shared" si="17"/>
        <v>2689503</v>
      </c>
      <c r="AJ17" s="227">
        <f t="shared" si="11"/>
        <v>94.60869962870656</v>
      </c>
      <c r="AL17" s="146"/>
      <c r="AM17" s="146"/>
      <c r="AN17" s="235">
        <f t="shared" si="12"/>
        <v>-68669</v>
      </c>
      <c r="AO17" s="235">
        <f t="shared" si="13"/>
        <v>-88566</v>
      </c>
      <c r="AP17" s="235">
        <f t="shared" si="14"/>
        <v>-153262</v>
      </c>
    </row>
    <row r="18" spans="1:42" s="139" customFormat="1" ht="17.45" customHeight="1">
      <c r="A18" s="143" t="s">
        <v>24</v>
      </c>
      <c r="B18" s="53">
        <v>200000</v>
      </c>
      <c r="C18" s="53">
        <v>138578</v>
      </c>
      <c r="D18" s="53">
        <f t="shared" si="15"/>
        <v>69.289000000000001</v>
      </c>
      <c r="E18" s="177">
        <v>138578</v>
      </c>
      <c r="F18" s="53">
        <f t="shared" si="18"/>
        <v>100</v>
      </c>
      <c r="G18" s="53">
        <f t="shared" si="25"/>
        <v>0</v>
      </c>
      <c r="H18" s="53">
        <v>200000</v>
      </c>
      <c r="I18" s="53">
        <v>159158.49</v>
      </c>
      <c r="J18" s="53">
        <v>131000</v>
      </c>
      <c r="K18" s="53">
        <f t="shared" si="26"/>
        <v>290158.49</v>
      </c>
      <c r="L18" s="53">
        <f t="shared" si="0"/>
        <v>145.07924499999999</v>
      </c>
      <c r="M18" s="53">
        <v>304539.05</v>
      </c>
      <c r="N18" s="53">
        <f t="shared" si="1"/>
        <v>152.26952499999999</v>
      </c>
      <c r="O18" s="53">
        <v>304539.05</v>
      </c>
      <c r="P18" s="53">
        <f t="shared" si="2"/>
        <v>100</v>
      </c>
      <c r="Q18" s="53">
        <f t="shared" si="27"/>
        <v>0</v>
      </c>
      <c r="R18" s="176">
        <v>250000</v>
      </c>
      <c r="S18" s="176">
        <v>4445</v>
      </c>
      <c r="T18" s="176">
        <v>45357</v>
      </c>
      <c r="U18" s="176">
        <v>39908</v>
      </c>
      <c r="V18" s="53">
        <v>11505.98</v>
      </c>
      <c r="W18" s="53">
        <v>870</v>
      </c>
      <c r="X18" s="176">
        <f t="shared" si="5"/>
        <v>56862.979999999996</v>
      </c>
      <c r="Y18" s="176">
        <f t="shared" si="6"/>
        <v>40778</v>
      </c>
      <c r="Z18" s="176">
        <f t="shared" si="21"/>
        <v>97640.98</v>
      </c>
      <c r="AA18" s="176">
        <f t="shared" si="7"/>
        <v>39.056392000000002</v>
      </c>
      <c r="AB18" s="200"/>
      <c r="AC18" s="176">
        <f t="shared" si="8"/>
        <v>152359.02000000002</v>
      </c>
      <c r="AD18" s="176">
        <f t="shared" si="9"/>
        <v>60.943608000000005</v>
      </c>
      <c r="AE18" s="53">
        <v>97640.98</v>
      </c>
      <c r="AF18" s="176">
        <f t="shared" si="10"/>
        <v>100</v>
      </c>
      <c r="AG18" s="176">
        <v>78467</v>
      </c>
      <c r="AH18" s="53">
        <v>7668</v>
      </c>
      <c r="AI18" s="226">
        <f t="shared" si="17"/>
        <v>86135</v>
      </c>
      <c r="AJ18" s="227">
        <f t="shared" si="11"/>
        <v>88.216033882494827</v>
      </c>
      <c r="AL18" s="146"/>
      <c r="AM18" s="146"/>
      <c r="AN18" s="235">
        <f t="shared" si="12"/>
        <v>-152359.02000000002</v>
      </c>
      <c r="AO18" s="235">
        <f t="shared" si="13"/>
        <v>0</v>
      </c>
      <c r="AP18" s="235">
        <f t="shared" si="14"/>
        <v>-11505.979999999996</v>
      </c>
    </row>
    <row r="19" spans="1:42" s="139" customFormat="1" ht="17.45" customHeight="1">
      <c r="A19" s="172" t="s">
        <v>138</v>
      </c>
      <c r="B19" s="53">
        <v>2500000</v>
      </c>
      <c r="C19" s="53">
        <v>2703220.88</v>
      </c>
      <c r="D19" s="53">
        <f t="shared" ref="D19" si="28">C19*100/B19</f>
        <v>108.1288352</v>
      </c>
      <c r="E19" s="177">
        <v>2703220.8799999994</v>
      </c>
      <c r="F19" s="53">
        <f t="shared" ref="F19" si="29">E19*100/C19</f>
        <v>99.999999999999986</v>
      </c>
      <c r="G19" s="53">
        <f t="shared" si="25"/>
        <v>0</v>
      </c>
      <c r="H19" s="53">
        <v>2500000</v>
      </c>
      <c r="I19" s="53">
        <v>1907815.2000000002</v>
      </c>
      <c r="J19" s="53">
        <v>0</v>
      </c>
      <c r="K19" s="53">
        <f t="shared" si="26"/>
        <v>1907815.2000000002</v>
      </c>
      <c r="L19" s="53">
        <f t="shared" si="0"/>
        <v>76.312608000000012</v>
      </c>
      <c r="M19" s="53">
        <v>2157132.1</v>
      </c>
      <c r="N19" s="53">
        <f t="shared" si="1"/>
        <v>86.285284000000004</v>
      </c>
      <c r="O19" s="53">
        <v>2157132.1</v>
      </c>
      <c r="P19" s="53">
        <f t="shared" si="2"/>
        <v>100</v>
      </c>
      <c r="Q19" s="53">
        <f t="shared" si="27"/>
        <v>0</v>
      </c>
      <c r="R19" s="176">
        <v>2500000</v>
      </c>
      <c r="S19" s="176">
        <v>0</v>
      </c>
      <c r="T19" s="223">
        <v>1542166.8</v>
      </c>
      <c r="U19" s="176">
        <v>0</v>
      </c>
      <c r="V19" s="53">
        <v>210916</v>
      </c>
      <c r="W19" s="53">
        <v>0</v>
      </c>
      <c r="X19" s="176">
        <f t="shared" si="5"/>
        <v>1753082.8</v>
      </c>
      <c r="Y19" s="176">
        <f t="shared" si="6"/>
        <v>0</v>
      </c>
      <c r="Z19" s="176">
        <f t="shared" si="21"/>
        <v>1753082.8</v>
      </c>
      <c r="AA19" s="176">
        <f t="shared" si="7"/>
        <v>70.123311999999999</v>
      </c>
      <c r="AB19" s="200"/>
      <c r="AC19" s="223">
        <v>0</v>
      </c>
      <c r="AD19" s="223">
        <f t="shared" si="9"/>
        <v>0</v>
      </c>
      <c r="AE19" s="53">
        <v>1665503.8</v>
      </c>
      <c r="AF19" s="176">
        <f t="shared" si="10"/>
        <v>95.004286163779597</v>
      </c>
      <c r="AG19" s="176">
        <v>1306463.8</v>
      </c>
      <c r="AH19" s="53">
        <v>244000</v>
      </c>
      <c r="AI19" s="226">
        <f t="shared" si="17"/>
        <v>1550463.8</v>
      </c>
      <c r="AJ19" s="227">
        <f t="shared" si="11"/>
        <v>93.09278069494647</v>
      </c>
      <c r="AL19" s="146"/>
      <c r="AM19" s="146"/>
      <c r="AN19" s="235">
        <f t="shared" si="12"/>
        <v>-746917.2</v>
      </c>
      <c r="AO19" s="235">
        <f t="shared" si="13"/>
        <v>-87579</v>
      </c>
      <c r="AP19" s="235">
        <f t="shared" si="14"/>
        <v>-115040</v>
      </c>
    </row>
    <row r="20" spans="1:42" s="139" customFormat="1" ht="17.100000000000001" customHeight="1">
      <c r="A20" s="234" t="s">
        <v>139</v>
      </c>
      <c r="B20" s="53">
        <v>350000</v>
      </c>
      <c r="C20" s="53">
        <v>283633.74</v>
      </c>
      <c r="D20" s="53">
        <f t="shared" si="15"/>
        <v>81.038211428571429</v>
      </c>
      <c r="E20" s="177">
        <v>283633.74</v>
      </c>
      <c r="F20" s="53">
        <f t="shared" si="18"/>
        <v>100</v>
      </c>
      <c r="G20" s="53">
        <f t="shared" si="25"/>
        <v>0</v>
      </c>
      <c r="H20" s="53">
        <v>500000</v>
      </c>
      <c r="I20" s="53">
        <v>399784.91000000003</v>
      </c>
      <c r="J20" s="53">
        <v>43780</v>
      </c>
      <c r="K20" s="53">
        <f t="shared" si="26"/>
        <v>443564.91000000003</v>
      </c>
      <c r="L20" s="53">
        <f t="shared" si="0"/>
        <v>88.712981999999997</v>
      </c>
      <c r="M20" s="53">
        <v>454451.66000000003</v>
      </c>
      <c r="N20" s="53">
        <f t="shared" si="1"/>
        <v>90.890332000000001</v>
      </c>
      <c r="O20" s="53">
        <v>454451.66000000003</v>
      </c>
      <c r="P20" s="53">
        <f t="shared" si="2"/>
        <v>99.999999999999986</v>
      </c>
      <c r="Q20" s="53">
        <f t="shared" si="27"/>
        <v>0</v>
      </c>
      <c r="R20" s="208">
        <v>400000</v>
      </c>
      <c r="S20" s="176">
        <v>8222.0300000000007</v>
      </c>
      <c r="T20" s="208">
        <v>374317.45</v>
      </c>
      <c r="U20" s="208">
        <v>0</v>
      </c>
      <c r="V20" s="175">
        <v>54183.85</v>
      </c>
      <c r="W20" s="175">
        <v>0</v>
      </c>
      <c r="X20" s="208">
        <f t="shared" si="5"/>
        <v>428501.3</v>
      </c>
      <c r="Y20" s="208">
        <f t="shared" si="6"/>
        <v>0</v>
      </c>
      <c r="Z20" s="208">
        <f t="shared" si="21"/>
        <v>428501.3</v>
      </c>
      <c r="AA20" s="208">
        <f t="shared" si="7"/>
        <v>107.125325</v>
      </c>
      <c r="AB20" s="280" t="s">
        <v>151</v>
      </c>
      <c r="AC20" s="223">
        <f t="shared" ref="AC20:AC29" si="30">R20-Z20</f>
        <v>-28501.299999999988</v>
      </c>
      <c r="AD20" s="223">
        <f t="shared" si="9"/>
        <v>-7.1253249999999975</v>
      </c>
      <c r="AE20" s="53">
        <v>340259.44999999995</v>
      </c>
      <c r="AF20" s="176">
        <f t="shared" si="10"/>
        <v>79.406865276721433</v>
      </c>
      <c r="AG20" s="176">
        <v>235065.8</v>
      </c>
      <c r="AH20" s="53">
        <v>30367.25</v>
      </c>
      <c r="AI20" s="226">
        <f t="shared" si="17"/>
        <v>265433.05</v>
      </c>
      <c r="AJ20" s="227">
        <f t="shared" si="11"/>
        <v>78.009016355019682</v>
      </c>
      <c r="AL20" s="146"/>
      <c r="AM20" s="146"/>
      <c r="AN20" s="236">
        <f t="shared" si="12"/>
        <v>28501.299999999988</v>
      </c>
      <c r="AO20" s="235">
        <f t="shared" si="13"/>
        <v>-88241.850000000035</v>
      </c>
      <c r="AP20" s="235">
        <f t="shared" si="14"/>
        <v>-74826.399999999965</v>
      </c>
    </row>
    <row r="21" spans="1:42" s="139" customFormat="1" ht="17.45" customHeight="1">
      <c r="A21" s="234" t="s">
        <v>140</v>
      </c>
      <c r="B21" s="53">
        <v>20000</v>
      </c>
      <c r="C21" s="53">
        <v>21595</v>
      </c>
      <c r="D21" s="53">
        <f t="shared" si="15"/>
        <v>107.97499999999999</v>
      </c>
      <c r="E21" s="177">
        <v>21595</v>
      </c>
      <c r="F21" s="53">
        <f t="shared" si="18"/>
        <v>100</v>
      </c>
      <c r="G21" s="53">
        <f t="shared" si="25"/>
        <v>0</v>
      </c>
      <c r="H21" s="53">
        <v>20000</v>
      </c>
      <c r="I21" s="53">
        <v>20000</v>
      </c>
      <c r="J21" s="53">
        <v>107945.95</v>
      </c>
      <c r="K21" s="53">
        <f t="shared" si="26"/>
        <v>127945.95</v>
      </c>
      <c r="L21" s="53">
        <f t="shared" si="0"/>
        <v>639.72974999999997</v>
      </c>
      <c r="M21" s="53">
        <v>72118</v>
      </c>
      <c r="N21" s="53">
        <f t="shared" si="1"/>
        <v>360.59</v>
      </c>
      <c r="O21" s="53">
        <v>72118</v>
      </c>
      <c r="P21" s="53">
        <f t="shared" si="2"/>
        <v>100</v>
      </c>
      <c r="Q21" s="53">
        <f t="shared" si="27"/>
        <v>0</v>
      </c>
      <c r="R21" s="208">
        <v>30000</v>
      </c>
      <c r="S21" s="176">
        <v>0</v>
      </c>
      <c r="T21" s="208">
        <v>20925</v>
      </c>
      <c r="U21" s="208">
        <v>33059</v>
      </c>
      <c r="V21" s="175">
        <v>0</v>
      </c>
      <c r="W21" s="175">
        <v>0</v>
      </c>
      <c r="X21" s="208">
        <f t="shared" si="5"/>
        <v>20925</v>
      </c>
      <c r="Y21" s="208">
        <f t="shared" si="6"/>
        <v>33059</v>
      </c>
      <c r="Z21" s="208">
        <f t="shared" si="21"/>
        <v>53984</v>
      </c>
      <c r="AA21" s="208">
        <f t="shared" si="7"/>
        <v>179.94666666666666</v>
      </c>
      <c r="AB21" s="280" t="s">
        <v>151</v>
      </c>
      <c r="AC21" s="223">
        <f t="shared" si="30"/>
        <v>-23984</v>
      </c>
      <c r="AD21" s="223">
        <f t="shared" si="9"/>
        <v>-79.946666666666673</v>
      </c>
      <c r="AE21" s="53">
        <v>53964</v>
      </c>
      <c r="AF21" s="176">
        <f t="shared" si="10"/>
        <v>99.962951985773557</v>
      </c>
      <c r="AG21" s="176">
        <v>47464</v>
      </c>
      <c r="AH21" s="53">
        <v>6500</v>
      </c>
      <c r="AI21" s="226">
        <f t="shared" si="17"/>
        <v>53964</v>
      </c>
      <c r="AJ21" s="227">
        <f t="shared" si="11"/>
        <v>100</v>
      </c>
      <c r="AL21" s="146"/>
      <c r="AM21" s="146"/>
      <c r="AN21" s="236">
        <f t="shared" si="12"/>
        <v>23984</v>
      </c>
      <c r="AO21" s="235">
        <f t="shared" si="13"/>
        <v>-20</v>
      </c>
      <c r="AP21" s="235">
        <f t="shared" si="14"/>
        <v>0</v>
      </c>
    </row>
    <row r="22" spans="1:42" s="139" customFormat="1" ht="17.45" customHeight="1">
      <c r="A22" s="234" t="s">
        <v>141</v>
      </c>
      <c r="B22" s="53">
        <v>1000000</v>
      </c>
      <c r="C22" s="53">
        <v>971038.25</v>
      </c>
      <c r="D22" s="53">
        <f t="shared" si="15"/>
        <v>97.103825000000001</v>
      </c>
      <c r="E22" s="177">
        <v>971038.25</v>
      </c>
      <c r="F22" s="53">
        <f t="shared" si="18"/>
        <v>100</v>
      </c>
      <c r="G22" s="53">
        <f t="shared" si="25"/>
        <v>0</v>
      </c>
      <c r="H22" s="53">
        <v>600000</v>
      </c>
      <c r="I22" s="53">
        <v>355615</v>
      </c>
      <c r="J22" s="53">
        <v>0</v>
      </c>
      <c r="K22" s="53">
        <f t="shared" si="26"/>
        <v>355615</v>
      </c>
      <c r="L22" s="53">
        <f t="shared" si="0"/>
        <v>59.269166666666663</v>
      </c>
      <c r="M22" s="53">
        <v>374450</v>
      </c>
      <c r="N22" s="53">
        <f t="shared" si="1"/>
        <v>62.408333333333331</v>
      </c>
      <c r="O22" s="53">
        <v>374450</v>
      </c>
      <c r="P22" s="53">
        <f t="shared" si="2"/>
        <v>100</v>
      </c>
      <c r="Q22" s="53">
        <f t="shared" si="27"/>
        <v>0</v>
      </c>
      <c r="R22" s="208">
        <v>600000</v>
      </c>
      <c r="S22" s="176">
        <v>51565</v>
      </c>
      <c r="T22" s="208">
        <v>377160</v>
      </c>
      <c r="U22" s="208">
        <v>303530</v>
      </c>
      <c r="V22" s="175">
        <v>23155</v>
      </c>
      <c r="W22" s="175">
        <v>4840</v>
      </c>
      <c r="X22" s="208">
        <f t="shared" si="5"/>
        <v>400315</v>
      </c>
      <c r="Y22" s="208">
        <f t="shared" si="6"/>
        <v>308370</v>
      </c>
      <c r="Z22" s="208">
        <f t="shared" si="21"/>
        <v>708685</v>
      </c>
      <c r="AA22" s="208">
        <f t="shared" si="7"/>
        <v>118.11416666666666</v>
      </c>
      <c r="AB22" s="280" t="s">
        <v>151</v>
      </c>
      <c r="AC22" s="223">
        <f t="shared" si="30"/>
        <v>-108685</v>
      </c>
      <c r="AD22" s="223">
        <f t="shared" si="9"/>
        <v>-18.114166666666666</v>
      </c>
      <c r="AE22" s="53">
        <v>708685</v>
      </c>
      <c r="AF22" s="176">
        <f t="shared" si="10"/>
        <v>100</v>
      </c>
      <c r="AG22" s="176">
        <v>623920</v>
      </c>
      <c r="AH22" s="53">
        <v>56770</v>
      </c>
      <c r="AI22" s="226">
        <f t="shared" si="17"/>
        <v>680690</v>
      </c>
      <c r="AJ22" s="227">
        <f t="shared" si="11"/>
        <v>96.049725900788076</v>
      </c>
      <c r="AL22" s="146"/>
      <c r="AM22" s="146"/>
      <c r="AN22" s="236">
        <f t="shared" si="12"/>
        <v>108685</v>
      </c>
      <c r="AO22" s="235">
        <f t="shared" si="13"/>
        <v>0</v>
      </c>
      <c r="AP22" s="235">
        <f t="shared" si="14"/>
        <v>-27995</v>
      </c>
    </row>
    <row r="23" spans="1:42" s="139" customFormat="1" ht="17.45" customHeight="1">
      <c r="A23" s="143" t="s">
        <v>142</v>
      </c>
      <c r="B23" s="53">
        <v>3503321.26</v>
      </c>
      <c r="C23" s="53">
        <v>4554609.1500000004</v>
      </c>
      <c r="D23" s="53">
        <f t="shared" si="15"/>
        <v>130.00832101821004</v>
      </c>
      <c r="E23" s="177">
        <v>4554609.1500000004</v>
      </c>
      <c r="F23" s="53">
        <f t="shared" si="18"/>
        <v>100</v>
      </c>
      <c r="G23" s="53">
        <f t="shared" si="25"/>
        <v>0</v>
      </c>
      <c r="H23" s="53">
        <v>5000000</v>
      </c>
      <c r="I23" s="53">
        <v>4043099.46</v>
      </c>
      <c r="J23" s="53">
        <v>87928</v>
      </c>
      <c r="K23" s="53">
        <f t="shared" si="26"/>
        <v>4131027.46</v>
      </c>
      <c r="L23" s="53">
        <f t="shared" si="0"/>
        <v>82.620549199999999</v>
      </c>
      <c r="M23" s="53">
        <v>4702607.46</v>
      </c>
      <c r="N23" s="53">
        <f t="shared" si="1"/>
        <v>94.052149200000002</v>
      </c>
      <c r="O23" s="53">
        <v>4702607.46</v>
      </c>
      <c r="P23" s="53">
        <f t="shared" si="2"/>
        <v>100</v>
      </c>
      <c r="Q23" s="53">
        <f t="shared" si="27"/>
        <v>0</v>
      </c>
      <c r="R23" s="176">
        <v>5000000</v>
      </c>
      <c r="S23" s="176">
        <v>572459.65</v>
      </c>
      <c r="T23" s="176">
        <v>3356712.8000000003</v>
      </c>
      <c r="U23" s="176">
        <v>109532</v>
      </c>
      <c r="V23" s="53">
        <v>729669.2</v>
      </c>
      <c r="W23" s="53">
        <v>0</v>
      </c>
      <c r="X23" s="176">
        <f t="shared" si="5"/>
        <v>4086382</v>
      </c>
      <c r="Y23" s="176">
        <f t="shared" si="6"/>
        <v>109532</v>
      </c>
      <c r="Z23" s="176">
        <f>X23+Y23</f>
        <v>4195914</v>
      </c>
      <c r="AA23" s="176">
        <f t="shared" si="7"/>
        <v>83.918279999999996</v>
      </c>
      <c r="AB23" s="200"/>
      <c r="AC23" s="223">
        <f t="shared" si="30"/>
        <v>804086</v>
      </c>
      <c r="AD23" s="223">
        <f t="shared" si="9"/>
        <v>16.081720000000001</v>
      </c>
      <c r="AE23" s="53">
        <v>3842940.8</v>
      </c>
      <c r="AF23" s="176">
        <f t="shared" si="10"/>
        <v>91.587692216761354</v>
      </c>
      <c r="AG23" s="176">
        <v>3076442.8</v>
      </c>
      <c r="AH23" s="53">
        <v>416980</v>
      </c>
      <c r="AI23" s="226">
        <f t="shared" si="17"/>
        <v>3493422.8</v>
      </c>
      <c r="AJ23" s="227">
        <f t="shared" si="11"/>
        <v>90.904934054669809</v>
      </c>
      <c r="AL23" s="146"/>
      <c r="AM23" s="146"/>
      <c r="AN23" s="235">
        <f t="shared" si="12"/>
        <v>-804086</v>
      </c>
      <c r="AO23" s="235">
        <f t="shared" si="13"/>
        <v>-352973.20000000019</v>
      </c>
      <c r="AP23" s="235">
        <f t="shared" si="14"/>
        <v>-349518</v>
      </c>
    </row>
    <row r="24" spans="1:42" s="139" customFormat="1" ht="17.45" customHeight="1">
      <c r="A24" s="143" t="s">
        <v>143</v>
      </c>
      <c r="B24" s="53">
        <v>7000000</v>
      </c>
      <c r="C24" s="53">
        <v>8058656.7400000002</v>
      </c>
      <c r="D24" s="53">
        <f t="shared" si="15"/>
        <v>115.12366771428572</v>
      </c>
      <c r="E24" s="177">
        <v>8058656.7400000002</v>
      </c>
      <c r="F24" s="53">
        <f t="shared" si="18"/>
        <v>100</v>
      </c>
      <c r="G24" s="53">
        <f t="shared" si="25"/>
        <v>0</v>
      </c>
      <c r="H24" s="53">
        <v>8000000</v>
      </c>
      <c r="I24" s="53">
        <v>8000000</v>
      </c>
      <c r="J24" s="53">
        <v>845854.61</v>
      </c>
      <c r="K24" s="53">
        <v>9227723.2599999998</v>
      </c>
      <c r="L24" s="53">
        <f t="shared" si="0"/>
        <v>115.34654075</v>
      </c>
      <c r="M24" s="53">
        <v>9227723.2599999998</v>
      </c>
      <c r="N24" s="53">
        <f t="shared" si="1"/>
        <v>115.34654075</v>
      </c>
      <c r="O24" s="53">
        <v>9227723.2599999998</v>
      </c>
      <c r="P24" s="53">
        <f t="shared" si="2"/>
        <v>100</v>
      </c>
      <c r="Q24" s="53">
        <f t="shared" si="27"/>
        <v>0</v>
      </c>
      <c r="R24" s="176">
        <v>10250000</v>
      </c>
      <c r="S24" s="176">
        <v>26176</v>
      </c>
      <c r="T24" s="176">
        <v>7611019.0999999996</v>
      </c>
      <c r="U24" s="176">
        <v>0</v>
      </c>
      <c r="V24" s="53">
        <v>904912.95</v>
      </c>
      <c r="W24" s="53">
        <v>0</v>
      </c>
      <c r="X24" s="176">
        <f t="shared" si="5"/>
        <v>8515932.0499999989</v>
      </c>
      <c r="Y24" s="176">
        <f t="shared" si="6"/>
        <v>0</v>
      </c>
      <c r="Z24" s="176">
        <f t="shared" si="21"/>
        <v>8515932.0499999989</v>
      </c>
      <c r="AA24" s="176">
        <f t="shared" si="7"/>
        <v>83.08226390243901</v>
      </c>
      <c r="AB24" s="200"/>
      <c r="AC24" s="223">
        <f t="shared" si="30"/>
        <v>1734067.9500000011</v>
      </c>
      <c r="AD24" s="223">
        <f t="shared" si="9"/>
        <v>16.917736097560987</v>
      </c>
      <c r="AE24" s="53">
        <v>7995508.7500000009</v>
      </c>
      <c r="AF24" s="176">
        <f t="shared" si="10"/>
        <v>93.88882747132773</v>
      </c>
      <c r="AG24" s="176">
        <v>6087314.6500000004</v>
      </c>
      <c r="AH24" s="53">
        <v>1057707.1499999999</v>
      </c>
      <c r="AI24" s="226">
        <f t="shared" si="17"/>
        <v>7145021.8000000007</v>
      </c>
      <c r="AJ24" s="227">
        <f t="shared" si="11"/>
        <v>89.362941413828111</v>
      </c>
      <c r="AL24" s="146"/>
      <c r="AM24" s="146"/>
      <c r="AN24" s="235">
        <f t="shared" si="12"/>
        <v>-1734067.9500000011</v>
      </c>
      <c r="AO24" s="235">
        <f t="shared" si="13"/>
        <v>-520423.29999999795</v>
      </c>
      <c r="AP24" s="235">
        <f t="shared" si="14"/>
        <v>-850486.95000000019</v>
      </c>
    </row>
    <row r="25" spans="1:42" s="139" customFormat="1" ht="17.45" customHeight="1">
      <c r="A25" s="143" t="s">
        <v>144</v>
      </c>
      <c r="B25" s="53">
        <v>1000000</v>
      </c>
      <c r="C25" s="53">
        <v>2970827</v>
      </c>
      <c r="D25" s="53">
        <f t="shared" si="15"/>
        <v>297.08269999999999</v>
      </c>
      <c r="E25" s="177">
        <v>2970827</v>
      </c>
      <c r="F25" s="53">
        <f t="shared" si="18"/>
        <v>100</v>
      </c>
      <c r="G25" s="53">
        <f t="shared" si="25"/>
        <v>0</v>
      </c>
      <c r="H25" s="53">
        <v>1000000</v>
      </c>
      <c r="I25" s="53">
        <v>780000</v>
      </c>
      <c r="J25" s="53">
        <v>18865</v>
      </c>
      <c r="K25" s="53">
        <f>18865+9600+780000</f>
        <v>808465</v>
      </c>
      <c r="L25" s="53">
        <f t="shared" si="0"/>
        <v>80.846500000000006</v>
      </c>
      <c r="M25" s="53">
        <f>18865+9600+780000</f>
        <v>808465</v>
      </c>
      <c r="N25" s="53">
        <f t="shared" si="1"/>
        <v>80.846500000000006</v>
      </c>
      <c r="O25" s="53">
        <v>808465</v>
      </c>
      <c r="P25" s="53">
        <f t="shared" si="2"/>
        <v>100</v>
      </c>
      <c r="Q25" s="53">
        <f t="shared" si="27"/>
        <v>0</v>
      </c>
      <c r="R25" s="176">
        <v>1000000</v>
      </c>
      <c r="S25" s="176">
        <v>0</v>
      </c>
      <c r="T25" s="176">
        <v>3600</v>
      </c>
      <c r="U25" s="176">
        <v>87600</v>
      </c>
      <c r="V25" s="53">
        <v>0</v>
      </c>
      <c r="W25" s="53">
        <v>9450</v>
      </c>
      <c r="X25" s="176">
        <f t="shared" si="5"/>
        <v>3600</v>
      </c>
      <c r="Y25" s="176">
        <f t="shared" si="6"/>
        <v>97050</v>
      </c>
      <c r="Z25" s="176">
        <f t="shared" si="21"/>
        <v>100650</v>
      </c>
      <c r="AA25" s="176">
        <f t="shared" si="7"/>
        <v>10.065</v>
      </c>
      <c r="AB25" s="200"/>
      <c r="AC25" s="223">
        <f t="shared" si="30"/>
        <v>899350</v>
      </c>
      <c r="AD25" s="223">
        <f t="shared" si="9"/>
        <v>89.935000000000002</v>
      </c>
      <c r="AE25" s="53">
        <v>100650</v>
      </c>
      <c r="AF25" s="176">
        <f t="shared" si="10"/>
        <v>100</v>
      </c>
      <c r="AG25" s="176">
        <v>91200</v>
      </c>
      <c r="AH25" s="53"/>
      <c r="AI25" s="226">
        <f t="shared" si="17"/>
        <v>91200</v>
      </c>
      <c r="AJ25" s="227">
        <f t="shared" si="11"/>
        <v>90.611028315946342</v>
      </c>
      <c r="AL25" s="146"/>
      <c r="AM25" s="146"/>
      <c r="AN25" s="235">
        <f t="shared" si="12"/>
        <v>-899350</v>
      </c>
      <c r="AO25" s="235">
        <f t="shared" si="13"/>
        <v>0</v>
      </c>
      <c r="AP25" s="235">
        <f t="shared" si="14"/>
        <v>-9450</v>
      </c>
    </row>
    <row r="26" spans="1:42" s="139" customFormat="1" ht="17.45" customHeight="1">
      <c r="A26" s="143" t="s">
        <v>145</v>
      </c>
      <c r="B26" s="53">
        <v>0</v>
      </c>
      <c r="C26" s="53">
        <v>0</v>
      </c>
      <c r="D26" s="53" t="e">
        <f t="shared" si="15"/>
        <v>#DIV/0!</v>
      </c>
      <c r="E26" s="279">
        <v>0</v>
      </c>
      <c r="F26" s="53" t="e">
        <f t="shared" si="18"/>
        <v>#DIV/0!</v>
      </c>
      <c r="G26" s="53">
        <f t="shared" si="25"/>
        <v>0</v>
      </c>
      <c r="H26" s="53">
        <v>0</v>
      </c>
      <c r="I26" s="53">
        <v>0</v>
      </c>
      <c r="J26" s="53">
        <v>0</v>
      </c>
      <c r="K26" s="53">
        <f t="shared" si="26"/>
        <v>0</v>
      </c>
      <c r="L26" s="53" t="e">
        <f t="shared" si="0"/>
        <v>#DIV/0!</v>
      </c>
      <c r="M26" s="53">
        <v>0</v>
      </c>
      <c r="N26" s="53" t="e">
        <f t="shared" si="1"/>
        <v>#DIV/0!</v>
      </c>
      <c r="O26" s="53">
        <v>0</v>
      </c>
      <c r="P26" s="53" t="e">
        <f t="shared" si="2"/>
        <v>#DIV/0!</v>
      </c>
      <c r="Q26" s="53">
        <f t="shared" si="27"/>
        <v>0</v>
      </c>
      <c r="R26" s="176">
        <v>0</v>
      </c>
      <c r="S26" s="176">
        <v>0</v>
      </c>
      <c r="T26" s="176">
        <v>0</v>
      </c>
      <c r="U26" s="176">
        <v>0</v>
      </c>
      <c r="V26" s="53">
        <v>0</v>
      </c>
      <c r="W26" s="53">
        <v>0</v>
      </c>
      <c r="X26" s="176">
        <f t="shared" si="5"/>
        <v>0</v>
      </c>
      <c r="Y26" s="176">
        <f t="shared" si="6"/>
        <v>0</v>
      </c>
      <c r="Z26" s="176">
        <f t="shared" si="21"/>
        <v>0</v>
      </c>
      <c r="AA26" s="176" t="e">
        <f t="shared" si="7"/>
        <v>#DIV/0!</v>
      </c>
      <c r="AB26" s="200"/>
      <c r="AC26" s="176">
        <f t="shared" si="30"/>
        <v>0</v>
      </c>
      <c r="AD26" s="176" t="e">
        <f t="shared" si="9"/>
        <v>#DIV/0!</v>
      </c>
      <c r="AE26" s="53">
        <v>0</v>
      </c>
      <c r="AF26" s="176" t="e">
        <f t="shared" si="10"/>
        <v>#DIV/0!</v>
      </c>
      <c r="AG26" s="176">
        <v>0</v>
      </c>
      <c r="AH26" s="53"/>
      <c r="AI26" s="226">
        <f t="shared" si="17"/>
        <v>0</v>
      </c>
      <c r="AJ26" s="227" t="e">
        <f t="shared" si="11"/>
        <v>#DIV/0!</v>
      </c>
      <c r="AL26" s="146"/>
      <c r="AM26" s="146"/>
      <c r="AN26" s="235">
        <f t="shared" si="12"/>
        <v>0</v>
      </c>
      <c r="AO26" s="235">
        <f t="shared" si="13"/>
        <v>0</v>
      </c>
      <c r="AP26" s="235">
        <f t="shared" si="14"/>
        <v>0</v>
      </c>
    </row>
    <row r="27" spans="1:42" s="139" customFormat="1" ht="17.45" customHeight="1">
      <c r="A27" s="234" t="s">
        <v>146</v>
      </c>
      <c r="B27" s="53">
        <v>1600000</v>
      </c>
      <c r="C27" s="53">
        <v>802649.95</v>
      </c>
      <c r="D27" s="53">
        <f t="shared" si="15"/>
        <v>50.165621874999999</v>
      </c>
      <c r="E27" s="177">
        <v>802649.95</v>
      </c>
      <c r="F27" s="53">
        <f t="shared" si="18"/>
        <v>100</v>
      </c>
      <c r="G27" s="53">
        <f t="shared" si="25"/>
        <v>0</v>
      </c>
      <c r="H27" s="53">
        <v>600000</v>
      </c>
      <c r="I27" s="53">
        <v>600000</v>
      </c>
      <c r="J27" s="53">
        <v>157441.9</v>
      </c>
      <c r="K27" s="53">
        <f t="shared" si="26"/>
        <v>757441.9</v>
      </c>
      <c r="L27" s="53">
        <f t="shared" si="0"/>
        <v>126.24031666666667</v>
      </c>
      <c r="M27" s="53">
        <v>711659.6</v>
      </c>
      <c r="N27" s="53">
        <f t="shared" si="1"/>
        <v>118.60993333333333</v>
      </c>
      <c r="O27" s="53">
        <v>711659.60000000009</v>
      </c>
      <c r="P27" s="53">
        <f t="shared" si="2"/>
        <v>100.00000000000003</v>
      </c>
      <c r="Q27" s="53">
        <f t="shared" si="27"/>
        <v>0</v>
      </c>
      <c r="R27" s="208">
        <v>900000</v>
      </c>
      <c r="S27" s="176">
        <v>0</v>
      </c>
      <c r="T27" s="282">
        <v>503448.41</v>
      </c>
      <c r="U27" s="208">
        <v>338503.5</v>
      </c>
      <c r="V27" s="175">
        <v>90670.06</v>
      </c>
      <c r="W27" s="53">
        <v>0</v>
      </c>
      <c r="X27" s="208">
        <f t="shared" si="5"/>
        <v>594118.47</v>
      </c>
      <c r="Y27" s="208">
        <f t="shared" si="6"/>
        <v>338503.5</v>
      </c>
      <c r="Z27" s="208">
        <f t="shared" si="21"/>
        <v>932621.97</v>
      </c>
      <c r="AA27" s="208">
        <f t="shared" si="7"/>
        <v>103.62466333333333</v>
      </c>
      <c r="AB27" s="280" t="s">
        <v>151</v>
      </c>
      <c r="AC27" s="176">
        <f t="shared" si="30"/>
        <v>-32621.969999999972</v>
      </c>
      <c r="AD27" s="176">
        <f t="shared" si="9"/>
        <v>-3.6246633333333302</v>
      </c>
      <c r="AE27" s="53">
        <v>495251.36</v>
      </c>
      <c r="AF27" s="176">
        <f t="shared" si="10"/>
        <v>53.103119584455001</v>
      </c>
      <c r="AG27" s="176">
        <v>362766.34</v>
      </c>
      <c r="AH27" s="53">
        <v>92786.12000000001</v>
      </c>
      <c r="AI27" s="226">
        <f t="shared" si="17"/>
        <v>455552.46</v>
      </c>
      <c r="AJ27" s="227">
        <f t="shared" si="11"/>
        <v>91.984090664586972</v>
      </c>
      <c r="AL27" s="146"/>
      <c r="AM27" s="146"/>
      <c r="AN27" s="236">
        <f t="shared" si="12"/>
        <v>32621.969999999972</v>
      </c>
      <c r="AO27" s="235">
        <f t="shared" si="13"/>
        <v>-437370.61</v>
      </c>
      <c r="AP27" s="235">
        <f t="shared" si="14"/>
        <v>-39698.899999999965</v>
      </c>
    </row>
    <row r="28" spans="1:42" s="139" customFormat="1" ht="17.45" customHeight="1">
      <c r="A28" s="143" t="s">
        <v>147</v>
      </c>
      <c r="B28" s="53">
        <v>450877.25</v>
      </c>
      <c r="C28" s="53">
        <v>124450</v>
      </c>
      <c r="D28" s="53">
        <f t="shared" si="15"/>
        <v>27.601747482269289</v>
      </c>
      <c r="E28" s="177">
        <v>124450</v>
      </c>
      <c r="F28" s="53">
        <f t="shared" si="18"/>
        <v>100</v>
      </c>
      <c r="G28" s="53">
        <f t="shared" si="25"/>
        <v>0</v>
      </c>
      <c r="H28" s="53">
        <v>0</v>
      </c>
      <c r="I28" s="53">
        <v>0</v>
      </c>
      <c r="J28" s="53">
        <v>0</v>
      </c>
      <c r="K28" s="53">
        <f t="shared" si="26"/>
        <v>0</v>
      </c>
      <c r="L28" s="53" t="e">
        <f t="shared" si="0"/>
        <v>#DIV/0!</v>
      </c>
      <c r="M28" s="53">
        <v>0</v>
      </c>
      <c r="N28" s="53" t="e">
        <f t="shared" si="1"/>
        <v>#DIV/0!</v>
      </c>
      <c r="O28" s="53">
        <v>0</v>
      </c>
      <c r="P28" s="53" t="e">
        <f t="shared" si="2"/>
        <v>#DIV/0!</v>
      </c>
      <c r="Q28" s="53">
        <f t="shared" si="27"/>
        <v>0</v>
      </c>
      <c r="R28" s="176">
        <v>1500000</v>
      </c>
      <c r="S28" s="176">
        <v>0</v>
      </c>
      <c r="T28" s="176">
        <v>194214</v>
      </c>
      <c r="U28" s="176">
        <v>0</v>
      </c>
      <c r="V28" s="53">
        <v>0</v>
      </c>
      <c r="W28" s="53">
        <v>811703.5</v>
      </c>
      <c r="X28" s="176">
        <f t="shared" si="5"/>
        <v>194214</v>
      </c>
      <c r="Y28" s="176">
        <f t="shared" si="6"/>
        <v>811703.5</v>
      </c>
      <c r="Z28" s="208">
        <f t="shared" si="21"/>
        <v>1005917.5</v>
      </c>
      <c r="AA28" s="176">
        <f t="shared" si="7"/>
        <v>67.061166666666665</v>
      </c>
      <c r="AB28" s="200"/>
      <c r="AC28" s="176">
        <f t="shared" si="30"/>
        <v>494082.5</v>
      </c>
      <c r="AD28" s="176">
        <f t="shared" si="9"/>
        <v>32.938833333333335</v>
      </c>
      <c r="AE28" s="175">
        <v>1005917.5</v>
      </c>
      <c r="AF28" s="176">
        <f t="shared" si="10"/>
        <v>100</v>
      </c>
      <c r="AG28" s="176">
        <v>644354.5</v>
      </c>
      <c r="AH28" s="53">
        <v>126843</v>
      </c>
      <c r="AI28" s="226">
        <f t="shared" si="17"/>
        <v>771197.5</v>
      </c>
      <c r="AJ28" s="227">
        <f t="shared" si="11"/>
        <v>76.666078480591096</v>
      </c>
      <c r="AL28" s="146"/>
      <c r="AM28" s="146"/>
      <c r="AN28" s="235">
        <f t="shared" si="12"/>
        <v>-494082.5</v>
      </c>
      <c r="AO28" s="235">
        <f t="shared" si="13"/>
        <v>0</v>
      </c>
      <c r="AP28" s="235">
        <f t="shared" si="14"/>
        <v>-234720</v>
      </c>
    </row>
    <row r="29" spans="1:42" s="142" customFormat="1" ht="17.45" customHeight="1">
      <c r="A29" s="147" t="s">
        <v>33</v>
      </c>
      <c r="B29" s="49">
        <f>B9+B16</f>
        <v>215967973.47999999</v>
      </c>
      <c r="C29" s="49">
        <f>C9+C16</f>
        <v>222206572.63</v>
      </c>
      <c r="D29" s="49">
        <f t="shared" si="15"/>
        <v>102.88866865279807</v>
      </c>
      <c r="E29" s="49">
        <f>E9+E16</f>
        <v>222206572.63</v>
      </c>
      <c r="F29" s="49">
        <f t="shared" si="18"/>
        <v>100</v>
      </c>
      <c r="G29" s="49">
        <f>G9+G16</f>
        <v>0</v>
      </c>
      <c r="H29" s="49">
        <f>H9+H16</f>
        <v>226619886.84999999</v>
      </c>
      <c r="I29" s="49">
        <f>I9+I16</f>
        <v>196855144.01500002</v>
      </c>
      <c r="J29" s="49">
        <f>J9+J16</f>
        <v>3186942.4499999997</v>
      </c>
      <c r="K29" s="180">
        <f>K9+K16</f>
        <v>209946614.345</v>
      </c>
      <c r="L29" s="49">
        <f t="shared" si="0"/>
        <v>92.642626056893207</v>
      </c>
      <c r="M29" s="180">
        <f>M9+M16</f>
        <v>221477293.85999995</v>
      </c>
      <c r="N29" s="49">
        <f t="shared" si="1"/>
        <v>97.73074064174962</v>
      </c>
      <c r="O29" s="49">
        <f>O9+O16</f>
        <v>221463043.85999998</v>
      </c>
      <c r="P29" s="49">
        <f t="shared" si="2"/>
        <v>99.993565931860729</v>
      </c>
      <c r="Q29" s="49">
        <f>Q9+Q16</f>
        <v>14249.999999985099</v>
      </c>
      <c r="R29" s="201">
        <f t="shared" ref="R29:W29" si="31">R9+R16</f>
        <v>249060000</v>
      </c>
      <c r="S29" s="201">
        <f t="shared" si="31"/>
        <v>44269120.669999994</v>
      </c>
      <c r="T29" s="201">
        <f t="shared" si="31"/>
        <v>160032458.22999999</v>
      </c>
      <c r="U29" s="201">
        <f t="shared" si="31"/>
        <v>16392445.509999998</v>
      </c>
      <c r="V29" s="201">
        <f t="shared" si="31"/>
        <v>19454368.93</v>
      </c>
      <c r="W29" s="201">
        <f t="shared" si="31"/>
        <v>16576110.729999997</v>
      </c>
      <c r="X29" s="201">
        <f t="shared" si="5"/>
        <v>179486827.16</v>
      </c>
      <c r="Y29" s="201">
        <f t="shared" si="6"/>
        <v>32968556.239999995</v>
      </c>
      <c r="Z29" s="201">
        <f>X29+Y29</f>
        <v>212455383.39999998</v>
      </c>
      <c r="AA29" s="201">
        <f t="shared" si="7"/>
        <v>85.30289223480284</v>
      </c>
      <c r="AB29" s="200"/>
      <c r="AC29" s="201">
        <f t="shared" si="30"/>
        <v>36604616.600000024</v>
      </c>
      <c r="AD29" s="201">
        <f t="shared" si="9"/>
        <v>14.697107765197151</v>
      </c>
      <c r="AE29" s="201">
        <f>AE9+AE16</f>
        <v>204047861.26999998</v>
      </c>
      <c r="AF29" s="201">
        <f t="shared" si="10"/>
        <v>96.042688118582177</v>
      </c>
      <c r="AG29" s="201">
        <f>AG9+AG16</f>
        <v>128742815.93000001</v>
      </c>
      <c r="AH29" s="201">
        <f>AH9+AH16</f>
        <v>17403132.239999998</v>
      </c>
      <c r="AI29" s="224">
        <f>AG29+AH29</f>
        <v>146145948.17000002</v>
      </c>
      <c r="AJ29" s="225">
        <f t="shared" si="11"/>
        <v>71.623366822069727</v>
      </c>
      <c r="AL29" s="146"/>
      <c r="AM29" s="146"/>
      <c r="AN29" s="232">
        <f t="shared" si="12"/>
        <v>-36604616.600000024</v>
      </c>
      <c r="AO29" s="232">
        <f t="shared" si="13"/>
        <v>-8407522.1299999952</v>
      </c>
      <c r="AP29" s="232">
        <f t="shared" si="14"/>
        <v>-57901913.099999964</v>
      </c>
    </row>
    <row r="30" spans="1:42" ht="17.45" customHeight="1">
      <c r="H30" s="64"/>
      <c r="I30" s="64"/>
      <c r="J30" s="64"/>
      <c r="K30" s="64"/>
      <c r="L30" s="64"/>
      <c r="R30" s="64"/>
      <c r="AF30" s="66"/>
    </row>
    <row r="31" spans="1:42" ht="17.45" customHeight="1">
      <c r="R31" s="70" t="s">
        <v>178</v>
      </c>
    </row>
    <row r="32" spans="1:42" s="128" customFormat="1" ht="17.45" customHeight="1">
      <c r="A32" s="127" t="s">
        <v>58</v>
      </c>
      <c r="C32" s="383"/>
      <c r="D32" s="383"/>
      <c r="M32" s="383"/>
      <c r="N32" s="383"/>
      <c r="T32" s="129"/>
      <c r="U32" s="129"/>
      <c r="V32" s="129"/>
      <c r="AA32" s="130"/>
      <c r="AB32" s="131"/>
      <c r="AC32" s="382" t="s">
        <v>37</v>
      </c>
      <c r="AD32" s="382"/>
      <c r="AE32" s="383" t="s">
        <v>38</v>
      </c>
      <c r="AF32" s="383"/>
    </row>
    <row r="33" spans="1:42" s="128" customFormat="1" ht="21" customHeight="1">
      <c r="A33" s="132" t="s">
        <v>117</v>
      </c>
      <c r="C33" s="130"/>
      <c r="D33" s="130"/>
      <c r="M33" s="171"/>
      <c r="N33" s="130"/>
      <c r="S33" s="171"/>
      <c r="T33" s="130"/>
      <c r="X33" s="127"/>
      <c r="Y33" s="127"/>
      <c r="Z33" s="127"/>
      <c r="AA33" s="127"/>
      <c r="AB33" s="127"/>
      <c r="AC33" s="130"/>
      <c r="AD33" s="130"/>
      <c r="AJ33" s="129"/>
      <c r="AK33" s="129"/>
      <c r="AL33" s="131"/>
      <c r="AM33" s="131"/>
      <c r="AN33" s="130"/>
      <c r="AO33" s="130"/>
    </row>
    <row r="34" spans="1:42" s="128" customFormat="1" ht="21" customHeight="1">
      <c r="A34" s="132" t="s">
        <v>116</v>
      </c>
      <c r="C34" s="130"/>
      <c r="D34" s="130"/>
      <c r="M34" s="171"/>
      <c r="N34" s="130"/>
      <c r="S34" s="219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</row>
    <row r="35" spans="1:42" s="128" customFormat="1" ht="21" customHeight="1">
      <c r="A35" s="132" t="s">
        <v>148</v>
      </c>
      <c r="C35" s="130"/>
      <c r="D35" s="130"/>
      <c r="M35" s="171"/>
      <c r="N35" s="130"/>
      <c r="S35" s="219"/>
      <c r="T35" s="390"/>
      <c r="U35" s="390"/>
      <c r="V35" s="391"/>
      <c r="W35" s="391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</row>
    <row r="36" spans="1:42" s="128" customFormat="1" ht="21" customHeight="1">
      <c r="A36" s="133" t="s">
        <v>127</v>
      </c>
      <c r="C36" s="130"/>
      <c r="D36" s="130"/>
      <c r="H36" s="173"/>
      <c r="M36" s="171"/>
      <c r="N36" s="130"/>
      <c r="S36" s="219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</row>
    <row r="37" spans="1:42" s="128" customFormat="1" ht="21" customHeight="1">
      <c r="A37" s="133" t="s">
        <v>128</v>
      </c>
      <c r="C37" s="130"/>
      <c r="D37" s="130"/>
      <c r="H37" s="173"/>
      <c r="M37" s="171"/>
      <c r="N37" s="130"/>
      <c r="S37" s="220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</row>
    <row r="38" spans="1:42" s="128" customFormat="1" ht="21" customHeight="1">
      <c r="A38" s="133" t="s">
        <v>129</v>
      </c>
      <c r="C38" s="130"/>
      <c r="D38" s="130"/>
      <c r="H38" s="173"/>
      <c r="M38" s="171"/>
      <c r="N38" s="130"/>
      <c r="S38" s="220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</row>
    <row r="39" spans="1:42" s="128" customFormat="1" ht="21" customHeight="1">
      <c r="A39" s="133" t="s">
        <v>70</v>
      </c>
      <c r="C39" s="130"/>
      <c r="D39" s="130"/>
      <c r="H39" s="173"/>
      <c r="M39" s="171"/>
      <c r="N39" s="130"/>
      <c r="S39" s="220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</row>
    <row r="40" spans="1:42" s="128" customFormat="1" ht="21" customHeight="1">
      <c r="A40" s="133" t="s">
        <v>71</v>
      </c>
      <c r="C40" s="130"/>
      <c r="D40" s="130"/>
      <c r="H40" s="173"/>
      <c r="M40" s="171"/>
      <c r="N40" s="130"/>
      <c r="S40" s="221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</row>
    <row r="41" spans="1:42" s="128" customFormat="1" ht="21" customHeight="1">
      <c r="A41" s="133" t="s">
        <v>130</v>
      </c>
      <c r="C41" s="130"/>
      <c r="D41" s="130"/>
      <c r="H41" s="173"/>
      <c r="M41" s="171"/>
      <c r="N41" s="130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</row>
    <row r="42" spans="1:42" s="128" customFormat="1" ht="21" customHeight="1">
      <c r="A42" s="133" t="s">
        <v>131</v>
      </c>
      <c r="C42" s="130"/>
      <c r="D42" s="130"/>
      <c r="H42" s="173"/>
      <c r="M42" s="171"/>
      <c r="N42" s="130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</row>
    <row r="43" spans="1:42" s="128" customFormat="1" ht="21" customHeight="1">
      <c r="A43" s="133" t="s">
        <v>132</v>
      </c>
      <c r="C43" s="130"/>
      <c r="D43" s="130"/>
      <c r="H43" s="173"/>
      <c r="M43" s="171"/>
      <c r="N43" s="130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</row>
    <row r="44" spans="1:42" s="128" customFormat="1" ht="21" customHeight="1">
      <c r="A44" s="133" t="s">
        <v>133</v>
      </c>
      <c r="C44" s="130"/>
      <c r="D44" s="130"/>
      <c r="H44" s="173"/>
      <c r="M44" s="171"/>
      <c r="N44" s="130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</row>
    <row r="45" spans="1:42" s="128" customFormat="1" ht="21" customHeight="1">
      <c r="A45" s="133" t="s">
        <v>134</v>
      </c>
      <c r="C45" s="130"/>
      <c r="D45" s="130"/>
      <c r="H45" s="173"/>
      <c r="M45" s="130"/>
      <c r="N45" s="130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</row>
    <row r="46" spans="1:42" s="128" customFormat="1" ht="21" customHeight="1">
      <c r="A46" s="133" t="s">
        <v>135</v>
      </c>
      <c r="C46" s="130"/>
      <c r="D46" s="130"/>
      <c r="H46" s="173"/>
      <c r="M46" s="130"/>
      <c r="N46" s="130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</row>
    <row r="47" spans="1:42" s="128" customFormat="1" ht="21" customHeight="1">
      <c r="A47" s="135" t="s">
        <v>136</v>
      </c>
      <c r="C47" s="130"/>
      <c r="D47" s="130"/>
      <c r="H47" s="173"/>
      <c r="M47" s="130"/>
      <c r="N47" s="130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</row>
    <row r="48" spans="1:42" ht="21" customHeight="1">
      <c r="A48" s="111" t="s">
        <v>76</v>
      </c>
      <c r="S48" s="68"/>
      <c r="T48" s="68"/>
      <c r="U48" s="68"/>
      <c r="V48" s="68"/>
      <c r="W48" s="68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9"/>
      <c r="AK48" s="69"/>
      <c r="AL48" s="68"/>
      <c r="AM48" s="68"/>
      <c r="AN48" s="68"/>
      <c r="AO48" s="68"/>
      <c r="AP48" s="68"/>
    </row>
    <row r="49" spans="19:42" s="70" customFormat="1" ht="15.75"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</row>
    <row r="50" spans="19:42" ht="15.75">
      <c r="S50" s="63"/>
      <c r="T50" s="63"/>
      <c r="U50" s="56"/>
      <c r="V50" s="56"/>
      <c r="AA50" s="56"/>
      <c r="AB50" s="56"/>
      <c r="AC50" s="63"/>
      <c r="AE50" s="56"/>
      <c r="AF50" s="56"/>
      <c r="AJ50" s="65"/>
      <c r="AK50" s="65"/>
      <c r="AM50" s="63"/>
      <c r="AN50" s="63"/>
      <c r="AO50" s="63"/>
    </row>
  </sheetData>
  <sheetProtection selectLockedCells="1" selectUnlockedCells="1"/>
  <mergeCells count="45">
    <mergeCell ref="T35:U35"/>
    <mergeCell ref="V35:W35"/>
    <mergeCell ref="O8:P8"/>
    <mergeCell ref="K8:L8"/>
    <mergeCell ref="B4:G4"/>
    <mergeCell ref="H4:Q4"/>
    <mergeCell ref="I5:L5"/>
    <mergeCell ref="I6:J6"/>
    <mergeCell ref="K6:K7"/>
    <mergeCell ref="M5:N5"/>
    <mergeCell ref="O5:P5"/>
    <mergeCell ref="M6:N6"/>
    <mergeCell ref="O6:P6"/>
    <mergeCell ref="C32:D32"/>
    <mergeCell ref="E6:F6"/>
    <mergeCell ref="C8:D8"/>
    <mergeCell ref="AC32:AD32"/>
    <mergeCell ref="AE32:AF32"/>
    <mergeCell ref="M32:N32"/>
    <mergeCell ref="Z6:Z7"/>
    <mergeCell ref="AE6:AF6"/>
    <mergeCell ref="T6:U6"/>
    <mergeCell ref="V6:W6"/>
    <mergeCell ref="X6:Y6"/>
    <mergeCell ref="E8:F8"/>
    <mergeCell ref="T8:U8"/>
    <mergeCell ref="V8:W8"/>
    <mergeCell ref="X8:AA8"/>
    <mergeCell ref="M8:N8"/>
    <mergeCell ref="AG8:AJ8"/>
    <mergeCell ref="AC8:AD8"/>
    <mergeCell ref="AE8:AF8"/>
    <mergeCell ref="AI6:AJ6"/>
    <mergeCell ref="A4:A8"/>
    <mergeCell ref="R4:AJ4"/>
    <mergeCell ref="C5:D5"/>
    <mergeCell ref="E5:F5"/>
    <mergeCell ref="T5:U5"/>
    <mergeCell ref="V5:W5"/>
    <mergeCell ref="X5:AA5"/>
    <mergeCell ref="AB5:AB6"/>
    <mergeCell ref="AC5:AD5"/>
    <mergeCell ref="AE5:AF5"/>
    <mergeCell ref="AG5:AJ5"/>
    <mergeCell ref="C6:D6"/>
  </mergeCells>
  <pageMargins left="0.19685039370078741" right="0.19685039370078741" top="0.31496062992125984" bottom="0.31496062992125984" header="0.31496062992125984" footer="0.15748031496062992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AY30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7" sqref="B27"/>
    </sheetView>
  </sheetViews>
  <sheetFormatPr defaultColWidth="9" defaultRowHeight="26.25"/>
  <cols>
    <col min="1" max="1" width="33.75" style="348" customWidth="1"/>
    <col min="2" max="2" width="21.5" style="348" customWidth="1"/>
    <col min="3" max="3" width="20.375" style="349" customWidth="1"/>
    <col min="4" max="4" width="12.375" style="349" customWidth="1"/>
    <col min="5" max="5" width="17.875" style="348" customWidth="1"/>
    <col min="6" max="6" width="14.75" style="348" customWidth="1"/>
    <col min="7" max="7" width="22.375" style="348" customWidth="1"/>
    <col min="8" max="8" width="16.375" style="349" customWidth="1"/>
    <col min="9" max="9" width="12.875" style="349" customWidth="1"/>
    <col min="10" max="10" width="18.75" style="348" customWidth="1"/>
    <col min="11" max="11" width="14.625" style="348" customWidth="1"/>
    <col min="12" max="12" width="20.75" style="348" customWidth="1"/>
    <col min="13" max="13" width="16.875" style="349" customWidth="1"/>
    <col min="14" max="14" width="12.875" style="349" customWidth="1"/>
    <col min="15" max="15" width="16.5" style="348" customWidth="1"/>
    <col min="16" max="16" width="12.625" style="348" customWidth="1"/>
    <col min="17" max="17" width="20.75" style="348" customWidth="1"/>
    <col min="18" max="18" width="22.25" style="349" customWidth="1"/>
    <col min="19" max="19" width="13.625" style="349" customWidth="1"/>
    <col min="20" max="20" width="20.125" style="348" customWidth="1"/>
    <col min="21" max="21" width="13.875" style="348" customWidth="1"/>
    <col min="22" max="22" width="20.75" style="348" customWidth="1"/>
    <col min="23" max="23" width="21" style="349" customWidth="1"/>
    <col min="24" max="24" width="11.25" style="349" customWidth="1"/>
    <col min="25" max="25" width="20.75" style="348" customWidth="1"/>
    <col min="26" max="26" width="11.5" style="348" customWidth="1"/>
    <col min="27" max="27" width="22.625" style="348" customWidth="1"/>
    <col min="28" max="28" width="20.75" style="349" customWidth="1"/>
    <col min="29" max="29" width="11.25" style="349" customWidth="1"/>
    <col min="30" max="30" width="22.25" style="348" customWidth="1"/>
    <col min="31" max="31" width="13.375" style="348" customWidth="1"/>
    <col min="32" max="32" width="20.75" style="348" customWidth="1"/>
    <col min="33" max="33" width="21.5" style="349" customWidth="1"/>
    <col min="34" max="34" width="13.625" style="349" customWidth="1"/>
    <col min="35" max="35" width="17.875" style="348" customWidth="1"/>
    <col min="36" max="36" width="11.25" style="348" customWidth="1"/>
    <col min="37" max="37" width="20.75" style="348" customWidth="1"/>
    <col min="38" max="38" width="20.5" style="349" customWidth="1"/>
    <col min="39" max="39" width="11.25" style="349" customWidth="1"/>
    <col min="40" max="40" width="20.375" style="348" customWidth="1"/>
    <col min="41" max="41" width="13.125" style="348" customWidth="1"/>
    <col min="42" max="42" width="20.75" style="348" bestFit="1" customWidth="1"/>
    <col min="43" max="43" width="21" style="349" customWidth="1"/>
    <col min="44" max="44" width="13.375" style="349" customWidth="1"/>
    <col min="45" max="45" width="20.5" style="348" customWidth="1"/>
    <col min="46" max="46" width="11.5" style="348" customWidth="1"/>
    <col min="47" max="47" width="18.875" style="348" customWidth="1"/>
    <col min="48" max="48" width="19.375" style="349" customWidth="1"/>
    <col min="49" max="49" width="11.5" style="349" customWidth="1"/>
    <col min="50" max="50" width="18.75" style="348" customWidth="1"/>
    <col min="51" max="51" width="10.125" style="348" customWidth="1"/>
    <col min="52" max="16384" width="9" style="348"/>
  </cols>
  <sheetData>
    <row r="1" spans="1:51" s="331" customFormat="1" ht="25.5" customHeight="1">
      <c r="A1" s="331" t="s">
        <v>176</v>
      </c>
      <c r="D1" s="332"/>
      <c r="G1" s="333"/>
      <c r="H1" s="333"/>
      <c r="I1" s="334"/>
      <c r="J1" s="333"/>
      <c r="K1" s="333"/>
      <c r="L1" s="333"/>
      <c r="M1" s="333"/>
      <c r="N1" s="335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4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</row>
    <row r="2" spans="1:51" s="331" customFormat="1" ht="25.5" customHeight="1">
      <c r="A2" s="354" t="s">
        <v>191</v>
      </c>
      <c r="B2" s="336"/>
      <c r="C2" s="336"/>
      <c r="D2" s="336"/>
      <c r="E2" s="336"/>
      <c r="F2" s="336"/>
      <c r="G2" s="333"/>
      <c r="H2" s="333"/>
      <c r="I2" s="333"/>
      <c r="J2" s="333"/>
      <c r="K2" s="333"/>
      <c r="L2" s="333"/>
      <c r="M2" s="333"/>
      <c r="N2" s="335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</row>
    <row r="3" spans="1:51" s="331" customFormat="1" ht="29.25" customHeight="1">
      <c r="A3" s="443" t="s">
        <v>0</v>
      </c>
      <c r="B3" s="436" t="s">
        <v>157</v>
      </c>
      <c r="C3" s="437"/>
      <c r="D3" s="437"/>
      <c r="E3" s="437"/>
      <c r="F3" s="438"/>
      <c r="G3" s="436" t="s">
        <v>158</v>
      </c>
      <c r="H3" s="437"/>
      <c r="I3" s="437"/>
      <c r="J3" s="437"/>
      <c r="K3" s="438"/>
      <c r="L3" s="436" t="s">
        <v>159</v>
      </c>
      <c r="M3" s="437"/>
      <c r="N3" s="437"/>
      <c r="O3" s="437"/>
      <c r="P3" s="438"/>
      <c r="Q3" s="436" t="s">
        <v>160</v>
      </c>
      <c r="R3" s="437"/>
      <c r="S3" s="437"/>
      <c r="T3" s="437"/>
      <c r="U3" s="438"/>
      <c r="V3" s="436" t="s">
        <v>161</v>
      </c>
      <c r="W3" s="437"/>
      <c r="X3" s="437"/>
      <c r="Y3" s="437"/>
      <c r="Z3" s="438"/>
      <c r="AA3" s="436" t="s">
        <v>162</v>
      </c>
      <c r="AB3" s="437"/>
      <c r="AC3" s="437"/>
      <c r="AD3" s="437"/>
      <c r="AE3" s="438"/>
      <c r="AF3" s="436" t="s">
        <v>163</v>
      </c>
      <c r="AG3" s="437"/>
      <c r="AH3" s="437"/>
      <c r="AI3" s="437"/>
      <c r="AJ3" s="438"/>
      <c r="AK3" s="436" t="s">
        <v>164</v>
      </c>
      <c r="AL3" s="437"/>
      <c r="AM3" s="437"/>
      <c r="AN3" s="437"/>
      <c r="AO3" s="438"/>
      <c r="AP3" s="436" t="s">
        <v>165</v>
      </c>
      <c r="AQ3" s="437"/>
      <c r="AR3" s="437"/>
      <c r="AS3" s="437"/>
      <c r="AT3" s="438"/>
      <c r="AU3" s="436" t="s">
        <v>166</v>
      </c>
      <c r="AV3" s="437"/>
      <c r="AW3" s="437"/>
      <c r="AX3" s="437"/>
      <c r="AY3" s="438"/>
    </row>
    <row r="4" spans="1:51" s="331" customFormat="1" ht="26.45" customHeight="1">
      <c r="A4" s="444"/>
      <c r="B4" s="436" t="s">
        <v>229</v>
      </c>
      <c r="C4" s="437"/>
      <c r="D4" s="437"/>
      <c r="E4" s="437"/>
      <c r="F4" s="438"/>
      <c r="G4" s="436" t="s">
        <v>230</v>
      </c>
      <c r="H4" s="437"/>
      <c r="I4" s="437"/>
      <c r="J4" s="437"/>
      <c r="K4" s="438"/>
      <c r="L4" s="436" t="s">
        <v>231</v>
      </c>
      <c r="M4" s="437"/>
      <c r="N4" s="437"/>
      <c r="O4" s="437"/>
      <c r="P4" s="438"/>
      <c r="Q4" s="436" t="s">
        <v>230</v>
      </c>
      <c r="R4" s="437"/>
      <c r="S4" s="437"/>
      <c r="T4" s="437"/>
      <c r="U4" s="438"/>
      <c r="V4" s="436" t="s">
        <v>230</v>
      </c>
      <c r="W4" s="437"/>
      <c r="X4" s="437"/>
      <c r="Y4" s="437"/>
      <c r="Z4" s="438"/>
      <c r="AA4" s="436" t="s">
        <v>231</v>
      </c>
      <c r="AB4" s="437"/>
      <c r="AC4" s="437"/>
      <c r="AD4" s="437"/>
      <c r="AE4" s="438"/>
      <c r="AF4" s="436" t="s">
        <v>231</v>
      </c>
      <c r="AG4" s="437"/>
      <c r="AH4" s="437"/>
      <c r="AI4" s="437"/>
      <c r="AJ4" s="438"/>
      <c r="AK4" s="436" t="s">
        <v>230</v>
      </c>
      <c r="AL4" s="437"/>
      <c r="AM4" s="437"/>
      <c r="AN4" s="437"/>
      <c r="AO4" s="438"/>
      <c r="AP4" s="436" t="s">
        <v>230</v>
      </c>
      <c r="AQ4" s="437"/>
      <c r="AR4" s="437"/>
      <c r="AS4" s="437"/>
      <c r="AT4" s="438"/>
      <c r="AU4" s="436" t="s">
        <v>190</v>
      </c>
      <c r="AV4" s="437"/>
      <c r="AW4" s="437"/>
      <c r="AX4" s="437"/>
      <c r="AY4" s="438"/>
    </row>
    <row r="5" spans="1:51" s="337" customFormat="1" ht="31.7" customHeight="1">
      <c r="A5" s="444"/>
      <c r="B5" s="446" t="s">
        <v>1</v>
      </c>
      <c r="C5" s="439" t="s">
        <v>167</v>
      </c>
      <c r="D5" s="440"/>
      <c r="E5" s="439" t="s">
        <v>168</v>
      </c>
      <c r="F5" s="440"/>
      <c r="G5" s="446" t="s">
        <v>1</v>
      </c>
      <c r="H5" s="439" t="s">
        <v>167</v>
      </c>
      <c r="I5" s="440"/>
      <c r="J5" s="439" t="s">
        <v>168</v>
      </c>
      <c r="K5" s="440"/>
      <c r="L5" s="441" t="s">
        <v>1</v>
      </c>
      <c r="M5" s="442" t="s">
        <v>167</v>
      </c>
      <c r="N5" s="442"/>
      <c r="O5" s="442" t="s">
        <v>168</v>
      </c>
      <c r="P5" s="442"/>
      <c r="Q5" s="441" t="s">
        <v>1</v>
      </c>
      <c r="R5" s="442" t="s">
        <v>167</v>
      </c>
      <c r="S5" s="442"/>
      <c r="T5" s="442" t="s">
        <v>168</v>
      </c>
      <c r="U5" s="442"/>
      <c r="V5" s="441" t="s">
        <v>1</v>
      </c>
      <c r="W5" s="442" t="s">
        <v>167</v>
      </c>
      <c r="X5" s="442"/>
      <c r="Y5" s="442" t="s">
        <v>168</v>
      </c>
      <c r="Z5" s="442"/>
      <c r="AA5" s="441" t="s">
        <v>1</v>
      </c>
      <c r="AB5" s="442" t="s">
        <v>167</v>
      </c>
      <c r="AC5" s="442"/>
      <c r="AD5" s="442" t="s">
        <v>168</v>
      </c>
      <c r="AE5" s="442"/>
      <c r="AF5" s="441" t="s">
        <v>1</v>
      </c>
      <c r="AG5" s="442" t="s">
        <v>167</v>
      </c>
      <c r="AH5" s="442"/>
      <c r="AI5" s="442" t="s">
        <v>168</v>
      </c>
      <c r="AJ5" s="442"/>
      <c r="AK5" s="441" t="s">
        <v>1</v>
      </c>
      <c r="AL5" s="442" t="s">
        <v>167</v>
      </c>
      <c r="AM5" s="442"/>
      <c r="AN5" s="442" t="s">
        <v>168</v>
      </c>
      <c r="AO5" s="442"/>
      <c r="AP5" s="441" t="s">
        <v>1</v>
      </c>
      <c r="AQ5" s="442" t="s">
        <v>167</v>
      </c>
      <c r="AR5" s="442"/>
      <c r="AS5" s="439" t="s">
        <v>168</v>
      </c>
      <c r="AT5" s="440"/>
      <c r="AU5" s="441" t="s">
        <v>1</v>
      </c>
      <c r="AV5" s="442" t="s">
        <v>167</v>
      </c>
      <c r="AW5" s="442"/>
      <c r="AX5" s="442" t="s">
        <v>168</v>
      </c>
      <c r="AY5" s="442"/>
    </row>
    <row r="6" spans="1:51" s="333" customFormat="1" ht="26.45" customHeight="1">
      <c r="A6" s="445"/>
      <c r="B6" s="447"/>
      <c r="C6" s="338" t="s">
        <v>45</v>
      </c>
      <c r="D6" s="338" t="s">
        <v>44</v>
      </c>
      <c r="E6" s="338" t="s">
        <v>45</v>
      </c>
      <c r="F6" s="338" t="s">
        <v>44</v>
      </c>
      <c r="G6" s="447"/>
      <c r="H6" s="338" t="s">
        <v>45</v>
      </c>
      <c r="I6" s="338" t="s">
        <v>44</v>
      </c>
      <c r="J6" s="338" t="s">
        <v>45</v>
      </c>
      <c r="K6" s="338" t="s">
        <v>44</v>
      </c>
      <c r="L6" s="441"/>
      <c r="M6" s="339" t="s">
        <v>45</v>
      </c>
      <c r="N6" s="340" t="s">
        <v>44</v>
      </c>
      <c r="O6" s="339" t="s">
        <v>45</v>
      </c>
      <c r="P6" s="339" t="s">
        <v>44</v>
      </c>
      <c r="Q6" s="441"/>
      <c r="R6" s="338" t="s">
        <v>45</v>
      </c>
      <c r="S6" s="338" t="s">
        <v>44</v>
      </c>
      <c r="T6" s="338" t="s">
        <v>45</v>
      </c>
      <c r="U6" s="338" t="s">
        <v>44</v>
      </c>
      <c r="V6" s="441"/>
      <c r="W6" s="338" t="s">
        <v>45</v>
      </c>
      <c r="X6" s="338" t="s">
        <v>44</v>
      </c>
      <c r="Y6" s="338" t="s">
        <v>45</v>
      </c>
      <c r="Z6" s="338" t="s">
        <v>44</v>
      </c>
      <c r="AA6" s="441"/>
      <c r="AB6" s="338" t="s">
        <v>45</v>
      </c>
      <c r="AC6" s="338" t="s">
        <v>44</v>
      </c>
      <c r="AD6" s="338" t="s">
        <v>45</v>
      </c>
      <c r="AE6" s="338" t="s">
        <v>44</v>
      </c>
      <c r="AF6" s="441"/>
      <c r="AG6" s="338" t="s">
        <v>45</v>
      </c>
      <c r="AH6" s="338" t="s">
        <v>44</v>
      </c>
      <c r="AI6" s="338" t="s">
        <v>45</v>
      </c>
      <c r="AJ6" s="338" t="s">
        <v>44</v>
      </c>
      <c r="AK6" s="441"/>
      <c r="AL6" s="338" t="s">
        <v>45</v>
      </c>
      <c r="AM6" s="338" t="s">
        <v>44</v>
      </c>
      <c r="AN6" s="338" t="s">
        <v>45</v>
      </c>
      <c r="AO6" s="338" t="s">
        <v>44</v>
      </c>
      <c r="AP6" s="441"/>
      <c r="AQ6" s="338" t="s">
        <v>45</v>
      </c>
      <c r="AR6" s="338" t="s">
        <v>44</v>
      </c>
      <c r="AS6" s="338" t="s">
        <v>45</v>
      </c>
      <c r="AT6" s="338" t="s">
        <v>44</v>
      </c>
      <c r="AU6" s="441"/>
      <c r="AV6" s="338" t="s">
        <v>45</v>
      </c>
      <c r="AW6" s="338" t="s">
        <v>44</v>
      </c>
      <c r="AX6" s="338" t="s">
        <v>45</v>
      </c>
      <c r="AY6" s="338" t="s">
        <v>44</v>
      </c>
    </row>
    <row r="7" spans="1:51" s="342" customFormat="1" ht="26.45" customHeight="1">
      <c r="A7" s="341" t="s">
        <v>14</v>
      </c>
      <c r="B7" s="311">
        <f>SUM(B8:B13)</f>
        <v>223630000</v>
      </c>
      <c r="C7" s="312">
        <f>SUM(C8:C13)</f>
        <v>184898774.63</v>
      </c>
      <c r="D7" s="313">
        <f>C7*100/B7</f>
        <v>82.680666560837096</v>
      </c>
      <c r="E7" s="312">
        <f>SUM(E8:E13)</f>
        <v>128863364.76000001</v>
      </c>
      <c r="F7" s="313">
        <f>E7*100/C7</f>
        <v>69.694006906139762</v>
      </c>
      <c r="G7" s="311">
        <f>SUM(G8:G13)</f>
        <v>12281956.15</v>
      </c>
      <c r="H7" s="312">
        <f>SUM(H8:H13)</f>
        <v>8952427.5800000019</v>
      </c>
      <c r="I7" s="313">
        <f t="shared" ref="I7:I27" si="0">H7*100/G7</f>
        <v>72.890893524318614</v>
      </c>
      <c r="J7" s="312">
        <f>SUM(J8:J13)</f>
        <v>8187857.8200000012</v>
      </c>
      <c r="K7" s="313">
        <f>J7*100/H7</f>
        <v>91.459637588042895</v>
      </c>
      <c r="L7" s="311">
        <f>SUM(L8:L13)</f>
        <v>13617536.380000001</v>
      </c>
      <c r="M7" s="312">
        <f>SUM(M8:M13)</f>
        <v>6884360.4700000007</v>
      </c>
      <c r="N7" s="313">
        <f t="shared" ref="N7:N27" si="1">M7*100/L7</f>
        <v>50.555109807608247</v>
      </c>
      <c r="O7" s="312">
        <f>SUM(O8:O13)</f>
        <v>4748911.66</v>
      </c>
      <c r="P7" s="313">
        <f>O7*100/M7</f>
        <v>68.981159262277842</v>
      </c>
      <c r="Q7" s="311">
        <f>SUM(Q8:Q13)</f>
        <v>16923826.799999997</v>
      </c>
      <c r="R7" s="312">
        <f>SUM(R8:R13)</f>
        <v>13658588.989999998</v>
      </c>
      <c r="S7" s="313">
        <f t="shared" ref="S7:S27" si="2">R7*100/Q7</f>
        <v>80.706267863719802</v>
      </c>
      <c r="T7" s="312">
        <f>SUM(T8:T13)</f>
        <v>9525460.5600000005</v>
      </c>
      <c r="U7" s="313">
        <f>T7*100/R7</f>
        <v>69.739711524916459</v>
      </c>
      <c r="V7" s="311">
        <f>SUM(V8:V13)</f>
        <v>24132258.030000001</v>
      </c>
      <c r="W7" s="312">
        <f>SUM(W8:W13)</f>
        <v>18291997.210000001</v>
      </c>
      <c r="X7" s="313">
        <f t="shared" ref="X7:X27" si="3">W7*100/V7</f>
        <v>75.798945905767766</v>
      </c>
      <c r="Y7" s="312">
        <f>SUM(Y8:Y13)</f>
        <v>13069899.59</v>
      </c>
      <c r="Z7" s="313">
        <f>Y7*100/W7</f>
        <v>71.451462844389965</v>
      </c>
      <c r="AA7" s="311">
        <f>SUM(AA8:AA13)</f>
        <v>100641559.52</v>
      </c>
      <c r="AB7" s="312">
        <f>SUM(AB8:AB13)</f>
        <v>84233268.74000001</v>
      </c>
      <c r="AC7" s="313">
        <f t="shared" ref="AC7:AC27" si="4">AB7*100/AA7</f>
        <v>83.69630711382284</v>
      </c>
      <c r="AD7" s="312">
        <f>SUM(AD8:AD13)</f>
        <v>33573678.469999999</v>
      </c>
      <c r="AE7" s="313">
        <f>AD7*100/AB7</f>
        <v>39.857978886739801</v>
      </c>
      <c r="AF7" s="314">
        <f>SUM(AF8:AF13)</f>
        <v>15073628.57</v>
      </c>
      <c r="AG7" s="312">
        <f>SUM(AG8:AG13)</f>
        <v>11969707.899999999</v>
      </c>
      <c r="AH7" s="313">
        <f t="shared" ref="AH7:AH27" si="5">AG7*100/AF7</f>
        <v>79.408271501544618</v>
      </c>
      <c r="AI7" s="312">
        <f>SUM(AI8:AI13)</f>
        <v>6664674.8800000008</v>
      </c>
      <c r="AJ7" s="313">
        <f t="shared" ref="AJ7:AJ27" si="6">AI7*100/AG7</f>
        <v>55.679511444051215</v>
      </c>
      <c r="AK7" s="311">
        <f>SUM(AK8:AK13)</f>
        <v>8774918.1699999999</v>
      </c>
      <c r="AL7" s="312">
        <f>SUM(AL8:AL13)</f>
        <v>7393254.1200000001</v>
      </c>
      <c r="AM7" s="313">
        <f t="shared" ref="AM7:AM27" si="7">AL7*100/AK7</f>
        <v>84.254393907356516</v>
      </c>
      <c r="AN7" s="312">
        <f>SUM(AN8:AN13)</f>
        <v>4914712.04</v>
      </c>
      <c r="AO7" s="313">
        <f>AN7*100/AL7</f>
        <v>66.475627108567451</v>
      </c>
      <c r="AP7" s="311">
        <f>SUM(AP8:AP13)</f>
        <v>6965408.3799999999</v>
      </c>
      <c r="AQ7" s="312">
        <f>SUM(AQ8:AQ13)</f>
        <v>5468866.8200000003</v>
      </c>
      <c r="AR7" s="313">
        <f t="shared" ref="AR7:AR27" si="8">AQ7*100/AP7</f>
        <v>78.51466161988337</v>
      </c>
      <c r="AS7" s="312">
        <f>SUM(AS8:AS13)</f>
        <v>2403796.41</v>
      </c>
      <c r="AT7" s="313">
        <f>AS7*100/AQ7</f>
        <v>43.954195432391238</v>
      </c>
      <c r="AU7" s="311">
        <f t="shared" ref="AU7:AU13" si="9">B7+G7+L7+Q7+V7+AA7+AF7+AK7+AP7</f>
        <v>422041092</v>
      </c>
      <c r="AV7" s="312">
        <f>SUM(AV8:AV13)</f>
        <v>341751246.45999992</v>
      </c>
      <c r="AW7" s="313">
        <f>AV7*100/AU7</f>
        <v>80.975822719177287</v>
      </c>
      <c r="AX7" s="312">
        <f>SUM(AX8:AX13)</f>
        <v>211952356.18999997</v>
      </c>
      <c r="AY7" s="313">
        <f>AX7*100/AV7</f>
        <v>62.019482996913609</v>
      </c>
    </row>
    <row r="8" spans="1:51" s="344" customFormat="1" ht="26.45" customHeight="1">
      <c r="A8" s="343" t="s">
        <v>169</v>
      </c>
      <c r="B8" s="315">
        <v>122000000</v>
      </c>
      <c r="C8" s="316">
        <v>88559221.189999998</v>
      </c>
      <c r="D8" s="316">
        <f>C8*100/B8</f>
        <v>72.589525565573766</v>
      </c>
      <c r="E8" s="317">
        <v>65399952.170000002</v>
      </c>
      <c r="F8" s="316">
        <f>E8*100/C8</f>
        <v>73.848833911589196</v>
      </c>
      <c r="G8" s="318">
        <v>7874341.8499999996</v>
      </c>
      <c r="H8" s="317">
        <v>5354459.2400000012</v>
      </c>
      <c r="I8" s="316">
        <f t="shared" si="0"/>
        <v>67.998816180427852</v>
      </c>
      <c r="J8" s="317">
        <v>5354459.2400000012</v>
      </c>
      <c r="K8" s="316">
        <f t="shared" ref="K8:K27" si="10">J8*100/H8</f>
        <v>100</v>
      </c>
      <c r="L8" s="319">
        <v>7854630.8600000003</v>
      </c>
      <c r="M8" s="316">
        <v>3368593.9</v>
      </c>
      <c r="N8" s="316">
        <f t="shared" si="1"/>
        <v>42.886724532844561</v>
      </c>
      <c r="O8" s="317">
        <v>2479710.83</v>
      </c>
      <c r="P8" s="316">
        <f t="shared" ref="P8:P27" si="11">O8*100/M8</f>
        <v>73.612637902122898</v>
      </c>
      <c r="Q8" s="320">
        <v>8830605.5999999996</v>
      </c>
      <c r="R8" s="316">
        <v>6839978.0199999996</v>
      </c>
      <c r="S8" s="316">
        <f t="shared" si="2"/>
        <v>77.457632350832199</v>
      </c>
      <c r="T8" s="317">
        <v>4332958.9399999995</v>
      </c>
      <c r="U8" s="316">
        <f t="shared" ref="U8:U27" si="12">T8*100/R8</f>
        <v>63.347556488200524</v>
      </c>
      <c r="V8" s="319">
        <v>13416799.15</v>
      </c>
      <c r="W8" s="317">
        <v>9466480.0899999999</v>
      </c>
      <c r="X8" s="316">
        <f t="shared" si="3"/>
        <v>70.556918860934132</v>
      </c>
      <c r="Y8" s="317">
        <v>6387249.6799999997</v>
      </c>
      <c r="Z8" s="316">
        <f t="shared" ref="Z8:Z27" si="13">Y8*100/W8</f>
        <v>67.472277121749059</v>
      </c>
      <c r="AA8" s="321">
        <v>55023088.270000003</v>
      </c>
      <c r="AB8" s="317">
        <v>38527506.619999997</v>
      </c>
      <c r="AC8" s="316">
        <f t="shared" si="4"/>
        <v>70.020618310161595</v>
      </c>
      <c r="AD8" s="316">
        <v>16532461.83</v>
      </c>
      <c r="AE8" s="316">
        <f t="shared" ref="AE8:AE27" si="14">AD8*100/AB8</f>
        <v>42.910801347881261</v>
      </c>
      <c r="AF8" s="322">
        <v>10599540</v>
      </c>
      <c r="AG8" s="317">
        <v>6707671.8200000003</v>
      </c>
      <c r="AH8" s="316">
        <f t="shared" si="5"/>
        <v>63.282669059223323</v>
      </c>
      <c r="AI8" s="323">
        <v>3587393.3900000006</v>
      </c>
      <c r="AJ8" s="316">
        <f t="shared" si="6"/>
        <v>53.481945543364411</v>
      </c>
      <c r="AK8" s="320">
        <v>4713483.5199999996</v>
      </c>
      <c r="AL8" s="316">
        <v>4356524.8800000008</v>
      </c>
      <c r="AM8" s="316">
        <f t="shared" si="7"/>
        <v>92.426861396982275</v>
      </c>
      <c r="AN8" s="317">
        <v>2545772.7599999998</v>
      </c>
      <c r="AO8" s="316">
        <f t="shared" ref="AO8:AO27" si="15">AN8*100/AL8</f>
        <v>58.435859546841364</v>
      </c>
      <c r="AP8" s="320">
        <v>3349380.88</v>
      </c>
      <c r="AQ8" s="316">
        <v>2242602.0700000003</v>
      </c>
      <c r="AR8" s="316">
        <f t="shared" si="8"/>
        <v>66.955719589585769</v>
      </c>
      <c r="AS8" s="317">
        <v>558674.26</v>
      </c>
      <c r="AT8" s="316">
        <f>AS8*100/AQ8</f>
        <v>24.911876586290671</v>
      </c>
      <c r="AU8" s="324">
        <f t="shared" si="9"/>
        <v>233661870.13000003</v>
      </c>
      <c r="AV8" s="316">
        <f t="shared" ref="AV8:AV13" si="16">C8+H8+M8+R8+W8+AB8+AG8+AL8+AQ8</f>
        <v>165423037.82999998</v>
      </c>
      <c r="AW8" s="316">
        <f t="shared" ref="AW8:AW27" si="17">AV8*100/AU8</f>
        <v>70.795905955030349</v>
      </c>
      <c r="AX8" s="316">
        <f t="shared" ref="AX8:AX13" si="18">E8+J8+O8+T8+Y8+AD8+AI8+AN8+AS8</f>
        <v>107178633.09999999</v>
      </c>
      <c r="AY8" s="316">
        <f t="shared" ref="AY8:AY27" si="19">AX8*100/AV8</f>
        <v>64.790632856195089</v>
      </c>
    </row>
    <row r="9" spans="1:51" s="344" customFormat="1" ht="26.45" customHeight="1">
      <c r="A9" s="343" t="s">
        <v>170</v>
      </c>
      <c r="B9" s="315">
        <v>8000000</v>
      </c>
      <c r="C9" s="316">
        <v>1525043.08</v>
      </c>
      <c r="D9" s="316">
        <f t="shared" ref="D9:D26" si="20">C9*100/B9</f>
        <v>19.063038500000001</v>
      </c>
      <c r="E9" s="317">
        <v>1134396.5</v>
      </c>
      <c r="F9" s="316">
        <f t="shared" ref="F9:F26" si="21">E9*100/C9</f>
        <v>74.384554435013072</v>
      </c>
      <c r="G9" s="318">
        <v>131833</v>
      </c>
      <c r="H9" s="317">
        <v>58200</v>
      </c>
      <c r="I9" s="316">
        <f t="shared" si="0"/>
        <v>44.146761433025112</v>
      </c>
      <c r="J9" s="316">
        <v>3000</v>
      </c>
      <c r="K9" s="316">
        <f t="shared" si="10"/>
        <v>5.1546391752577323</v>
      </c>
      <c r="L9" s="319">
        <v>99460</v>
      </c>
      <c r="M9" s="316">
        <v>88310</v>
      </c>
      <c r="N9" s="316">
        <f t="shared" si="1"/>
        <v>88.789463100744015</v>
      </c>
      <c r="O9" s="317">
        <v>43210</v>
      </c>
      <c r="P9" s="316">
        <f t="shared" si="11"/>
        <v>48.929906012909072</v>
      </c>
      <c r="Q9" s="318">
        <v>33500</v>
      </c>
      <c r="R9" s="316">
        <v>2400</v>
      </c>
      <c r="S9" s="316">
        <f t="shared" si="2"/>
        <v>7.1641791044776122</v>
      </c>
      <c r="T9" s="317">
        <v>2400</v>
      </c>
      <c r="U9" s="316">
        <f t="shared" si="12"/>
        <v>100</v>
      </c>
      <c r="V9" s="319">
        <v>381416.67</v>
      </c>
      <c r="W9" s="317">
        <v>240858.1</v>
      </c>
      <c r="X9" s="316">
        <f t="shared" si="3"/>
        <v>63.148288720574278</v>
      </c>
      <c r="Y9" s="317">
        <v>166373.1</v>
      </c>
      <c r="Z9" s="316">
        <f t="shared" si="13"/>
        <v>69.075152548326173</v>
      </c>
      <c r="AA9" s="315">
        <v>803357</v>
      </c>
      <c r="AB9" s="317">
        <v>438412.7</v>
      </c>
      <c r="AC9" s="316">
        <f t="shared" si="4"/>
        <v>54.572587280623679</v>
      </c>
      <c r="AD9" s="316">
        <v>128081.29999999999</v>
      </c>
      <c r="AE9" s="316">
        <f t="shared" si="14"/>
        <v>29.214778677716218</v>
      </c>
      <c r="AF9" s="322">
        <v>400000</v>
      </c>
      <c r="AG9" s="317">
        <v>193400</v>
      </c>
      <c r="AH9" s="316">
        <f t="shared" si="5"/>
        <v>48.35</v>
      </c>
      <c r="AI9" s="323">
        <v>143700</v>
      </c>
      <c r="AJ9" s="316">
        <f t="shared" si="6"/>
        <v>74.30196483971045</v>
      </c>
      <c r="AK9" s="318">
        <v>0</v>
      </c>
      <c r="AL9" s="316">
        <v>0</v>
      </c>
      <c r="AM9" s="316" t="e">
        <f t="shared" si="7"/>
        <v>#DIV/0!</v>
      </c>
      <c r="AN9" s="317">
        <v>0</v>
      </c>
      <c r="AO9" s="316" t="e">
        <f t="shared" si="15"/>
        <v>#DIV/0!</v>
      </c>
      <c r="AP9" s="320">
        <v>1337582</v>
      </c>
      <c r="AQ9" s="316">
        <v>861395.65</v>
      </c>
      <c r="AR9" s="316">
        <f t="shared" si="8"/>
        <v>64.399464855238776</v>
      </c>
      <c r="AS9" s="317">
        <v>393548.94999999995</v>
      </c>
      <c r="AT9" s="316">
        <f t="shared" ref="AT9:AT27" si="22">AS9*100/AQ9</f>
        <v>45.687362131443308</v>
      </c>
      <c r="AU9" s="324">
        <f t="shared" si="9"/>
        <v>11187148.67</v>
      </c>
      <c r="AV9" s="316">
        <f t="shared" si="16"/>
        <v>3408019.5300000003</v>
      </c>
      <c r="AW9" s="316">
        <f t="shared" si="17"/>
        <v>30.46370107817652</v>
      </c>
      <c r="AX9" s="316">
        <f t="shared" si="18"/>
        <v>2014709.85</v>
      </c>
      <c r="AY9" s="316">
        <f t="shared" si="19"/>
        <v>59.116734287024457</v>
      </c>
    </row>
    <row r="10" spans="1:51" s="344" customFormat="1" ht="26.45" customHeight="1">
      <c r="A10" s="343" t="s">
        <v>171</v>
      </c>
      <c r="B10" s="315">
        <v>49000000</v>
      </c>
      <c r="C10" s="316">
        <v>46434324.229999997</v>
      </c>
      <c r="D10" s="316">
        <f t="shared" si="20"/>
        <v>94.763926999999995</v>
      </c>
      <c r="E10" s="317">
        <v>33331596.510000002</v>
      </c>
      <c r="F10" s="316">
        <f t="shared" si="21"/>
        <v>71.782236659460921</v>
      </c>
      <c r="G10" s="318">
        <v>2486404</v>
      </c>
      <c r="H10" s="317">
        <v>2134355.0100000002</v>
      </c>
      <c r="I10" s="316">
        <f t="shared" si="0"/>
        <v>85.841038302705442</v>
      </c>
      <c r="J10" s="316">
        <v>1424985.25</v>
      </c>
      <c r="K10" s="316">
        <f t="shared" si="10"/>
        <v>66.764209483594755</v>
      </c>
      <c r="L10" s="319">
        <v>3759080.49</v>
      </c>
      <c r="M10" s="316">
        <v>2129945</v>
      </c>
      <c r="N10" s="316">
        <f t="shared" si="1"/>
        <v>56.661329962636685</v>
      </c>
      <c r="O10" s="317">
        <v>1656539.92</v>
      </c>
      <c r="P10" s="316">
        <f t="shared" si="11"/>
        <v>77.773835474624931</v>
      </c>
      <c r="Q10" s="318">
        <v>2026803.6</v>
      </c>
      <c r="R10" s="316">
        <v>1839058.5700000003</v>
      </c>
      <c r="S10" s="316">
        <f t="shared" si="2"/>
        <v>90.736890836388895</v>
      </c>
      <c r="T10" s="317">
        <v>1504132.17</v>
      </c>
      <c r="U10" s="316">
        <f t="shared" si="12"/>
        <v>81.788160232438912</v>
      </c>
      <c r="V10" s="319">
        <v>5201784.21</v>
      </c>
      <c r="W10" s="317">
        <v>4616757.63</v>
      </c>
      <c r="X10" s="316">
        <f t="shared" si="3"/>
        <v>88.753347767188515</v>
      </c>
      <c r="Y10" s="317">
        <v>3232749.3200000003</v>
      </c>
      <c r="Z10" s="316">
        <f t="shared" si="13"/>
        <v>70.022071312415861</v>
      </c>
      <c r="AA10" s="315">
        <v>32551741.899999999</v>
      </c>
      <c r="AB10" s="317">
        <v>18436384.580000002</v>
      </c>
      <c r="AC10" s="316">
        <f t="shared" si="4"/>
        <v>56.637167487494743</v>
      </c>
      <c r="AD10" s="316">
        <v>11103730.199999999</v>
      </c>
      <c r="AE10" s="316">
        <f t="shared" si="14"/>
        <v>60.227265014017185</v>
      </c>
      <c r="AF10" s="322">
        <v>2300000</v>
      </c>
      <c r="AG10" s="357">
        <v>2494195.13</v>
      </c>
      <c r="AH10" s="355">
        <f t="shared" si="5"/>
        <v>108.44326652173913</v>
      </c>
      <c r="AI10" s="323">
        <v>1449563.67</v>
      </c>
      <c r="AJ10" s="316">
        <f t="shared" si="6"/>
        <v>58.117492595697598</v>
      </c>
      <c r="AK10" s="318">
        <v>1905737.9</v>
      </c>
      <c r="AL10" s="316">
        <v>1708418.1</v>
      </c>
      <c r="AM10" s="316">
        <f t="shared" si="7"/>
        <v>89.646015855590633</v>
      </c>
      <c r="AN10" s="317">
        <v>1291338.74</v>
      </c>
      <c r="AO10" s="316">
        <f t="shared" si="15"/>
        <v>75.58680980961276</v>
      </c>
      <c r="AP10" s="320">
        <v>449770</v>
      </c>
      <c r="AQ10" s="316">
        <v>216900</v>
      </c>
      <c r="AR10" s="316">
        <f t="shared" si="8"/>
        <v>48.224648153500681</v>
      </c>
      <c r="AS10" s="317">
        <v>152137</v>
      </c>
      <c r="AT10" s="316">
        <f t="shared" si="22"/>
        <v>70.141539880129088</v>
      </c>
      <c r="AU10" s="324">
        <f t="shared" si="9"/>
        <v>99681322.100000009</v>
      </c>
      <c r="AV10" s="316">
        <f t="shared" si="16"/>
        <v>80010338.249999985</v>
      </c>
      <c r="AW10" s="316">
        <f t="shared" si="17"/>
        <v>80.266128663235264</v>
      </c>
      <c r="AX10" s="316">
        <f t="shared" si="18"/>
        <v>55146772.780000009</v>
      </c>
      <c r="AY10" s="316">
        <f t="shared" si="19"/>
        <v>68.924558983476132</v>
      </c>
    </row>
    <row r="11" spans="1:51" s="344" customFormat="1" ht="26.45" customHeight="1">
      <c r="A11" s="345" t="s">
        <v>172</v>
      </c>
      <c r="B11" s="315">
        <v>43000000</v>
      </c>
      <c r="C11" s="355">
        <v>47423137.689999998</v>
      </c>
      <c r="D11" s="355">
        <f t="shared" si="20"/>
        <v>110.28636672093023</v>
      </c>
      <c r="E11" s="317">
        <v>28485300.159999996</v>
      </c>
      <c r="F11" s="316">
        <f t="shared" si="21"/>
        <v>60.066249403836096</v>
      </c>
      <c r="G11" s="318">
        <v>1406624</v>
      </c>
      <c r="H11" s="317">
        <v>1149249.6199999999</v>
      </c>
      <c r="I11" s="316">
        <f t="shared" si="0"/>
        <v>81.702688138407979</v>
      </c>
      <c r="J11" s="317">
        <v>1149249.6199999999</v>
      </c>
      <c r="K11" s="316">
        <f t="shared" si="10"/>
        <v>100</v>
      </c>
      <c r="L11" s="319">
        <v>1389432</v>
      </c>
      <c r="M11" s="316">
        <v>1025648.61</v>
      </c>
      <c r="N11" s="316">
        <f t="shared" si="1"/>
        <v>73.817834194116728</v>
      </c>
      <c r="O11" s="317">
        <v>423830</v>
      </c>
      <c r="P11" s="316">
        <f t="shared" si="11"/>
        <v>41.323119425862629</v>
      </c>
      <c r="Q11" s="320">
        <v>5230066.7</v>
      </c>
      <c r="R11" s="316">
        <v>4277245.88</v>
      </c>
      <c r="S11" s="316">
        <f t="shared" si="2"/>
        <v>81.781861022919642</v>
      </c>
      <c r="T11" s="317">
        <v>3076866.98</v>
      </c>
      <c r="U11" s="316">
        <f t="shared" si="12"/>
        <v>71.935705038308441</v>
      </c>
      <c r="V11" s="319">
        <v>4500000</v>
      </c>
      <c r="W11" s="317">
        <v>3657225.2300000004</v>
      </c>
      <c r="X11" s="316">
        <f t="shared" si="3"/>
        <v>81.271671777777797</v>
      </c>
      <c r="Y11" s="317">
        <v>3144731.33</v>
      </c>
      <c r="Z11" s="316">
        <f t="shared" si="13"/>
        <v>85.986810552545592</v>
      </c>
      <c r="AA11" s="321">
        <v>11503412.35</v>
      </c>
      <c r="AB11" s="357">
        <v>26579030.800000001</v>
      </c>
      <c r="AC11" s="355">
        <f t="shared" si="4"/>
        <v>231.05344737120546</v>
      </c>
      <c r="AD11" s="316">
        <v>5681393</v>
      </c>
      <c r="AE11" s="316">
        <f t="shared" si="14"/>
        <v>21.375470921987116</v>
      </c>
      <c r="AF11" s="322">
        <v>1263200</v>
      </c>
      <c r="AG11" s="357">
        <v>2396224.1100000003</v>
      </c>
      <c r="AH11" s="355">
        <f t="shared" si="5"/>
        <v>189.6947522165928</v>
      </c>
      <c r="AI11" s="323">
        <v>1359119.88</v>
      </c>
      <c r="AJ11" s="316">
        <f t="shared" si="6"/>
        <v>56.719230656601638</v>
      </c>
      <c r="AK11" s="320">
        <v>1748249.64</v>
      </c>
      <c r="AL11" s="316">
        <v>1103037.8</v>
      </c>
      <c r="AM11" s="316">
        <f t="shared" si="7"/>
        <v>63.093838246121422</v>
      </c>
      <c r="AN11" s="317">
        <v>983432.2</v>
      </c>
      <c r="AO11" s="316">
        <f t="shared" si="15"/>
        <v>89.15670886346777</v>
      </c>
      <c r="AP11" s="320">
        <v>1519365.7</v>
      </c>
      <c r="AQ11" s="355">
        <v>1994120.9000000001</v>
      </c>
      <c r="AR11" s="355">
        <f t="shared" si="8"/>
        <v>131.24693416469782</v>
      </c>
      <c r="AS11" s="317">
        <v>1223790.94</v>
      </c>
      <c r="AT11" s="316">
        <f t="shared" si="22"/>
        <v>61.369947027785521</v>
      </c>
      <c r="AU11" s="324">
        <f t="shared" si="9"/>
        <v>71560350.390000015</v>
      </c>
      <c r="AV11" s="355">
        <f t="shared" si="16"/>
        <v>89604920.640000001</v>
      </c>
      <c r="AW11" s="355">
        <f t="shared" si="17"/>
        <v>125.21587744003217</v>
      </c>
      <c r="AX11" s="316">
        <f t="shared" si="18"/>
        <v>45527714.109999999</v>
      </c>
      <c r="AY11" s="316">
        <f t="shared" si="19"/>
        <v>50.809390583485708</v>
      </c>
    </row>
    <row r="12" spans="1:51" s="344" customFormat="1" ht="26.45" customHeight="1">
      <c r="A12" s="343" t="s">
        <v>173</v>
      </c>
      <c r="B12" s="315">
        <v>50000</v>
      </c>
      <c r="C12" s="316">
        <v>5640</v>
      </c>
      <c r="D12" s="316">
        <f t="shared" si="20"/>
        <v>11.28</v>
      </c>
      <c r="E12" s="317">
        <v>5640</v>
      </c>
      <c r="F12" s="316">
        <f t="shared" si="21"/>
        <v>100</v>
      </c>
      <c r="G12" s="318">
        <v>10075</v>
      </c>
      <c r="H12" s="317">
        <v>4385</v>
      </c>
      <c r="I12" s="316">
        <f t="shared" si="0"/>
        <v>43.523573200992558</v>
      </c>
      <c r="J12" s="317">
        <v>4385</v>
      </c>
      <c r="K12" s="316">
        <f t="shared" si="10"/>
        <v>100</v>
      </c>
      <c r="L12" s="319">
        <v>0</v>
      </c>
      <c r="M12" s="316">
        <v>0</v>
      </c>
      <c r="N12" s="316" t="e">
        <f t="shared" si="1"/>
        <v>#DIV/0!</v>
      </c>
      <c r="O12" s="317">
        <v>0</v>
      </c>
      <c r="P12" s="316" t="e">
        <f t="shared" si="11"/>
        <v>#DIV/0!</v>
      </c>
      <c r="Q12" s="318">
        <v>8000</v>
      </c>
      <c r="R12" s="316">
        <v>0</v>
      </c>
      <c r="S12" s="316">
        <f t="shared" si="2"/>
        <v>0</v>
      </c>
      <c r="T12" s="317">
        <v>0</v>
      </c>
      <c r="U12" s="316" t="e">
        <f t="shared" si="12"/>
        <v>#DIV/0!</v>
      </c>
      <c r="V12" s="319">
        <v>0</v>
      </c>
      <c r="W12" s="317">
        <v>0</v>
      </c>
      <c r="X12" s="316" t="e">
        <f t="shared" si="3"/>
        <v>#DIV/0!</v>
      </c>
      <c r="Y12" s="317">
        <v>0</v>
      </c>
      <c r="Z12" s="316" t="e">
        <f>Y12*100/W12</f>
        <v>#DIV/0!</v>
      </c>
      <c r="AA12" s="315">
        <v>0</v>
      </c>
      <c r="AB12" s="317">
        <v>0</v>
      </c>
      <c r="AC12" s="316" t="e">
        <f t="shared" si="4"/>
        <v>#DIV/0!</v>
      </c>
      <c r="AD12" s="316">
        <v>0</v>
      </c>
      <c r="AE12" s="316" t="e">
        <f t="shared" si="14"/>
        <v>#DIV/0!</v>
      </c>
      <c r="AF12" s="322">
        <v>15000</v>
      </c>
      <c r="AG12" s="317">
        <v>0</v>
      </c>
      <c r="AH12" s="316">
        <f t="shared" si="5"/>
        <v>0</v>
      </c>
      <c r="AI12" s="323">
        <v>0</v>
      </c>
      <c r="AJ12" s="316" t="e">
        <f t="shared" si="6"/>
        <v>#DIV/0!</v>
      </c>
      <c r="AK12" s="318">
        <v>0</v>
      </c>
      <c r="AL12" s="316">
        <v>0</v>
      </c>
      <c r="AM12" s="316" t="e">
        <f t="shared" si="7"/>
        <v>#DIV/0!</v>
      </c>
      <c r="AN12" s="317">
        <v>0</v>
      </c>
      <c r="AO12" s="316" t="e">
        <f t="shared" si="15"/>
        <v>#DIV/0!</v>
      </c>
      <c r="AP12" s="320">
        <v>0</v>
      </c>
      <c r="AQ12" s="316">
        <v>0</v>
      </c>
      <c r="AR12" s="316" t="e">
        <f t="shared" si="8"/>
        <v>#DIV/0!</v>
      </c>
      <c r="AS12" s="317">
        <v>0</v>
      </c>
      <c r="AT12" s="316" t="e">
        <f t="shared" si="22"/>
        <v>#DIV/0!</v>
      </c>
      <c r="AU12" s="324">
        <f t="shared" si="9"/>
        <v>83075</v>
      </c>
      <c r="AV12" s="316">
        <f t="shared" si="16"/>
        <v>10025</v>
      </c>
      <c r="AW12" s="316">
        <f t="shared" si="17"/>
        <v>12.06740896780018</v>
      </c>
      <c r="AX12" s="316">
        <f t="shared" si="18"/>
        <v>10025</v>
      </c>
      <c r="AY12" s="316">
        <f t="shared" si="19"/>
        <v>100</v>
      </c>
    </row>
    <row r="13" spans="1:51" s="344" customFormat="1" ht="26.45" customHeight="1">
      <c r="A13" s="343" t="s">
        <v>174</v>
      </c>
      <c r="B13" s="315">
        <v>1580000</v>
      </c>
      <c r="C13" s="316">
        <v>951408.44000000006</v>
      </c>
      <c r="D13" s="316">
        <f t="shared" si="20"/>
        <v>60.215724050632915</v>
      </c>
      <c r="E13" s="317">
        <v>506479.42</v>
      </c>
      <c r="F13" s="316">
        <f t="shared" si="21"/>
        <v>53.234699074143172</v>
      </c>
      <c r="G13" s="318">
        <v>372678.3</v>
      </c>
      <c r="H13" s="317">
        <v>251778.71</v>
      </c>
      <c r="I13" s="316">
        <f t="shared" si="0"/>
        <v>67.559262237699386</v>
      </c>
      <c r="J13" s="317">
        <v>251778.71</v>
      </c>
      <c r="K13" s="316">
        <f t="shared" si="10"/>
        <v>100</v>
      </c>
      <c r="L13" s="319">
        <v>514933.03</v>
      </c>
      <c r="M13" s="316">
        <v>271862.96000000002</v>
      </c>
      <c r="N13" s="316">
        <f t="shared" si="1"/>
        <v>52.795789774837324</v>
      </c>
      <c r="O13" s="317">
        <v>145620.91</v>
      </c>
      <c r="P13" s="316">
        <f t="shared" si="11"/>
        <v>53.564086111620348</v>
      </c>
      <c r="Q13" s="318">
        <v>794850.9</v>
      </c>
      <c r="R13" s="316">
        <v>699906.52</v>
      </c>
      <c r="S13" s="316">
        <f t="shared" si="2"/>
        <v>88.055070454093965</v>
      </c>
      <c r="T13" s="317">
        <v>609102.47</v>
      </c>
      <c r="U13" s="316">
        <f t="shared" si="12"/>
        <v>87.026260306876409</v>
      </c>
      <c r="V13" s="319">
        <v>632258</v>
      </c>
      <c r="W13" s="317">
        <v>310676.15999999997</v>
      </c>
      <c r="X13" s="316">
        <f t="shared" si="3"/>
        <v>49.13756093240417</v>
      </c>
      <c r="Y13" s="317">
        <v>138796.16</v>
      </c>
      <c r="Z13" s="316">
        <f t="shared" si="13"/>
        <v>44.675510344919935</v>
      </c>
      <c r="AA13" s="315">
        <v>759960</v>
      </c>
      <c r="AB13" s="317">
        <v>251934.04</v>
      </c>
      <c r="AC13" s="316">
        <f t="shared" si="4"/>
        <v>33.150960576872464</v>
      </c>
      <c r="AD13" s="316">
        <v>128012.14</v>
      </c>
      <c r="AE13" s="316">
        <f t="shared" si="14"/>
        <v>50.81176803261679</v>
      </c>
      <c r="AF13" s="322">
        <v>495888.57</v>
      </c>
      <c r="AG13" s="317">
        <v>178216.84</v>
      </c>
      <c r="AH13" s="316">
        <f t="shared" si="5"/>
        <v>35.938888448265708</v>
      </c>
      <c r="AI13" s="323">
        <v>124897.94</v>
      </c>
      <c r="AJ13" s="316">
        <f t="shared" si="6"/>
        <v>70.082007962883864</v>
      </c>
      <c r="AK13" s="318">
        <v>407447.11</v>
      </c>
      <c r="AL13" s="316">
        <v>225273.34000000003</v>
      </c>
      <c r="AM13" s="316">
        <f t="shared" si="7"/>
        <v>55.288977261367748</v>
      </c>
      <c r="AN13" s="317">
        <v>94168.34</v>
      </c>
      <c r="AO13" s="316">
        <f t="shared" si="15"/>
        <v>41.80181285544041</v>
      </c>
      <c r="AP13" s="320">
        <v>309309.8</v>
      </c>
      <c r="AQ13" s="316">
        <v>153848.20000000001</v>
      </c>
      <c r="AR13" s="316">
        <f t="shared" si="8"/>
        <v>49.739193520541548</v>
      </c>
      <c r="AS13" s="317">
        <v>75645.260000000009</v>
      </c>
      <c r="AT13" s="316">
        <f t="shared" si="22"/>
        <v>49.168765055424764</v>
      </c>
      <c r="AU13" s="324">
        <f t="shared" si="9"/>
        <v>5867325.7100000009</v>
      </c>
      <c r="AV13" s="316">
        <f t="shared" si="16"/>
        <v>3294905.21</v>
      </c>
      <c r="AW13" s="316">
        <f t="shared" si="17"/>
        <v>56.156848500575222</v>
      </c>
      <c r="AX13" s="316">
        <f t="shared" si="18"/>
        <v>2074501.3499999999</v>
      </c>
      <c r="AY13" s="316">
        <f t="shared" si="19"/>
        <v>62.960881050656994</v>
      </c>
    </row>
    <row r="14" spans="1:51" s="342" customFormat="1" ht="26.45" customHeight="1">
      <c r="A14" s="346" t="s">
        <v>22</v>
      </c>
      <c r="B14" s="325">
        <f>SUM(B15:B26)</f>
        <v>25430000</v>
      </c>
      <c r="C14" s="313">
        <f>SUM(C15:C26)</f>
        <v>19149086.640000001</v>
      </c>
      <c r="D14" s="313">
        <f t="shared" si="20"/>
        <v>75.301166496264258</v>
      </c>
      <c r="E14" s="313">
        <f>SUM(E15:E26)</f>
        <v>17282583.41</v>
      </c>
      <c r="F14" s="313">
        <f>E14*100/C14</f>
        <v>90.252781946784282</v>
      </c>
      <c r="G14" s="325">
        <f>SUM(G15:G26)</f>
        <v>2339628</v>
      </c>
      <c r="H14" s="313">
        <f>SUM(H15:H26)</f>
        <v>2305369.7800000003</v>
      </c>
      <c r="I14" s="313">
        <f t="shared" si="0"/>
        <v>98.535740724593836</v>
      </c>
      <c r="J14" s="313">
        <f>SUM(J15:J26)</f>
        <v>1430939.16</v>
      </c>
      <c r="K14" s="313">
        <f t="shared" si="10"/>
        <v>62.069832458721649</v>
      </c>
      <c r="L14" s="325">
        <f>SUM(L15:L26)</f>
        <v>4974797.5</v>
      </c>
      <c r="M14" s="313">
        <f>SUM(M15:M26)</f>
        <v>3314875.7</v>
      </c>
      <c r="N14" s="313">
        <f t="shared" si="1"/>
        <v>66.63337954961986</v>
      </c>
      <c r="O14" s="313">
        <f>SUM(O15:O26)</f>
        <v>2194096.2000000002</v>
      </c>
      <c r="P14" s="313">
        <f t="shared" si="11"/>
        <v>66.189395879911885</v>
      </c>
      <c r="Q14" s="325">
        <f>SUM(Q15:Q26)</f>
        <v>4398142.5999999996</v>
      </c>
      <c r="R14" s="313">
        <f>SUM(R15:R26)</f>
        <v>3694946.8899999997</v>
      </c>
      <c r="S14" s="313">
        <f t="shared" si="2"/>
        <v>84.011530003597414</v>
      </c>
      <c r="T14" s="313">
        <f>SUM(T15:T26)</f>
        <v>2527533</v>
      </c>
      <c r="U14" s="313">
        <f t="shared" si="12"/>
        <v>68.405123950238973</v>
      </c>
      <c r="V14" s="325">
        <f>SUM(V15:V26)</f>
        <v>6793616.3399999999</v>
      </c>
      <c r="W14" s="313">
        <f>SUM(W15:W26)</f>
        <v>5664337.6600000001</v>
      </c>
      <c r="X14" s="313">
        <f t="shared" si="3"/>
        <v>83.377355689768024</v>
      </c>
      <c r="Y14" s="313">
        <f>SUM(Y15:Y26)</f>
        <v>3616381.2300000004</v>
      </c>
      <c r="Z14" s="313">
        <f t="shared" si="13"/>
        <v>63.844732554308926</v>
      </c>
      <c r="AA14" s="325">
        <f>SUM(AA15:AA26)</f>
        <v>14008085</v>
      </c>
      <c r="AB14" s="313">
        <f>SUM(AB15:AB26)</f>
        <v>9061231.1500000004</v>
      </c>
      <c r="AC14" s="313">
        <f t="shared" si="4"/>
        <v>64.685723637456505</v>
      </c>
      <c r="AD14" s="313">
        <f>SUM(AD15:AD26)</f>
        <v>6438857.8500000006</v>
      </c>
      <c r="AE14" s="313">
        <f t="shared" si="14"/>
        <v>71.059415033243027</v>
      </c>
      <c r="AF14" s="326">
        <f>SUM(AF15:AF26)</f>
        <v>1900000</v>
      </c>
      <c r="AG14" s="356">
        <f>SUM(AG15:AG26)</f>
        <v>2116217.7000000002</v>
      </c>
      <c r="AH14" s="356">
        <f t="shared" si="5"/>
        <v>111.37987894736844</v>
      </c>
      <c r="AI14" s="313">
        <f>SUM(AI15:AI26)</f>
        <v>1582843.7</v>
      </c>
      <c r="AJ14" s="313">
        <f t="shared" si="6"/>
        <v>74.795882295096575</v>
      </c>
      <c r="AK14" s="327">
        <f>SUM(AK15:AK26)</f>
        <v>2838661.3</v>
      </c>
      <c r="AL14" s="313">
        <f>SUM(AL15:AL26)</f>
        <v>2283484.0999999996</v>
      </c>
      <c r="AM14" s="313">
        <f t="shared" si="7"/>
        <v>80.442288060220491</v>
      </c>
      <c r="AN14" s="313">
        <f>SUM(AN15:AN26)</f>
        <v>1719137.1</v>
      </c>
      <c r="AO14" s="313">
        <f t="shared" si="15"/>
        <v>75.285704857765396</v>
      </c>
      <c r="AP14" s="325">
        <f>SUM(AP15:AP26)</f>
        <v>1691155</v>
      </c>
      <c r="AQ14" s="356">
        <f>SUM(AQ15:AQ26)</f>
        <v>2497994.4</v>
      </c>
      <c r="AR14" s="356">
        <f t="shared" si="8"/>
        <v>147.70937022330892</v>
      </c>
      <c r="AS14" s="313">
        <f>SUM(AS15:AS26)</f>
        <v>1344195</v>
      </c>
      <c r="AT14" s="313">
        <f t="shared" si="22"/>
        <v>53.81096931202088</v>
      </c>
      <c r="AU14" s="325">
        <f>SUM(AU15:AU26)</f>
        <v>64374085.740000002</v>
      </c>
      <c r="AV14" s="313">
        <f>SUM(AV15:AV26)</f>
        <v>50087544.020000003</v>
      </c>
      <c r="AW14" s="313">
        <f t="shared" si="17"/>
        <v>77.806998645849816</v>
      </c>
      <c r="AX14" s="313">
        <f>SUM(AX15:AX26)</f>
        <v>38136566.649999999</v>
      </c>
      <c r="AY14" s="313">
        <f t="shared" si="19"/>
        <v>76.139821578738278</v>
      </c>
    </row>
    <row r="15" spans="1:51" s="344" customFormat="1" ht="26.45" customHeight="1">
      <c r="A15" s="343" t="s">
        <v>23</v>
      </c>
      <c r="B15" s="315">
        <v>3000000</v>
      </c>
      <c r="C15" s="316">
        <v>2842765</v>
      </c>
      <c r="D15" s="316">
        <f t="shared" si="20"/>
        <v>94.758833333333328</v>
      </c>
      <c r="E15" s="317">
        <v>2689503</v>
      </c>
      <c r="F15" s="316">
        <f t="shared" si="21"/>
        <v>94.60869962870656</v>
      </c>
      <c r="G15" s="318">
        <v>257942</v>
      </c>
      <c r="H15" s="317">
        <v>308405</v>
      </c>
      <c r="I15" s="316">
        <f t="shared" si="0"/>
        <v>119.56370036674912</v>
      </c>
      <c r="J15" s="316">
        <v>194429</v>
      </c>
      <c r="K15" s="316">
        <f t="shared" si="10"/>
        <v>63.04340072307518</v>
      </c>
      <c r="L15" s="319">
        <v>745367.5</v>
      </c>
      <c r="M15" s="316">
        <v>358372.5</v>
      </c>
      <c r="N15" s="316">
        <f t="shared" si="1"/>
        <v>48.079973972570578</v>
      </c>
      <c r="O15" s="317">
        <v>298157.5</v>
      </c>
      <c r="P15" s="316">
        <f t="shared" si="11"/>
        <v>83.197650489365117</v>
      </c>
      <c r="Q15" s="318">
        <v>707973</v>
      </c>
      <c r="R15" s="316">
        <v>484670.5</v>
      </c>
      <c r="S15" s="316">
        <f t="shared" si="2"/>
        <v>68.45889603134583</v>
      </c>
      <c r="T15" s="317">
        <v>247476.5</v>
      </c>
      <c r="U15" s="316">
        <f t="shared" si="12"/>
        <v>51.060772215350426</v>
      </c>
      <c r="V15" s="319">
        <v>1255977.6399999999</v>
      </c>
      <c r="W15" s="317">
        <v>736355</v>
      </c>
      <c r="X15" s="316">
        <f t="shared" si="3"/>
        <v>58.628034174238969</v>
      </c>
      <c r="Y15" s="317">
        <v>458954</v>
      </c>
      <c r="Z15" s="316">
        <f t="shared" si="13"/>
        <v>62.327817425019184</v>
      </c>
      <c r="AA15" s="321">
        <v>988775</v>
      </c>
      <c r="AB15" s="357">
        <v>1080513</v>
      </c>
      <c r="AC15" s="355">
        <f t="shared" si="4"/>
        <v>109.27794493186013</v>
      </c>
      <c r="AD15" s="316">
        <v>800470.4</v>
      </c>
      <c r="AE15" s="316">
        <f t="shared" si="14"/>
        <v>74.082440470406183</v>
      </c>
      <c r="AF15" s="328">
        <v>360000</v>
      </c>
      <c r="AG15" s="317">
        <v>392067.5</v>
      </c>
      <c r="AH15" s="316">
        <f t="shared" si="5"/>
        <v>108.90763888888888</v>
      </c>
      <c r="AI15" s="323">
        <v>330968.5</v>
      </c>
      <c r="AJ15" s="316">
        <f t="shared" si="6"/>
        <v>84.416203842450599</v>
      </c>
      <c r="AK15" s="320">
        <v>650000</v>
      </c>
      <c r="AL15" s="316">
        <v>500311</v>
      </c>
      <c r="AM15" s="316">
        <f t="shared" si="7"/>
        <v>76.970923076923071</v>
      </c>
      <c r="AN15" s="317">
        <v>401277</v>
      </c>
      <c r="AO15" s="316">
        <f t="shared" si="15"/>
        <v>80.205512171429376</v>
      </c>
      <c r="AP15" s="320">
        <v>350000</v>
      </c>
      <c r="AQ15" s="316">
        <v>341299.4</v>
      </c>
      <c r="AR15" s="316">
        <f t="shared" si="8"/>
        <v>97.514114285714285</v>
      </c>
      <c r="AS15" s="317">
        <v>247185</v>
      </c>
      <c r="AT15" s="316">
        <f t="shared" si="22"/>
        <v>72.424680500463808</v>
      </c>
      <c r="AU15" s="324">
        <f t="shared" ref="AU15:AU26" si="23">B15+G15+L15+Q15+V15+AA15+AF15+AK15+AP15</f>
        <v>8316035.1399999997</v>
      </c>
      <c r="AV15" s="316">
        <f t="shared" ref="AV15:AV26" si="24">C15+H15+M15+R15+W15+AB15+AG15+AL15+AQ15</f>
        <v>7044758.9000000004</v>
      </c>
      <c r="AW15" s="316">
        <f t="shared" si="17"/>
        <v>84.712952523671035</v>
      </c>
      <c r="AX15" s="316">
        <f t="shared" ref="AX15:AX26" si="25">E15+J15+O15+T15+Y15+AD15+AI15+AN15+AS15</f>
        <v>5668420.9000000004</v>
      </c>
      <c r="AY15" s="316">
        <f t="shared" si="19"/>
        <v>80.462950974801984</v>
      </c>
    </row>
    <row r="16" spans="1:51" s="344" customFormat="1" ht="26.45" customHeight="1">
      <c r="A16" s="343" t="s">
        <v>24</v>
      </c>
      <c r="B16" s="315">
        <v>250000</v>
      </c>
      <c r="C16" s="316">
        <v>97640.98</v>
      </c>
      <c r="D16" s="316">
        <f t="shared" si="20"/>
        <v>39.056392000000002</v>
      </c>
      <c r="E16" s="317">
        <v>86135</v>
      </c>
      <c r="F16" s="316">
        <f t="shared" si="21"/>
        <v>88.216033882494827</v>
      </c>
      <c r="G16" s="318">
        <v>0</v>
      </c>
      <c r="H16" s="317">
        <v>0</v>
      </c>
      <c r="I16" s="316" t="e">
        <f t="shared" si="0"/>
        <v>#DIV/0!</v>
      </c>
      <c r="J16" s="316">
        <v>0</v>
      </c>
      <c r="K16" s="316" t="e">
        <f t="shared" si="10"/>
        <v>#DIV/0!</v>
      </c>
      <c r="L16" s="319">
        <v>0</v>
      </c>
      <c r="M16" s="316">
        <v>0</v>
      </c>
      <c r="N16" s="316" t="e">
        <f t="shared" si="1"/>
        <v>#DIV/0!</v>
      </c>
      <c r="O16" s="317">
        <v>0</v>
      </c>
      <c r="P16" s="316" t="e">
        <f t="shared" si="11"/>
        <v>#DIV/0!</v>
      </c>
      <c r="Q16" s="318">
        <v>14000</v>
      </c>
      <c r="R16" s="316">
        <v>14000</v>
      </c>
      <c r="S16" s="316">
        <f t="shared" si="2"/>
        <v>100</v>
      </c>
      <c r="T16" s="317">
        <v>14000</v>
      </c>
      <c r="U16" s="316">
        <f t="shared" si="12"/>
        <v>100</v>
      </c>
      <c r="V16" s="319">
        <v>69815</v>
      </c>
      <c r="W16" s="317">
        <v>45259.16</v>
      </c>
      <c r="X16" s="316">
        <f t="shared" si="3"/>
        <v>64.827272076201396</v>
      </c>
      <c r="Y16" s="317">
        <v>33963</v>
      </c>
      <c r="Z16" s="316">
        <f t="shared" si="13"/>
        <v>75.041162938066009</v>
      </c>
      <c r="AA16" s="321">
        <v>28920</v>
      </c>
      <c r="AB16" s="317">
        <v>25500</v>
      </c>
      <c r="AC16" s="316">
        <f t="shared" si="4"/>
        <v>88.174273858921168</v>
      </c>
      <c r="AD16" s="316">
        <v>15890</v>
      </c>
      <c r="AE16" s="316">
        <f t="shared" si="14"/>
        <v>62.313725490196077</v>
      </c>
      <c r="AF16" s="328">
        <v>10000</v>
      </c>
      <c r="AG16" s="317">
        <v>8400</v>
      </c>
      <c r="AH16" s="316">
        <f t="shared" si="5"/>
        <v>84</v>
      </c>
      <c r="AI16" s="323">
        <v>0</v>
      </c>
      <c r="AJ16" s="316">
        <f t="shared" si="6"/>
        <v>0</v>
      </c>
      <c r="AK16" s="320">
        <v>82520</v>
      </c>
      <c r="AL16" s="316">
        <v>49250</v>
      </c>
      <c r="AM16" s="316">
        <f t="shared" si="7"/>
        <v>59.682501211827436</v>
      </c>
      <c r="AN16" s="317">
        <v>46000</v>
      </c>
      <c r="AO16" s="316">
        <f t="shared" si="15"/>
        <v>93.401015228426402</v>
      </c>
      <c r="AP16" s="320">
        <v>0</v>
      </c>
      <c r="AQ16" s="316">
        <v>0</v>
      </c>
      <c r="AR16" s="316" t="e">
        <f t="shared" si="8"/>
        <v>#DIV/0!</v>
      </c>
      <c r="AS16" s="317">
        <v>0</v>
      </c>
      <c r="AT16" s="316" t="e">
        <f t="shared" si="22"/>
        <v>#DIV/0!</v>
      </c>
      <c r="AU16" s="324">
        <f t="shared" si="23"/>
        <v>455255</v>
      </c>
      <c r="AV16" s="316">
        <f t="shared" si="24"/>
        <v>240050.14</v>
      </c>
      <c r="AW16" s="316">
        <f t="shared" si="17"/>
        <v>52.728721266103612</v>
      </c>
      <c r="AX16" s="316">
        <f t="shared" si="25"/>
        <v>195988</v>
      </c>
      <c r="AY16" s="316">
        <f t="shared" si="19"/>
        <v>81.644609746947026</v>
      </c>
    </row>
    <row r="17" spans="1:51" s="344" customFormat="1" ht="26.45" customHeight="1">
      <c r="A17" s="343" t="s">
        <v>138</v>
      </c>
      <c r="B17" s="315">
        <v>2500000</v>
      </c>
      <c r="C17" s="316">
        <v>1665503.8</v>
      </c>
      <c r="D17" s="316">
        <f t="shared" si="20"/>
        <v>66.620152000000004</v>
      </c>
      <c r="E17" s="317">
        <v>1550463.8</v>
      </c>
      <c r="F17" s="316">
        <f t="shared" si="21"/>
        <v>93.09278069494647</v>
      </c>
      <c r="G17" s="318">
        <v>480000</v>
      </c>
      <c r="H17" s="317">
        <v>507703</v>
      </c>
      <c r="I17" s="316">
        <f t="shared" si="0"/>
        <v>105.77145833333333</v>
      </c>
      <c r="J17" s="316">
        <v>276673</v>
      </c>
      <c r="K17" s="316">
        <f t="shared" si="10"/>
        <v>54.495049270932022</v>
      </c>
      <c r="L17" s="319">
        <v>808945</v>
      </c>
      <c r="M17" s="316">
        <v>693593.7</v>
      </c>
      <c r="N17" s="316">
        <f t="shared" si="1"/>
        <v>85.74052624096818</v>
      </c>
      <c r="O17" s="317">
        <v>583766.69999999995</v>
      </c>
      <c r="P17" s="316">
        <f t="shared" si="11"/>
        <v>84.165513614094237</v>
      </c>
      <c r="Q17" s="318">
        <v>799000</v>
      </c>
      <c r="R17" s="316">
        <v>753875.4</v>
      </c>
      <c r="S17" s="316">
        <f t="shared" si="2"/>
        <v>94.352365456821033</v>
      </c>
      <c r="T17" s="317">
        <v>648428.19999999995</v>
      </c>
      <c r="U17" s="316">
        <f t="shared" si="12"/>
        <v>86.012648774585287</v>
      </c>
      <c r="V17" s="319">
        <v>720000</v>
      </c>
      <c r="W17" s="317">
        <v>663228</v>
      </c>
      <c r="X17" s="316">
        <f t="shared" si="3"/>
        <v>92.114999999999995</v>
      </c>
      <c r="Y17" s="317">
        <v>505181</v>
      </c>
      <c r="Z17" s="316">
        <f t="shared" si="13"/>
        <v>76.170035040740132</v>
      </c>
      <c r="AA17" s="321">
        <v>1818360</v>
      </c>
      <c r="AB17" s="317">
        <v>1074208</v>
      </c>
      <c r="AC17" s="316">
        <f t="shared" si="4"/>
        <v>59.075650586242546</v>
      </c>
      <c r="AD17" s="316">
        <v>794199</v>
      </c>
      <c r="AE17" s="316">
        <f t="shared" si="14"/>
        <v>73.933446781256521</v>
      </c>
      <c r="AF17" s="328">
        <v>420000</v>
      </c>
      <c r="AG17" s="317">
        <v>345960</v>
      </c>
      <c r="AH17" s="316">
        <f t="shared" si="5"/>
        <v>82.371428571428567</v>
      </c>
      <c r="AI17" s="323">
        <v>337650</v>
      </c>
      <c r="AJ17" s="316">
        <f t="shared" si="6"/>
        <v>97.597988206729099</v>
      </c>
      <c r="AK17" s="320">
        <v>620000</v>
      </c>
      <c r="AL17" s="316">
        <v>526622</v>
      </c>
      <c r="AM17" s="316">
        <f t="shared" si="7"/>
        <v>84.939032258064515</v>
      </c>
      <c r="AN17" s="317">
        <v>468045</v>
      </c>
      <c r="AO17" s="316">
        <f t="shared" si="15"/>
        <v>88.876841453642271</v>
      </c>
      <c r="AP17" s="320">
        <v>317000</v>
      </c>
      <c r="AQ17" s="355">
        <v>343434</v>
      </c>
      <c r="AR17" s="355">
        <f t="shared" si="8"/>
        <v>108.33880126182966</v>
      </c>
      <c r="AS17" s="317">
        <v>322624</v>
      </c>
      <c r="AT17" s="316">
        <f t="shared" si="22"/>
        <v>93.940611587670418</v>
      </c>
      <c r="AU17" s="324">
        <f t="shared" si="23"/>
        <v>8483305</v>
      </c>
      <c r="AV17" s="316">
        <f t="shared" si="24"/>
        <v>6574127.9000000004</v>
      </c>
      <c r="AW17" s="316">
        <f t="shared" si="17"/>
        <v>77.494890257983187</v>
      </c>
      <c r="AX17" s="316">
        <f t="shared" si="25"/>
        <v>5487030.7000000002</v>
      </c>
      <c r="AY17" s="316">
        <f t="shared" si="19"/>
        <v>83.464008967638122</v>
      </c>
    </row>
    <row r="18" spans="1:51" s="344" customFormat="1" ht="26.45" customHeight="1">
      <c r="A18" s="343" t="s">
        <v>139</v>
      </c>
      <c r="B18" s="315">
        <v>400000</v>
      </c>
      <c r="C18" s="316">
        <v>340259.44999999995</v>
      </c>
      <c r="D18" s="316">
        <f t="shared" si="20"/>
        <v>85.064862499999975</v>
      </c>
      <c r="E18" s="317">
        <v>265433.05</v>
      </c>
      <c r="F18" s="316">
        <f t="shared" si="21"/>
        <v>78.009016355019682</v>
      </c>
      <c r="G18" s="318">
        <v>42500</v>
      </c>
      <c r="H18" s="357">
        <v>55269.5</v>
      </c>
      <c r="I18" s="355">
        <f t="shared" si="0"/>
        <v>130.04588235294116</v>
      </c>
      <c r="J18" s="317">
        <v>55269.5</v>
      </c>
      <c r="K18" s="316">
        <f t="shared" si="10"/>
        <v>100</v>
      </c>
      <c r="L18" s="319">
        <v>33650</v>
      </c>
      <c r="M18" s="316">
        <v>13600</v>
      </c>
      <c r="N18" s="316">
        <f t="shared" si="1"/>
        <v>40.416047548291232</v>
      </c>
      <c r="O18" s="317">
        <v>0</v>
      </c>
      <c r="P18" s="316">
        <f t="shared" si="11"/>
        <v>0</v>
      </c>
      <c r="Q18" s="318">
        <v>98883</v>
      </c>
      <c r="R18" s="355">
        <v>149573.72</v>
      </c>
      <c r="S18" s="355">
        <f t="shared" si="2"/>
        <v>151.26333141187058</v>
      </c>
      <c r="T18" s="317">
        <v>103420.73</v>
      </c>
      <c r="U18" s="316">
        <f t="shared" si="12"/>
        <v>69.143650368527304</v>
      </c>
      <c r="V18" s="319">
        <v>77180</v>
      </c>
      <c r="W18" s="357">
        <v>105101.35</v>
      </c>
      <c r="X18" s="355">
        <f t="shared" si="3"/>
        <v>136.17692407359419</v>
      </c>
      <c r="Y18" s="317">
        <v>58605.53</v>
      </c>
      <c r="Z18" s="316">
        <f t="shared" si="13"/>
        <v>55.760967865779072</v>
      </c>
      <c r="AA18" s="321">
        <v>862634</v>
      </c>
      <c r="AB18" s="317">
        <v>370098.5</v>
      </c>
      <c r="AC18" s="316">
        <f t="shared" si="4"/>
        <v>42.903305457470957</v>
      </c>
      <c r="AD18" s="316">
        <v>276853</v>
      </c>
      <c r="AE18" s="316">
        <f t="shared" si="14"/>
        <v>74.805220772307919</v>
      </c>
      <c r="AF18" s="328">
        <v>80000</v>
      </c>
      <c r="AG18" s="317">
        <v>82610</v>
      </c>
      <c r="AH18" s="316">
        <f t="shared" si="5"/>
        <v>103.2625</v>
      </c>
      <c r="AI18" s="323">
        <v>58425</v>
      </c>
      <c r="AJ18" s="316">
        <f t="shared" si="6"/>
        <v>70.72388330710568</v>
      </c>
      <c r="AK18" s="320">
        <v>50000</v>
      </c>
      <c r="AL18" s="355">
        <v>59929.5</v>
      </c>
      <c r="AM18" s="355">
        <f t="shared" si="7"/>
        <v>119.85899999999999</v>
      </c>
      <c r="AN18" s="317">
        <v>51434.5</v>
      </c>
      <c r="AO18" s="316">
        <f t="shared" si="15"/>
        <v>85.825011054655889</v>
      </c>
      <c r="AP18" s="320">
        <v>30000</v>
      </c>
      <c r="AQ18" s="355">
        <v>107574</v>
      </c>
      <c r="AR18" s="355">
        <f t="shared" si="8"/>
        <v>358.58</v>
      </c>
      <c r="AS18" s="317">
        <v>57635</v>
      </c>
      <c r="AT18" s="316">
        <f t="shared" si="22"/>
        <v>53.577072526818746</v>
      </c>
      <c r="AU18" s="324">
        <f t="shared" si="23"/>
        <v>1674847</v>
      </c>
      <c r="AV18" s="316">
        <f t="shared" si="24"/>
        <v>1284016.02</v>
      </c>
      <c r="AW18" s="316">
        <f t="shared" si="17"/>
        <v>76.664675639028516</v>
      </c>
      <c r="AX18" s="316">
        <f t="shared" si="25"/>
        <v>927076.30999999994</v>
      </c>
      <c r="AY18" s="316">
        <f t="shared" si="19"/>
        <v>72.201303999306802</v>
      </c>
    </row>
    <row r="19" spans="1:51" s="344" customFormat="1" ht="26.45" customHeight="1">
      <c r="A19" s="343" t="s">
        <v>140</v>
      </c>
      <c r="B19" s="315">
        <v>30000</v>
      </c>
      <c r="C19" s="355">
        <v>53964</v>
      </c>
      <c r="D19" s="355">
        <f>C19*100/B19</f>
        <v>179.88</v>
      </c>
      <c r="E19" s="317">
        <v>53964</v>
      </c>
      <c r="F19" s="316">
        <f t="shared" si="21"/>
        <v>100</v>
      </c>
      <c r="G19" s="318">
        <v>0</v>
      </c>
      <c r="H19" s="317">
        <v>0</v>
      </c>
      <c r="I19" s="316" t="e">
        <f t="shared" si="0"/>
        <v>#DIV/0!</v>
      </c>
      <c r="J19" s="316">
        <v>0</v>
      </c>
      <c r="K19" s="316" t="e">
        <f t="shared" si="10"/>
        <v>#DIV/0!</v>
      </c>
      <c r="L19" s="319">
        <v>9600</v>
      </c>
      <c r="M19" s="316">
        <v>0</v>
      </c>
      <c r="N19" s="316">
        <f t="shared" si="1"/>
        <v>0</v>
      </c>
      <c r="O19" s="317">
        <v>0</v>
      </c>
      <c r="P19" s="316" t="e">
        <f t="shared" si="11"/>
        <v>#DIV/0!</v>
      </c>
      <c r="Q19" s="318">
        <v>115000</v>
      </c>
      <c r="R19" s="316">
        <v>45000</v>
      </c>
      <c r="S19" s="316">
        <f t="shared" si="2"/>
        <v>39.130434782608695</v>
      </c>
      <c r="T19" s="317">
        <v>45000</v>
      </c>
      <c r="U19" s="316">
        <f t="shared" si="12"/>
        <v>100</v>
      </c>
      <c r="V19" s="319">
        <v>22340</v>
      </c>
      <c r="W19" s="317">
        <v>3900</v>
      </c>
      <c r="X19" s="316">
        <f t="shared" si="3"/>
        <v>17.457475380483437</v>
      </c>
      <c r="Y19" s="317">
        <v>3900</v>
      </c>
      <c r="Z19" s="316">
        <f t="shared" si="13"/>
        <v>100</v>
      </c>
      <c r="AA19" s="321">
        <v>30290</v>
      </c>
      <c r="AB19" s="317">
        <v>21180</v>
      </c>
      <c r="AC19" s="316">
        <f t="shared" si="4"/>
        <v>69.924067348960051</v>
      </c>
      <c r="AD19" s="316">
        <v>8640</v>
      </c>
      <c r="AE19" s="316">
        <f t="shared" si="14"/>
        <v>40.793201133144478</v>
      </c>
      <c r="AF19" s="328">
        <v>40000</v>
      </c>
      <c r="AG19" s="317">
        <v>0</v>
      </c>
      <c r="AH19" s="316">
        <f t="shared" si="5"/>
        <v>0</v>
      </c>
      <c r="AI19" s="323">
        <v>0</v>
      </c>
      <c r="AJ19" s="316" t="e">
        <f t="shared" si="6"/>
        <v>#DIV/0!</v>
      </c>
      <c r="AK19" s="320">
        <v>30000</v>
      </c>
      <c r="AL19" s="316">
        <v>490</v>
      </c>
      <c r="AM19" s="316">
        <f t="shared" si="7"/>
        <v>1.6333333333333333</v>
      </c>
      <c r="AN19" s="317">
        <v>490</v>
      </c>
      <c r="AO19" s="316">
        <f t="shared" si="15"/>
        <v>100</v>
      </c>
      <c r="AP19" s="320">
        <v>0</v>
      </c>
      <c r="AQ19" s="316">
        <v>0</v>
      </c>
      <c r="AR19" s="316" t="e">
        <f t="shared" si="8"/>
        <v>#DIV/0!</v>
      </c>
      <c r="AS19" s="317">
        <v>0</v>
      </c>
      <c r="AT19" s="316" t="e">
        <f t="shared" si="22"/>
        <v>#DIV/0!</v>
      </c>
      <c r="AU19" s="324">
        <f t="shared" si="23"/>
        <v>277230</v>
      </c>
      <c r="AV19" s="316">
        <f t="shared" si="24"/>
        <v>124534</v>
      </c>
      <c r="AW19" s="316">
        <f t="shared" si="17"/>
        <v>44.920823864661109</v>
      </c>
      <c r="AX19" s="316">
        <f t="shared" si="25"/>
        <v>111994</v>
      </c>
      <c r="AY19" s="316">
        <f t="shared" si="19"/>
        <v>89.930460757704722</v>
      </c>
    </row>
    <row r="20" spans="1:51" s="344" customFormat="1" ht="26.45" customHeight="1">
      <c r="A20" s="343" t="s">
        <v>141</v>
      </c>
      <c r="B20" s="315">
        <v>600000</v>
      </c>
      <c r="C20" s="355">
        <v>708685</v>
      </c>
      <c r="D20" s="355">
        <f t="shared" si="20"/>
        <v>118.11416666666666</v>
      </c>
      <c r="E20" s="317">
        <v>680690</v>
      </c>
      <c r="F20" s="316">
        <f t="shared" si="21"/>
        <v>96.049725900788076</v>
      </c>
      <c r="G20" s="318">
        <v>83486</v>
      </c>
      <c r="H20" s="357">
        <v>177696</v>
      </c>
      <c r="I20" s="355">
        <f t="shared" si="0"/>
        <v>212.84526746999498</v>
      </c>
      <c r="J20" s="316">
        <v>114460</v>
      </c>
      <c r="K20" s="316">
        <f t="shared" si="10"/>
        <v>64.413380154871234</v>
      </c>
      <c r="L20" s="319">
        <v>388250</v>
      </c>
      <c r="M20" s="316">
        <v>219650</v>
      </c>
      <c r="N20" s="316">
        <f t="shared" si="1"/>
        <v>56.574372182871862</v>
      </c>
      <c r="O20" s="317">
        <v>128250</v>
      </c>
      <c r="P20" s="316">
        <f t="shared" si="11"/>
        <v>58.38834509446847</v>
      </c>
      <c r="Q20" s="318">
        <v>423350</v>
      </c>
      <c r="R20" s="329">
        <v>110165</v>
      </c>
      <c r="S20" s="316">
        <f t="shared" si="2"/>
        <v>26.022203850242118</v>
      </c>
      <c r="T20" s="317">
        <v>77915</v>
      </c>
      <c r="U20" s="316">
        <f t="shared" si="12"/>
        <v>70.72572958743703</v>
      </c>
      <c r="V20" s="319">
        <v>575750</v>
      </c>
      <c r="W20" s="317">
        <v>261420</v>
      </c>
      <c r="X20" s="316">
        <f t="shared" si="3"/>
        <v>45.405123751628309</v>
      </c>
      <c r="Y20" s="317">
        <v>220670</v>
      </c>
      <c r="Z20" s="316">
        <f t="shared" si="13"/>
        <v>84.41205722591998</v>
      </c>
      <c r="AA20" s="321">
        <v>829200</v>
      </c>
      <c r="AB20" s="317">
        <v>435200</v>
      </c>
      <c r="AC20" s="316">
        <f t="shared" si="4"/>
        <v>52.484322238301978</v>
      </c>
      <c r="AD20" s="316">
        <v>319156</v>
      </c>
      <c r="AE20" s="316">
        <f t="shared" si="14"/>
        <v>73.335477941176464</v>
      </c>
      <c r="AF20" s="328">
        <v>500000</v>
      </c>
      <c r="AG20" s="317">
        <v>430989</v>
      </c>
      <c r="AH20" s="316">
        <f t="shared" si="5"/>
        <v>86.197800000000001</v>
      </c>
      <c r="AI20" s="323">
        <v>339188</v>
      </c>
      <c r="AJ20" s="316">
        <f t="shared" si="6"/>
        <v>78.69992041560225</v>
      </c>
      <c r="AK20" s="320">
        <v>324230</v>
      </c>
      <c r="AL20" s="316">
        <v>110220</v>
      </c>
      <c r="AM20" s="316">
        <f t="shared" si="7"/>
        <v>33.994386700798813</v>
      </c>
      <c r="AN20" s="317">
        <v>110220</v>
      </c>
      <c r="AO20" s="316">
        <f t="shared" si="15"/>
        <v>100</v>
      </c>
      <c r="AP20" s="320">
        <v>120000</v>
      </c>
      <c r="AQ20" s="316">
        <v>127125</v>
      </c>
      <c r="AR20" s="316">
        <f t="shared" si="8"/>
        <v>105.9375</v>
      </c>
      <c r="AS20" s="317">
        <v>55570</v>
      </c>
      <c r="AT20" s="316">
        <f t="shared" si="22"/>
        <v>43.712881022615534</v>
      </c>
      <c r="AU20" s="324">
        <f t="shared" si="23"/>
        <v>3844266</v>
      </c>
      <c r="AV20" s="316">
        <f t="shared" si="24"/>
        <v>2581150</v>
      </c>
      <c r="AW20" s="316">
        <f t="shared" si="17"/>
        <v>67.142856399635193</v>
      </c>
      <c r="AX20" s="316">
        <f t="shared" si="25"/>
        <v>2046119</v>
      </c>
      <c r="AY20" s="316">
        <f t="shared" si="19"/>
        <v>79.271603742517868</v>
      </c>
    </row>
    <row r="21" spans="1:51" s="344" customFormat="1" ht="26.45" customHeight="1">
      <c r="A21" s="343" t="s">
        <v>142</v>
      </c>
      <c r="B21" s="315">
        <v>5000000</v>
      </c>
      <c r="C21" s="316">
        <v>3842940.8</v>
      </c>
      <c r="D21" s="316">
        <f t="shared" si="20"/>
        <v>76.858816000000004</v>
      </c>
      <c r="E21" s="317">
        <v>3493422.8</v>
      </c>
      <c r="F21" s="316">
        <f t="shared" si="21"/>
        <v>90.904934054669809</v>
      </c>
      <c r="G21" s="318">
        <v>416709</v>
      </c>
      <c r="H21" s="317">
        <v>400910.19999999995</v>
      </c>
      <c r="I21" s="316">
        <f t="shared" si="0"/>
        <v>96.208673198802984</v>
      </c>
      <c r="J21" s="316">
        <v>259331.5</v>
      </c>
      <c r="K21" s="316">
        <f t="shared" si="10"/>
        <v>64.685682728950283</v>
      </c>
      <c r="L21" s="319">
        <v>914496</v>
      </c>
      <c r="M21" s="316">
        <v>623307</v>
      </c>
      <c r="N21" s="316">
        <f t="shared" si="1"/>
        <v>68.158526663867306</v>
      </c>
      <c r="O21" s="317">
        <v>260165</v>
      </c>
      <c r="P21" s="316">
        <f t="shared" si="11"/>
        <v>41.739463859703164</v>
      </c>
      <c r="Q21" s="318">
        <v>857926</v>
      </c>
      <c r="R21" s="316">
        <v>508652.97000000003</v>
      </c>
      <c r="S21" s="316">
        <f t="shared" si="2"/>
        <v>59.288676412650972</v>
      </c>
      <c r="T21" s="317">
        <v>403173.77</v>
      </c>
      <c r="U21" s="316">
        <f t="shared" si="12"/>
        <v>79.263032711673731</v>
      </c>
      <c r="V21" s="319">
        <v>1826111.2</v>
      </c>
      <c r="W21" s="317">
        <v>1580946</v>
      </c>
      <c r="X21" s="316">
        <f t="shared" si="3"/>
        <v>86.57446490662781</v>
      </c>
      <c r="Y21" s="317">
        <v>849600</v>
      </c>
      <c r="Z21" s="316">
        <f t="shared" si="13"/>
        <v>53.7399759384571</v>
      </c>
      <c r="AA21" s="321">
        <v>3870818</v>
      </c>
      <c r="AB21" s="317">
        <v>2146634.2000000002</v>
      </c>
      <c r="AC21" s="316">
        <f t="shared" si="4"/>
        <v>55.456862089615171</v>
      </c>
      <c r="AD21" s="316">
        <v>1047184.8999999999</v>
      </c>
      <c r="AE21" s="316">
        <f t="shared" si="14"/>
        <v>48.782643079104943</v>
      </c>
      <c r="AF21" s="328">
        <v>250000</v>
      </c>
      <c r="AG21" s="357">
        <v>578820.19999999995</v>
      </c>
      <c r="AH21" s="355">
        <f t="shared" si="5"/>
        <v>231.52807999999996</v>
      </c>
      <c r="AI21" s="323">
        <v>297017.2</v>
      </c>
      <c r="AJ21" s="316">
        <f t="shared" si="6"/>
        <v>51.314242315662106</v>
      </c>
      <c r="AK21" s="320">
        <v>738011.3</v>
      </c>
      <c r="AL21" s="355">
        <v>831210.8</v>
      </c>
      <c r="AM21" s="355">
        <f t="shared" si="7"/>
        <v>112.62846517390722</v>
      </c>
      <c r="AN21" s="317">
        <v>485578.8</v>
      </c>
      <c r="AO21" s="316">
        <f t="shared" si="15"/>
        <v>58.41824961850832</v>
      </c>
      <c r="AP21" s="320">
        <v>400000</v>
      </c>
      <c r="AQ21" s="316">
        <v>509986</v>
      </c>
      <c r="AR21" s="316">
        <f t="shared" si="8"/>
        <v>127.4965</v>
      </c>
      <c r="AS21" s="317">
        <v>325325</v>
      </c>
      <c r="AT21" s="316">
        <f t="shared" si="22"/>
        <v>63.790966810853632</v>
      </c>
      <c r="AU21" s="324">
        <f t="shared" si="23"/>
        <v>14274071.5</v>
      </c>
      <c r="AV21" s="316">
        <f t="shared" si="24"/>
        <v>11023408.17</v>
      </c>
      <c r="AW21" s="316">
        <f t="shared" si="17"/>
        <v>77.226796643130172</v>
      </c>
      <c r="AX21" s="316">
        <f t="shared" si="25"/>
        <v>7420798.9700000007</v>
      </c>
      <c r="AY21" s="316">
        <f t="shared" si="19"/>
        <v>67.318553895115372</v>
      </c>
    </row>
    <row r="22" spans="1:51" s="344" customFormat="1" ht="26.45" customHeight="1">
      <c r="A22" s="343" t="s">
        <v>143</v>
      </c>
      <c r="B22" s="315">
        <v>10250000</v>
      </c>
      <c r="C22" s="316">
        <v>7995508.7500000009</v>
      </c>
      <c r="D22" s="316">
        <f t="shared" si="20"/>
        <v>78.004963414634162</v>
      </c>
      <c r="E22" s="317">
        <v>7145021.8000000007</v>
      </c>
      <c r="F22" s="316">
        <f t="shared" si="21"/>
        <v>89.362941413828111</v>
      </c>
      <c r="G22" s="318">
        <v>580000</v>
      </c>
      <c r="H22" s="317">
        <v>579816</v>
      </c>
      <c r="I22" s="316">
        <f t="shared" si="0"/>
        <v>99.968275862068964</v>
      </c>
      <c r="J22" s="316">
        <v>395101</v>
      </c>
      <c r="K22" s="316">
        <f t="shared" si="10"/>
        <v>68.142479683209842</v>
      </c>
      <c r="L22" s="319">
        <v>628004</v>
      </c>
      <c r="M22" s="316">
        <v>332472</v>
      </c>
      <c r="N22" s="316">
        <f t="shared" si="1"/>
        <v>52.94106406965561</v>
      </c>
      <c r="O22" s="317">
        <v>253480</v>
      </c>
      <c r="P22" s="316">
        <f t="shared" si="11"/>
        <v>76.241006761471638</v>
      </c>
      <c r="Q22" s="318">
        <v>574464</v>
      </c>
      <c r="R22" s="316">
        <v>387685</v>
      </c>
      <c r="S22" s="316">
        <f t="shared" si="2"/>
        <v>67.486387310606062</v>
      </c>
      <c r="T22" s="317">
        <v>298853</v>
      </c>
      <c r="U22" s="316">
        <f t="shared" si="12"/>
        <v>77.086552226678876</v>
      </c>
      <c r="V22" s="319">
        <v>1056255</v>
      </c>
      <c r="W22" s="317">
        <v>1065759.75</v>
      </c>
      <c r="X22" s="316">
        <f t="shared" si="3"/>
        <v>100.89985372850306</v>
      </c>
      <c r="Y22" s="317">
        <v>700471.5</v>
      </c>
      <c r="Z22" s="316">
        <f t="shared" si="13"/>
        <v>65.725084851440485</v>
      </c>
      <c r="AA22" s="321">
        <v>3855018</v>
      </c>
      <c r="AB22" s="317">
        <v>2881037.35</v>
      </c>
      <c r="AC22" s="316">
        <f t="shared" si="4"/>
        <v>74.734731459100843</v>
      </c>
      <c r="AD22" s="316">
        <v>2502209.35</v>
      </c>
      <c r="AE22" s="316">
        <f t="shared" si="14"/>
        <v>86.850986156080197</v>
      </c>
      <c r="AF22" s="328">
        <v>0</v>
      </c>
      <c r="AG22" s="317">
        <v>0</v>
      </c>
      <c r="AH22" s="316" t="e">
        <f t="shared" si="5"/>
        <v>#DIV/0!</v>
      </c>
      <c r="AI22" s="323">
        <v>0</v>
      </c>
      <c r="AJ22" s="316" t="e">
        <f t="shared" si="6"/>
        <v>#DIV/0!</v>
      </c>
      <c r="AK22" s="320">
        <v>150000</v>
      </c>
      <c r="AL22" s="316">
        <v>19640</v>
      </c>
      <c r="AM22" s="316">
        <f t="shared" si="7"/>
        <v>13.093333333333334</v>
      </c>
      <c r="AN22" s="317">
        <v>16600</v>
      </c>
      <c r="AO22" s="316">
        <f t="shared" si="15"/>
        <v>84.521384928716898</v>
      </c>
      <c r="AP22" s="320">
        <v>20000</v>
      </c>
      <c r="AQ22" s="316">
        <v>232054</v>
      </c>
      <c r="AR22" s="316">
        <f t="shared" si="8"/>
        <v>1160.27</v>
      </c>
      <c r="AS22" s="317">
        <v>55654</v>
      </c>
      <c r="AT22" s="316">
        <f t="shared" si="22"/>
        <v>23.983210804381738</v>
      </c>
      <c r="AU22" s="324">
        <f t="shared" si="23"/>
        <v>17113741</v>
      </c>
      <c r="AV22" s="316">
        <f t="shared" si="24"/>
        <v>13493972.85</v>
      </c>
      <c r="AW22" s="316">
        <f t="shared" si="17"/>
        <v>78.848761647146588</v>
      </c>
      <c r="AX22" s="316">
        <f t="shared" si="25"/>
        <v>11367390.65</v>
      </c>
      <c r="AY22" s="316">
        <f t="shared" si="19"/>
        <v>84.240503344424624</v>
      </c>
    </row>
    <row r="23" spans="1:51" s="344" customFormat="1" ht="26.45" customHeight="1">
      <c r="A23" s="343" t="s">
        <v>144</v>
      </c>
      <c r="B23" s="315">
        <v>1000000</v>
      </c>
      <c r="C23" s="316">
        <v>100650</v>
      </c>
      <c r="D23" s="316">
        <f t="shared" si="20"/>
        <v>10.065</v>
      </c>
      <c r="E23" s="317">
        <v>91200</v>
      </c>
      <c r="F23" s="316">
        <f t="shared" si="21"/>
        <v>90.611028315946342</v>
      </c>
      <c r="G23" s="318">
        <v>120400</v>
      </c>
      <c r="H23" s="357">
        <v>150360</v>
      </c>
      <c r="I23" s="355">
        <f t="shared" si="0"/>
        <v>124.88372093023256</v>
      </c>
      <c r="J23" s="316">
        <v>95750</v>
      </c>
      <c r="K23" s="316">
        <f t="shared" si="10"/>
        <v>63.6805001330141</v>
      </c>
      <c r="L23" s="319">
        <v>27450</v>
      </c>
      <c r="M23" s="316">
        <v>26325</v>
      </c>
      <c r="N23" s="316">
        <f t="shared" si="1"/>
        <v>95.901639344262293</v>
      </c>
      <c r="O23" s="317">
        <v>0</v>
      </c>
      <c r="P23" s="316">
        <f t="shared" si="11"/>
        <v>0</v>
      </c>
      <c r="Q23" s="318">
        <v>119250</v>
      </c>
      <c r="R23" s="316">
        <v>95660</v>
      </c>
      <c r="S23" s="316">
        <f t="shared" si="2"/>
        <v>80.218029350104828</v>
      </c>
      <c r="T23" s="317">
        <v>51210</v>
      </c>
      <c r="U23" s="316">
        <f t="shared" si="12"/>
        <v>53.533347271586869</v>
      </c>
      <c r="V23" s="319">
        <v>333480</v>
      </c>
      <c r="W23" s="357">
        <v>420490</v>
      </c>
      <c r="X23" s="355">
        <f t="shared" si="3"/>
        <v>126.09151973131821</v>
      </c>
      <c r="Y23" s="317">
        <v>109800</v>
      </c>
      <c r="Z23" s="316">
        <f t="shared" si="13"/>
        <v>26.112392684724963</v>
      </c>
      <c r="AA23" s="321">
        <v>741405</v>
      </c>
      <c r="AB23" s="317">
        <v>39700</v>
      </c>
      <c r="AC23" s="316">
        <f t="shared" si="4"/>
        <v>5.3546981744120963</v>
      </c>
      <c r="AD23" s="316">
        <v>21400</v>
      </c>
      <c r="AE23" s="316">
        <f t="shared" si="14"/>
        <v>53.904282115869016</v>
      </c>
      <c r="AF23" s="328">
        <v>30000</v>
      </c>
      <c r="AG23" s="317">
        <v>4670</v>
      </c>
      <c r="AH23" s="316">
        <f t="shared" si="5"/>
        <v>15.566666666666666</v>
      </c>
      <c r="AI23" s="323">
        <v>1670</v>
      </c>
      <c r="AJ23" s="316">
        <f t="shared" si="6"/>
        <v>35.760171306209848</v>
      </c>
      <c r="AK23" s="320">
        <v>96150</v>
      </c>
      <c r="AL23" s="355">
        <v>121690</v>
      </c>
      <c r="AM23" s="355">
        <f t="shared" si="7"/>
        <v>126.56266250650026</v>
      </c>
      <c r="AN23" s="317">
        <v>81220</v>
      </c>
      <c r="AO23" s="316">
        <f t="shared" si="15"/>
        <v>66.743364286301258</v>
      </c>
      <c r="AP23" s="320">
        <v>19850</v>
      </c>
      <c r="AQ23" s="355">
        <v>48850</v>
      </c>
      <c r="AR23" s="355">
        <f t="shared" si="8"/>
        <v>246.09571788413098</v>
      </c>
      <c r="AS23" s="317">
        <v>19850</v>
      </c>
      <c r="AT23" s="316">
        <f t="shared" si="22"/>
        <v>40.634595701125896</v>
      </c>
      <c r="AU23" s="324">
        <f t="shared" si="23"/>
        <v>2487985</v>
      </c>
      <c r="AV23" s="316">
        <f t="shared" si="24"/>
        <v>1008395</v>
      </c>
      <c r="AW23" s="316">
        <f t="shared" si="17"/>
        <v>40.530590015615047</v>
      </c>
      <c r="AX23" s="316">
        <f t="shared" si="25"/>
        <v>472100</v>
      </c>
      <c r="AY23" s="316">
        <f t="shared" si="19"/>
        <v>46.816971524055553</v>
      </c>
    </row>
    <row r="24" spans="1:51" s="344" customFormat="1" ht="26.45" customHeight="1">
      <c r="A24" s="343" t="s">
        <v>145</v>
      </c>
      <c r="B24" s="315">
        <v>0</v>
      </c>
      <c r="C24" s="316">
        <v>0</v>
      </c>
      <c r="D24" s="316" t="e">
        <f t="shared" si="20"/>
        <v>#DIV/0!</v>
      </c>
      <c r="E24" s="317">
        <v>0</v>
      </c>
      <c r="F24" s="316" t="e">
        <f t="shared" si="21"/>
        <v>#DIV/0!</v>
      </c>
      <c r="G24" s="318">
        <v>127600</v>
      </c>
      <c r="H24" s="317">
        <v>123620.08</v>
      </c>
      <c r="I24" s="316">
        <f t="shared" si="0"/>
        <v>96.880940438871477</v>
      </c>
      <c r="J24" s="316">
        <v>38335.160000000003</v>
      </c>
      <c r="K24" s="316">
        <f t="shared" si="10"/>
        <v>31.010463672244835</v>
      </c>
      <c r="L24" s="319">
        <v>730575</v>
      </c>
      <c r="M24" s="316">
        <v>556396</v>
      </c>
      <c r="N24" s="316">
        <f t="shared" si="1"/>
        <v>76.158642165417646</v>
      </c>
      <c r="O24" s="317">
        <v>519326</v>
      </c>
      <c r="P24" s="316">
        <f t="shared" si="11"/>
        <v>93.337479061675495</v>
      </c>
      <c r="Q24" s="318">
        <v>85348</v>
      </c>
      <c r="R24" s="316">
        <v>56047</v>
      </c>
      <c r="S24" s="316">
        <f t="shared" si="2"/>
        <v>65.668791301495062</v>
      </c>
      <c r="T24" s="317">
        <v>55777</v>
      </c>
      <c r="U24" s="316">
        <f t="shared" si="12"/>
        <v>99.518261459132518</v>
      </c>
      <c r="V24" s="319">
        <v>138940</v>
      </c>
      <c r="W24" s="317">
        <v>74565</v>
      </c>
      <c r="X24" s="316">
        <f t="shared" si="3"/>
        <v>53.667050525406651</v>
      </c>
      <c r="Y24" s="317">
        <v>74565</v>
      </c>
      <c r="Z24" s="316">
        <f t="shared" si="13"/>
        <v>100</v>
      </c>
      <c r="AA24" s="321">
        <v>974045</v>
      </c>
      <c r="AB24" s="317">
        <v>982160.1</v>
      </c>
      <c r="AC24" s="316">
        <f t="shared" si="4"/>
        <v>100.83313399278268</v>
      </c>
      <c r="AD24" s="316">
        <v>652855.19999999995</v>
      </c>
      <c r="AE24" s="316">
        <f t="shared" si="14"/>
        <v>66.47136245913471</v>
      </c>
      <c r="AF24" s="328">
        <v>60000</v>
      </c>
      <c r="AG24" s="357">
        <v>104120</v>
      </c>
      <c r="AH24" s="355">
        <f t="shared" si="5"/>
        <v>173.53333333333333</v>
      </c>
      <c r="AI24" s="323">
        <v>79980</v>
      </c>
      <c r="AJ24" s="316">
        <f t="shared" si="6"/>
        <v>76.815213215520558</v>
      </c>
      <c r="AK24" s="320">
        <v>48000</v>
      </c>
      <c r="AL24" s="316">
        <v>42525.8</v>
      </c>
      <c r="AM24" s="316">
        <f t="shared" si="7"/>
        <v>88.595416666666665</v>
      </c>
      <c r="AN24" s="317">
        <v>38156.800000000003</v>
      </c>
      <c r="AO24" s="316">
        <f t="shared" si="15"/>
        <v>89.726236778614393</v>
      </c>
      <c r="AP24" s="320">
        <v>25000</v>
      </c>
      <c r="AQ24" s="355">
        <v>82552</v>
      </c>
      <c r="AR24" s="355">
        <f t="shared" si="8"/>
        <v>330.20800000000003</v>
      </c>
      <c r="AS24" s="317">
        <v>50256</v>
      </c>
      <c r="AT24" s="316">
        <f t="shared" si="22"/>
        <v>60.877992053493557</v>
      </c>
      <c r="AU24" s="324">
        <f t="shared" si="23"/>
        <v>2189508</v>
      </c>
      <c r="AV24" s="316">
        <f t="shared" si="24"/>
        <v>2021985.98</v>
      </c>
      <c r="AW24" s="316">
        <f t="shared" si="17"/>
        <v>92.348873810920082</v>
      </c>
      <c r="AX24" s="316">
        <f t="shared" si="25"/>
        <v>1509251.16</v>
      </c>
      <c r="AY24" s="316">
        <f t="shared" si="19"/>
        <v>74.642019031210097</v>
      </c>
    </row>
    <row r="25" spans="1:51" s="344" customFormat="1" ht="26.45" customHeight="1">
      <c r="A25" s="343" t="s">
        <v>146</v>
      </c>
      <c r="B25" s="315">
        <v>900000</v>
      </c>
      <c r="C25" s="316">
        <v>495251.36</v>
      </c>
      <c r="D25" s="316">
        <f t="shared" si="20"/>
        <v>55.027928888888887</v>
      </c>
      <c r="E25" s="317">
        <v>455552.46</v>
      </c>
      <c r="F25" s="316">
        <f t="shared" si="21"/>
        <v>91.984090664586972</v>
      </c>
      <c r="G25" s="318">
        <v>34700</v>
      </c>
      <c r="H25" s="317">
        <v>0</v>
      </c>
      <c r="I25" s="316">
        <f t="shared" si="0"/>
        <v>0</v>
      </c>
      <c r="J25" s="316">
        <v>0</v>
      </c>
      <c r="K25" s="316" t="e">
        <f t="shared" si="10"/>
        <v>#DIV/0!</v>
      </c>
      <c r="L25" s="319">
        <v>114970</v>
      </c>
      <c r="M25" s="316">
        <v>38560</v>
      </c>
      <c r="N25" s="316">
        <f t="shared" si="1"/>
        <v>33.539184134991736</v>
      </c>
      <c r="O25" s="317">
        <v>38560</v>
      </c>
      <c r="P25" s="316">
        <f t="shared" si="11"/>
        <v>100</v>
      </c>
      <c r="Q25" s="318">
        <v>602948.6</v>
      </c>
      <c r="R25" s="355">
        <v>902961.3</v>
      </c>
      <c r="S25" s="355">
        <f t="shared" si="2"/>
        <v>149.75759127726641</v>
      </c>
      <c r="T25" s="317">
        <v>405886.8</v>
      </c>
      <c r="U25" s="316">
        <f t="shared" si="12"/>
        <v>44.950630774541501</v>
      </c>
      <c r="V25" s="319">
        <v>20000</v>
      </c>
      <c r="W25" s="357">
        <v>35920</v>
      </c>
      <c r="X25" s="355">
        <f t="shared" si="3"/>
        <v>179.6</v>
      </c>
      <c r="Y25" s="317">
        <v>35920</v>
      </c>
      <c r="Z25" s="316">
        <f t="shared" si="13"/>
        <v>100</v>
      </c>
      <c r="AA25" s="321">
        <v>8620</v>
      </c>
      <c r="AB25" s="317">
        <v>5000</v>
      </c>
      <c r="AC25" s="316">
        <f t="shared" si="4"/>
        <v>58.004640371229698</v>
      </c>
      <c r="AD25" s="316">
        <v>0</v>
      </c>
      <c r="AE25" s="316">
        <f t="shared" si="14"/>
        <v>0</v>
      </c>
      <c r="AF25" s="328">
        <v>50000</v>
      </c>
      <c r="AG25" s="317">
        <v>15330</v>
      </c>
      <c r="AH25" s="316">
        <f t="shared" si="5"/>
        <v>30.66</v>
      </c>
      <c r="AI25" s="323">
        <v>11090</v>
      </c>
      <c r="AJ25" s="316">
        <f t="shared" si="6"/>
        <v>72.341813437703848</v>
      </c>
      <c r="AK25" s="320">
        <v>49750</v>
      </c>
      <c r="AL25" s="316">
        <v>21595</v>
      </c>
      <c r="AM25" s="316">
        <f t="shared" si="7"/>
        <v>43.4070351758794</v>
      </c>
      <c r="AN25" s="317">
        <v>20115</v>
      </c>
      <c r="AO25" s="316">
        <f t="shared" si="15"/>
        <v>93.146561704098175</v>
      </c>
      <c r="AP25" s="320">
        <v>81070</v>
      </c>
      <c r="AQ25" s="316">
        <v>388713</v>
      </c>
      <c r="AR25" s="316">
        <f t="shared" si="8"/>
        <v>479.47822869125446</v>
      </c>
      <c r="AS25" s="317">
        <v>43274</v>
      </c>
      <c r="AT25" s="316">
        <f t="shared" si="22"/>
        <v>11.132635131832483</v>
      </c>
      <c r="AU25" s="324">
        <f t="shared" si="23"/>
        <v>1862058.6</v>
      </c>
      <c r="AV25" s="355">
        <f t="shared" si="24"/>
        <v>1903330.6600000001</v>
      </c>
      <c r="AW25" s="355">
        <f t="shared" si="17"/>
        <v>102.21647481985798</v>
      </c>
      <c r="AX25" s="316">
        <f t="shared" si="25"/>
        <v>1010398.26</v>
      </c>
      <c r="AY25" s="316">
        <f t="shared" si="19"/>
        <v>53.085797504044827</v>
      </c>
    </row>
    <row r="26" spans="1:51" s="344" customFormat="1" ht="26.45" customHeight="1">
      <c r="A26" s="343" t="s">
        <v>147</v>
      </c>
      <c r="B26" s="315">
        <v>1500000</v>
      </c>
      <c r="C26" s="316">
        <v>1005917.5</v>
      </c>
      <c r="D26" s="316">
        <f t="shared" si="20"/>
        <v>67.061166666666665</v>
      </c>
      <c r="E26" s="317">
        <v>771197.5</v>
      </c>
      <c r="F26" s="316">
        <f t="shared" si="21"/>
        <v>76.666078480591096</v>
      </c>
      <c r="G26" s="318">
        <v>196291</v>
      </c>
      <c r="H26" s="316">
        <v>1590</v>
      </c>
      <c r="I26" s="316">
        <f t="shared" si="0"/>
        <v>0.81002185530666204</v>
      </c>
      <c r="J26" s="316">
        <v>1590</v>
      </c>
      <c r="K26" s="316">
        <f t="shared" si="10"/>
        <v>100</v>
      </c>
      <c r="L26" s="319">
        <v>573490</v>
      </c>
      <c r="M26" s="316">
        <v>452599.5</v>
      </c>
      <c r="N26" s="316">
        <f t="shared" si="1"/>
        <v>78.920207850180475</v>
      </c>
      <c r="O26" s="317">
        <v>112391</v>
      </c>
      <c r="P26" s="316">
        <f t="shared" si="11"/>
        <v>24.832329686621396</v>
      </c>
      <c r="Q26" s="320">
        <v>0</v>
      </c>
      <c r="R26" s="316">
        <v>186656</v>
      </c>
      <c r="S26" s="316" t="e">
        <f t="shared" si="2"/>
        <v>#DIV/0!</v>
      </c>
      <c r="T26" s="317">
        <v>176392</v>
      </c>
      <c r="U26" s="316">
        <f t="shared" si="12"/>
        <v>94.501114349391401</v>
      </c>
      <c r="V26" s="319">
        <v>697767.5</v>
      </c>
      <c r="W26" s="317">
        <v>671393.4</v>
      </c>
      <c r="X26" s="316">
        <f t="shared" si="3"/>
        <v>96.220216619432691</v>
      </c>
      <c r="Y26" s="317">
        <v>564751.19999999995</v>
      </c>
      <c r="Z26" s="316">
        <f t="shared" si="13"/>
        <v>84.116287112741929</v>
      </c>
      <c r="AA26" s="330">
        <v>0</v>
      </c>
      <c r="AB26" s="317">
        <v>0</v>
      </c>
      <c r="AC26" s="316" t="e">
        <f t="shared" si="4"/>
        <v>#DIV/0!</v>
      </c>
      <c r="AD26" s="316">
        <v>0</v>
      </c>
      <c r="AE26" s="316" t="e">
        <f t="shared" si="14"/>
        <v>#DIV/0!</v>
      </c>
      <c r="AF26" s="328">
        <v>100000</v>
      </c>
      <c r="AG26" s="357">
        <v>153251</v>
      </c>
      <c r="AH26" s="355">
        <f t="shared" si="5"/>
        <v>153.251</v>
      </c>
      <c r="AI26" s="323">
        <v>126855</v>
      </c>
      <c r="AJ26" s="316">
        <f t="shared" si="6"/>
        <v>82.775968835439897</v>
      </c>
      <c r="AK26" s="318">
        <v>0</v>
      </c>
      <c r="AL26" s="316">
        <v>0</v>
      </c>
      <c r="AM26" s="316" t="e">
        <f t="shared" si="7"/>
        <v>#DIV/0!</v>
      </c>
      <c r="AN26" s="317">
        <v>0</v>
      </c>
      <c r="AO26" s="316" t="e">
        <f t="shared" si="15"/>
        <v>#DIV/0!</v>
      </c>
      <c r="AP26" s="320">
        <v>328235</v>
      </c>
      <c r="AQ26" s="316">
        <v>316407</v>
      </c>
      <c r="AR26" s="316">
        <f t="shared" si="8"/>
        <v>96.396484226240347</v>
      </c>
      <c r="AS26" s="317">
        <v>166822</v>
      </c>
      <c r="AT26" s="316">
        <f t="shared" si="22"/>
        <v>52.723865148369029</v>
      </c>
      <c r="AU26" s="324">
        <f t="shared" si="23"/>
        <v>3395783.5</v>
      </c>
      <c r="AV26" s="316">
        <f t="shared" si="24"/>
        <v>2787814.4</v>
      </c>
      <c r="AW26" s="316">
        <f t="shared" si="17"/>
        <v>82.096352726844927</v>
      </c>
      <c r="AX26" s="316">
        <f t="shared" si="25"/>
        <v>1919998.7</v>
      </c>
      <c r="AY26" s="316">
        <f t="shared" si="19"/>
        <v>68.871109210139679</v>
      </c>
    </row>
    <row r="27" spans="1:51" s="342" customFormat="1" ht="26.45" customHeight="1">
      <c r="A27" s="347" t="s">
        <v>33</v>
      </c>
      <c r="B27" s="325">
        <f>SUM(B7+B14)</f>
        <v>249060000</v>
      </c>
      <c r="C27" s="313">
        <f>SUM(C7+C14)</f>
        <v>204047861.26999998</v>
      </c>
      <c r="D27" s="313">
        <f>C27*100/B27</f>
        <v>81.927190745201955</v>
      </c>
      <c r="E27" s="313">
        <f>SUM(E7+E14)</f>
        <v>146145948.17000002</v>
      </c>
      <c r="F27" s="313">
        <f>E27*100/C27</f>
        <v>71.623366822069727</v>
      </c>
      <c r="G27" s="325">
        <f>SUM(G7+G14)</f>
        <v>14621584.15</v>
      </c>
      <c r="H27" s="313">
        <f>SUM(H7+H14)</f>
        <v>11257797.360000003</v>
      </c>
      <c r="I27" s="313">
        <f t="shared" si="0"/>
        <v>76.994375195658961</v>
      </c>
      <c r="J27" s="313">
        <f>SUM(J7+J14)</f>
        <v>9618796.9800000004</v>
      </c>
      <c r="K27" s="313">
        <f t="shared" si="10"/>
        <v>85.441198419297166</v>
      </c>
      <c r="L27" s="325">
        <f>SUM(L7+L14)</f>
        <v>18592333.880000003</v>
      </c>
      <c r="M27" s="313">
        <f>SUM(M7+M14)</f>
        <v>10199236.170000002</v>
      </c>
      <c r="N27" s="313">
        <f t="shared" si="1"/>
        <v>54.857212848202145</v>
      </c>
      <c r="O27" s="313">
        <f>SUM(O7+O14)</f>
        <v>6943007.8600000003</v>
      </c>
      <c r="P27" s="313">
        <f t="shared" si="11"/>
        <v>68.073802236506097</v>
      </c>
      <c r="Q27" s="325">
        <f>SUM(Q7+Q14)</f>
        <v>21321969.399999999</v>
      </c>
      <c r="R27" s="313">
        <f>SUM(R7+R14)</f>
        <v>17353535.879999999</v>
      </c>
      <c r="S27" s="313">
        <f t="shared" si="2"/>
        <v>81.388053581954779</v>
      </c>
      <c r="T27" s="313">
        <f>SUM(T7+T14)</f>
        <v>12052993.560000001</v>
      </c>
      <c r="U27" s="313">
        <f t="shared" si="12"/>
        <v>69.455548675190229</v>
      </c>
      <c r="V27" s="325">
        <f>SUM(V7+V14)</f>
        <v>30925874.370000001</v>
      </c>
      <c r="W27" s="313">
        <f>SUM(W7+W14)</f>
        <v>23956334.870000001</v>
      </c>
      <c r="X27" s="313">
        <f t="shared" si="3"/>
        <v>77.463726921296413</v>
      </c>
      <c r="Y27" s="313">
        <f>SUM(Y7+Y14)</f>
        <v>16686280.82</v>
      </c>
      <c r="Z27" s="313">
        <f t="shared" si="13"/>
        <v>69.652895196818562</v>
      </c>
      <c r="AA27" s="325">
        <f>SUM(AA7+AA14)</f>
        <v>114649644.52</v>
      </c>
      <c r="AB27" s="313">
        <f>SUM(AB7+AB14)</f>
        <v>93294499.890000015</v>
      </c>
      <c r="AC27" s="313">
        <f t="shared" si="4"/>
        <v>81.373562282371765</v>
      </c>
      <c r="AD27" s="313">
        <f>SUM(AD7+AD14)</f>
        <v>40012536.32</v>
      </c>
      <c r="AE27" s="313">
        <f t="shared" si="14"/>
        <v>42.888419325016216</v>
      </c>
      <c r="AF27" s="326">
        <f>SUM(AF7+AF14)</f>
        <v>16973628.57</v>
      </c>
      <c r="AG27" s="313">
        <f>SUM(AG7+AG14)</f>
        <v>14085925.599999998</v>
      </c>
      <c r="AH27" s="313">
        <f t="shared" si="5"/>
        <v>82.987120531764987</v>
      </c>
      <c r="AI27" s="313">
        <f>SUM(AI7+AI14)</f>
        <v>8247518.580000001</v>
      </c>
      <c r="AJ27" s="313">
        <f t="shared" si="6"/>
        <v>58.551484752979263</v>
      </c>
      <c r="AK27" s="325">
        <f>SUM(AK7+AK14)</f>
        <v>11613579.469999999</v>
      </c>
      <c r="AL27" s="313">
        <f>SUM(AL7+AL14)</f>
        <v>9676738.2199999988</v>
      </c>
      <c r="AM27" s="313">
        <f t="shared" si="7"/>
        <v>83.322615951410882</v>
      </c>
      <c r="AN27" s="313">
        <f>SUM(AN7+AN14)</f>
        <v>6633849.1400000006</v>
      </c>
      <c r="AO27" s="313">
        <f t="shared" si="15"/>
        <v>68.554599589033842</v>
      </c>
      <c r="AP27" s="325">
        <f>SUM(AP7+AP14)</f>
        <v>8656563.379999999</v>
      </c>
      <c r="AQ27" s="313">
        <f>SUM(AQ7+AQ14)</f>
        <v>7966861.2200000007</v>
      </c>
      <c r="AR27" s="313">
        <f t="shared" si="8"/>
        <v>92.032610058704407</v>
      </c>
      <c r="AS27" s="313">
        <f>SUM(AS7+AS14)</f>
        <v>3747991.41</v>
      </c>
      <c r="AT27" s="313">
        <f t="shared" si="22"/>
        <v>47.044768403785497</v>
      </c>
      <c r="AU27" s="325">
        <f>SUM(AU7+AU14)</f>
        <v>486415177.74000001</v>
      </c>
      <c r="AV27" s="313">
        <f>SUM(AV7+AV14)</f>
        <v>391838790.4799999</v>
      </c>
      <c r="AW27" s="313">
        <f t="shared" si="17"/>
        <v>80.556448156197689</v>
      </c>
      <c r="AX27" s="313">
        <f>SUM(AX7+AX14)</f>
        <v>250088922.83999997</v>
      </c>
      <c r="AY27" s="313">
        <f t="shared" si="19"/>
        <v>63.824442325794926</v>
      </c>
    </row>
    <row r="28" spans="1:51">
      <c r="AG28" s="350"/>
      <c r="AH28" s="350"/>
      <c r="AI28" s="351"/>
      <c r="AJ28" s="351"/>
    </row>
    <row r="29" spans="1:51">
      <c r="A29" s="333"/>
      <c r="B29" s="352" t="s">
        <v>175</v>
      </c>
    </row>
    <row r="30" spans="1:51">
      <c r="B30" s="353" t="s">
        <v>228</v>
      </c>
      <c r="H30" s="448"/>
      <c r="I30" s="448"/>
      <c r="M30" s="448"/>
      <c r="N30" s="448"/>
      <c r="R30" s="448"/>
      <c r="S30" s="448"/>
      <c r="W30" s="448"/>
      <c r="X30" s="448"/>
      <c r="AB30" s="448"/>
      <c r="AC30" s="448"/>
      <c r="AG30" s="448"/>
      <c r="AH30" s="448"/>
      <c r="AL30" s="448"/>
      <c r="AM30" s="448"/>
      <c r="AQ30" s="448"/>
      <c r="AR30" s="448"/>
      <c r="AV30" s="448"/>
      <c r="AW30" s="448"/>
    </row>
  </sheetData>
  <mergeCells count="60">
    <mergeCell ref="AQ30:AR30"/>
    <mergeCell ref="AV30:AW30"/>
    <mergeCell ref="AU5:AU6"/>
    <mergeCell ref="AV5:AW5"/>
    <mergeCell ref="AX5:AY5"/>
    <mergeCell ref="H30:I30"/>
    <mergeCell ref="M30:N30"/>
    <mergeCell ref="R30:S30"/>
    <mergeCell ref="W30:X30"/>
    <mergeCell ref="AB30:AC30"/>
    <mergeCell ref="AG30:AH30"/>
    <mergeCell ref="AL30:AM30"/>
    <mergeCell ref="AK5:AK6"/>
    <mergeCell ref="AL5:AM5"/>
    <mergeCell ref="AN5:AO5"/>
    <mergeCell ref="AP5:AP6"/>
    <mergeCell ref="AQ5:AR5"/>
    <mergeCell ref="AS5:AT5"/>
    <mergeCell ref="AA5:AA6"/>
    <mergeCell ref="AB5:AC5"/>
    <mergeCell ref="AD5:AE5"/>
    <mergeCell ref="AF5:AF6"/>
    <mergeCell ref="AG5:AH5"/>
    <mergeCell ref="AI5:AJ5"/>
    <mergeCell ref="AU4:AY4"/>
    <mergeCell ref="B5:B6"/>
    <mergeCell ref="C5:D5"/>
    <mergeCell ref="E5:F5"/>
    <mergeCell ref="G5:G6"/>
    <mergeCell ref="H5:I5"/>
    <mergeCell ref="B4:F4"/>
    <mergeCell ref="G4:K4"/>
    <mergeCell ref="L4:P4"/>
    <mergeCell ref="Q4:U4"/>
    <mergeCell ref="V4:Z4"/>
    <mergeCell ref="Y5:Z5"/>
    <mergeCell ref="AA4:AE4"/>
    <mergeCell ref="AF4:AJ4"/>
    <mergeCell ref="AK4:AO4"/>
    <mergeCell ref="AP4:AT4"/>
    <mergeCell ref="AA3:AE3"/>
    <mergeCell ref="AF3:AJ3"/>
    <mergeCell ref="AK3:AO3"/>
    <mergeCell ref="AP3:AT3"/>
    <mergeCell ref="AU3:AY3"/>
    <mergeCell ref="A3:A6"/>
    <mergeCell ref="B3:F3"/>
    <mergeCell ref="G3:K3"/>
    <mergeCell ref="L3:P3"/>
    <mergeCell ref="Q3:U3"/>
    <mergeCell ref="Q5:Q6"/>
    <mergeCell ref="R5:S5"/>
    <mergeCell ref="T5:U5"/>
    <mergeCell ref="V3:Z3"/>
    <mergeCell ref="J5:K5"/>
    <mergeCell ref="L5:L6"/>
    <mergeCell ref="M5:N5"/>
    <mergeCell ref="O5:P5"/>
    <mergeCell ref="V5:V6"/>
    <mergeCell ref="W5:X5"/>
  </mergeCells>
  <pageMargins left="0.19685039370078741" right="0.19685039370078741" top="0.17" bottom="0.17" header="0.19" footer="0.15748031496062992"/>
  <pageSetup paperSize="5" scale="77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48"/>
  <sheetViews>
    <sheetView topLeftCell="A28" zoomScale="80" zoomScaleNormal="80" workbookViewId="0">
      <selection activeCell="E56" sqref="E56"/>
    </sheetView>
  </sheetViews>
  <sheetFormatPr defaultColWidth="9" defaultRowHeight="17.45" customHeight="1"/>
  <cols>
    <col min="1" max="1" width="28.625" style="6" bestFit="1" customWidth="1"/>
    <col min="2" max="2" width="16.875" style="6" customWidth="1"/>
    <col min="3" max="3" width="16.375" style="29" customWidth="1"/>
    <col min="4" max="4" width="9.125" style="29" bestFit="1" customWidth="1"/>
    <col min="5" max="5" width="15.625" style="6" customWidth="1"/>
    <col min="6" max="6" width="9.125" style="6" bestFit="1" customWidth="1"/>
    <col min="7" max="7" width="16.875" style="6" bestFit="1" customWidth="1"/>
    <col min="8" max="8" width="15.5" style="6" bestFit="1" customWidth="1"/>
    <col min="9" max="10" width="12.625" style="6" customWidth="1"/>
    <col min="11" max="11" width="14.375" style="6" bestFit="1" customWidth="1"/>
    <col min="12" max="12" width="13.25" style="6" customWidth="1"/>
    <col min="13" max="13" width="14.375" style="6" bestFit="1" customWidth="1"/>
    <col min="14" max="14" width="12.375" style="6" bestFit="1" customWidth="1"/>
    <col min="15" max="15" width="14.375" style="6" bestFit="1" customWidth="1"/>
    <col min="16" max="16" width="12.25" style="29" customWidth="1"/>
    <col min="17" max="17" width="14.625" style="15" customWidth="1"/>
    <col min="18" max="18" width="16.875" style="6" bestFit="1" customWidth="1"/>
    <col min="19" max="19" width="11.25" style="29" customWidth="1"/>
    <col min="20" max="20" width="13.625" style="29" customWidth="1"/>
    <col min="21" max="21" width="9.125" style="29" bestFit="1" customWidth="1"/>
    <col min="22" max="22" width="17.125" style="6" customWidth="1"/>
    <col min="23" max="24" width="17.25" style="6" customWidth="1"/>
    <col min="25" max="25" width="15.375" style="6" customWidth="1"/>
    <col min="26" max="16384" width="9" style="6"/>
  </cols>
  <sheetData>
    <row r="1" spans="1:25" s="11" customFormat="1" ht="17.45" customHeight="1">
      <c r="A1" s="11" t="s">
        <v>39</v>
      </c>
    </row>
    <row r="2" spans="1:25" s="11" customFormat="1" ht="17.45" customHeight="1">
      <c r="A2" s="11" t="s">
        <v>82</v>
      </c>
    </row>
    <row r="3" spans="1:25" s="11" customFormat="1" ht="17.45" customHeight="1">
      <c r="A3" s="16" t="s">
        <v>40</v>
      </c>
      <c r="B3" s="16"/>
      <c r="C3" s="16"/>
      <c r="D3" s="16"/>
      <c r="E3" s="16"/>
      <c r="F3" s="16"/>
    </row>
    <row r="4" spans="1:25" s="11" customFormat="1" ht="17.45" customHeight="1">
      <c r="A4" s="451" t="s">
        <v>0</v>
      </c>
      <c r="B4" s="452" t="s">
        <v>56</v>
      </c>
      <c r="C4" s="452"/>
      <c r="D4" s="452"/>
      <c r="E4" s="452"/>
      <c r="F4" s="452"/>
      <c r="G4" s="452" t="s">
        <v>55</v>
      </c>
      <c r="H4" s="452"/>
      <c r="I4" s="453"/>
      <c r="J4" s="453"/>
      <c r="K4" s="453"/>
      <c r="L4" s="453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</row>
    <row r="5" spans="1:25" s="15" customFormat="1" ht="17.45" customHeight="1">
      <c r="A5" s="451"/>
      <c r="B5" s="17" t="s">
        <v>1</v>
      </c>
      <c r="C5" s="454" t="s">
        <v>5</v>
      </c>
      <c r="D5" s="455"/>
      <c r="E5" s="455" t="s">
        <v>50</v>
      </c>
      <c r="F5" s="456"/>
      <c r="G5" s="17" t="s">
        <v>1</v>
      </c>
      <c r="H5" s="18" t="s">
        <v>4</v>
      </c>
      <c r="I5" s="455" t="s">
        <v>2</v>
      </c>
      <c r="J5" s="457"/>
      <c r="K5" s="455" t="s">
        <v>2</v>
      </c>
      <c r="L5" s="456"/>
      <c r="M5" s="458" t="s">
        <v>46</v>
      </c>
      <c r="N5" s="458"/>
      <c r="O5" s="458"/>
      <c r="P5" s="459"/>
      <c r="Q5" s="460" t="s">
        <v>3</v>
      </c>
      <c r="R5" s="451" t="s">
        <v>48</v>
      </c>
      <c r="S5" s="451"/>
      <c r="T5" s="454" t="s">
        <v>5</v>
      </c>
      <c r="U5" s="455"/>
      <c r="V5" s="451" t="s">
        <v>50</v>
      </c>
      <c r="W5" s="451"/>
      <c r="X5" s="451"/>
      <c r="Y5" s="451"/>
    </row>
    <row r="6" spans="1:25" s="22" customFormat="1" ht="17.45" customHeight="1">
      <c r="A6" s="451"/>
      <c r="B6" s="19" t="s">
        <v>6</v>
      </c>
      <c r="C6" s="462" t="s">
        <v>49</v>
      </c>
      <c r="D6" s="463"/>
      <c r="E6" s="462" t="s">
        <v>74</v>
      </c>
      <c r="F6" s="464"/>
      <c r="G6" s="19" t="s">
        <v>41</v>
      </c>
      <c r="H6" s="20" t="s">
        <v>42</v>
      </c>
      <c r="I6" s="462" t="s">
        <v>67</v>
      </c>
      <c r="J6" s="463"/>
      <c r="K6" s="462" t="s">
        <v>51</v>
      </c>
      <c r="L6" s="464"/>
      <c r="M6" s="465" t="s">
        <v>45</v>
      </c>
      <c r="N6" s="466"/>
      <c r="O6" s="454" t="s">
        <v>47</v>
      </c>
      <c r="P6" s="21" t="s">
        <v>44</v>
      </c>
      <c r="Q6" s="461"/>
      <c r="R6" s="19" t="s">
        <v>45</v>
      </c>
      <c r="S6" s="21" t="s">
        <v>44</v>
      </c>
      <c r="T6" s="462" t="s">
        <v>54</v>
      </c>
      <c r="U6" s="463"/>
      <c r="V6" s="37" t="s">
        <v>77</v>
      </c>
      <c r="W6" s="37" t="s">
        <v>78</v>
      </c>
      <c r="X6" s="449" t="s">
        <v>79</v>
      </c>
      <c r="Y6" s="449"/>
    </row>
    <row r="7" spans="1:25" s="15" customFormat="1" ht="17.45" customHeight="1">
      <c r="A7" s="451"/>
      <c r="B7" s="23"/>
      <c r="C7" s="18" t="s">
        <v>8</v>
      </c>
      <c r="D7" s="17" t="s">
        <v>44</v>
      </c>
      <c r="E7" s="18" t="s">
        <v>8</v>
      </c>
      <c r="F7" s="24" t="s">
        <v>44</v>
      </c>
      <c r="G7" s="23"/>
      <c r="H7" s="23"/>
      <c r="I7" s="25" t="s">
        <v>35</v>
      </c>
      <c r="J7" s="25" t="s">
        <v>34</v>
      </c>
      <c r="K7" s="25" t="s">
        <v>35</v>
      </c>
      <c r="L7" s="25" t="s">
        <v>34</v>
      </c>
      <c r="M7" s="14" t="s">
        <v>35</v>
      </c>
      <c r="N7" s="14" t="s">
        <v>34</v>
      </c>
      <c r="O7" s="467"/>
      <c r="P7" s="26"/>
      <c r="Q7" s="27" t="s">
        <v>34</v>
      </c>
      <c r="R7" s="23"/>
      <c r="S7" s="28"/>
      <c r="T7" s="18" t="s">
        <v>8</v>
      </c>
      <c r="U7" s="17" t="s">
        <v>44</v>
      </c>
      <c r="V7" s="14" t="s">
        <v>8</v>
      </c>
      <c r="W7" s="14" t="s">
        <v>8</v>
      </c>
      <c r="X7" s="14" t="s">
        <v>7</v>
      </c>
      <c r="Y7" s="14" t="s">
        <v>44</v>
      </c>
    </row>
    <row r="8" spans="1:25" s="15" customFormat="1" ht="17.45" customHeight="1">
      <c r="A8" s="451"/>
      <c r="B8" s="14" t="s">
        <v>9</v>
      </c>
      <c r="C8" s="451" t="s">
        <v>10</v>
      </c>
      <c r="D8" s="451"/>
      <c r="E8" s="451" t="s">
        <v>11</v>
      </c>
      <c r="F8" s="451"/>
      <c r="G8" s="14" t="s">
        <v>43</v>
      </c>
      <c r="H8" s="14" t="s">
        <v>12</v>
      </c>
      <c r="I8" s="468" t="s">
        <v>13</v>
      </c>
      <c r="J8" s="459"/>
      <c r="K8" s="468" t="s">
        <v>52</v>
      </c>
      <c r="L8" s="459"/>
      <c r="M8" s="468" t="s">
        <v>53</v>
      </c>
      <c r="N8" s="458"/>
      <c r="O8" s="458"/>
      <c r="P8" s="459"/>
      <c r="Q8" s="14" t="s">
        <v>36</v>
      </c>
      <c r="R8" s="468" t="s">
        <v>57</v>
      </c>
      <c r="S8" s="459"/>
      <c r="T8" s="451" t="s">
        <v>65</v>
      </c>
      <c r="U8" s="451"/>
      <c r="V8" s="468" t="s">
        <v>66</v>
      </c>
      <c r="W8" s="458"/>
      <c r="X8" s="458"/>
      <c r="Y8" s="459"/>
    </row>
    <row r="9" spans="1:25" s="3" customFormat="1" ht="17.45" customHeight="1">
      <c r="A9" s="38" t="s">
        <v>14</v>
      </c>
      <c r="B9" s="13">
        <f>SUM(B10:B16)</f>
        <v>0</v>
      </c>
      <c r="C9" s="13">
        <f>SUM(C10:C16)</f>
        <v>0</v>
      </c>
      <c r="D9" s="9" t="e">
        <f t="shared" ref="D9:D29" si="0">C9*100/B9</f>
        <v>#DIV/0!</v>
      </c>
      <c r="E9" s="13">
        <f>SUM(E10:E16)</f>
        <v>0</v>
      </c>
      <c r="F9" s="9" t="e">
        <f>E9*100/C9</f>
        <v>#DIV/0!</v>
      </c>
      <c r="G9" s="13">
        <f t="shared" ref="G9:L9" si="1">SUM(G10:G16)</f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9">
        <f>I9+K9</f>
        <v>0</v>
      </c>
      <c r="N9" s="9">
        <f>J9+L9</f>
        <v>0</v>
      </c>
      <c r="O9" s="9">
        <f>M9+N9</f>
        <v>0</v>
      </c>
      <c r="P9" s="9" t="e">
        <f>O9*100/G9</f>
        <v>#DIV/0!</v>
      </c>
      <c r="Q9" s="2"/>
      <c r="R9" s="9">
        <f>G9-O9</f>
        <v>0</v>
      </c>
      <c r="S9" s="9" t="e">
        <f>R9*100/G9</f>
        <v>#DIV/0!</v>
      </c>
      <c r="T9" s="13">
        <f>SUM(T10:T16)</f>
        <v>0</v>
      </c>
      <c r="U9" s="9" t="e">
        <f>T9*100/O9</f>
        <v>#DIV/0!</v>
      </c>
      <c r="V9" s="13">
        <f>SUM(V10:V16)</f>
        <v>0</v>
      </c>
      <c r="W9" s="13">
        <f>SUM(W10:W16)</f>
        <v>0</v>
      </c>
      <c r="X9" s="13">
        <f>V9+W9</f>
        <v>0</v>
      </c>
      <c r="Y9" s="9" t="e">
        <f t="shared" ref="Y9:Y29" si="2">W9*100/T9</f>
        <v>#DIV/0!</v>
      </c>
    </row>
    <row r="10" spans="1:25" ht="17.45" customHeight="1">
      <c r="A10" s="4" t="s">
        <v>15</v>
      </c>
      <c r="B10" s="1"/>
      <c r="C10" s="1"/>
      <c r="D10" s="1" t="e">
        <f t="shared" si="0"/>
        <v>#DIV/0!</v>
      </c>
      <c r="E10" s="1"/>
      <c r="F10" s="1" t="e">
        <f>E10*100/C10</f>
        <v>#DIV/0!</v>
      </c>
      <c r="G10" s="1"/>
      <c r="H10" s="1"/>
      <c r="I10" s="1"/>
      <c r="J10" s="1"/>
      <c r="K10" s="1"/>
      <c r="L10" s="1"/>
      <c r="M10" s="1">
        <f>I10+K10</f>
        <v>0</v>
      </c>
      <c r="N10" s="1">
        <f>J10+L10</f>
        <v>0</v>
      </c>
      <c r="O10" s="1">
        <f>M10+N10</f>
        <v>0</v>
      </c>
      <c r="P10" s="1" t="e">
        <f>O10*100/G10</f>
        <v>#DIV/0!</v>
      </c>
      <c r="Q10" s="5"/>
      <c r="R10" s="1">
        <f t="shared" ref="R10:R29" si="3">G10-O10</f>
        <v>0</v>
      </c>
      <c r="S10" s="1" t="e">
        <f t="shared" ref="S10:S29" si="4">R10*100/G10</f>
        <v>#DIV/0!</v>
      </c>
      <c r="T10" s="1"/>
      <c r="U10" s="1" t="e">
        <f t="shared" ref="U10:U29" si="5">T10*100/O10</f>
        <v>#DIV/0!</v>
      </c>
      <c r="V10" s="1"/>
      <c r="W10" s="1"/>
      <c r="X10" s="1"/>
      <c r="Y10" s="1" t="e">
        <f t="shared" si="2"/>
        <v>#DIV/0!</v>
      </c>
    </row>
    <row r="11" spans="1:25" ht="17.45" customHeight="1">
      <c r="A11" s="4" t="s">
        <v>16</v>
      </c>
      <c r="B11" s="1"/>
      <c r="C11" s="1"/>
      <c r="D11" s="1" t="e">
        <f t="shared" si="0"/>
        <v>#DIV/0!</v>
      </c>
      <c r="E11" s="1"/>
      <c r="F11" s="1" t="e">
        <f t="shared" ref="F11:F29" si="6">E11*100/C11</f>
        <v>#DIV/0!</v>
      </c>
      <c r="G11" s="1"/>
      <c r="H11" s="1"/>
      <c r="I11" s="1"/>
      <c r="J11" s="1"/>
      <c r="K11" s="1"/>
      <c r="L11" s="1"/>
      <c r="M11" s="1">
        <f t="shared" ref="M11:N29" si="7">I11+K11</f>
        <v>0</v>
      </c>
      <c r="N11" s="1">
        <f t="shared" si="7"/>
        <v>0</v>
      </c>
      <c r="O11" s="1">
        <f t="shared" ref="O11:O28" si="8">M11+N11</f>
        <v>0</v>
      </c>
      <c r="P11" s="1" t="e">
        <f t="shared" ref="P11:P29" si="9">O11*100/G11</f>
        <v>#DIV/0!</v>
      </c>
      <c r="Q11" s="5"/>
      <c r="R11" s="1">
        <f t="shared" si="3"/>
        <v>0</v>
      </c>
      <c r="S11" s="1" t="e">
        <f t="shared" si="4"/>
        <v>#DIV/0!</v>
      </c>
      <c r="T11" s="1"/>
      <c r="U11" s="1" t="e">
        <f t="shared" si="5"/>
        <v>#DIV/0!</v>
      </c>
      <c r="V11" s="1"/>
      <c r="W11" s="1"/>
      <c r="X11" s="1"/>
      <c r="Y11" s="1" t="e">
        <f t="shared" si="2"/>
        <v>#DIV/0!</v>
      </c>
    </row>
    <row r="12" spans="1:25" ht="17.45" customHeight="1">
      <c r="A12" s="4" t="s">
        <v>17</v>
      </c>
      <c r="B12" s="1"/>
      <c r="C12" s="1"/>
      <c r="D12" s="1" t="e">
        <f t="shared" si="0"/>
        <v>#DIV/0!</v>
      </c>
      <c r="E12" s="1"/>
      <c r="F12" s="1" t="e">
        <f t="shared" si="6"/>
        <v>#DIV/0!</v>
      </c>
      <c r="H12" s="1"/>
      <c r="I12" s="1"/>
      <c r="J12" s="1"/>
      <c r="K12" s="1"/>
      <c r="L12" s="1"/>
      <c r="M12" s="1">
        <f t="shared" si="7"/>
        <v>0</v>
      </c>
      <c r="N12" s="1">
        <f t="shared" si="7"/>
        <v>0</v>
      </c>
      <c r="O12" s="1">
        <f t="shared" si="8"/>
        <v>0</v>
      </c>
      <c r="P12" s="1" t="e">
        <f t="shared" si="9"/>
        <v>#DIV/0!</v>
      </c>
      <c r="Q12" s="5"/>
      <c r="R12" s="1">
        <f t="shared" si="3"/>
        <v>0</v>
      </c>
      <c r="S12" s="1" t="e">
        <f t="shared" si="4"/>
        <v>#DIV/0!</v>
      </c>
      <c r="T12" s="1"/>
      <c r="U12" s="1" t="e">
        <f t="shared" si="5"/>
        <v>#DIV/0!</v>
      </c>
      <c r="V12" s="1"/>
      <c r="W12" s="1"/>
      <c r="X12" s="1"/>
      <c r="Y12" s="1" t="e">
        <f t="shared" si="2"/>
        <v>#DIV/0!</v>
      </c>
    </row>
    <row r="13" spans="1:25" ht="30">
      <c r="A13" s="7" t="s">
        <v>18</v>
      </c>
      <c r="B13" s="1"/>
      <c r="C13" s="1"/>
      <c r="D13" s="1" t="e">
        <f t="shared" si="0"/>
        <v>#DIV/0!</v>
      </c>
      <c r="E13" s="1"/>
      <c r="F13" s="1" t="e">
        <f t="shared" si="6"/>
        <v>#DIV/0!</v>
      </c>
      <c r="G13" s="1"/>
      <c r="H13" s="1"/>
      <c r="I13" s="1"/>
      <c r="J13" s="1"/>
      <c r="K13" s="1"/>
      <c r="L13" s="1"/>
      <c r="M13" s="1">
        <f t="shared" si="7"/>
        <v>0</v>
      </c>
      <c r="N13" s="1">
        <f t="shared" si="7"/>
        <v>0</v>
      </c>
      <c r="O13" s="1">
        <f t="shared" si="8"/>
        <v>0</v>
      </c>
      <c r="P13" s="1" t="e">
        <f t="shared" si="9"/>
        <v>#DIV/0!</v>
      </c>
      <c r="Q13" s="5"/>
      <c r="R13" s="1">
        <f t="shared" si="3"/>
        <v>0</v>
      </c>
      <c r="S13" s="1" t="e">
        <f t="shared" si="4"/>
        <v>#DIV/0!</v>
      </c>
      <c r="T13" s="1"/>
      <c r="U13" s="1" t="e">
        <f t="shared" si="5"/>
        <v>#DIV/0!</v>
      </c>
      <c r="V13" s="1"/>
      <c r="W13" s="1"/>
      <c r="X13" s="1"/>
      <c r="Y13" s="1" t="e">
        <f t="shared" si="2"/>
        <v>#DIV/0!</v>
      </c>
    </row>
    <row r="14" spans="1:25" ht="17.45" customHeight="1">
      <c r="A14" s="4" t="s">
        <v>19</v>
      </c>
      <c r="B14" s="1"/>
      <c r="C14" s="1"/>
      <c r="D14" s="1" t="e">
        <f t="shared" si="0"/>
        <v>#DIV/0!</v>
      </c>
      <c r="E14" s="1"/>
      <c r="F14" s="1" t="e">
        <f t="shared" si="6"/>
        <v>#DIV/0!</v>
      </c>
      <c r="G14" s="1"/>
      <c r="H14" s="1"/>
      <c r="I14" s="1"/>
      <c r="J14" s="1"/>
      <c r="K14" s="1"/>
      <c r="L14" s="1"/>
      <c r="M14" s="1">
        <f t="shared" si="7"/>
        <v>0</v>
      </c>
      <c r="N14" s="1">
        <f t="shared" si="7"/>
        <v>0</v>
      </c>
      <c r="O14" s="1">
        <f t="shared" si="8"/>
        <v>0</v>
      </c>
      <c r="P14" s="1" t="e">
        <f t="shared" si="9"/>
        <v>#DIV/0!</v>
      </c>
      <c r="Q14" s="5"/>
      <c r="R14" s="1">
        <f t="shared" si="3"/>
        <v>0</v>
      </c>
      <c r="S14" s="1" t="e">
        <f t="shared" si="4"/>
        <v>#DIV/0!</v>
      </c>
      <c r="T14" s="1"/>
      <c r="U14" s="1" t="e">
        <f t="shared" si="5"/>
        <v>#DIV/0!</v>
      </c>
      <c r="V14" s="1"/>
      <c r="W14" s="1"/>
      <c r="X14" s="1"/>
      <c r="Y14" s="1" t="e">
        <f t="shared" si="2"/>
        <v>#DIV/0!</v>
      </c>
    </row>
    <row r="15" spans="1:25" ht="17.45" customHeight="1">
      <c r="A15" s="4" t="s">
        <v>20</v>
      </c>
      <c r="B15" s="1"/>
      <c r="C15" s="1"/>
      <c r="D15" s="1" t="e">
        <f t="shared" si="0"/>
        <v>#DIV/0!</v>
      </c>
      <c r="E15" s="1"/>
      <c r="F15" s="1" t="e">
        <f t="shared" si="6"/>
        <v>#DIV/0!</v>
      </c>
      <c r="G15" s="1"/>
      <c r="H15" s="1"/>
      <c r="I15" s="1"/>
      <c r="J15" s="1"/>
      <c r="K15" s="1"/>
      <c r="L15" s="1"/>
      <c r="M15" s="1">
        <f t="shared" si="7"/>
        <v>0</v>
      </c>
      <c r="N15" s="1">
        <f t="shared" si="7"/>
        <v>0</v>
      </c>
      <c r="O15" s="1">
        <f t="shared" si="8"/>
        <v>0</v>
      </c>
      <c r="P15" s="1" t="e">
        <f t="shared" si="9"/>
        <v>#DIV/0!</v>
      </c>
      <c r="Q15" s="5"/>
      <c r="R15" s="1">
        <f t="shared" si="3"/>
        <v>0</v>
      </c>
      <c r="S15" s="1" t="e">
        <f t="shared" si="4"/>
        <v>#DIV/0!</v>
      </c>
      <c r="T15" s="1"/>
      <c r="U15" s="1" t="e">
        <f t="shared" si="5"/>
        <v>#DIV/0!</v>
      </c>
      <c r="V15" s="1"/>
      <c r="W15" s="1"/>
      <c r="X15" s="1"/>
      <c r="Y15" s="1" t="e">
        <f t="shared" si="2"/>
        <v>#DIV/0!</v>
      </c>
    </row>
    <row r="16" spans="1:25" ht="17.45" customHeight="1">
      <c r="A16" s="4" t="s">
        <v>21</v>
      </c>
      <c r="B16" s="1"/>
      <c r="C16" s="1"/>
      <c r="D16" s="1" t="e">
        <f t="shared" si="0"/>
        <v>#DIV/0!</v>
      </c>
      <c r="E16" s="1"/>
      <c r="F16" s="1" t="e">
        <f t="shared" si="6"/>
        <v>#DIV/0!</v>
      </c>
      <c r="G16" s="33"/>
      <c r="H16" s="1"/>
      <c r="I16" s="1"/>
      <c r="J16" s="1"/>
      <c r="K16" s="1"/>
      <c r="L16" s="1"/>
      <c r="M16" s="1">
        <f t="shared" si="7"/>
        <v>0</v>
      </c>
      <c r="N16" s="1">
        <f t="shared" si="7"/>
        <v>0</v>
      </c>
      <c r="O16" s="1">
        <f t="shared" si="8"/>
        <v>0</v>
      </c>
      <c r="P16" s="1" t="e">
        <f t="shared" si="9"/>
        <v>#DIV/0!</v>
      </c>
      <c r="Q16" s="5"/>
      <c r="R16" s="1">
        <f t="shared" si="3"/>
        <v>0</v>
      </c>
      <c r="S16" s="1" t="e">
        <f t="shared" si="4"/>
        <v>#DIV/0!</v>
      </c>
      <c r="T16" s="1"/>
      <c r="U16" s="1" t="e">
        <f t="shared" si="5"/>
        <v>#DIV/0!</v>
      </c>
      <c r="V16" s="1"/>
      <c r="W16" s="1"/>
      <c r="X16" s="1"/>
      <c r="Y16" s="1" t="e">
        <f t="shared" si="2"/>
        <v>#DIV/0!</v>
      </c>
    </row>
    <row r="17" spans="1:25" s="11" customFormat="1" ht="17.45" customHeight="1">
      <c r="A17" s="8" t="s">
        <v>22</v>
      </c>
      <c r="B17" s="9">
        <f>SUM(B18:B28)</f>
        <v>0</v>
      </c>
      <c r="C17" s="9">
        <f>SUM(C18:C28)</f>
        <v>0</v>
      </c>
      <c r="D17" s="9" t="e">
        <f t="shared" si="0"/>
        <v>#DIV/0!</v>
      </c>
      <c r="E17" s="9">
        <f>SUM(E18:E28)</f>
        <v>0</v>
      </c>
      <c r="F17" s="9" t="e">
        <f>E17*100/C17</f>
        <v>#DIV/0!</v>
      </c>
      <c r="G17" s="9">
        <f>SUM(G18:G28)</f>
        <v>0</v>
      </c>
      <c r="H17" s="9">
        <f>SUM(H18:H28)</f>
        <v>0</v>
      </c>
      <c r="I17" s="9">
        <f t="shared" ref="I17:L17" si="10">SUM(I18:I28)</f>
        <v>0</v>
      </c>
      <c r="J17" s="9">
        <f t="shared" si="10"/>
        <v>0</v>
      </c>
      <c r="K17" s="9">
        <f t="shared" si="10"/>
        <v>0</v>
      </c>
      <c r="L17" s="9">
        <f t="shared" si="10"/>
        <v>0</v>
      </c>
      <c r="M17" s="9">
        <f t="shared" si="7"/>
        <v>0</v>
      </c>
      <c r="N17" s="9">
        <f t="shared" si="7"/>
        <v>0</v>
      </c>
      <c r="O17" s="9">
        <f t="shared" si="8"/>
        <v>0</v>
      </c>
      <c r="P17" s="9" t="e">
        <f t="shared" si="9"/>
        <v>#DIV/0!</v>
      </c>
      <c r="Q17" s="10"/>
      <c r="R17" s="9">
        <f t="shared" si="3"/>
        <v>0</v>
      </c>
      <c r="S17" s="9" t="e">
        <f t="shared" si="4"/>
        <v>#DIV/0!</v>
      </c>
      <c r="T17" s="9">
        <f t="shared" ref="T17" si="11">SUM(T18:T28)</f>
        <v>0</v>
      </c>
      <c r="U17" s="9" t="e">
        <f t="shared" si="5"/>
        <v>#DIV/0!</v>
      </c>
      <c r="V17" s="9">
        <f t="shared" ref="V17:W17" si="12">SUM(V18:V28)</f>
        <v>0</v>
      </c>
      <c r="W17" s="9">
        <f t="shared" si="12"/>
        <v>0</v>
      </c>
      <c r="X17" s="9"/>
      <c r="Y17" s="9" t="e">
        <f t="shared" si="2"/>
        <v>#DIV/0!</v>
      </c>
    </row>
    <row r="18" spans="1:25" ht="17.45" customHeight="1">
      <c r="A18" s="12" t="s">
        <v>23</v>
      </c>
      <c r="B18" s="1"/>
      <c r="C18" s="1"/>
      <c r="D18" s="1" t="e">
        <f t="shared" si="0"/>
        <v>#DIV/0!</v>
      </c>
      <c r="E18" s="1"/>
      <c r="F18" s="1" t="e">
        <f t="shared" si="6"/>
        <v>#DIV/0!</v>
      </c>
      <c r="G18" s="33"/>
      <c r="H18" s="1"/>
      <c r="I18" s="1"/>
      <c r="J18" s="1"/>
      <c r="K18" s="1"/>
      <c r="L18" s="1"/>
      <c r="M18" s="1">
        <f t="shared" si="7"/>
        <v>0</v>
      </c>
      <c r="N18" s="1">
        <f t="shared" si="7"/>
        <v>0</v>
      </c>
      <c r="O18" s="1">
        <f t="shared" si="8"/>
        <v>0</v>
      </c>
      <c r="P18" s="1" t="e">
        <f t="shared" si="9"/>
        <v>#DIV/0!</v>
      </c>
      <c r="Q18" s="5"/>
      <c r="R18" s="1">
        <f t="shared" si="3"/>
        <v>0</v>
      </c>
      <c r="S18" s="1" t="e">
        <f t="shared" si="4"/>
        <v>#DIV/0!</v>
      </c>
      <c r="T18" s="1"/>
      <c r="U18" s="1" t="e">
        <f t="shared" si="5"/>
        <v>#DIV/0!</v>
      </c>
      <c r="V18" s="1"/>
      <c r="W18" s="1"/>
      <c r="X18" s="1"/>
      <c r="Y18" s="1" t="e">
        <f t="shared" si="2"/>
        <v>#DIV/0!</v>
      </c>
    </row>
    <row r="19" spans="1:25" ht="17.45" customHeight="1">
      <c r="A19" s="12" t="s">
        <v>24</v>
      </c>
      <c r="B19" s="1"/>
      <c r="C19" s="1"/>
      <c r="D19" s="1" t="e">
        <f t="shared" si="0"/>
        <v>#DIV/0!</v>
      </c>
      <c r="E19" s="1"/>
      <c r="F19" s="1" t="e">
        <f t="shared" si="6"/>
        <v>#DIV/0!</v>
      </c>
      <c r="G19" s="33"/>
      <c r="H19" s="1"/>
      <c r="I19" s="1"/>
      <c r="J19" s="1"/>
      <c r="K19" s="1"/>
      <c r="L19" s="1"/>
      <c r="M19" s="1">
        <f t="shared" si="7"/>
        <v>0</v>
      </c>
      <c r="N19" s="1">
        <f t="shared" si="7"/>
        <v>0</v>
      </c>
      <c r="O19" s="1">
        <f t="shared" si="8"/>
        <v>0</v>
      </c>
      <c r="P19" s="1" t="e">
        <f t="shared" si="9"/>
        <v>#DIV/0!</v>
      </c>
      <c r="Q19" s="5"/>
      <c r="R19" s="1">
        <f t="shared" si="3"/>
        <v>0</v>
      </c>
      <c r="S19" s="1" t="e">
        <f t="shared" si="4"/>
        <v>#DIV/0!</v>
      </c>
      <c r="T19" s="1"/>
      <c r="U19" s="1" t="e">
        <f t="shared" si="5"/>
        <v>#DIV/0!</v>
      </c>
      <c r="V19" s="1"/>
      <c r="W19" s="1"/>
      <c r="X19" s="1"/>
      <c r="Y19" s="1" t="e">
        <f t="shared" si="2"/>
        <v>#DIV/0!</v>
      </c>
    </row>
    <row r="20" spans="1:25" ht="17.45" customHeight="1">
      <c r="A20" s="12" t="s">
        <v>25</v>
      </c>
      <c r="B20" s="1"/>
      <c r="C20" s="1"/>
      <c r="D20" s="1" t="e">
        <f t="shared" si="0"/>
        <v>#DIV/0!</v>
      </c>
      <c r="E20" s="1"/>
      <c r="F20" s="1" t="e">
        <f t="shared" si="6"/>
        <v>#DIV/0!</v>
      </c>
      <c r="G20" s="33"/>
      <c r="H20" s="1"/>
      <c r="I20" s="1"/>
      <c r="J20" s="1"/>
      <c r="K20" s="1"/>
      <c r="L20" s="1"/>
      <c r="M20" s="1">
        <f t="shared" si="7"/>
        <v>0</v>
      </c>
      <c r="N20" s="1">
        <f t="shared" si="7"/>
        <v>0</v>
      </c>
      <c r="O20" s="1">
        <f t="shared" si="8"/>
        <v>0</v>
      </c>
      <c r="P20" s="1" t="e">
        <f t="shared" si="9"/>
        <v>#DIV/0!</v>
      </c>
      <c r="Q20" s="5"/>
      <c r="R20" s="1">
        <f t="shared" si="3"/>
        <v>0</v>
      </c>
      <c r="S20" s="1" t="e">
        <f t="shared" si="4"/>
        <v>#DIV/0!</v>
      </c>
      <c r="T20" s="1"/>
      <c r="U20" s="1" t="e">
        <f t="shared" si="5"/>
        <v>#DIV/0!</v>
      </c>
      <c r="V20" s="1"/>
      <c r="W20" s="1"/>
      <c r="X20" s="1"/>
      <c r="Y20" s="1" t="e">
        <f t="shared" si="2"/>
        <v>#DIV/0!</v>
      </c>
    </row>
    <row r="21" spans="1:25" ht="17.45" customHeight="1">
      <c r="A21" s="12" t="s">
        <v>26</v>
      </c>
      <c r="B21" s="1"/>
      <c r="C21" s="1"/>
      <c r="D21" s="1" t="e">
        <f t="shared" si="0"/>
        <v>#DIV/0!</v>
      </c>
      <c r="E21" s="1"/>
      <c r="F21" s="1" t="e">
        <f t="shared" si="6"/>
        <v>#DIV/0!</v>
      </c>
      <c r="G21" s="33"/>
      <c r="H21" s="1"/>
      <c r="I21" s="1"/>
      <c r="J21" s="1"/>
      <c r="K21" s="1"/>
      <c r="L21" s="1"/>
      <c r="M21" s="1">
        <f t="shared" si="7"/>
        <v>0</v>
      </c>
      <c r="N21" s="1">
        <f t="shared" si="7"/>
        <v>0</v>
      </c>
      <c r="O21" s="1">
        <f t="shared" si="8"/>
        <v>0</v>
      </c>
      <c r="P21" s="1" t="e">
        <f t="shared" si="9"/>
        <v>#DIV/0!</v>
      </c>
      <c r="Q21" s="5"/>
      <c r="R21" s="1">
        <f t="shared" si="3"/>
        <v>0</v>
      </c>
      <c r="S21" s="1" t="e">
        <f t="shared" si="4"/>
        <v>#DIV/0!</v>
      </c>
      <c r="T21" s="1"/>
      <c r="U21" s="1" t="e">
        <f t="shared" si="5"/>
        <v>#DIV/0!</v>
      </c>
      <c r="V21" s="1"/>
      <c r="W21" s="1"/>
      <c r="X21" s="1"/>
      <c r="Y21" s="1" t="e">
        <f t="shared" si="2"/>
        <v>#DIV/0!</v>
      </c>
    </row>
    <row r="22" spans="1:25" ht="17.45" customHeight="1">
      <c r="A22" s="12" t="s">
        <v>27</v>
      </c>
      <c r="B22" s="1"/>
      <c r="C22" s="1"/>
      <c r="D22" s="1" t="e">
        <f t="shared" si="0"/>
        <v>#DIV/0!</v>
      </c>
      <c r="E22" s="1"/>
      <c r="F22" s="1" t="e">
        <f t="shared" si="6"/>
        <v>#DIV/0!</v>
      </c>
      <c r="G22" s="33"/>
      <c r="H22" s="1"/>
      <c r="I22" s="1"/>
      <c r="J22" s="1"/>
      <c r="K22" s="1"/>
      <c r="L22" s="1"/>
      <c r="M22" s="1">
        <f t="shared" si="7"/>
        <v>0</v>
      </c>
      <c r="N22" s="1">
        <f t="shared" si="7"/>
        <v>0</v>
      </c>
      <c r="O22" s="1">
        <f t="shared" si="8"/>
        <v>0</v>
      </c>
      <c r="P22" s="1" t="e">
        <f t="shared" si="9"/>
        <v>#DIV/0!</v>
      </c>
      <c r="Q22" s="5"/>
      <c r="R22" s="1">
        <f t="shared" si="3"/>
        <v>0</v>
      </c>
      <c r="S22" s="1" t="e">
        <f t="shared" si="4"/>
        <v>#DIV/0!</v>
      </c>
      <c r="T22" s="1"/>
      <c r="U22" s="1" t="e">
        <f t="shared" si="5"/>
        <v>#DIV/0!</v>
      </c>
      <c r="V22" s="1"/>
      <c r="W22" s="1"/>
      <c r="X22" s="1"/>
      <c r="Y22" s="1" t="e">
        <f t="shared" si="2"/>
        <v>#DIV/0!</v>
      </c>
    </row>
    <row r="23" spans="1:25" ht="17.45" customHeight="1">
      <c r="A23" s="12" t="s">
        <v>28</v>
      </c>
      <c r="B23" s="1"/>
      <c r="C23" s="1"/>
      <c r="D23" s="1" t="e">
        <f t="shared" si="0"/>
        <v>#DIV/0!</v>
      </c>
      <c r="E23" s="1"/>
      <c r="F23" s="1" t="e">
        <f t="shared" si="6"/>
        <v>#DIV/0!</v>
      </c>
      <c r="G23" s="33"/>
      <c r="H23" s="1"/>
      <c r="I23" s="1"/>
      <c r="J23" s="1"/>
      <c r="K23" s="1"/>
      <c r="L23" s="1"/>
      <c r="M23" s="1">
        <f t="shared" si="7"/>
        <v>0</v>
      </c>
      <c r="N23" s="1">
        <f t="shared" si="7"/>
        <v>0</v>
      </c>
      <c r="O23" s="1">
        <f>M23+N23</f>
        <v>0</v>
      </c>
      <c r="P23" s="1" t="e">
        <f t="shared" si="9"/>
        <v>#DIV/0!</v>
      </c>
      <c r="Q23" s="5"/>
      <c r="R23" s="1">
        <f t="shared" si="3"/>
        <v>0</v>
      </c>
      <c r="S23" s="1" t="e">
        <f t="shared" si="4"/>
        <v>#DIV/0!</v>
      </c>
      <c r="T23" s="1"/>
      <c r="U23" s="1" t="e">
        <f t="shared" si="5"/>
        <v>#DIV/0!</v>
      </c>
      <c r="V23" s="1"/>
      <c r="W23" s="1"/>
      <c r="X23" s="1"/>
      <c r="Y23" s="1" t="e">
        <f t="shared" si="2"/>
        <v>#DIV/0!</v>
      </c>
    </row>
    <row r="24" spans="1:25" ht="17.45" customHeight="1">
      <c r="A24" s="12" t="s">
        <v>29</v>
      </c>
      <c r="B24" s="1"/>
      <c r="C24" s="1"/>
      <c r="D24" s="1" t="e">
        <f t="shared" si="0"/>
        <v>#DIV/0!</v>
      </c>
      <c r="E24" s="1"/>
      <c r="F24" s="1" t="e">
        <f t="shared" si="6"/>
        <v>#DIV/0!</v>
      </c>
      <c r="G24" s="33"/>
      <c r="H24" s="1"/>
      <c r="I24" s="1"/>
      <c r="J24" s="1"/>
      <c r="K24" s="1"/>
      <c r="L24" s="1"/>
      <c r="M24" s="1">
        <f t="shared" si="7"/>
        <v>0</v>
      </c>
      <c r="N24" s="1">
        <f t="shared" si="7"/>
        <v>0</v>
      </c>
      <c r="O24" s="1">
        <f t="shared" si="8"/>
        <v>0</v>
      </c>
      <c r="P24" s="1" t="e">
        <f t="shared" si="9"/>
        <v>#DIV/0!</v>
      </c>
      <c r="Q24" s="5"/>
      <c r="R24" s="1">
        <f t="shared" si="3"/>
        <v>0</v>
      </c>
      <c r="S24" s="1" t="e">
        <f t="shared" si="4"/>
        <v>#DIV/0!</v>
      </c>
      <c r="T24" s="1"/>
      <c r="U24" s="1" t="e">
        <f t="shared" si="5"/>
        <v>#DIV/0!</v>
      </c>
      <c r="V24" s="1"/>
      <c r="W24" s="1"/>
      <c r="X24" s="1"/>
      <c r="Y24" s="1" t="e">
        <f t="shared" si="2"/>
        <v>#DIV/0!</v>
      </c>
    </row>
    <row r="25" spans="1:25" ht="17.45" customHeight="1">
      <c r="A25" s="12" t="s">
        <v>30</v>
      </c>
      <c r="B25" s="1"/>
      <c r="C25" s="1"/>
      <c r="D25" s="1" t="e">
        <f t="shared" si="0"/>
        <v>#DIV/0!</v>
      </c>
      <c r="E25" s="1"/>
      <c r="F25" s="1" t="e">
        <f t="shared" si="6"/>
        <v>#DIV/0!</v>
      </c>
      <c r="G25" s="33"/>
      <c r="H25" s="1"/>
      <c r="I25" s="1"/>
      <c r="J25" s="1"/>
      <c r="K25" s="1"/>
      <c r="L25" s="1"/>
      <c r="M25" s="1">
        <f t="shared" si="7"/>
        <v>0</v>
      </c>
      <c r="N25" s="1">
        <f t="shared" si="7"/>
        <v>0</v>
      </c>
      <c r="O25" s="1">
        <f t="shared" si="8"/>
        <v>0</v>
      </c>
      <c r="P25" s="1" t="e">
        <f t="shared" si="9"/>
        <v>#DIV/0!</v>
      </c>
      <c r="Q25" s="5"/>
      <c r="R25" s="1">
        <f t="shared" si="3"/>
        <v>0</v>
      </c>
      <c r="S25" s="1" t="e">
        <f t="shared" si="4"/>
        <v>#DIV/0!</v>
      </c>
      <c r="T25" s="1"/>
      <c r="U25" s="1" t="e">
        <f t="shared" si="5"/>
        <v>#DIV/0!</v>
      </c>
      <c r="V25" s="1"/>
      <c r="W25" s="1"/>
      <c r="X25" s="1"/>
      <c r="Y25" s="1" t="e">
        <f t="shared" si="2"/>
        <v>#DIV/0!</v>
      </c>
    </row>
    <row r="26" spans="1:25" ht="17.45" customHeight="1">
      <c r="A26" s="12" t="s">
        <v>31</v>
      </c>
      <c r="B26" s="1"/>
      <c r="C26" s="1"/>
      <c r="D26" s="1" t="e">
        <f t="shared" si="0"/>
        <v>#DIV/0!</v>
      </c>
      <c r="E26" s="1"/>
      <c r="F26" s="1" t="e">
        <f t="shared" si="6"/>
        <v>#DIV/0!</v>
      </c>
      <c r="G26" s="33"/>
      <c r="H26" s="1"/>
      <c r="I26" s="1"/>
      <c r="J26" s="1"/>
      <c r="K26" s="1"/>
      <c r="L26" s="1"/>
      <c r="M26" s="1">
        <f t="shared" si="7"/>
        <v>0</v>
      </c>
      <c r="N26" s="1">
        <f t="shared" si="7"/>
        <v>0</v>
      </c>
      <c r="O26" s="1">
        <f t="shared" si="8"/>
        <v>0</v>
      </c>
      <c r="P26" s="1" t="e">
        <f t="shared" si="9"/>
        <v>#DIV/0!</v>
      </c>
      <c r="Q26" s="5"/>
      <c r="R26" s="1">
        <f t="shared" si="3"/>
        <v>0</v>
      </c>
      <c r="S26" s="1" t="e">
        <f t="shared" si="4"/>
        <v>#DIV/0!</v>
      </c>
      <c r="T26" s="1"/>
      <c r="U26" s="1" t="e">
        <f t="shared" si="5"/>
        <v>#DIV/0!</v>
      </c>
      <c r="V26" s="1"/>
      <c r="W26" s="1"/>
      <c r="X26" s="1"/>
      <c r="Y26" s="1" t="e">
        <f t="shared" si="2"/>
        <v>#DIV/0!</v>
      </c>
    </row>
    <row r="27" spans="1:25" ht="17.45" customHeight="1">
      <c r="A27" s="12" t="s">
        <v>32</v>
      </c>
      <c r="B27" s="1"/>
      <c r="C27" s="1"/>
      <c r="D27" s="1" t="e">
        <f t="shared" si="0"/>
        <v>#DIV/0!</v>
      </c>
      <c r="E27" s="1"/>
      <c r="F27" s="1" t="e">
        <f t="shared" si="6"/>
        <v>#DIV/0!</v>
      </c>
      <c r="G27" s="33"/>
      <c r="H27" s="1"/>
      <c r="I27" s="1"/>
      <c r="J27" s="1"/>
      <c r="K27" s="1"/>
      <c r="L27" s="1"/>
      <c r="M27" s="1">
        <f t="shared" si="7"/>
        <v>0</v>
      </c>
      <c r="N27" s="1">
        <f t="shared" si="7"/>
        <v>0</v>
      </c>
      <c r="O27" s="1">
        <f t="shared" si="8"/>
        <v>0</v>
      </c>
      <c r="P27" s="1" t="e">
        <f t="shared" si="9"/>
        <v>#DIV/0!</v>
      </c>
      <c r="Q27" s="5"/>
      <c r="R27" s="1">
        <f t="shared" si="3"/>
        <v>0</v>
      </c>
      <c r="S27" s="1" t="e">
        <f t="shared" si="4"/>
        <v>#DIV/0!</v>
      </c>
      <c r="T27" s="1"/>
      <c r="U27" s="1" t="e">
        <f t="shared" si="5"/>
        <v>#DIV/0!</v>
      </c>
      <c r="V27" s="1"/>
      <c r="W27" s="1"/>
      <c r="X27" s="1"/>
      <c r="Y27" s="1" t="e">
        <f t="shared" si="2"/>
        <v>#DIV/0!</v>
      </c>
    </row>
    <row r="28" spans="1:25" ht="17.45" customHeight="1">
      <c r="A28" s="12" t="s">
        <v>73</v>
      </c>
      <c r="B28" s="1"/>
      <c r="C28" s="1"/>
      <c r="D28" s="1" t="e">
        <f t="shared" si="0"/>
        <v>#DIV/0!</v>
      </c>
      <c r="E28" s="1"/>
      <c r="F28" s="1" t="e">
        <f t="shared" si="6"/>
        <v>#DIV/0!</v>
      </c>
      <c r="G28" s="1"/>
      <c r="H28" s="1"/>
      <c r="I28" s="1"/>
      <c r="J28" s="1"/>
      <c r="K28" s="1"/>
      <c r="L28" s="1"/>
      <c r="M28" s="1">
        <f t="shared" si="7"/>
        <v>0</v>
      </c>
      <c r="N28" s="1">
        <f t="shared" si="7"/>
        <v>0</v>
      </c>
      <c r="O28" s="1">
        <f t="shared" si="8"/>
        <v>0</v>
      </c>
      <c r="P28" s="1" t="e">
        <f t="shared" si="9"/>
        <v>#DIV/0!</v>
      </c>
      <c r="Q28" s="5"/>
      <c r="R28" s="1">
        <f t="shared" si="3"/>
        <v>0</v>
      </c>
      <c r="S28" s="1" t="e">
        <f t="shared" si="4"/>
        <v>#DIV/0!</v>
      </c>
      <c r="T28" s="1"/>
      <c r="U28" s="1" t="e">
        <f t="shared" si="5"/>
        <v>#DIV/0!</v>
      </c>
      <c r="V28" s="1"/>
      <c r="W28" s="1"/>
      <c r="X28" s="1"/>
      <c r="Y28" s="1" t="e">
        <f t="shared" si="2"/>
        <v>#DIV/0!</v>
      </c>
    </row>
    <row r="29" spans="1:25" s="11" customFormat="1" ht="17.45" customHeight="1">
      <c r="A29" s="2" t="s">
        <v>33</v>
      </c>
      <c r="B29" s="9">
        <f>B9+B17</f>
        <v>0</v>
      </c>
      <c r="C29" s="9">
        <f>C9+C17</f>
        <v>0</v>
      </c>
      <c r="D29" s="9" t="e">
        <f t="shared" si="0"/>
        <v>#DIV/0!</v>
      </c>
      <c r="E29" s="9">
        <f>E9+E17</f>
        <v>0</v>
      </c>
      <c r="F29" s="9" t="e">
        <f t="shared" si="6"/>
        <v>#DIV/0!</v>
      </c>
      <c r="G29" s="9">
        <f>G9+G17</f>
        <v>0</v>
      </c>
      <c r="H29" s="9">
        <f>H9+H17</f>
        <v>0</v>
      </c>
      <c r="I29" s="9">
        <f t="shared" ref="I29:L29" si="13">I9+I17</f>
        <v>0</v>
      </c>
      <c r="J29" s="9">
        <f t="shared" si="13"/>
        <v>0</v>
      </c>
      <c r="K29" s="9">
        <f t="shared" si="13"/>
        <v>0</v>
      </c>
      <c r="L29" s="9">
        <f t="shared" si="13"/>
        <v>0</v>
      </c>
      <c r="M29" s="9">
        <f t="shared" si="7"/>
        <v>0</v>
      </c>
      <c r="N29" s="9">
        <f t="shared" si="7"/>
        <v>0</v>
      </c>
      <c r="O29" s="9">
        <f>M29+N29</f>
        <v>0</v>
      </c>
      <c r="P29" s="9" t="e">
        <f t="shared" si="9"/>
        <v>#DIV/0!</v>
      </c>
      <c r="Q29" s="10"/>
      <c r="R29" s="9">
        <f t="shared" si="3"/>
        <v>0</v>
      </c>
      <c r="S29" s="9" t="e">
        <f t="shared" si="4"/>
        <v>#DIV/0!</v>
      </c>
      <c r="T29" s="9">
        <f>T9+T17</f>
        <v>0</v>
      </c>
      <c r="U29" s="9" t="e">
        <f t="shared" si="5"/>
        <v>#DIV/0!</v>
      </c>
      <c r="V29" s="9">
        <f>V9+V17</f>
        <v>0</v>
      </c>
      <c r="W29" s="9">
        <f>W9+W17</f>
        <v>0</v>
      </c>
      <c r="X29" s="9"/>
      <c r="Y29" s="9" t="e">
        <f t="shared" si="2"/>
        <v>#DIV/0!</v>
      </c>
    </row>
    <row r="32" spans="1:25" ht="17.45" customHeight="1">
      <c r="C32" s="469"/>
      <c r="D32" s="469"/>
      <c r="R32" s="470" t="s">
        <v>37</v>
      </c>
      <c r="S32" s="470"/>
      <c r="T32" s="469" t="s">
        <v>38</v>
      </c>
      <c r="U32" s="469"/>
    </row>
    <row r="33" spans="2:25" ht="17.45" customHeight="1">
      <c r="B33" s="30" t="s">
        <v>58</v>
      </c>
      <c r="R33" s="470" t="s">
        <v>37</v>
      </c>
      <c r="S33" s="470"/>
    </row>
    <row r="34" spans="2:25" ht="17.45" customHeight="1">
      <c r="B34" s="473" t="s">
        <v>69</v>
      </c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N34" s="473"/>
      <c r="O34" s="473"/>
      <c r="P34" s="473"/>
      <c r="Q34" s="473"/>
      <c r="R34" s="473"/>
      <c r="S34" s="473"/>
      <c r="T34" s="473"/>
      <c r="U34" s="473"/>
      <c r="V34" s="473"/>
    </row>
    <row r="35" spans="2:25" ht="17.45" customHeight="1">
      <c r="B35" s="473" t="s">
        <v>68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  <c r="W35" s="34"/>
      <c r="X35" s="34"/>
    </row>
    <row r="36" spans="2:25" ht="17.45" customHeight="1">
      <c r="B36" s="472" t="s">
        <v>59</v>
      </c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34"/>
      <c r="X36" s="34"/>
    </row>
    <row r="37" spans="2:25" ht="21.2" customHeight="1">
      <c r="B37" s="471" t="s">
        <v>60</v>
      </c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  <c r="R37" s="472"/>
      <c r="S37" s="472"/>
      <c r="T37" s="472"/>
      <c r="U37" s="472"/>
      <c r="V37" s="472"/>
      <c r="W37" s="34"/>
      <c r="X37" s="34"/>
    </row>
    <row r="38" spans="2:25" ht="17.45" customHeight="1">
      <c r="B38" s="472" t="s">
        <v>61</v>
      </c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472"/>
      <c r="V38" s="472"/>
      <c r="W38" s="34"/>
      <c r="X38" s="34"/>
      <c r="Y38" s="35"/>
    </row>
    <row r="39" spans="2:25" ht="17.45" customHeight="1">
      <c r="B39" s="474" t="s">
        <v>70</v>
      </c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34"/>
      <c r="X39" s="34"/>
      <c r="Y39" s="35"/>
    </row>
    <row r="40" spans="2:25" ht="17.45" customHeight="1">
      <c r="B40" s="474" t="s">
        <v>71</v>
      </c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474"/>
      <c r="U40" s="474"/>
      <c r="V40" s="474"/>
      <c r="W40" s="34"/>
      <c r="X40" s="34"/>
      <c r="Y40" s="35"/>
    </row>
    <row r="41" spans="2:25" ht="17.45" customHeight="1">
      <c r="B41" s="472" t="s">
        <v>62</v>
      </c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34"/>
      <c r="X41" s="34"/>
      <c r="Y41" s="35"/>
    </row>
    <row r="42" spans="2:25" ht="17.45" customHeight="1">
      <c r="B42" s="471" t="s">
        <v>63</v>
      </c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34"/>
      <c r="X42" s="34"/>
      <c r="Y42" s="35"/>
    </row>
    <row r="43" spans="2:25" ht="17.45" customHeight="1">
      <c r="B43" s="472" t="s">
        <v>64</v>
      </c>
      <c r="C43" s="472"/>
      <c r="D43" s="472"/>
      <c r="E43" s="472"/>
      <c r="F43" s="472"/>
      <c r="G43" s="472"/>
      <c r="H43" s="472"/>
      <c r="I43" s="472"/>
      <c r="J43" s="472"/>
      <c r="K43" s="472"/>
      <c r="L43" s="472"/>
      <c r="M43" s="472"/>
      <c r="N43" s="472"/>
      <c r="O43" s="472"/>
      <c r="P43" s="472"/>
      <c r="Q43" s="472"/>
      <c r="R43" s="472"/>
      <c r="S43" s="472"/>
      <c r="T43" s="472"/>
      <c r="U43" s="472"/>
      <c r="V43" s="472"/>
      <c r="W43" s="34"/>
      <c r="X43" s="34"/>
      <c r="Y43" s="35"/>
    </row>
    <row r="44" spans="2:25" ht="17.45" customHeight="1">
      <c r="B44" s="472" t="s">
        <v>72</v>
      </c>
      <c r="C44" s="472"/>
      <c r="D44" s="472"/>
      <c r="E44" s="472"/>
      <c r="F44" s="472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  <c r="S44" s="472"/>
      <c r="T44" s="472"/>
      <c r="U44" s="472"/>
      <c r="V44" s="472"/>
      <c r="W44" s="34"/>
      <c r="X44" s="34"/>
      <c r="Y44" s="36"/>
    </row>
    <row r="45" spans="2:25" ht="17.45" customHeight="1">
      <c r="B45" s="472" t="s">
        <v>81</v>
      </c>
      <c r="C45" s="472"/>
      <c r="D45" s="472"/>
      <c r="E45" s="472"/>
      <c r="F45" s="472"/>
      <c r="G45" s="472"/>
      <c r="H45" s="472"/>
      <c r="I45" s="472"/>
      <c r="J45" s="472"/>
      <c r="K45" s="472"/>
      <c r="L45" s="472"/>
      <c r="M45" s="472"/>
      <c r="N45" s="472"/>
      <c r="O45" s="472"/>
      <c r="P45" s="472"/>
      <c r="Q45" s="472"/>
      <c r="R45" s="472"/>
      <c r="S45" s="472"/>
      <c r="T45" s="472"/>
      <c r="U45" s="472"/>
      <c r="V45" s="472"/>
      <c r="W45" s="34"/>
      <c r="X45" s="34"/>
      <c r="Y45" s="35"/>
    </row>
    <row r="46" spans="2:25" ht="17.45" customHeight="1">
      <c r="B46" s="472" t="s">
        <v>80</v>
      </c>
      <c r="C46" s="472"/>
      <c r="D46" s="472"/>
      <c r="E46" s="472"/>
      <c r="F46" s="472"/>
      <c r="G46" s="472"/>
      <c r="H46" s="472"/>
      <c r="I46" s="472"/>
      <c r="J46" s="472"/>
      <c r="K46" s="472"/>
      <c r="L46" s="472"/>
      <c r="M46" s="472"/>
      <c r="N46" s="472"/>
      <c r="O46" s="472"/>
      <c r="P46" s="472"/>
      <c r="Q46" s="472"/>
      <c r="R46" s="472"/>
      <c r="S46" s="472"/>
      <c r="T46" s="472"/>
      <c r="U46" s="472"/>
      <c r="V46" s="472"/>
    </row>
    <row r="47" spans="2:25" ht="17.45" customHeight="1">
      <c r="B47" s="39" t="s">
        <v>90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5" s="32" customFormat="1" ht="17.45" customHeight="1">
      <c r="B48" s="450" t="s">
        <v>76</v>
      </c>
      <c r="C48" s="450"/>
      <c r="D48" s="450"/>
      <c r="E48" s="450"/>
      <c r="F48" s="450"/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50"/>
      <c r="R48" s="450"/>
      <c r="S48" s="450"/>
      <c r="T48" s="450"/>
      <c r="U48" s="450"/>
      <c r="V48" s="450"/>
    </row>
  </sheetData>
  <mergeCells count="46">
    <mergeCell ref="B38:V38"/>
    <mergeCell ref="B46:V46"/>
    <mergeCell ref="B40:V40"/>
    <mergeCell ref="B41:V41"/>
    <mergeCell ref="B42:V42"/>
    <mergeCell ref="B43:V43"/>
    <mergeCell ref="B44:V44"/>
    <mergeCell ref="B45:V45"/>
    <mergeCell ref="B39:V39"/>
    <mergeCell ref="V8:Y8"/>
    <mergeCell ref="C32:D32"/>
    <mergeCell ref="R32:S32"/>
    <mergeCell ref="T32:U32"/>
    <mergeCell ref="B37:V37"/>
    <mergeCell ref="B34:V34"/>
    <mergeCell ref="B35:V35"/>
    <mergeCell ref="B36:V36"/>
    <mergeCell ref="R33:S33"/>
    <mergeCell ref="C8:D8"/>
    <mergeCell ref="E8:F8"/>
    <mergeCell ref="I8:J8"/>
    <mergeCell ref="K8:L8"/>
    <mergeCell ref="M8:P8"/>
    <mergeCell ref="R8:S8"/>
    <mergeCell ref="T8:U8"/>
    <mergeCell ref="K6:L6"/>
    <mergeCell ref="M6:N6"/>
    <mergeCell ref="O6:O7"/>
    <mergeCell ref="T6:U6"/>
    <mergeCell ref="I6:J6"/>
    <mergeCell ref="X6:Y6"/>
    <mergeCell ref="B48:V48"/>
    <mergeCell ref="A4:A8"/>
    <mergeCell ref="B4:F4"/>
    <mergeCell ref="G4:Y4"/>
    <mergeCell ref="C5:D5"/>
    <mergeCell ref="E5:F5"/>
    <mergeCell ref="I5:J5"/>
    <mergeCell ref="K5:L5"/>
    <mergeCell ref="M5:P5"/>
    <mergeCell ref="Q5:Q6"/>
    <mergeCell ref="R5:S5"/>
    <mergeCell ref="T5:U5"/>
    <mergeCell ref="V5:Y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AP50"/>
  <sheetViews>
    <sheetView zoomScale="70" zoomScaleNormal="70" workbookViewId="0">
      <pane xSplit="7" ySplit="8" topLeftCell="W9" activePane="bottomRight" state="frozen"/>
      <selection pane="topRight" activeCell="H1" sqref="H1"/>
      <selection pane="bottomLeft" activeCell="A9" sqref="A9"/>
      <selection pane="bottomRight" activeCell="AI17" sqref="AI17:AI28"/>
    </sheetView>
  </sheetViews>
  <sheetFormatPr defaultColWidth="9" defaultRowHeight="15.75"/>
  <cols>
    <col min="1" max="1" width="37.5" style="56" customWidth="1"/>
    <col min="2" max="2" width="18" style="56" hidden="1" customWidth="1"/>
    <col min="3" max="3" width="18" style="63" hidden="1" customWidth="1"/>
    <col min="4" max="4" width="9.25" style="63" hidden="1" customWidth="1"/>
    <col min="5" max="5" width="18" style="70" hidden="1" customWidth="1"/>
    <col min="6" max="6" width="9.25" style="56" hidden="1" customWidth="1"/>
    <col min="7" max="7" width="11.75" style="56" hidden="1" customWidth="1"/>
    <col min="8" max="8" width="20.5" style="56" bestFit="1" customWidth="1"/>
    <col min="9" max="9" width="18.125" style="56" bestFit="1" customWidth="1"/>
    <col min="10" max="10" width="14.625" style="56" bestFit="1" customWidth="1"/>
    <col min="11" max="11" width="18.125" style="56" bestFit="1" customWidth="1"/>
    <col min="12" max="12" width="8.75" style="56" bestFit="1" customWidth="1"/>
    <col min="13" max="13" width="18.125" style="63" bestFit="1" customWidth="1"/>
    <col min="14" max="14" width="9.625" style="63" bestFit="1" customWidth="1"/>
    <col min="15" max="15" width="18.125" style="56" bestFit="1" customWidth="1"/>
    <col min="16" max="16" width="9.5" style="56" customWidth="1"/>
    <col min="17" max="17" width="16.75" style="56" bestFit="1" customWidth="1"/>
    <col min="18" max="18" width="18.875" style="56" bestFit="1" customWidth="1"/>
    <col min="19" max="19" width="18.375" style="56" bestFit="1" customWidth="1"/>
    <col min="20" max="20" width="19.375" style="65" customWidth="1"/>
    <col min="21" max="21" width="15" style="65" customWidth="1"/>
    <col min="22" max="22" width="15.25" style="65" customWidth="1"/>
    <col min="23" max="23" width="14.375" style="56" bestFit="1" customWidth="1"/>
    <col min="24" max="24" width="16.75" style="56" bestFit="1" customWidth="1"/>
    <col min="25" max="25" width="13" style="56" bestFit="1" customWidth="1"/>
    <col min="26" max="26" width="16.75" style="56" bestFit="1" customWidth="1"/>
    <col min="27" max="27" width="8.375" style="63" bestFit="1" customWidth="1"/>
    <col min="28" max="28" width="13.375" style="44" bestFit="1" customWidth="1"/>
    <col min="29" max="29" width="18.125" style="56" bestFit="1" customWidth="1"/>
    <col min="30" max="30" width="10" style="63" bestFit="1" customWidth="1"/>
    <col min="31" max="31" width="19.125" style="63" customWidth="1"/>
    <col min="32" max="32" width="8.625" style="63" bestFit="1" customWidth="1"/>
    <col min="33" max="33" width="21.125" style="56" customWidth="1"/>
    <col min="34" max="34" width="16.25" style="56" bestFit="1" customWidth="1"/>
    <col min="35" max="35" width="18.875" style="56" customWidth="1"/>
    <col min="36" max="36" width="10" style="56" bestFit="1" customWidth="1"/>
    <col min="37" max="39" width="5.75" style="65" customWidth="1"/>
    <col min="40" max="40" width="18.875" style="56" bestFit="1" customWidth="1"/>
    <col min="41" max="41" width="20.25" style="56" bestFit="1" customWidth="1"/>
    <col min="42" max="42" width="22.625" style="56" bestFit="1" customWidth="1"/>
    <col min="43" max="16384" width="9" style="56"/>
  </cols>
  <sheetData>
    <row r="1" spans="1:42" s="40" customFormat="1">
      <c r="A1" s="40" t="s">
        <v>104</v>
      </c>
      <c r="E1" s="112"/>
      <c r="T1" s="41"/>
      <c r="U1" s="41"/>
      <c r="V1" s="41"/>
      <c r="AK1" s="41"/>
      <c r="AL1" s="41"/>
      <c r="AM1" s="41"/>
    </row>
    <row r="2" spans="1:42" s="40" customFormat="1">
      <c r="A2" s="40" t="s">
        <v>83</v>
      </c>
      <c r="E2" s="112"/>
      <c r="T2" s="41"/>
      <c r="U2" s="41"/>
      <c r="V2" s="41"/>
      <c r="AK2" s="41"/>
      <c r="AL2" s="41"/>
      <c r="AM2" s="41"/>
    </row>
    <row r="3" spans="1:42" s="40" customFormat="1">
      <c r="A3" s="42" t="s">
        <v>191</v>
      </c>
      <c r="B3" s="42"/>
      <c r="C3" s="42"/>
      <c r="D3" s="42"/>
      <c r="E3" s="114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  <c r="AK3" s="41"/>
      <c r="AL3" s="41"/>
      <c r="AM3" s="41"/>
    </row>
    <row r="4" spans="1:42" s="40" customFormat="1">
      <c r="A4" s="363" t="s">
        <v>0</v>
      </c>
      <c r="B4" s="392" t="s">
        <v>56</v>
      </c>
      <c r="C4" s="393"/>
      <c r="D4" s="393"/>
      <c r="E4" s="393"/>
      <c r="F4" s="393"/>
      <c r="G4" s="260"/>
      <c r="H4" s="395" t="s">
        <v>55</v>
      </c>
      <c r="I4" s="396"/>
      <c r="J4" s="396"/>
      <c r="K4" s="396"/>
      <c r="L4" s="396"/>
      <c r="M4" s="396"/>
      <c r="N4" s="396"/>
      <c r="O4" s="396"/>
      <c r="P4" s="396"/>
      <c r="Q4" s="397"/>
      <c r="R4" s="364"/>
      <c r="S4" s="364"/>
      <c r="T4" s="365"/>
      <c r="U4" s="365"/>
      <c r="V4" s="365"/>
      <c r="W4" s="365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41"/>
      <c r="AL4" s="41"/>
      <c r="AM4" s="41"/>
    </row>
    <row r="5" spans="1:42" s="212" customFormat="1">
      <c r="A5" s="363"/>
      <c r="B5" s="264" t="s">
        <v>1</v>
      </c>
      <c r="C5" s="411" t="s">
        <v>5</v>
      </c>
      <c r="D5" s="412"/>
      <c r="E5" s="412" t="s">
        <v>50</v>
      </c>
      <c r="F5" s="413"/>
      <c r="G5" s="253" t="s">
        <v>94</v>
      </c>
      <c r="H5" s="263" t="s">
        <v>1</v>
      </c>
      <c r="I5" s="398" t="s">
        <v>46</v>
      </c>
      <c r="J5" s="398"/>
      <c r="K5" s="398"/>
      <c r="L5" s="399"/>
      <c r="M5" s="404" t="s">
        <v>5</v>
      </c>
      <c r="N5" s="405"/>
      <c r="O5" s="405" t="s">
        <v>50</v>
      </c>
      <c r="P5" s="401"/>
      <c r="Q5" s="261" t="s">
        <v>94</v>
      </c>
      <c r="R5" s="255" t="s">
        <v>1</v>
      </c>
      <c r="S5" s="254" t="s">
        <v>4</v>
      </c>
      <c r="T5" s="369" t="s">
        <v>2</v>
      </c>
      <c r="U5" s="370"/>
      <c r="V5" s="369" t="s">
        <v>2</v>
      </c>
      <c r="W5" s="371"/>
      <c r="X5" s="372" t="s">
        <v>46</v>
      </c>
      <c r="Y5" s="372"/>
      <c r="Z5" s="372"/>
      <c r="AA5" s="373"/>
      <c r="AB5" s="374" t="s">
        <v>3</v>
      </c>
      <c r="AC5" s="362" t="s">
        <v>48</v>
      </c>
      <c r="AD5" s="362"/>
      <c r="AE5" s="376" t="s">
        <v>115</v>
      </c>
      <c r="AF5" s="369"/>
      <c r="AG5" s="362" t="s">
        <v>114</v>
      </c>
      <c r="AH5" s="362"/>
      <c r="AI5" s="362"/>
      <c r="AJ5" s="362"/>
      <c r="AK5" s="154"/>
      <c r="AL5" s="259"/>
      <c r="AM5" s="259"/>
      <c r="AN5" s="80"/>
      <c r="AO5" s="80"/>
      <c r="AP5" s="80"/>
    </row>
    <row r="6" spans="1:42" s="80" customFormat="1">
      <c r="A6" s="363"/>
      <c r="B6" s="75" t="s">
        <v>6</v>
      </c>
      <c r="C6" s="377" t="s">
        <v>49</v>
      </c>
      <c r="D6" s="378"/>
      <c r="E6" s="377" t="s">
        <v>99</v>
      </c>
      <c r="F6" s="409"/>
      <c r="G6" s="76" t="s">
        <v>93</v>
      </c>
      <c r="H6" s="77" t="s">
        <v>106</v>
      </c>
      <c r="I6" s="400" t="s">
        <v>45</v>
      </c>
      <c r="J6" s="401"/>
      <c r="K6" s="402" t="s">
        <v>47</v>
      </c>
      <c r="L6" s="78" t="s">
        <v>44</v>
      </c>
      <c r="M6" s="406" t="s">
        <v>108</v>
      </c>
      <c r="N6" s="407"/>
      <c r="O6" s="406" t="s">
        <v>150</v>
      </c>
      <c r="P6" s="408"/>
      <c r="Q6" s="79" t="s">
        <v>93</v>
      </c>
      <c r="R6" s="94" t="s">
        <v>111</v>
      </c>
      <c r="S6" s="95" t="s">
        <v>112</v>
      </c>
      <c r="T6" s="385" t="s">
        <v>223</v>
      </c>
      <c r="U6" s="387"/>
      <c r="V6" s="388" t="s">
        <v>224</v>
      </c>
      <c r="W6" s="389"/>
      <c r="X6" s="370" t="s">
        <v>45</v>
      </c>
      <c r="Y6" s="371"/>
      <c r="Z6" s="365" t="s">
        <v>47</v>
      </c>
      <c r="AA6" s="96" t="s">
        <v>44</v>
      </c>
      <c r="AB6" s="375"/>
      <c r="AC6" s="94" t="s">
        <v>45</v>
      </c>
      <c r="AD6" s="96" t="s">
        <v>44</v>
      </c>
      <c r="AE6" s="385" t="s">
        <v>194</v>
      </c>
      <c r="AF6" s="386"/>
      <c r="AG6" s="249" t="s">
        <v>195</v>
      </c>
      <c r="AH6" s="181" t="s">
        <v>196</v>
      </c>
      <c r="AI6" s="362" t="s">
        <v>113</v>
      </c>
      <c r="AJ6" s="362"/>
      <c r="AK6" s="259"/>
      <c r="AL6" s="259"/>
      <c r="AM6" s="259"/>
    </row>
    <row r="7" spans="1:42" s="212" customFormat="1">
      <c r="A7" s="363"/>
      <c r="B7" s="81"/>
      <c r="C7" s="265" t="s">
        <v>8</v>
      </c>
      <c r="D7" s="264" t="s">
        <v>44</v>
      </c>
      <c r="E7" s="159" t="s">
        <v>8</v>
      </c>
      <c r="F7" s="266" t="s">
        <v>44</v>
      </c>
      <c r="G7" s="83" t="s">
        <v>105</v>
      </c>
      <c r="H7" s="84"/>
      <c r="I7" s="85" t="s">
        <v>35</v>
      </c>
      <c r="J7" s="85" t="s">
        <v>34</v>
      </c>
      <c r="K7" s="403"/>
      <c r="L7" s="86"/>
      <c r="M7" s="87" t="s">
        <v>8</v>
      </c>
      <c r="N7" s="262" t="s">
        <v>44</v>
      </c>
      <c r="O7" s="87" t="s">
        <v>8</v>
      </c>
      <c r="P7" s="74" t="s">
        <v>44</v>
      </c>
      <c r="Q7" s="88" t="s">
        <v>105</v>
      </c>
      <c r="R7" s="98"/>
      <c r="S7" s="98"/>
      <c r="T7" s="258" t="s">
        <v>35</v>
      </c>
      <c r="U7" s="258" t="s">
        <v>34</v>
      </c>
      <c r="V7" s="258" t="s">
        <v>35</v>
      </c>
      <c r="W7" s="258" t="s">
        <v>34</v>
      </c>
      <c r="X7" s="251" t="s">
        <v>35</v>
      </c>
      <c r="Y7" s="251" t="s">
        <v>34</v>
      </c>
      <c r="Z7" s="384"/>
      <c r="AA7" s="101"/>
      <c r="AB7" s="102" t="s">
        <v>34</v>
      </c>
      <c r="AC7" s="98"/>
      <c r="AD7" s="103"/>
      <c r="AE7" s="93" t="s">
        <v>8</v>
      </c>
      <c r="AF7" s="252" t="s">
        <v>44</v>
      </c>
      <c r="AG7" s="251" t="s">
        <v>8</v>
      </c>
      <c r="AH7" s="251" t="s">
        <v>8</v>
      </c>
      <c r="AI7" s="251" t="s">
        <v>7</v>
      </c>
      <c r="AJ7" s="251" t="s">
        <v>44</v>
      </c>
      <c r="AK7" s="154"/>
      <c r="AL7" s="154"/>
      <c r="AM7" s="154"/>
    </row>
    <row r="8" spans="1:42" s="212" customFormat="1">
      <c r="A8" s="363"/>
      <c r="B8" s="267" t="s">
        <v>9</v>
      </c>
      <c r="C8" s="410" t="s">
        <v>10</v>
      </c>
      <c r="D8" s="410"/>
      <c r="E8" s="410" t="s">
        <v>11</v>
      </c>
      <c r="F8" s="410"/>
      <c r="G8" s="256" t="s">
        <v>43</v>
      </c>
      <c r="H8" s="90" t="s">
        <v>12</v>
      </c>
      <c r="I8" s="90" t="s">
        <v>13</v>
      </c>
      <c r="J8" s="90" t="s">
        <v>52</v>
      </c>
      <c r="K8" s="380" t="s">
        <v>109</v>
      </c>
      <c r="L8" s="381"/>
      <c r="M8" s="380" t="s">
        <v>36</v>
      </c>
      <c r="N8" s="381"/>
      <c r="O8" s="380" t="s">
        <v>118</v>
      </c>
      <c r="P8" s="381"/>
      <c r="Q8" s="90" t="s">
        <v>65</v>
      </c>
      <c r="R8" s="248" t="s">
        <v>66</v>
      </c>
      <c r="S8" s="248" t="s">
        <v>119</v>
      </c>
      <c r="T8" s="358" t="s">
        <v>120</v>
      </c>
      <c r="U8" s="360"/>
      <c r="V8" s="358" t="s">
        <v>121</v>
      </c>
      <c r="W8" s="360"/>
      <c r="X8" s="358" t="s">
        <v>122</v>
      </c>
      <c r="Y8" s="359"/>
      <c r="Z8" s="359"/>
      <c r="AA8" s="360"/>
      <c r="AB8" s="248" t="s">
        <v>123</v>
      </c>
      <c r="AC8" s="358" t="s">
        <v>124</v>
      </c>
      <c r="AD8" s="360"/>
      <c r="AE8" s="361" t="s">
        <v>125</v>
      </c>
      <c r="AF8" s="361"/>
      <c r="AG8" s="358" t="s">
        <v>126</v>
      </c>
      <c r="AH8" s="359"/>
      <c r="AI8" s="359"/>
      <c r="AJ8" s="360"/>
      <c r="AK8" s="154"/>
      <c r="AL8" s="296"/>
      <c r="AM8" s="296"/>
      <c r="AN8" s="91" t="s">
        <v>189</v>
      </c>
      <c r="AO8" s="91" t="s">
        <v>185</v>
      </c>
      <c r="AP8" s="91" t="s">
        <v>186</v>
      </c>
    </row>
    <row r="9" spans="1:42" s="137" customFormat="1" ht="23.25">
      <c r="A9" s="136" t="s">
        <v>14</v>
      </c>
      <c r="B9" s="117">
        <f>SUM(B10:B15)</f>
        <v>12287518.800000001</v>
      </c>
      <c r="C9" s="117">
        <f>SUM(C10:C15)</f>
        <v>11677297.76</v>
      </c>
      <c r="D9" s="118">
        <f t="shared" ref="D9:D29" si="0">C9*100/B9</f>
        <v>95.033813986921416</v>
      </c>
      <c r="E9" s="117">
        <f>SUM(E10:E15)</f>
        <v>11677297.76</v>
      </c>
      <c r="F9" s="118">
        <f>E9*100/C9</f>
        <v>100</v>
      </c>
      <c r="G9" s="48">
        <f>SUM(G10:G15)</f>
        <v>0</v>
      </c>
      <c r="H9" s="200">
        <f>SUM(H10:H15)</f>
        <v>11166078.82</v>
      </c>
      <c r="I9" s="200">
        <f>SUM(I10:I15)</f>
        <v>10197439.210000001</v>
      </c>
      <c r="J9" s="200">
        <f>SUM(J10:J15)</f>
        <v>48462.2</v>
      </c>
      <c r="K9" s="200">
        <f>SUM(K10:K15)</f>
        <v>10245901.410000002</v>
      </c>
      <c r="L9" s="201">
        <f>K9*100/H9</f>
        <v>91.759171461768361</v>
      </c>
      <c r="M9" s="200">
        <f>SUM(M10:M15)</f>
        <v>10245901.410000002</v>
      </c>
      <c r="N9" s="201">
        <f t="shared" ref="N9:N29" si="1">M9*100/H9</f>
        <v>91.759171461768361</v>
      </c>
      <c r="O9" s="200">
        <f>SUM(O10:O15)</f>
        <v>8489255.5700000003</v>
      </c>
      <c r="P9" s="201">
        <f t="shared" ref="P9:P29" si="2">O9*100/M9</f>
        <v>82.855136217829354</v>
      </c>
      <c r="Q9" s="200">
        <f t="shared" ref="Q9:W9" si="3">SUM(Q10:Q15)</f>
        <v>1756645.8399999999</v>
      </c>
      <c r="R9" s="200">
        <f t="shared" si="3"/>
        <v>12281956.15</v>
      </c>
      <c r="S9" s="200">
        <f t="shared" si="3"/>
        <v>1366658.5199999998</v>
      </c>
      <c r="T9" s="202">
        <f t="shared" si="3"/>
        <v>8371940.7000000002</v>
      </c>
      <c r="U9" s="202">
        <f t="shared" si="3"/>
        <v>48462.2</v>
      </c>
      <c r="V9" s="202">
        <f t="shared" si="3"/>
        <v>519624.68000000005</v>
      </c>
      <c r="W9" s="202">
        <f t="shared" si="3"/>
        <v>12400</v>
      </c>
      <c r="X9" s="201">
        <f>T9+V9</f>
        <v>8891565.3800000008</v>
      </c>
      <c r="Y9" s="201">
        <f>U9+W9</f>
        <v>60862.2</v>
      </c>
      <c r="Z9" s="201">
        <f>X9+Y9</f>
        <v>8952427.5800000001</v>
      </c>
      <c r="AA9" s="201">
        <f t="shared" ref="AA9:AA29" si="4">Z9*100/R9</f>
        <v>72.890893524318599</v>
      </c>
      <c r="AB9" s="200"/>
      <c r="AC9" s="201">
        <f t="shared" ref="AC9:AC18" si="5">R9-Z9</f>
        <v>3329528.5700000003</v>
      </c>
      <c r="AD9" s="201">
        <f t="shared" ref="AD9:AD29" si="6">AC9*100/R9</f>
        <v>27.109106475681401</v>
      </c>
      <c r="AE9" s="200">
        <f>SUM(AE10:AE15)</f>
        <v>8952427.5800000019</v>
      </c>
      <c r="AF9" s="201">
        <f t="shared" ref="AF9:AF29" si="7">AE9*100/Z9</f>
        <v>100.00000000000003</v>
      </c>
      <c r="AG9" s="48">
        <f>SUM(AG10:AG15)</f>
        <v>8612464.790000001</v>
      </c>
      <c r="AH9" s="48">
        <f>SUM(AH10:AH15)</f>
        <v>767998.8600000001</v>
      </c>
      <c r="AI9" s="48">
        <f>SUM(AI10:AI15)</f>
        <v>9380463.6500000004</v>
      </c>
      <c r="AJ9" s="49">
        <f t="shared" ref="AJ9:AJ29" si="8">AI9*100/AE9</f>
        <v>104.78122907083039</v>
      </c>
      <c r="AK9" s="239"/>
      <c r="AL9" s="243"/>
      <c r="AM9" s="240"/>
      <c r="AN9" s="232">
        <f t="shared" ref="AN9:AN29" si="9">Z9-R9</f>
        <v>-3329528.5700000003</v>
      </c>
      <c r="AO9" s="232">
        <f t="shared" ref="AO9:AO29" si="10">AE9-Z9</f>
        <v>0</v>
      </c>
      <c r="AP9" s="232">
        <f t="shared" ref="AP9:AP29" si="11">AI9-AE9</f>
        <v>428036.06999999844</v>
      </c>
    </row>
    <row r="10" spans="1:42" s="139" customFormat="1" ht="23.25">
      <c r="A10" s="138" t="s">
        <v>15</v>
      </c>
      <c r="B10" s="121">
        <v>6506544</v>
      </c>
      <c r="C10" s="121">
        <v>6431547.709999999</v>
      </c>
      <c r="D10" s="121">
        <f t="shared" si="0"/>
        <v>98.847371354132065</v>
      </c>
      <c r="E10" s="121">
        <v>6431547.709999999</v>
      </c>
      <c r="F10" s="121">
        <f>E10*100/C10</f>
        <v>100</v>
      </c>
      <c r="G10" s="53">
        <f>C10-E10</f>
        <v>0</v>
      </c>
      <c r="H10" s="176">
        <v>6034125</v>
      </c>
      <c r="I10" s="176">
        <v>5624728.6600000001</v>
      </c>
      <c r="J10" s="176">
        <v>0</v>
      </c>
      <c r="K10" s="176">
        <f>I10+J10</f>
        <v>5624728.6600000001</v>
      </c>
      <c r="L10" s="176">
        <f>K10*100/H10</f>
        <v>93.21531555942245</v>
      </c>
      <c r="M10" s="176">
        <v>5624728.6600000001</v>
      </c>
      <c r="N10" s="176">
        <f t="shared" si="1"/>
        <v>93.21531555942245</v>
      </c>
      <c r="O10" s="176">
        <v>4608931.9000000004</v>
      </c>
      <c r="P10" s="176">
        <f t="shared" si="2"/>
        <v>81.940519776113078</v>
      </c>
      <c r="Q10" s="176">
        <f t="shared" ref="Q10:Q15" si="12">M10-O10</f>
        <v>1015796.7599999998</v>
      </c>
      <c r="R10" s="176">
        <v>7874341.8499999996</v>
      </c>
      <c r="S10" s="176">
        <v>619175.19999999995</v>
      </c>
      <c r="T10" s="230">
        <v>4987086.4600000009</v>
      </c>
      <c r="U10" s="230">
        <v>0</v>
      </c>
      <c r="V10" s="53">
        <v>367372.78</v>
      </c>
      <c r="W10" s="53">
        <v>0</v>
      </c>
      <c r="X10" s="53">
        <f>T10+V10</f>
        <v>5354459.2400000012</v>
      </c>
      <c r="Y10" s="53">
        <f>U10+W10</f>
        <v>0</v>
      </c>
      <c r="Z10" s="176">
        <f>X10+Y10</f>
        <v>5354459.2400000012</v>
      </c>
      <c r="AA10" s="176">
        <f t="shared" si="4"/>
        <v>67.998816180427852</v>
      </c>
      <c r="AB10" s="200"/>
      <c r="AC10" s="176">
        <f t="shared" si="5"/>
        <v>2519882.6099999985</v>
      </c>
      <c r="AD10" s="176">
        <f t="shared" si="6"/>
        <v>32.001183819572155</v>
      </c>
      <c r="AE10" s="208">
        <f t="shared" ref="AE10:AE15" si="13">+Z10</f>
        <v>5354459.2400000012</v>
      </c>
      <c r="AF10" s="176">
        <f t="shared" si="7"/>
        <v>100</v>
      </c>
      <c r="AG10" s="53">
        <v>5265247.5</v>
      </c>
      <c r="AH10" s="53">
        <v>385975.31</v>
      </c>
      <c r="AI10" s="283">
        <f t="shared" ref="AI10:AI29" si="14">AG10+AH10</f>
        <v>5651222.8099999996</v>
      </c>
      <c r="AJ10" s="53">
        <f t="shared" si="8"/>
        <v>105.54236304168782</v>
      </c>
      <c r="AK10" s="241"/>
      <c r="AL10" s="244"/>
      <c r="AM10" s="240"/>
      <c r="AN10" s="235">
        <f t="shared" si="9"/>
        <v>-2519882.6099999985</v>
      </c>
      <c r="AO10" s="235">
        <f t="shared" si="10"/>
        <v>0</v>
      </c>
      <c r="AP10" s="235">
        <f t="shared" si="11"/>
        <v>296763.56999999844</v>
      </c>
    </row>
    <row r="11" spans="1:42" s="139" customFormat="1" ht="23.25">
      <c r="A11" s="138" t="s">
        <v>16</v>
      </c>
      <c r="B11" s="121">
        <v>0</v>
      </c>
      <c r="C11" s="121">
        <v>0</v>
      </c>
      <c r="D11" s="121" t="e">
        <f t="shared" si="0"/>
        <v>#DIV/0!</v>
      </c>
      <c r="E11" s="121">
        <v>0</v>
      </c>
      <c r="F11" s="121" t="e">
        <f t="shared" ref="F11:F29" si="15">E11*100/C11</f>
        <v>#DIV/0!</v>
      </c>
      <c r="G11" s="53">
        <f t="shared" ref="G11:G15" si="16">C11-E11</f>
        <v>0</v>
      </c>
      <c r="H11" s="176">
        <v>81710</v>
      </c>
      <c r="I11" s="176">
        <v>48750</v>
      </c>
      <c r="J11" s="176">
        <v>0</v>
      </c>
      <c r="K11" s="176">
        <f t="shared" ref="K11:K15" si="17">I11+J11</f>
        <v>48750</v>
      </c>
      <c r="L11" s="176">
        <f t="shared" ref="L11:L29" si="18">K11*100/H11</f>
        <v>59.662220046505936</v>
      </c>
      <c r="M11" s="176">
        <v>48750</v>
      </c>
      <c r="N11" s="176">
        <f t="shared" si="1"/>
        <v>59.662220046505936</v>
      </c>
      <c r="O11" s="176">
        <v>0</v>
      </c>
      <c r="P11" s="176">
        <f t="shared" si="2"/>
        <v>0</v>
      </c>
      <c r="Q11" s="176">
        <f t="shared" si="12"/>
        <v>48750</v>
      </c>
      <c r="R11" s="176">
        <v>131833</v>
      </c>
      <c r="S11" s="176">
        <f>O11+Q11</f>
        <v>48750</v>
      </c>
      <c r="T11" s="230">
        <v>58200</v>
      </c>
      <c r="U11" s="230">
        <v>0</v>
      </c>
      <c r="V11" s="53">
        <v>0</v>
      </c>
      <c r="W11" s="53">
        <v>0</v>
      </c>
      <c r="X11" s="53">
        <f t="shared" ref="X11:X15" si="19">T11+V11</f>
        <v>58200</v>
      </c>
      <c r="Y11" s="53">
        <f t="shared" ref="Y11:Y15" si="20">U11+W11</f>
        <v>0</v>
      </c>
      <c r="Z11" s="176">
        <f t="shared" ref="Z11:Z28" si="21">X11+Y11</f>
        <v>58200</v>
      </c>
      <c r="AA11" s="176">
        <f t="shared" si="4"/>
        <v>44.146761433025112</v>
      </c>
      <c r="AB11" s="200"/>
      <c r="AC11" s="176">
        <f t="shared" si="5"/>
        <v>73633</v>
      </c>
      <c r="AD11" s="176">
        <f t="shared" si="6"/>
        <v>55.853238566974888</v>
      </c>
      <c r="AE11" s="176">
        <f t="shared" si="13"/>
        <v>58200</v>
      </c>
      <c r="AF11" s="176">
        <f t="shared" si="7"/>
        <v>100</v>
      </c>
      <c r="AG11" s="53">
        <v>3000</v>
      </c>
      <c r="AH11" s="53">
        <v>0</v>
      </c>
      <c r="AI11" s="55">
        <f t="shared" si="14"/>
        <v>3000</v>
      </c>
      <c r="AJ11" s="53">
        <f t="shared" si="8"/>
        <v>5.1546391752577323</v>
      </c>
      <c r="AK11" s="241"/>
      <c r="AL11" s="244"/>
      <c r="AM11" s="240"/>
      <c r="AN11" s="235">
        <f t="shared" si="9"/>
        <v>-73633</v>
      </c>
      <c r="AO11" s="235">
        <f t="shared" si="10"/>
        <v>0</v>
      </c>
      <c r="AP11" s="235">
        <f t="shared" si="11"/>
        <v>-55200</v>
      </c>
    </row>
    <row r="12" spans="1:42" s="139" customFormat="1" ht="23.25">
      <c r="A12" s="138" t="s">
        <v>17</v>
      </c>
      <c r="B12" s="121">
        <v>2317019.7999999998</v>
      </c>
      <c r="C12" s="121">
        <v>2022828.5</v>
      </c>
      <c r="D12" s="121">
        <f t="shared" si="0"/>
        <v>87.30303038411671</v>
      </c>
      <c r="E12" s="121">
        <v>2022828.5</v>
      </c>
      <c r="F12" s="53">
        <f t="shared" si="15"/>
        <v>100</v>
      </c>
      <c r="G12" s="53">
        <f t="shared" si="16"/>
        <v>0</v>
      </c>
      <c r="H12" s="176">
        <v>2112639.54</v>
      </c>
      <c r="I12" s="176">
        <v>1937370.54</v>
      </c>
      <c r="J12" s="176">
        <v>0</v>
      </c>
      <c r="K12" s="176">
        <f t="shared" si="17"/>
        <v>1937370.54</v>
      </c>
      <c r="L12" s="176">
        <f t="shared" si="18"/>
        <v>91.703790604998332</v>
      </c>
      <c r="M12" s="176">
        <v>1937370.54</v>
      </c>
      <c r="N12" s="176">
        <f t="shared" si="1"/>
        <v>91.703790604998332</v>
      </c>
      <c r="O12" s="176">
        <v>1857342.09</v>
      </c>
      <c r="P12" s="176">
        <f t="shared" si="2"/>
        <v>95.869223344337627</v>
      </c>
      <c r="Q12" s="176">
        <f t="shared" si="12"/>
        <v>80028.449999999953</v>
      </c>
      <c r="R12" s="176">
        <v>2486404</v>
      </c>
      <c r="S12" s="176">
        <v>624565.1</v>
      </c>
      <c r="T12" s="230">
        <v>2021783.5100000002</v>
      </c>
      <c r="U12" s="230">
        <v>0</v>
      </c>
      <c r="V12" s="53">
        <v>100171.5</v>
      </c>
      <c r="W12" s="53">
        <v>12400</v>
      </c>
      <c r="X12" s="53">
        <f t="shared" si="19"/>
        <v>2121955.0100000002</v>
      </c>
      <c r="Y12" s="53">
        <f t="shared" si="20"/>
        <v>12400</v>
      </c>
      <c r="Z12" s="176">
        <f t="shared" si="21"/>
        <v>2134355.0100000002</v>
      </c>
      <c r="AA12" s="176">
        <f t="shared" si="4"/>
        <v>85.841038302705442</v>
      </c>
      <c r="AB12" s="200"/>
      <c r="AC12" s="176">
        <f t="shared" si="5"/>
        <v>352048.98999999976</v>
      </c>
      <c r="AD12" s="176">
        <f t="shared" si="6"/>
        <v>14.158961697294558</v>
      </c>
      <c r="AE12" s="176">
        <f t="shared" si="13"/>
        <v>2134355.0100000002</v>
      </c>
      <c r="AF12" s="176">
        <f t="shared" si="7"/>
        <v>100</v>
      </c>
      <c r="AG12" s="53">
        <v>1130872.75</v>
      </c>
      <c r="AH12" s="53">
        <v>294112.5</v>
      </c>
      <c r="AI12" s="55">
        <f t="shared" si="14"/>
        <v>1424985.25</v>
      </c>
      <c r="AJ12" s="53">
        <f t="shared" si="8"/>
        <v>66.764209483594755</v>
      </c>
      <c r="AK12" s="241"/>
      <c r="AL12" s="244"/>
      <c r="AM12" s="240"/>
      <c r="AN12" s="235">
        <f t="shared" si="9"/>
        <v>-352048.98999999976</v>
      </c>
      <c r="AO12" s="235">
        <f t="shared" si="10"/>
        <v>0</v>
      </c>
      <c r="AP12" s="235">
        <f t="shared" si="11"/>
        <v>-709369.76000000024</v>
      </c>
    </row>
    <row r="13" spans="1:42" s="139" customFormat="1" ht="23.25">
      <c r="A13" s="140" t="s">
        <v>18</v>
      </c>
      <c r="B13" s="121">
        <v>3036340</v>
      </c>
      <c r="C13" s="53">
        <v>2941200.4200000004</v>
      </c>
      <c r="D13" s="53">
        <f t="shared" si="0"/>
        <v>96.866636147467034</v>
      </c>
      <c r="E13" s="121">
        <v>2941200.4200000009</v>
      </c>
      <c r="F13" s="53">
        <f t="shared" si="15"/>
        <v>100</v>
      </c>
      <c r="G13" s="53">
        <f t="shared" si="16"/>
        <v>0</v>
      </c>
      <c r="H13" s="176">
        <v>2545478.2799999998</v>
      </c>
      <c r="I13" s="176">
        <v>2304051.38</v>
      </c>
      <c r="J13" s="176">
        <v>48462.2</v>
      </c>
      <c r="K13" s="176">
        <f t="shared" si="17"/>
        <v>2352513.58</v>
      </c>
      <c r="L13" s="176">
        <f t="shared" si="18"/>
        <v>92.419314613047888</v>
      </c>
      <c r="M13" s="176">
        <v>2352513.58</v>
      </c>
      <c r="N13" s="176">
        <f t="shared" si="1"/>
        <v>92.419314613047888</v>
      </c>
      <c r="O13" s="176">
        <v>1846737.88</v>
      </c>
      <c r="P13" s="176">
        <f t="shared" si="2"/>
        <v>78.500625700957698</v>
      </c>
      <c r="Q13" s="176">
        <f t="shared" si="12"/>
        <v>505775.70000000019</v>
      </c>
      <c r="R13" s="176">
        <v>1406624</v>
      </c>
      <c r="S13" s="176">
        <v>22313.46</v>
      </c>
      <c r="T13" s="230">
        <v>1068236.42</v>
      </c>
      <c r="U13" s="230">
        <v>48462.2</v>
      </c>
      <c r="V13" s="53">
        <v>32551</v>
      </c>
      <c r="W13" s="53">
        <v>0</v>
      </c>
      <c r="X13" s="53">
        <f t="shared" si="19"/>
        <v>1100787.42</v>
      </c>
      <c r="Y13" s="53">
        <f t="shared" si="20"/>
        <v>48462.2</v>
      </c>
      <c r="Z13" s="176">
        <f t="shared" si="21"/>
        <v>1149249.6199999999</v>
      </c>
      <c r="AA13" s="176">
        <f t="shared" si="4"/>
        <v>81.702688138407979</v>
      </c>
      <c r="AB13" s="200"/>
      <c r="AC13" s="176">
        <f t="shared" si="5"/>
        <v>257374.38000000012</v>
      </c>
      <c r="AD13" s="176">
        <f t="shared" si="6"/>
        <v>18.297311861592018</v>
      </c>
      <c r="AE13" s="208">
        <f t="shared" si="13"/>
        <v>1149249.6199999999</v>
      </c>
      <c r="AF13" s="176">
        <f t="shared" si="7"/>
        <v>100</v>
      </c>
      <c r="AG13" s="53">
        <v>1964075.7000000002</v>
      </c>
      <c r="AH13" s="53">
        <v>65446.400000000001</v>
      </c>
      <c r="AI13" s="283">
        <f t="shared" si="14"/>
        <v>2029522.1</v>
      </c>
      <c r="AJ13" s="53">
        <f t="shared" si="8"/>
        <v>176.59541188275531</v>
      </c>
      <c r="AK13" s="241"/>
      <c r="AL13" s="244"/>
      <c r="AM13" s="240"/>
      <c r="AN13" s="235">
        <f t="shared" si="9"/>
        <v>-257374.38000000012</v>
      </c>
      <c r="AO13" s="235">
        <f t="shared" si="10"/>
        <v>0</v>
      </c>
      <c r="AP13" s="236">
        <f t="shared" si="11"/>
        <v>880272.48000000021</v>
      </c>
    </row>
    <row r="14" spans="1:42" s="139" customFormat="1" ht="23.25">
      <c r="A14" s="138" t="s">
        <v>19</v>
      </c>
      <c r="B14" s="121">
        <v>0</v>
      </c>
      <c r="C14" s="53">
        <v>0</v>
      </c>
      <c r="D14" s="53" t="e">
        <f t="shared" si="0"/>
        <v>#DIV/0!</v>
      </c>
      <c r="E14" s="121">
        <v>0</v>
      </c>
      <c r="F14" s="53" t="e">
        <f t="shared" si="15"/>
        <v>#DIV/0!</v>
      </c>
      <c r="G14" s="53">
        <f t="shared" si="16"/>
        <v>0</v>
      </c>
      <c r="H14" s="176">
        <v>11450</v>
      </c>
      <c r="I14" s="176">
        <v>1350</v>
      </c>
      <c r="J14" s="176">
        <v>0</v>
      </c>
      <c r="K14" s="176">
        <f t="shared" si="17"/>
        <v>1350</v>
      </c>
      <c r="L14" s="176">
        <f t="shared" si="18"/>
        <v>11.790393013100436</v>
      </c>
      <c r="M14" s="176">
        <v>1350</v>
      </c>
      <c r="N14" s="176">
        <f t="shared" si="1"/>
        <v>11.790393013100436</v>
      </c>
      <c r="O14" s="176">
        <v>0</v>
      </c>
      <c r="P14" s="176">
        <f t="shared" si="2"/>
        <v>0</v>
      </c>
      <c r="Q14" s="176">
        <f t="shared" si="12"/>
        <v>1350</v>
      </c>
      <c r="R14" s="176">
        <v>10075</v>
      </c>
      <c r="S14" s="176">
        <v>450</v>
      </c>
      <c r="T14" s="53">
        <v>3185</v>
      </c>
      <c r="U14" s="230">
        <v>0</v>
      </c>
      <c r="V14" s="53">
        <v>1200</v>
      </c>
      <c r="W14" s="53">
        <v>0</v>
      </c>
      <c r="X14" s="53">
        <f t="shared" si="19"/>
        <v>4385</v>
      </c>
      <c r="Y14" s="53">
        <f t="shared" si="20"/>
        <v>0</v>
      </c>
      <c r="Z14" s="176">
        <f t="shared" si="21"/>
        <v>4385</v>
      </c>
      <c r="AA14" s="176">
        <f t="shared" si="4"/>
        <v>43.523573200992558</v>
      </c>
      <c r="AB14" s="200"/>
      <c r="AC14" s="176">
        <f t="shared" si="5"/>
        <v>5690</v>
      </c>
      <c r="AD14" s="176">
        <f t="shared" si="6"/>
        <v>56.476426799007442</v>
      </c>
      <c r="AE14" s="208">
        <f t="shared" si="13"/>
        <v>4385</v>
      </c>
      <c r="AF14" s="176">
        <f t="shared" si="7"/>
        <v>100</v>
      </c>
      <c r="AG14" s="53">
        <v>4535</v>
      </c>
      <c r="AH14" s="53">
        <v>0</v>
      </c>
      <c r="AI14" s="283">
        <f t="shared" si="14"/>
        <v>4535</v>
      </c>
      <c r="AJ14" s="53">
        <f t="shared" si="8"/>
        <v>103.42075256556443</v>
      </c>
      <c r="AK14" s="241"/>
      <c r="AL14" s="244"/>
      <c r="AM14" s="240"/>
      <c r="AN14" s="235">
        <f t="shared" si="9"/>
        <v>-5690</v>
      </c>
      <c r="AO14" s="235">
        <f t="shared" si="10"/>
        <v>0</v>
      </c>
      <c r="AP14" s="236">
        <f t="shared" si="11"/>
        <v>150</v>
      </c>
    </row>
    <row r="15" spans="1:42" s="139" customFormat="1" ht="23.25">
      <c r="A15" s="138" t="s">
        <v>20</v>
      </c>
      <c r="B15" s="121">
        <v>427615</v>
      </c>
      <c r="C15" s="53">
        <v>281721.13</v>
      </c>
      <c r="D15" s="53">
        <f t="shared" si="0"/>
        <v>65.881956900482905</v>
      </c>
      <c r="E15" s="121">
        <v>281721.13</v>
      </c>
      <c r="F15" s="53">
        <f t="shared" si="15"/>
        <v>100</v>
      </c>
      <c r="G15" s="53">
        <f t="shared" si="16"/>
        <v>0</v>
      </c>
      <c r="H15" s="176">
        <v>380676</v>
      </c>
      <c r="I15" s="176">
        <v>281188.63</v>
      </c>
      <c r="J15" s="176">
        <v>0</v>
      </c>
      <c r="K15" s="176">
        <f t="shared" si="17"/>
        <v>281188.63</v>
      </c>
      <c r="L15" s="176">
        <f t="shared" si="18"/>
        <v>73.865604871334156</v>
      </c>
      <c r="M15" s="176">
        <v>281188.63</v>
      </c>
      <c r="N15" s="176">
        <f t="shared" si="1"/>
        <v>73.865604871334156</v>
      </c>
      <c r="O15" s="176">
        <v>176243.7</v>
      </c>
      <c r="P15" s="176">
        <f t="shared" si="2"/>
        <v>62.678103307377683</v>
      </c>
      <c r="Q15" s="176">
        <f t="shared" si="12"/>
        <v>104944.93</v>
      </c>
      <c r="R15" s="176">
        <v>372678.3</v>
      </c>
      <c r="S15" s="176">
        <v>51404.76</v>
      </c>
      <c r="T15" s="53">
        <v>233449.31</v>
      </c>
      <c r="U15" s="230">
        <v>0</v>
      </c>
      <c r="V15" s="53">
        <v>18329.400000000001</v>
      </c>
      <c r="W15" s="53">
        <v>0</v>
      </c>
      <c r="X15" s="53">
        <f t="shared" si="19"/>
        <v>251778.71</v>
      </c>
      <c r="Y15" s="53">
        <f t="shared" si="20"/>
        <v>0</v>
      </c>
      <c r="Z15" s="176">
        <f t="shared" si="21"/>
        <v>251778.71</v>
      </c>
      <c r="AA15" s="176">
        <f t="shared" si="4"/>
        <v>67.559262237699386</v>
      </c>
      <c r="AB15" s="200"/>
      <c r="AC15" s="176">
        <f t="shared" si="5"/>
        <v>120899.59</v>
      </c>
      <c r="AD15" s="176">
        <f t="shared" si="6"/>
        <v>32.440737762300621</v>
      </c>
      <c r="AE15" s="208">
        <f t="shared" si="13"/>
        <v>251778.71</v>
      </c>
      <c r="AF15" s="176">
        <f t="shared" si="7"/>
        <v>100</v>
      </c>
      <c r="AG15" s="53">
        <v>244733.84</v>
      </c>
      <c r="AH15" s="53">
        <v>22464.65</v>
      </c>
      <c r="AI15" s="283">
        <f t="shared" si="14"/>
        <v>267198.49</v>
      </c>
      <c r="AJ15" s="53">
        <f t="shared" si="8"/>
        <v>106.12433831279857</v>
      </c>
      <c r="AK15" s="241"/>
      <c r="AL15" s="244"/>
      <c r="AM15" s="240"/>
      <c r="AN15" s="235">
        <f t="shared" si="9"/>
        <v>-120899.59</v>
      </c>
      <c r="AO15" s="235">
        <f t="shared" si="10"/>
        <v>0</v>
      </c>
      <c r="AP15" s="236">
        <f t="shared" si="11"/>
        <v>15419.779999999999</v>
      </c>
    </row>
    <row r="16" spans="1:42" s="142" customFormat="1" ht="23.25">
      <c r="A16" s="141" t="s">
        <v>22</v>
      </c>
      <c r="B16" s="118">
        <f>SUM(B17:B28)</f>
        <v>2308120</v>
      </c>
      <c r="C16" s="49">
        <f>SUM(C17:C28)</f>
        <v>2430262.62</v>
      </c>
      <c r="D16" s="49">
        <f t="shared" si="0"/>
        <v>105.29186610748141</v>
      </c>
      <c r="E16" s="118">
        <f>SUM(E17:E28)</f>
        <v>2430262.62</v>
      </c>
      <c r="F16" s="49">
        <f>E16*100/C16</f>
        <v>100</v>
      </c>
      <c r="G16" s="49">
        <f>SUM(G17:G28)</f>
        <v>0</v>
      </c>
      <c r="H16" s="201">
        <f>SUM(H17:H28)</f>
        <v>2719077</v>
      </c>
      <c r="I16" s="201">
        <f>SUM(I17:I28)</f>
        <v>2135917.4300000002</v>
      </c>
      <c r="J16" s="201">
        <f>SUM(J17:J28)</f>
        <v>117361.15</v>
      </c>
      <c r="K16" s="201">
        <f>SUM(K17:K28)</f>
        <v>2253278.58</v>
      </c>
      <c r="L16" s="201">
        <f t="shared" si="18"/>
        <v>82.869244968053493</v>
      </c>
      <c r="M16" s="201">
        <f>SUM(M17:M28)</f>
        <v>2253278.58</v>
      </c>
      <c r="N16" s="201">
        <f t="shared" si="1"/>
        <v>82.869244968053493</v>
      </c>
      <c r="O16" s="201">
        <f>SUM(O17:O28)</f>
        <v>1610610.1</v>
      </c>
      <c r="P16" s="201">
        <f t="shared" si="2"/>
        <v>71.478516429158077</v>
      </c>
      <c r="Q16" s="201">
        <f>SUM(Q17:Q28)</f>
        <v>642668.48</v>
      </c>
      <c r="R16" s="201">
        <f>SUM(R17:R28)</f>
        <v>2339628</v>
      </c>
      <c r="S16" s="201">
        <f>SUM(S17:S28)</f>
        <v>468422.5</v>
      </c>
      <c r="T16" s="201">
        <f t="shared" ref="T16:V16" si="22">SUM(T17:T28)</f>
        <v>1932306.3599999999</v>
      </c>
      <c r="U16" s="201">
        <f t="shared" si="22"/>
        <v>77641</v>
      </c>
      <c r="V16" s="201">
        <f t="shared" si="22"/>
        <v>31330</v>
      </c>
      <c r="W16" s="201">
        <f>SUM(W17:W28)</f>
        <v>262502.42</v>
      </c>
      <c r="X16" s="201">
        <f>T16+V16</f>
        <v>1963636.3599999999</v>
      </c>
      <c r="Y16" s="201">
        <f>U16+W16</f>
        <v>340143.42</v>
      </c>
      <c r="Z16" s="201">
        <f t="shared" si="21"/>
        <v>2303779.7799999998</v>
      </c>
      <c r="AA16" s="201">
        <f t="shared" si="4"/>
        <v>98.467781202823687</v>
      </c>
      <c r="AB16" s="200"/>
      <c r="AC16" s="201">
        <f t="shared" si="5"/>
        <v>35848.220000000205</v>
      </c>
      <c r="AD16" s="201">
        <f t="shared" si="6"/>
        <v>1.5322187971763119</v>
      </c>
      <c r="AE16" s="201">
        <f t="shared" ref="AE16" si="23">SUM(AE17:AE28)</f>
        <v>2305369.7800000003</v>
      </c>
      <c r="AF16" s="201">
        <f t="shared" si="7"/>
        <v>100.06901701342306</v>
      </c>
      <c r="AG16" s="49">
        <f>SUM(AG17:AG28)</f>
        <v>1166674.5999999999</v>
      </c>
      <c r="AH16" s="49">
        <f>SUM(AH17:AH28)</f>
        <v>277747.91000000003</v>
      </c>
      <c r="AI16" s="49">
        <f>SUM(AI17:AI28)</f>
        <v>1444422.51</v>
      </c>
      <c r="AJ16" s="49">
        <f t="shared" si="8"/>
        <v>62.654699585764497</v>
      </c>
      <c r="AK16" s="242"/>
      <c r="AL16" s="245"/>
      <c r="AM16" s="240"/>
      <c r="AN16" s="232">
        <f t="shared" si="9"/>
        <v>-35848.220000000205</v>
      </c>
      <c r="AO16" s="232">
        <f t="shared" si="10"/>
        <v>1590.0000000004657</v>
      </c>
      <c r="AP16" s="232">
        <f t="shared" si="11"/>
        <v>-860947.27000000025</v>
      </c>
    </row>
    <row r="17" spans="1:42" s="139" customFormat="1" ht="23.25">
      <c r="A17" s="143" t="s">
        <v>23</v>
      </c>
      <c r="B17" s="121">
        <v>266231</v>
      </c>
      <c r="C17" s="53">
        <v>246315</v>
      </c>
      <c r="D17" s="53">
        <f t="shared" si="0"/>
        <v>92.519278371038681</v>
      </c>
      <c r="E17" s="121">
        <v>246315</v>
      </c>
      <c r="F17" s="53">
        <f t="shared" si="15"/>
        <v>100</v>
      </c>
      <c r="G17" s="53">
        <f t="shared" ref="G17:G28" si="24">C17-E17</f>
        <v>0</v>
      </c>
      <c r="H17" s="176">
        <v>408572</v>
      </c>
      <c r="I17" s="176">
        <v>260875</v>
      </c>
      <c r="J17" s="176">
        <v>0</v>
      </c>
      <c r="K17" s="176">
        <f t="shared" ref="K17:K28" si="25">I17+J17</f>
        <v>260875</v>
      </c>
      <c r="L17" s="176">
        <f t="shared" si="18"/>
        <v>63.850435174216543</v>
      </c>
      <c r="M17" s="176">
        <v>260875</v>
      </c>
      <c r="N17" s="176">
        <f t="shared" si="1"/>
        <v>63.850435174216543</v>
      </c>
      <c r="O17" s="176">
        <v>164832</v>
      </c>
      <c r="P17" s="176">
        <f t="shared" si="2"/>
        <v>63.184283660757067</v>
      </c>
      <c r="Q17" s="176">
        <f t="shared" ref="Q17:Q28" si="26">M17-O17</f>
        <v>96043</v>
      </c>
      <c r="R17" s="176">
        <v>257942</v>
      </c>
      <c r="S17" s="176">
        <v>136889</v>
      </c>
      <c r="T17" s="53">
        <v>257942</v>
      </c>
      <c r="U17" s="230">
        <v>0</v>
      </c>
      <c r="V17" s="230">
        <v>0</v>
      </c>
      <c r="W17" s="53">
        <v>50463</v>
      </c>
      <c r="X17" s="53">
        <f t="shared" ref="X17" si="27">T17+V17</f>
        <v>257942</v>
      </c>
      <c r="Y17" s="53">
        <f t="shared" ref="Y17" si="28">U17+W17</f>
        <v>50463</v>
      </c>
      <c r="Z17" s="176">
        <f t="shared" si="21"/>
        <v>308405</v>
      </c>
      <c r="AA17" s="208">
        <f t="shared" si="4"/>
        <v>119.56370036674912</v>
      </c>
      <c r="AB17" s="280" t="s">
        <v>151</v>
      </c>
      <c r="AC17" s="176">
        <f t="shared" si="5"/>
        <v>-50463</v>
      </c>
      <c r="AD17" s="176">
        <f t="shared" si="6"/>
        <v>-19.563700366749114</v>
      </c>
      <c r="AE17" s="176">
        <f t="shared" ref="AE17:AE27" si="29">+Z17</f>
        <v>308405</v>
      </c>
      <c r="AF17" s="176">
        <f t="shared" si="7"/>
        <v>100</v>
      </c>
      <c r="AG17" s="53">
        <v>193229</v>
      </c>
      <c r="AH17" s="53">
        <v>1200</v>
      </c>
      <c r="AI17" s="55">
        <f t="shared" si="14"/>
        <v>194429</v>
      </c>
      <c r="AJ17" s="53">
        <f t="shared" si="8"/>
        <v>63.04340072307518</v>
      </c>
      <c r="AK17" s="241"/>
      <c r="AL17" s="244"/>
      <c r="AM17" s="240"/>
      <c r="AN17" s="235">
        <f t="shared" si="9"/>
        <v>50463</v>
      </c>
      <c r="AO17" s="235">
        <f t="shared" si="10"/>
        <v>0</v>
      </c>
      <c r="AP17" s="235">
        <f t="shared" si="11"/>
        <v>-113976</v>
      </c>
    </row>
    <row r="18" spans="1:42" s="139" customFormat="1" ht="23.25">
      <c r="A18" s="143" t="s">
        <v>24</v>
      </c>
      <c r="B18" s="121">
        <v>50000</v>
      </c>
      <c r="C18" s="53">
        <v>13599.02</v>
      </c>
      <c r="D18" s="53">
        <f t="shared" si="0"/>
        <v>27.198039999999999</v>
      </c>
      <c r="E18" s="121">
        <v>13599.02</v>
      </c>
      <c r="F18" s="53">
        <f t="shared" si="15"/>
        <v>100</v>
      </c>
      <c r="G18" s="53">
        <f t="shared" si="24"/>
        <v>0</v>
      </c>
      <c r="H18" s="176">
        <v>0</v>
      </c>
      <c r="I18" s="176">
        <v>0</v>
      </c>
      <c r="J18" s="176">
        <v>27000</v>
      </c>
      <c r="K18" s="176">
        <f t="shared" si="25"/>
        <v>27000</v>
      </c>
      <c r="L18" s="176" t="e">
        <f t="shared" si="18"/>
        <v>#DIV/0!</v>
      </c>
      <c r="M18" s="176">
        <v>27000</v>
      </c>
      <c r="N18" s="176" t="e">
        <f t="shared" si="1"/>
        <v>#DIV/0!</v>
      </c>
      <c r="O18" s="176">
        <v>27000</v>
      </c>
      <c r="P18" s="176">
        <f t="shared" si="2"/>
        <v>100</v>
      </c>
      <c r="Q18" s="176">
        <f t="shared" si="26"/>
        <v>0</v>
      </c>
      <c r="R18" s="176">
        <v>0</v>
      </c>
      <c r="S18" s="207">
        <v>0</v>
      </c>
      <c r="T18" s="53">
        <v>0</v>
      </c>
      <c r="U18" s="231">
        <v>0</v>
      </c>
      <c r="V18" s="230">
        <v>0</v>
      </c>
      <c r="W18" s="53">
        <v>0</v>
      </c>
      <c r="X18" s="53">
        <f t="shared" ref="X18:X28" si="30">T18+V18</f>
        <v>0</v>
      </c>
      <c r="Y18" s="53">
        <f t="shared" ref="Y18:Y28" si="31">U18+W18</f>
        <v>0</v>
      </c>
      <c r="Z18" s="176">
        <f t="shared" si="21"/>
        <v>0</v>
      </c>
      <c r="AA18" s="176" t="e">
        <f t="shared" si="4"/>
        <v>#DIV/0!</v>
      </c>
      <c r="AB18" s="200"/>
      <c r="AC18" s="176">
        <f t="shared" si="5"/>
        <v>0</v>
      </c>
      <c r="AD18" s="176" t="e">
        <f t="shared" si="6"/>
        <v>#DIV/0!</v>
      </c>
      <c r="AE18" s="176">
        <f t="shared" si="29"/>
        <v>0</v>
      </c>
      <c r="AF18" s="176" t="e">
        <f t="shared" si="7"/>
        <v>#DIV/0!</v>
      </c>
      <c r="AG18" s="53">
        <v>0</v>
      </c>
      <c r="AH18" s="53">
        <v>0</v>
      </c>
      <c r="AI18" s="55">
        <f t="shared" si="14"/>
        <v>0</v>
      </c>
      <c r="AJ18" s="53" t="e">
        <f t="shared" si="8"/>
        <v>#DIV/0!</v>
      </c>
      <c r="AK18" s="241"/>
      <c r="AL18" s="244"/>
      <c r="AM18" s="240"/>
      <c r="AN18" s="235">
        <f t="shared" si="9"/>
        <v>0</v>
      </c>
      <c r="AO18" s="235">
        <f t="shared" si="10"/>
        <v>0</v>
      </c>
      <c r="AP18" s="235">
        <f t="shared" si="11"/>
        <v>0</v>
      </c>
    </row>
    <row r="19" spans="1:42" s="139" customFormat="1" ht="17.45" customHeight="1">
      <c r="A19" s="292" t="s">
        <v>138</v>
      </c>
      <c r="B19" s="121">
        <v>500000</v>
      </c>
      <c r="C19" s="53">
        <v>556969.19999999995</v>
      </c>
      <c r="D19" s="53">
        <f t="shared" si="0"/>
        <v>111.39383999999998</v>
      </c>
      <c r="E19" s="121">
        <v>556969.19999999995</v>
      </c>
      <c r="F19" s="53">
        <f t="shared" si="15"/>
        <v>100</v>
      </c>
      <c r="G19" s="53">
        <f t="shared" si="24"/>
        <v>0</v>
      </c>
      <c r="H19" s="176">
        <v>520000</v>
      </c>
      <c r="I19" s="176">
        <v>460038.8</v>
      </c>
      <c r="J19" s="176">
        <v>37760</v>
      </c>
      <c r="K19" s="176">
        <f t="shared" si="25"/>
        <v>497798.8</v>
      </c>
      <c r="L19" s="176">
        <f t="shared" si="18"/>
        <v>95.730538461538458</v>
      </c>
      <c r="M19" s="176">
        <v>497798.8</v>
      </c>
      <c r="N19" s="176">
        <f t="shared" si="1"/>
        <v>95.730538461538458</v>
      </c>
      <c r="O19" s="176">
        <v>378978.8</v>
      </c>
      <c r="P19" s="176">
        <f t="shared" si="2"/>
        <v>76.130918756734644</v>
      </c>
      <c r="Q19" s="176">
        <f t="shared" si="26"/>
        <v>118820</v>
      </c>
      <c r="R19" s="208">
        <v>480000</v>
      </c>
      <c r="S19" s="203">
        <v>0</v>
      </c>
      <c r="T19" s="175">
        <v>468743</v>
      </c>
      <c r="U19" s="295">
        <v>37760</v>
      </c>
      <c r="V19" s="175">
        <v>1200</v>
      </c>
      <c r="W19" s="175">
        <v>0</v>
      </c>
      <c r="X19" s="175">
        <f t="shared" si="30"/>
        <v>469943</v>
      </c>
      <c r="Y19" s="175">
        <f t="shared" si="31"/>
        <v>37760</v>
      </c>
      <c r="Z19" s="208">
        <f t="shared" si="21"/>
        <v>507703</v>
      </c>
      <c r="AA19" s="208">
        <f t="shared" si="4"/>
        <v>105.77145833333333</v>
      </c>
      <c r="AB19" s="200"/>
      <c r="AC19" s="176">
        <v>0</v>
      </c>
      <c r="AD19" s="176">
        <f t="shared" si="6"/>
        <v>0</v>
      </c>
      <c r="AE19" s="176">
        <f t="shared" si="29"/>
        <v>507703</v>
      </c>
      <c r="AF19" s="176">
        <f t="shared" si="7"/>
        <v>100</v>
      </c>
      <c r="AG19" s="53">
        <v>219120</v>
      </c>
      <c r="AH19" s="53">
        <v>57553</v>
      </c>
      <c r="AI19" s="55">
        <f t="shared" si="14"/>
        <v>276673</v>
      </c>
      <c r="AJ19" s="53">
        <f t="shared" si="8"/>
        <v>54.495049270932022</v>
      </c>
      <c r="AK19" s="241"/>
      <c r="AL19" s="244"/>
      <c r="AM19" s="240"/>
      <c r="AN19" s="235">
        <f t="shared" si="9"/>
        <v>27703</v>
      </c>
      <c r="AO19" s="235">
        <f t="shared" si="10"/>
        <v>0</v>
      </c>
      <c r="AP19" s="235">
        <f t="shared" si="11"/>
        <v>-231030</v>
      </c>
    </row>
    <row r="20" spans="1:42" s="139" customFormat="1" ht="23.25">
      <c r="A20" s="143" t="s">
        <v>139</v>
      </c>
      <c r="B20" s="121">
        <v>48200</v>
      </c>
      <c r="C20" s="53">
        <v>53706.6</v>
      </c>
      <c r="D20" s="53">
        <f t="shared" si="0"/>
        <v>111.42448132780083</v>
      </c>
      <c r="E20" s="121">
        <v>53706.6</v>
      </c>
      <c r="F20" s="53">
        <f t="shared" si="15"/>
        <v>100</v>
      </c>
      <c r="G20" s="53">
        <f t="shared" si="24"/>
        <v>0</v>
      </c>
      <c r="H20" s="176">
        <v>70000</v>
      </c>
      <c r="I20" s="176">
        <v>49505.4</v>
      </c>
      <c r="J20" s="176">
        <v>0</v>
      </c>
      <c r="K20" s="176">
        <f t="shared" si="25"/>
        <v>49505.4</v>
      </c>
      <c r="L20" s="176">
        <f t="shared" si="18"/>
        <v>70.721999999999994</v>
      </c>
      <c r="M20" s="176">
        <v>49505.4</v>
      </c>
      <c r="N20" s="176">
        <f t="shared" si="1"/>
        <v>70.721999999999994</v>
      </c>
      <c r="O20" s="176">
        <v>40522.75</v>
      </c>
      <c r="P20" s="176">
        <f t="shared" si="2"/>
        <v>81.855211754677271</v>
      </c>
      <c r="Q20" s="176">
        <f t="shared" si="26"/>
        <v>8982.6500000000015</v>
      </c>
      <c r="R20" s="176">
        <v>42500</v>
      </c>
      <c r="S20" s="176">
        <v>8016</v>
      </c>
      <c r="T20" s="53">
        <v>42500</v>
      </c>
      <c r="U20" s="230">
        <v>0</v>
      </c>
      <c r="V20" s="230">
        <v>0</v>
      </c>
      <c r="W20" s="53">
        <v>12769.5</v>
      </c>
      <c r="X20" s="53">
        <f t="shared" si="30"/>
        <v>42500</v>
      </c>
      <c r="Y20" s="53">
        <f t="shared" si="31"/>
        <v>12769.5</v>
      </c>
      <c r="Z20" s="176">
        <f t="shared" si="21"/>
        <v>55269.5</v>
      </c>
      <c r="AA20" s="208">
        <f t="shared" si="4"/>
        <v>130.04588235294116</v>
      </c>
      <c r="AB20" s="280" t="s">
        <v>151</v>
      </c>
      <c r="AC20" s="176">
        <f t="shared" ref="AC20:AC29" si="32">R20-Z20</f>
        <v>-12769.5</v>
      </c>
      <c r="AD20" s="176">
        <f t="shared" si="6"/>
        <v>-30.045882352941177</v>
      </c>
      <c r="AE20" s="176">
        <f t="shared" si="29"/>
        <v>55269.5</v>
      </c>
      <c r="AF20" s="176">
        <f t="shared" si="7"/>
        <v>100</v>
      </c>
      <c r="AG20" s="53">
        <v>42650.2</v>
      </c>
      <c r="AH20" s="53">
        <v>26102.65</v>
      </c>
      <c r="AI20" s="283">
        <f t="shared" si="14"/>
        <v>68752.850000000006</v>
      </c>
      <c r="AJ20" s="53">
        <f t="shared" si="8"/>
        <v>124.39564316666518</v>
      </c>
      <c r="AK20" s="241"/>
      <c r="AL20" s="244"/>
      <c r="AM20" s="240"/>
      <c r="AN20" s="236">
        <f t="shared" si="9"/>
        <v>12769.5</v>
      </c>
      <c r="AO20" s="235">
        <f t="shared" si="10"/>
        <v>0</v>
      </c>
      <c r="AP20" s="236">
        <f t="shared" si="11"/>
        <v>13483.350000000006</v>
      </c>
    </row>
    <row r="21" spans="1:42" s="139" customFormat="1" ht="23.25">
      <c r="A21" s="143" t="s">
        <v>140</v>
      </c>
      <c r="B21" s="121">
        <v>0</v>
      </c>
      <c r="C21" s="53">
        <v>0</v>
      </c>
      <c r="D21" s="53" t="e">
        <f t="shared" si="0"/>
        <v>#DIV/0!</v>
      </c>
      <c r="E21" s="121">
        <v>0</v>
      </c>
      <c r="F21" s="53" t="e">
        <f t="shared" si="15"/>
        <v>#DIV/0!</v>
      </c>
      <c r="G21" s="53">
        <f t="shared" si="24"/>
        <v>0</v>
      </c>
      <c r="H21" s="176">
        <v>0</v>
      </c>
      <c r="I21" s="176">
        <v>0</v>
      </c>
      <c r="J21" s="176">
        <v>0</v>
      </c>
      <c r="K21" s="176">
        <f t="shared" si="25"/>
        <v>0</v>
      </c>
      <c r="L21" s="176" t="e">
        <f t="shared" si="18"/>
        <v>#DIV/0!</v>
      </c>
      <c r="M21" s="176">
        <v>0</v>
      </c>
      <c r="N21" s="176" t="e">
        <f t="shared" si="1"/>
        <v>#DIV/0!</v>
      </c>
      <c r="O21" s="176">
        <v>0</v>
      </c>
      <c r="P21" s="176" t="e">
        <f t="shared" si="2"/>
        <v>#DIV/0!</v>
      </c>
      <c r="Q21" s="176">
        <f t="shared" si="26"/>
        <v>0</v>
      </c>
      <c r="R21" s="176">
        <v>0</v>
      </c>
      <c r="S21" s="203">
        <v>0</v>
      </c>
      <c r="T21" s="53">
        <v>0</v>
      </c>
      <c r="U21" s="230">
        <v>0</v>
      </c>
      <c r="V21" s="230">
        <v>0</v>
      </c>
      <c r="W21" s="53">
        <v>0</v>
      </c>
      <c r="X21" s="53">
        <f t="shared" si="30"/>
        <v>0</v>
      </c>
      <c r="Y21" s="53">
        <f t="shared" si="31"/>
        <v>0</v>
      </c>
      <c r="Z21" s="176">
        <f t="shared" si="21"/>
        <v>0</v>
      </c>
      <c r="AA21" s="176" t="e">
        <f t="shared" si="4"/>
        <v>#DIV/0!</v>
      </c>
      <c r="AB21" s="200"/>
      <c r="AC21" s="176">
        <f t="shared" si="32"/>
        <v>0</v>
      </c>
      <c r="AD21" s="176" t="e">
        <f t="shared" si="6"/>
        <v>#DIV/0!</v>
      </c>
      <c r="AE21" s="176">
        <f t="shared" si="29"/>
        <v>0</v>
      </c>
      <c r="AF21" s="176" t="e">
        <f t="shared" si="7"/>
        <v>#DIV/0!</v>
      </c>
      <c r="AG21" s="53">
        <v>0</v>
      </c>
      <c r="AH21" s="53">
        <v>0</v>
      </c>
      <c r="AI21" s="55">
        <f t="shared" si="14"/>
        <v>0</v>
      </c>
      <c r="AJ21" s="53" t="e">
        <f t="shared" si="8"/>
        <v>#DIV/0!</v>
      </c>
      <c r="AK21" s="241"/>
      <c r="AL21" s="244"/>
      <c r="AM21" s="240"/>
      <c r="AN21" s="237">
        <f t="shared" si="9"/>
        <v>0</v>
      </c>
      <c r="AO21" s="235">
        <f t="shared" si="10"/>
        <v>0</v>
      </c>
      <c r="AP21" s="235">
        <f t="shared" si="11"/>
        <v>0</v>
      </c>
    </row>
    <row r="22" spans="1:42" s="139" customFormat="1" ht="23.25">
      <c r="A22" s="234" t="s">
        <v>141</v>
      </c>
      <c r="B22" s="121">
        <v>152870</v>
      </c>
      <c r="C22" s="53">
        <v>131362.15</v>
      </c>
      <c r="D22" s="53">
        <f t="shared" si="0"/>
        <v>85.930627330411454</v>
      </c>
      <c r="E22" s="121">
        <v>131362.15</v>
      </c>
      <c r="F22" s="53">
        <f t="shared" si="15"/>
        <v>100</v>
      </c>
      <c r="G22" s="53">
        <f t="shared" si="24"/>
        <v>0</v>
      </c>
      <c r="H22" s="176">
        <v>66654</v>
      </c>
      <c r="I22" s="176">
        <v>66653.53</v>
      </c>
      <c r="J22" s="176">
        <v>0</v>
      </c>
      <c r="K22" s="176">
        <f t="shared" si="25"/>
        <v>66653.53</v>
      </c>
      <c r="L22" s="176">
        <f t="shared" si="18"/>
        <v>99.999294866024542</v>
      </c>
      <c r="M22" s="176">
        <v>66653.53</v>
      </c>
      <c r="N22" s="176">
        <f t="shared" si="1"/>
        <v>99.999294866024542</v>
      </c>
      <c r="O22" s="176">
        <v>18169.5</v>
      </c>
      <c r="P22" s="176">
        <f t="shared" si="2"/>
        <v>27.259621508418235</v>
      </c>
      <c r="Q22" s="176">
        <f t="shared" si="26"/>
        <v>48484.03</v>
      </c>
      <c r="R22" s="208">
        <v>83486</v>
      </c>
      <c r="S22" s="176">
        <v>89187.5</v>
      </c>
      <c r="T22" s="175">
        <v>120796</v>
      </c>
      <c r="U22" s="295">
        <v>0</v>
      </c>
      <c r="V22" s="295">
        <v>0</v>
      </c>
      <c r="W22" s="175">
        <v>56900</v>
      </c>
      <c r="X22" s="175">
        <f t="shared" si="30"/>
        <v>120796</v>
      </c>
      <c r="Y22" s="175">
        <f t="shared" si="31"/>
        <v>56900</v>
      </c>
      <c r="Z22" s="282">
        <f t="shared" si="21"/>
        <v>177696</v>
      </c>
      <c r="AA22" s="282">
        <f t="shared" si="4"/>
        <v>212.84526746999498</v>
      </c>
      <c r="AB22" s="280" t="s">
        <v>151</v>
      </c>
      <c r="AC22" s="176">
        <f t="shared" si="32"/>
        <v>-94210</v>
      </c>
      <c r="AD22" s="176">
        <f t="shared" si="6"/>
        <v>-112.84526746999497</v>
      </c>
      <c r="AE22" s="176">
        <f t="shared" si="29"/>
        <v>177696</v>
      </c>
      <c r="AF22" s="176">
        <f t="shared" si="7"/>
        <v>100</v>
      </c>
      <c r="AG22" s="53">
        <v>114460</v>
      </c>
      <c r="AH22" s="53">
        <v>0</v>
      </c>
      <c r="AI22" s="55">
        <f t="shared" si="14"/>
        <v>114460</v>
      </c>
      <c r="AJ22" s="53">
        <f t="shared" si="8"/>
        <v>64.413380154871234</v>
      </c>
      <c r="AK22" s="241"/>
      <c r="AL22" s="244"/>
      <c r="AM22" s="240"/>
      <c r="AN22" s="237">
        <f t="shared" si="9"/>
        <v>94210</v>
      </c>
      <c r="AO22" s="235">
        <f t="shared" si="10"/>
        <v>0</v>
      </c>
      <c r="AP22" s="235">
        <f t="shared" si="11"/>
        <v>-63236</v>
      </c>
    </row>
    <row r="23" spans="1:42" s="139" customFormat="1" ht="23.25">
      <c r="A23" s="143" t="s">
        <v>142</v>
      </c>
      <c r="B23" s="121">
        <v>443119</v>
      </c>
      <c r="C23" s="53">
        <v>625409.90000000014</v>
      </c>
      <c r="D23" s="53">
        <f t="shared" si="0"/>
        <v>141.13813670819806</v>
      </c>
      <c r="E23" s="121">
        <v>625409.90000000014</v>
      </c>
      <c r="F23" s="53">
        <f t="shared" si="15"/>
        <v>100</v>
      </c>
      <c r="G23" s="53">
        <f t="shared" si="24"/>
        <v>0</v>
      </c>
      <c r="H23" s="176">
        <v>649841</v>
      </c>
      <c r="I23" s="176">
        <v>649841</v>
      </c>
      <c r="J23" s="176">
        <v>12720.15</v>
      </c>
      <c r="K23" s="176">
        <f t="shared" si="25"/>
        <v>662561.15</v>
      </c>
      <c r="L23" s="176">
        <f t="shared" si="18"/>
        <v>101.95742497010808</v>
      </c>
      <c r="M23" s="176">
        <v>662561.15</v>
      </c>
      <c r="N23" s="176">
        <f t="shared" si="1"/>
        <v>101.95742497010808</v>
      </c>
      <c r="O23" s="176">
        <v>475912.35000000003</v>
      </c>
      <c r="P23" s="176">
        <f t="shared" si="2"/>
        <v>71.8291964447357</v>
      </c>
      <c r="Q23" s="176">
        <f t="shared" si="26"/>
        <v>186648.8</v>
      </c>
      <c r="R23" s="176">
        <v>416709</v>
      </c>
      <c r="S23" s="176">
        <v>204200</v>
      </c>
      <c r="T23" s="53">
        <v>377750.19999999995</v>
      </c>
      <c r="U23" s="230">
        <v>0</v>
      </c>
      <c r="V23" s="230">
        <v>800</v>
      </c>
      <c r="W23" s="53">
        <v>22360</v>
      </c>
      <c r="X23" s="53">
        <f t="shared" si="30"/>
        <v>378550.19999999995</v>
      </c>
      <c r="Y23" s="53">
        <f t="shared" si="31"/>
        <v>22360</v>
      </c>
      <c r="Z23" s="176">
        <f>X23+Y23</f>
        <v>400910.19999999995</v>
      </c>
      <c r="AA23" s="176">
        <f t="shared" si="4"/>
        <v>96.208673198802984</v>
      </c>
      <c r="AB23" s="200"/>
      <c r="AC23" s="176">
        <f t="shared" si="32"/>
        <v>15798.800000000047</v>
      </c>
      <c r="AD23" s="176">
        <f t="shared" si="6"/>
        <v>3.7913268011970094</v>
      </c>
      <c r="AE23" s="176">
        <f t="shared" si="29"/>
        <v>400910.19999999995</v>
      </c>
      <c r="AF23" s="176">
        <f t="shared" si="7"/>
        <v>100</v>
      </c>
      <c r="AG23" s="53">
        <v>197931.5</v>
      </c>
      <c r="AH23" s="53">
        <v>61400</v>
      </c>
      <c r="AI23" s="55">
        <f t="shared" si="14"/>
        <v>259331.5</v>
      </c>
      <c r="AJ23" s="53">
        <f t="shared" si="8"/>
        <v>64.685682728950283</v>
      </c>
      <c r="AK23" s="241"/>
      <c r="AL23" s="244"/>
      <c r="AM23" s="240"/>
      <c r="AN23" s="235">
        <f t="shared" si="9"/>
        <v>-15798.800000000047</v>
      </c>
      <c r="AO23" s="235">
        <f t="shared" si="10"/>
        <v>0</v>
      </c>
      <c r="AP23" s="235">
        <f t="shared" si="11"/>
        <v>-141578.69999999995</v>
      </c>
    </row>
    <row r="24" spans="1:42" s="139" customFormat="1" ht="23.25">
      <c r="A24" s="143" t="s">
        <v>143</v>
      </c>
      <c r="B24" s="121">
        <v>500000</v>
      </c>
      <c r="C24" s="53">
        <v>570524</v>
      </c>
      <c r="D24" s="53">
        <f t="shared" si="0"/>
        <v>114.1048</v>
      </c>
      <c r="E24" s="121">
        <v>570524</v>
      </c>
      <c r="F24" s="53">
        <f t="shared" si="15"/>
        <v>100</v>
      </c>
      <c r="G24" s="53">
        <f t="shared" si="24"/>
        <v>0</v>
      </c>
      <c r="H24" s="176">
        <v>700000</v>
      </c>
      <c r="I24" s="176">
        <v>474391</v>
      </c>
      <c r="J24" s="176">
        <v>39881</v>
      </c>
      <c r="K24" s="176">
        <f t="shared" si="25"/>
        <v>514272</v>
      </c>
      <c r="L24" s="176">
        <f t="shared" si="18"/>
        <v>73.46742857142857</v>
      </c>
      <c r="M24" s="176">
        <v>514272</v>
      </c>
      <c r="N24" s="176">
        <f t="shared" si="1"/>
        <v>73.46742857142857</v>
      </c>
      <c r="O24" s="176">
        <v>430282</v>
      </c>
      <c r="P24" s="176">
        <f t="shared" si="2"/>
        <v>83.66817559579367</v>
      </c>
      <c r="Q24" s="176">
        <f t="shared" si="26"/>
        <v>83990</v>
      </c>
      <c r="R24" s="176">
        <v>580000</v>
      </c>
      <c r="S24" s="176">
        <v>0</v>
      </c>
      <c r="T24" s="53">
        <v>517305</v>
      </c>
      <c r="U24" s="230">
        <v>39881</v>
      </c>
      <c r="V24" s="53">
        <v>22630</v>
      </c>
      <c r="W24" s="53">
        <v>0</v>
      </c>
      <c r="X24" s="53">
        <f t="shared" si="30"/>
        <v>539935</v>
      </c>
      <c r="Y24" s="53">
        <f t="shared" si="31"/>
        <v>39881</v>
      </c>
      <c r="Z24" s="176">
        <f t="shared" si="21"/>
        <v>579816</v>
      </c>
      <c r="AA24" s="176">
        <f t="shared" si="4"/>
        <v>99.968275862068964</v>
      </c>
      <c r="AB24" s="200"/>
      <c r="AC24" s="176">
        <f t="shared" si="32"/>
        <v>184</v>
      </c>
      <c r="AD24" s="176">
        <f t="shared" si="6"/>
        <v>3.1724137931034485E-2</v>
      </c>
      <c r="AE24" s="176">
        <f t="shared" si="29"/>
        <v>579816</v>
      </c>
      <c r="AF24" s="176">
        <f t="shared" si="7"/>
        <v>100</v>
      </c>
      <c r="AG24" s="53">
        <v>276287</v>
      </c>
      <c r="AH24" s="53">
        <v>118814</v>
      </c>
      <c r="AI24" s="55">
        <f t="shared" si="14"/>
        <v>395101</v>
      </c>
      <c r="AJ24" s="53">
        <f t="shared" si="8"/>
        <v>68.142479683209842</v>
      </c>
      <c r="AK24" s="241"/>
      <c r="AL24" s="244"/>
      <c r="AM24" s="240"/>
      <c r="AN24" s="235">
        <f t="shared" si="9"/>
        <v>-184</v>
      </c>
      <c r="AO24" s="235">
        <f t="shared" si="10"/>
        <v>0</v>
      </c>
      <c r="AP24" s="235">
        <f t="shared" si="11"/>
        <v>-184715</v>
      </c>
    </row>
    <row r="25" spans="1:42" s="139" customFormat="1" ht="23.25">
      <c r="A25" s="234" t="s">
        <v>144</v>
      </c>
      <c r="B25" s="121">
        <v>129500</v>
      </c>
      <c r="C25" s="53">
        <v>129500</v>
      </c>
      <c r="D25" s="53">
        <f t="shared" si="0"/>
        <v>100</v>
      </c>
      <c r="E25" s="121">
        <v>129500</v>
      </c>
      <c r="F25" s="53">
        <f t="shared" si="15"/>
        <v>100</v>
      </c>
      <c r="G25" s="53">
        <f t="shared" si="24"/>
        <v>0</v>
      </c>
      <c r="H25" s="176">
        <v>95900</v>
      </c>
      <c r="I25" s="176">
        <v>95750</v>
      </c>
      <c r="J25" s="176">
        <v>0</v>
      </c>
      <c r="K25" s="176">
        <f t="shared" si="25"/>
        <v>95750</v>
      </c>
      <c r="L25" s="176">
        <f t="shared" si="18"/>
        <v>99.843587069864441</v>
      </c>
      <c r="M25" s="176">
        <v>95750</v>
      </c>
      <c r="N25" s="176">
        <f t="shared" si="1"/>
        <v>99.843587069864441</v>
      </c>
      <c r="O25" s="176">
        <v>0</v>
      </c>
      <c r="P25" s="176">
        <f t="shared" si="2"/>
        <v>0</v>
      </c>
      <c r="Q25" s="176">
        <f t="shared" si="26"/>
        <v>95750</v>
      </c>
      <c r="R25" s="208">
        <v>120400</v>
      </c>
      <c r="S25" s="176">
        <v>24450</v>
      </c>
      <c r="T25" s="175">
        <v>79680</v>
      </c>
      <c r="U25" s="295">
        <v>0</v>
      </c>
      <c r="V25" s="295">
        <v>0</v>
      </c>
      <c r="W25" s="175">
        <v>70680</v>
      </c>
      <c r="X25" s="175">
        <f t="shared" si="30"/>
        <v>79680</v>
      </c>
      <c r="Y25" s="175">
        <f t="shared" si="31"/>
        <v>70680</v>
      </c>
      <c r="Z25" s="208">
        <f t="shared" si="21"/>
        <v>150360</v>
      </c>
      <c r="AA25" s="208">
        <f t="shared" si="4"/>
        <v>124.88372093023256</v>
      </c>
      <c r="AB25" s="280" t="s">
        <v>151</v>
      </c>
      <c r="AC25" s="176">
        <f t="shared" si="32"/>
        <v>-29960</v>
      </c>
      <c r="AD25" s="176">
        <f t="shared" si="6"/>
        <v>-24.88372093023256</v>
      </c>
      <c r="AE25" s="176">
        <f t="shared" si="29"/>
        <v>150360</v>
      </c>
      <c r="AF25" s="176">
        <f t="shared" si="7"/>
        <v>100</v>
      </c>
      <c r="AG25" s="122">
        <v>95750</v>
      </c>
      <c r="AH25" s="53">
        <v>0</v>
      </c>
      <c r="AI25" s="55">
        <f t="shared" si="14"/>
        <v>95750</v>
      </c>
      <c r="AJ25" s="53">
        <f t="shared" si="8"/>
        <v>63.6805001330141</v>
      </c>
      <c r="AK25" s="241"/>
      <c r="AL25" s="244"/>
      <c r="AM25" s="240"/>
      <c r="AN25" s="236">
        <f t="shared" si="9"/>
        <v>29960</v>
      </c>
      <c r="AO25" s="235">
        <f t="shared" si="10"/>
        <v>0</v>
      </c>
      <c r="AP25" s="235">
        <f t="shared" si="11"/>
        <v>-54610</v>
      </c>
    </row>
    <row r="26" spans="1:42" s="139" customFormat="1" ht="23.25">
      <c r="A26" s="143" t="s">
        <v>145</v>
      </c>
      <c r="B26" s="121">
        <v>212200</v>
      </c>
      <c r="C26" s="121">
        <v>102876.75</v>
      </c>
      <c r="D26" s="121">
        <f t="shared" si="0"/>
        <v>48.48103204524034</v>
      </c>
      <c r="E26" s="121">
        <v>102876.75</v>
      </c>
      <c r="F26" s="53">
        <f t="shared" si="15"/>
        <v>100</v>
      </c>
      <c r="G26" s="53">
        <f t="shared" si="24"/>
        <v>0</v>
      </c>
      <c r="H26" s="176">
        <v>125000</v>
      </c>
      <c r="I26" s="176">
        <v>78212.7</v>
      </c>
      <c r="J26" s="176">
        <v>0</v>
      </c>
      <c r="K26" s="176">
        <f t="shared" si="25"/>
        <v>78212.7</v>
      </c>
      <c r="L26" s="176">
        <f t="shared" si="18"/>
        <v>62.570160000000001</v>
      </c>
      <c r="M26" s="176">
        <v>78212.7</v>
      </c>
      <c r="N26" s="176">
        <f t="shared" si="1"/>
        <v>62.570160000000001</v>
      </c>
      <c r="O26" s="176">
        <v>74262.7</v>
      </c>
      <c r="P26" s="176">
        <f t="shared" si="2"/>
        <v>94.949669299231459</v>
      </c>
      <c r="Q26" s="176">
        <f t="shared" si="26"/>
        <v>3950</v>
      </c>
      <c r="R26" s="176">
        <v>127600</v>
      </c>
      <c r="S26" s="176">
        <v>5680</v>
      </c>
      <c r="T26" s="53">
        <v>67590.16</v>
      </c>
      <c r="U26" s="230">
        <v>0</v>
      </c>
      <c r="V26" s="230">
        <v>6700</v>
      </c>
      <c r="W26" s="53">
        <v>49329.919999999998</v>
      </c>
      <c r="X26" s="53">
        <f t="shared" si="30"/>
        <v>74290.16</v>
      </c>
      <c r="Y26" s="53">
        <f t="shared" si="31"/>
        <v>49329.919999999998</v>
      </c>
      <c r="Z26" s="176">
        <f t="shared" si="21"/>
        <v>123620.08</v>
      </c>
      <c r="AA26" s="176">
        <f t="shared" si="4"/>
        <v>96.880940438871477</v>
      </c>
      <c r="AB26" s="200"/>
      <c r="AC26" s="176">
        <f t="shared" si="32"/>
        <v>3979.9199999999983</v>
      </c>
      <c r="AD26" s="176">
        <f t="shared" si="6"/>
        <v>3.1190595611285254</v>
      </c>
      <c r="AE26" s="176">
        <f t="shared" si="29"/>
        <v>123620.08</v>
      </c>
      <c r="AF26" s="176">
        <f t="shared" si="7"/>
        <v>100</v>
      </c>
      <c r="AG26" s="53">
        <v>25656.9</v>
      </c>
      <c r="AH26" s="53">
        <v>12678.26</v>
      </c>
      <c r="AI26" s="55">
        <f t="shared" si="14"/>
        <v>38335.160000000003</v>
      </c>
      <c r="AJ26" s="53">
        <f t="shared" si="8"/>
        <v>31.010463672244835</v>
      </c>
      <c r="AK26" s="241"/>
      <c r="AL26" s="244"/>
      <c r="AM26" s="240"/>
      <c r="AN26" s="235">
        <f t="shared" si="9"/>
        <v>-3979.9199999999983</v>
      </c>
      <c r="AO26" s="235">
        <f t="shared" si="10"/>
        <v>0</v>
      </c>
      <c r="AP26" s="235">
        <f t="shared" si="11"/>
        <v>-85284.92</v>
      </c>
    </row>
    <row r="27" spans="1:42" s="139" customFormat="1" ht="23.25">
      <c r="A27" s="143" t="s">
        <v>146</v>
      </c>
      <c r="B27" s="121">
        <v>6000</v>
      </c>
      <c r="C27" s="121">
        <v>0</v>
      </c>
      <c r="D27" s="121">
        <f t="shared" si="0"/>
        <v>0</v>
      </c>
      <c r="E27" s="121">
        <v>0</v>
      </c>
      <c r="F27" s="121" t="e">
        <f t="shared" si="15"/>
        <v>#DIV/0!</v>
      </c>
      <c r="G27" s="53">
        <f t="shared" si="24"/>
        <v>0</v>
      </c>
      <c r="H27" s="176">
        <v>83110</v>
      </c>
      <c r="I27" s="176">
        <v>650</v>
      </c>
      <c r="J27" s="176">
        <v>0</v>
      </c>
      <c r="K27" s="176">
        <f t="shared" si="25"/>
        <v>650</v>
      </c>
      <c r="L27" s="176">
        <f t="shared" si="18"/>
        <v>0.78209601732643486</v>
      </c>
      <c r="M27" s="176">
        <v>650</v>
      </c>
      <c r="N27" s="176">
        <f t="shared" si="1"/>
        <v>0.78209601732643486</v>
      </c>
      <c r="O27" s="176">
        <v>650</v>
      </c>
      <c r="P27" s="176">
        <f t="shared" si="2"/>
        <v>100</v>
      </c>
      <c r="Q27" s="176">
        <f t="shared" si="26"/>
        <v>0</v>
      </c>
      <c r="R27" s="176">
        <v>34700</v>
      </c>
      <c r="S27" s="203">
        <v>0</v>
      </c>
      <c r="T27" s="53">
        <v>0</v>
      </c>
      <c r="U27" s="230">
        <v>0</v>
      </c>
      <c r="V27" s="230">
        <v>0</v>
      </c>
      <c r="W27" s="53">
        <v>0</v>
      </c>
      <c r="X27" s="53">
        <f t="shared" si="30"/>
        <v>0</v>
      </c>
      <c r="Y27" s="53">
        <f t="shared" si="31"/>
        <v>0</v>
      </c>
      <c r="Z27" s="176">
        <f t="shared" si="21"/>
        <v>0</v>
      </c>
      <c r="AA27" s="176">
        <f t="shared" si="4"/>
        <v>0</v>
      </c>
      <c r="AB27" s="200"/>
      <c r="AC27" s="176">
        <f t="shared" si="32"/>
        <v>34700</v>
      </c>
      <c r="AD27" s="176">
        <f t="shared" si="6"/>
        <v>100</v>
      </c>
      <c r="AE27" s="176">
        <f t="shared" si="29"/>
        <v>0</v>
      </c>
      <c r="AF27" s="176" t="e">
        <f t="shared" si="7"/>
        <v>#DIV/0!</v>
      </c>
      <c r="AG27" s="53">
        <v>0</v>
      </c>
      <c r="AH27" s="53">
        <v>0</v>
      </c>
      <c r="AI27" s="55">
        <f t="shared" si="14"/>
        <v>0</v>
      </c>
      <c r="AJ27" s="53" t="e">
        <f t="shared" si="8"/>
        <v>#DIV/0!</v>
      </c>
      <c r="AK27" s="241"/>
      <c r="AL27" s="244"/>
      <c r="AM27" s="240"/>
      <c r="AN27" s="235">
        <f t="shared" si="9"/>
        <v>-34700</v>
      </c>
      <c r="AO27" s="235">
        <f t="shared" si="10"/>
        <v>0</v>
      </c>
      <c r="AP27" s="235">
        <f t="shared" si="11"/>
        <v>0</v>
      </c>
    </row>
    <row r="28" spans="1:42" s="139" customFormat="1" ht="23.25">
      <c r="A28" s="234" t="s">
        <v>147</v>
      </c>
      <c r="B28" s="121">
        <v>0</v>
      </c>
      <c r="C28" s="121">
        <v>0</v>
      </c>
      <c r="D28" s="121" t="e">
        <f t="shared" si="0"/>
        <v>#DIV/0!</v>
      </c>
      <c r="E28" s="121">
        <v>0</v>
      </c>
      <c r="F28" s="121" t="e">
        <f t="shared" si="15"/>
        <v>#DIV/0!</v>
      </c>
      <c r="G28" s="53">
        <f t="shared" si="24"/>
        <v>0</v>
      </c>
      <c r="H28" s="176">
        <v>0</v>
      </c>
      <c r="I28" s="176">
        <v>0</v>
      </c>
      <c r="J28" s="176">
        <v>0</v>
      </c>
      <c r="K28" s="176">
        <f t="shared" si="25"/>
        <v>0</v>
      </c>
      <c r="L28" s="176" t="e">
        <f t="shared" si="18"/>
        <v>#DIV/0!</v>
      </c>
      <c r="M28" s="176">
        <v>0</v>
      </c>
      <c r="N28" s="176" t="e">
        <f t="shared" si="1"/>
        <v>#DIV/0!</v>
      </c>
      <c r="O28" s="176">
        <v>0</v>
      </c>
      <c r="P28" s="176" t="e">
        <f t="shared" si="2"/>
        <v>#DIV/0!</v>
      </c>
      <c r="Q28" s="176">
        <f t="shared" si="26"/>
        <v>0</v>
      </c>
      <c r="R28" s="208">
        <v>196291</v>
      </c>
      <c r="S28" s="203">
        <v>0</v>
      </c>
      <c r="T28" s="175">
        <v>0</v>
      </c>
      <c r="U28" s="295">
        <v>0</v>
      </c>
      <c r="V28" s="295">
        <v>0</v>
      </c>
      <c r="W28" s="175">
        <v>0</v>
      </c>
      <c r="X28" s="175">
        <f t="shared" si="30"/>
        <v>0</v>
      </c>
      <c r="Y28" s="175">
        <f t="shared" si="31"/>
        <v>0</v>
      </c>
      <c r="Z28" s="208">
        <f t="shared" si="21"/>
        <v>0</v>
      </c>
      <c r="AA28" s="176">
        <f t="shared" si="4"/>
        <v>0</v>
      </c>
      <c r="AB28" s="200"/>
      <c r="AC28" s="176">
        <f t="shared" si="32"/>
        <v>196291</v>
      </c>
      <c r="AD28" s="176">
        <f t="shared" si="6"/>
        <v>100</v>
      </c>
      <c r="AE28" s="175">
        <v>1590</v>
      </c>
      <c r="AF28" s="176" t="e">
        <f t="shared" si="7"/>
        <v>#DIV/0!</v>
      </c>
      <c r="AG28" s="53">
        <v>1590</v>
      </c>
      <c r="AH28" s="53">
        <v>0</v>
      </c>
      <c r="AI28" s="55">
        <f t="shared" si="14"/>
        <v>1590</v>
      </c>
      <c r="AJ28" s="53">
        <f t="shared" si="8"/>
        <v>100</v>
      </c>
      <c r="AK28" s="241"/>
      <c r="AL28" s="244"/>
      <c r="AM28" s="240"/>
      <c r="AN28" s="235">
        <f t="shared" si="9"/>
        <v>-196291</v>
      </c>
      <c r="AO28" s="236">
        <f t="shared" si="10"/>
        <v>1590</v>
      </c>
      <c r="AP28" s="235">
        <f t="shared" si="11"/>
        <v>0</v>
      </c>
    </row>
    <row r="29" spans="1:42" s="142" customFormat="1" ht="23.25">
      <c r="A29" s="144" t="s">
        <v>33</v>
      </c>
      <c r="B29" s="118">
        <f>B9+B16</f>
        <v>14595638.800000001</v>
      </c>
      <c r="C29" s="118">
        <f>C9+C16</f>
        <v>14107560.379999999</v>
      </c>
      <c r="D29" s="118">
        <f t="shared" si="0"/>
        <v>96.655998228731164</v>
      </c>
      <c r="E29" s="118">
        <f>E9+E16</f>
        <v>14107560.379999999</v>
      </c>
      <c r="F29" s="118">
        <f t="shared" si="15"/>
        <v>100.00000000000001</v>
      </c>
      <c r="G29" s="49">
        <f>G9+G16</f>
        <v>0</v>
      </c>
      <c r="H29" s="201">
        <f>H9+H16</f>
        <v>13885155.82</v>
      </c>
      <c r="I29" s="201">
        <f>I9+I16</f>
        <v>12333356.640000001</v>
      </c>
      <c r="J29" s="201">
        <f>J9+J16</f>
        <v>165823.34999999998</v>
      </c>
      <c r="K29" s="201">
        <f>K9+K16</f>
        <v>12499179.990000002</v>
      </c>
      <c r="L29" s="201">
        <f t="shared" si="18"/>
        <v>90.018291130707681</v>
      </c>
      <c r="M29" s="201">
        <f>M9+M16</f>
        <v>12499179.990000002</v>
      </c>
      <c r="N29" s="201">
        <f t="shared" si="1"/>
        <v>90.018291130707681</v>
      </c>
      <c r="O29" s="201">
        <f>O9+O16</f>
        <v>10099865.67</v>
      </c>
      <c r="P29" s="201">
        <f t="shared" si="2"/>
        <v>80.804226181880892</v>
      </c>
      <c r="Q29" s="201">
        <f t="shared" ref="Q29:W29" si="33">Q9+Q16</f>
        <v>2399314.3199999998</v>
      </c>
      <c r="R29" s="201">
        <f t="shared" si="33"/>
        <v>14621584.15</v>
      </c>
      <c r="S29" s="201">
        <f t="shared" si="33"/>
        <v>1835081.0199999998</v>
      </c>
      <c r="T29" s="201">
        <f t="shared" si="33"/>
        <v>10304247.060000001</v>
      </c>
      <c r="U29" s="201">
        <f t="shared" si="33"/>
        <v>126103.2</v>
      </c>
      <c r="V29" s="201">
        <f t="shared" si="33"/>
        <v>550954.68000000005</v>
      </c>
      <c r="W29" s="201">
        <f t="shared" si="33"/>
        <v>274902.42</v>
      </c>
      <c r="X29" s="201">
        <f>T29+V29</f>
        <v>10855201.74</v>
      </c>
      <c r="Y29" s="201">
        <f>U29+W29</f>
        <v>401005.62</v>
      </c>
      <c r="Z29" s="201">
        <f>X29+Y29</f>
        <v>11256207.359999999</v>
      </c>
      <c r="AA29" s="201">
        <f t="shared" si="4"/>
        <v>76.983500860951509</v>
      </c>
      <c r="AB29" s="200"/>
      <c r="AC29" s="201">
        <f t="shared" si="32"/>
        <v>3365376.790000001</v>
      </c>
      <c r="AD29" s="201">
        <f t="shared" si="6"/>
        <v>23.016499139048495</v>
      </c>
      <c r="AE29" s="201">
        <f>AE9+AE16</f>
        <v>11257797.360000003</v>
      </c>
      <c r="AF29" s="201">
        <f t="shared" si="7"/>
        <v>100.01412553935043</v>
      </c>
      <c r="AG29" s="49">
        <f>AG9+AG16</f>
        <v>9779139.3900000006</v>
      </c>
      <c r="AH29" s="49">
        <f>AH9+AH16</f>
        <v>1045746.7700000001</v>
      </c>
      <c r="AI29" s="48">
        <f t="shared" si="14"/>
        <v>10824886.16</v>
      </c>
      <c r="AJ29" s="49">
        <f t="shared" si="8"/>
        <v>96.1545657098237</v>
      </c>
      <c r="AK29" s="242"/>
      <c r="AL29" s="245"/>
      <c r="AM29" s="240"/>
      <c r="AN29" s="232">
        <f t="shared" si="9"/>
        <v>-3365376.790000001</v>
      </c>
      <c r="AO29" s="232">
        <f t="shared" si="10"/>
        <v>1590.0000000037253</v>
      </c>
      <c r="AP29" s="232">
        <f t="shared" si="11"/>
        <v>-432911.20000000298</v>
      </c>
    </row>
    <row r="30" spans="1:42">
      <c r="H30" s="64"/>
      <c r="I30" s="64"/>
      <c r="J30" s="64"/>
      <c r="K30" s="64"/>
      <c r="L30" s="64"/>
      <c r="R30" s="64" t="s">
        <v>179</v>
      </c>
      <c r="AF30" s="66"/>
    </row>
    <row r="32" spans="1:42" s="128" customFormat="1" ht="17.45" customHeight="1">
      <c r="A32" s="127" t="s">
        <v>58</v>
      </c>
      <c r="C32" s="383"/>
      <c r="D32" s="383"/>
      <c r="M32" s="383"/>
      <c r="N32" s="383"/>
      <c r="R32" s="272"/>
      <c r="T32" s="129"/>
      <c r="U32" s="284"/>
      <c r="V32" s="285"/>
      <c r="Y32" s="286"/>
      <c r="Z32" s="272"/>
      <c r="AA32" s="288"/>
      <c r="AB32" s="257"/>
      <c r="AC32" s="382" t="s">
        <v>37</v>
      </c>
      <c r="AD32" s="382"/>
      <c r="AE32" s="383" t="s">
        <v>38</v>
      </c>
      <c r="AF32" s="383"/>
      <c r="AK32" s="297"/>
      <c r="AL32" s="129"/>
      <c r="AM32" s="129"/>
    </row>
    <row r="33" spans="1:42" s="128" customFormat="1" ht="21" customHeight="1">
      <c r="A33" s="132" t="s">
        <v>117</v>
      </c>
      <c r="C33" s="130"/>
      <c r="D33" s="130"/>
      <c r="M33" s="130"/>
      <c r="N33" s="130"/>
      <c r="Q33" s="129"/>
      <c r="R33" s="293"/>
      <c r="S33" s="294"/>
      <c r="T33" s="294"/>
      <c r="U33" s="286"/>
      <c r="V33" s="272"/>
      <c r="X33" s="127"/>
      <c r="Y33" s="287"/>
      <c r="Z33" s="272"/>
      <c r="AA33" s="289"/>
      <c r="AB33" s="127"/>
      <c r="AC33" s="130"/>
      <c r="AD33" s="130"/>
      <c r="AJ33" s="129"/>
      <c r="AK33" s="294"/>
      <c r="AL33" s="297"/>
      <c r="AM33" s="297"/>
      <c r="AN33" s="130"/>
      <c r="AO33" s="130"/>
    </row>
    <row r="34" spans="1:42" s="128" customFormat="1" ht="21" customHeight="1">
      <c r="A34" s="132" t="s">
        <v>116</v>
      </c>
      <c r="C34" s="130"/>
      <c r="D34" s="130"/>
      <c r="M34" s="130"/>
      <c r="N34" s="130"/>
      <c r="S34" s="132"/>
      <c r="T34" s="132"/>
      <c r="U34" s="219"/>
      <c r="V34" s="271"/>
      <c r="W34" s="132"/>
      <c r="X34" s="132"/>
      <c r="Y34" s="219"/>
      <c r="Z34" s="272"/>
      <c r="AA34" s="288"/>
      <c r="AB34" s="132"/>
      <c r="AC34" s="132"/>
      <c r="AD34" s="132"/>
      <c r="AE34" s="132"/>
      <c r="AF34" s="132"/>
      <c r="AG34" s="132"/>
      <c r="AH34" s="132"/>
      <c r="AI34" s="132"/>
      <c r="AJ34" s="132"/>
      <c r="AK34" s="298"/>
      <c r="AL34" s="298"/>
      <c r="AM34" s="298"/>
      <c r="AN34" s="132"/>
      <c r="AO34" s="132"/>
      <c r="AP34" s="132"/>
    </row>
    <row r="35" spans="1:42" s="128" customFormat="1" ht="21" customHeight="1">
      <c r="A35" s="132" t="s">
        <v>148</v>
      </c>
      <c r="C35" s="130"/>
      <c r="D35" s="130"/>
      <c r="M35" s="130"/>
      <c r="N35" s="130"/>
      <c r="S35" s="132"/>
      <c r="T35" s="132"/>
      <c r="U35" s="219"/>
      <c r="V35" s="271"/>
      <c r="W35" s="132"/>
      <c r="X35" s="132"/>
      <c r="Y35" s="219"/>
      <c r="Z35" s="272"/>
      <c r="AA35" s="288"/>
      <c r="AB35" s="132"/>
      <c r="AC35" s="132"/>
      <c r="AD35" s="132"/>
      <c r="AE35" s="132"/>
      <c r="AF35" s="132"/>
      <c r="AG35" s="132"/>
      <c r="AH35" s="132"/>
      <c r="AI35" s="132"/>
      <c r="AJ35" s="132"/>
      <c r="AK35" s="298"/>
      <c r="AL35" s="298"/>
      <c r="AM35" s="298"/>
      <c r="AN35" s="132"/>
      <c r="AO35" s="132"/>
      <c r="AP35" s="132"/>
    </row>
    <row r="36" spans="1:42" s="128" customFormat="1" ht="21" customHeight="1">
      <c r="A36" s="133" t="s">
        <v>127</v>
      </c>
      <c r="C36" s="130"/>
      <c r="D36" s="130"/>
      <c r="M36" s="130"/>
      <c r="N36" s="130"/>
      <c r="S36" s="132"/>
      <c r="T36" s="132"/>
      <c r="U36" s="132"/>
      <c r="V36" s="132"/>
      <c r="W36" s="132"/>
      <c r="X36" s="132"/>
      <c r="Y36" s="219"/>
      <c r="Z36" s="272"/>
      <c r="AA36" s="288"/>
      <c r="AB36" s="132"/>
      <c r="AC36" s="132"/>
      <c r="AD36" s="132"/>
      <c r="AE36" s="132"/>
      <c r="AF36" s="132"/>
      <c r="AG36" s="132"/>
      <c r="AH36" s="132"/>
      <c r="AI36" s="132"/>
      <c r="AJ36" s="132"/>
      <c r="AK36" s="298"/>
      <c r="AL36" s="298"/>
      <c r="AM36" s="298"/>
      <c r="AN36" s="132"/>
      <c r="AO36" s="132"/>
      <c r="AP36" s="132"/>
    </row>
    <row r="37" spans="1:42" s="128" customFormat="1" ht="21" customHeight="1">
      <c r="A37" s="133" t="s">
        <v>128</v>
      </c>
      <c r="C37" s="130"/>
      <c r="D37" s="130"/>
      <c r="M37" s="130"/>
      <c r="N37" s="130"/>
      <c r="S37" s="133"/>
      <c r="T37" s="133"/>
      <c r="U37" s="133"/>
      <c r="V37" s="133"/>
      <c r="W37" s="133"/>
      <c r="X37" s="133"/>
      <c r="Y37" s="220"/>
      <c r="Z37" s="272"/>
      <c r="AA37" s="290"/>
      <c r="AB37" s="133"/>
      <c r="AC37" s="133"/>
      <c r="AD37" s="133"/>
      <c r="AE37" s="133"/>
      <c r="AF37" s="133"/>
      <c r="AG37" s="133"/>
      <c r="AH37" s="133"/>
      <c r="AI37" s="133"/>
      <c r="AJ37" s="133"/>
      <c r="AK37" s="299"/>
      <c r="AL37" s="299"/>
      <c r="AM37" s="299"/>
      <c r="AN37" s="133"/>
      <c r="AO37" s="133"/>
      <c r="AP37" s="133"/>
    </row>
    <row r="38" spans="1:42" s="128" customFormat="1" ht="21" customHeight="1">
      <c r="A38" s="133" t="s">
        <v>129</v>
      </c>
      <c r="C38" s="130"/>
      <c r="D38" s="130"/>
      <c r="M38" s="130"/>
      <c r="N38" s="130"/>
      <c r="S38" s="133"/>
      <c r="T38" s="133"/>
      <c r="U38" s="133"/>
      <c r="V38" s="133"/>
      <c r="W38" s="133"/>
      <c r="X38" s="133"/>
      <c r="Y38" s="220"/>
      <c r="Z38" s="272"/>
      <c r="AA38" s="290"/>
      <c r="AB38" s="133"/>
      <c r="AC38" s="133"/>
      <c r="AD38" s="133"/>
      <c r="AE38" s="133"/>
      <c r="AF38" s="133"/>
      <c r="AG38" s="133"/>
      <c r="AH38" s="133"/>
      <c r="AI38" s="133"/>
      <c r="AJ38" s="133"/>
      <c r="AK38" s="299"/>
      <c r="AL38" s="299"/>
      <c r="AM38" s="299"/>
      <c r="AN38" s="133"/>
      <c r="AO38" s="133"/>
      <c r="AP38" s="133"/>
    </row>
    <row r="39" spans="1:42" s="128" customFormat="1" ht="21" customHeight="1">
      <c r="A39" s="133" t="s">
        <v>70</v>
      </c>
      <c r="C39" s="130"/>
      <c r="D39" s="130"/>
      <c r="M39" s="130"/>
      <c r="N39" s="130"/>
      <c r="S39" s="133"/>
      <c r="T39" s="133"/>
      <c r="U39" s="133"/>
      <c r="V39" s="133"/>
      <c r="W39" s="133"/>
      <c r="X39" s="133"/>
      <c r="Y39" s="220"/>
      <c r="Z39" s="272"/>
      <c r="AA39" s="290"/>
      <c r="AB39" s="133"/>
      <c r="AC39" s="133"/>
      <c r="AD39" s="133"/>
      <c r="AE39" s="133"/>
      <c r="AF39" s="133"/>
      <c r="AG39" s="133"/>
      <c r="AH39" s="133"/>
      <c r="AI39" s="133"/>
      <c r="AJ39" s="133"/>
      <c r="AK39" s="299"/>
      <c r="AL39" s="299"/>
      <c r="AM39" s="299"/>
      <c r="AN39" s="133"/>
      <c r="AO39" s="133"/>
      <c r="AP39" s="133"/>
    </row>
    <row r="40" spans="1:42" s="128" customFormat="1" ht="21" customHeight="1">
      <c r="A40" s="133" t="s">
        <v>71</v>
      </c>
      <c r="C40" s="130"/>
      <c r="D40" s="130"/>
      <c r="M40" s="130"/>
      <c r="N40" s="130"/>
      <c r="S40" s="134"/>
      <c r="T40" s="134"/>
      <c r="U40" s="134"/>
      <c r="V40" s="134"/>
      <c r="W40" s="134"/>
      <c r="X40" s="134"/>
      <c r="Y40" s="221"/>
      <c r="Z40" s="272"/>
      <c r="AA40" s="291"/>
      <c r="AB40" s="134"/>
      <c r="AC40" s="134"/>
      <c r="AD40" s="134"/>
      <c r="AE40" s="134"/>
      <c r="AF40" s="134"/>
      <c r="AG40" s="134"/>
      <c r="AH40" s="134"/>
      <c r="AI40" s="134"/>
      <c r="AJ40" s="134"/>
      <c r="AK40" s="300"/>
      <c r="AL40" s="300"/>
      <c r="AM40" s="300"/>
      <c r="AN40" s="134"/>
      <c r="AO40" s="134"/>
      <c r="AP40" s="134"/>
    </row>
    <row r="41" spans="1:42" s="128" customFormat="1" ht="21" customHeight="1">
      <c r="A41" s="133" t="s">
        <v>130</v>
      </c>
      <c r="C41" s="130"/>
      <c r="D41" s="130"/>
      <c r="M41" s="130"/>
      <c r="N41" s="130"/>
      <c r="S41" s="134"/>
      <c r="T41" s="134"/>
      <c r="U41" s="134"/>
      <c r="V41" s="134"/>
      <c r="W41" s="134"/>
      <c r="X41" s="134"/>
      <c r="Y41" s="221"/>
      <c r="Z41" s="272"/>
      <c r="AA41" s="291"/>
      <c r="AB41" s="134"/>
      <c r="AC41" s="134"/>
      <c r="AD41" s="134"/>
      <c r="AE41" s="134"/>
      <c r="AF41" s="134"/>
      <c r="AG41" s="134"/>
      <c r="AH41" s="134"/>
      <c r="AI41" s="134"/>
      <c r="AJ41" s="134"/>
      <c r="AK41" s="300"/>
      <c r="AL41" s="300"/>
      <c r="AM41" s="300"/>
      <c r="AN41" s="134"/>
      <c r="AO41" s="134"/>
      <c r="AP41" s="134"/>
    </row>
    <row r="42" spans="1:42" s="128" customFormat="1" ht="21" customHeight="1">
      <c r="A42" s="133" t="s">
        <v>131</v>
      </c>
      <c r="C42" s="130"/>
      <c r="D42" s="130"/>
      <c r="M42" s="130"/>
      <c r="N42" s="130"/>
      <c r="S42" s="133"/>
      <c r="T42" s="133"/>
      <c r="U42" s="133"/>
      <c r="V42" s="133"/>
      <c r="W42" s="133"/>
      <c r="X42" s="133"/>
      <c r="Y42" s="220"/>
      <c r="Z42" s="272"/>
      <c r="AA42" s="290"/>
      <c r="AB42" s="133"/>
      <c r="AC42" s="133"/>
      <c r="AD42" s="133"/>
      <c r="AE42" s="133"/>
      <c r="AF42" s="133"/>
      <c r="AG42" s="133"/>
      <c r="AH42" s="133"/>
      <c r="AI42" s="133"/>
      <c r="AJ42" s="133"/>
      <c r="AK42" s="299"/>
      <c r="AL42" s="299"/>
      <c r="AM42" s="299"/>
      <c r="AN42" s="133"/>
      <c r="AO42" s="133"/>
      <c r="AP42" s="133"/>
    </row>
    <row r="43" spans="1:42" s="128" customFormat="1" ht="21" customHeight="1">
      <c r="A43" s="133" t="s">
        <v>132</v>
      </c>
      <c r="C43" s="130"/>
      <c r="D43" s="130"/>
      <c r="M43" s="130"/>
      <c r="N43" s="130"/>
      <c r="S43" s="133"/>
      <c r="T43" s="133"/>
      <c r="U43" s="133"/>
      <c r="V43" s="133"/>
      <c r="W43" s="133"/>
      <c r="X43" s="133"/>
      <c r="Y43" s="220"/>
      <c r="Z43" s="272"/>
      <c r="AA43" s="290"/>
      <c r="AB43" s="133"/>
      <c r="AC43" s="133"/>
      <c r="AD43" s="133"/>
      <c r="AE43" s="133"/>
      <c r="AF43" s="133"/>
      <c r="AG43" s="133"/>
      <c r="AH43" s="133"/>
      <c r="AI43" s="133"/>
      <c r="AJ43" s="133"/>
      <c r="AK43" s="299"/>
      <c r="AL43" s="299"/>
      <c r="AM43" s="299"/>
      <c r="AN43" s="133"/>
      <c r="AO43" s="133"/>
      <c r="AP43" s="133"/>
    </row>
    <row r="44" spans="1:42" s="128" customFormat="1" ht="21" customHeight="1">
      <c r="A44" s="133" t="s">
        <v>133</v>
      </c>
      <c r="C44" s="130"/>
      <c r="D44" s="130"/>
      <c r="M44" s="130"/>
      <c r="N44" s="130"/>
      <c r="S44" s="133"/>
      <c r="T44" s="133"/>
      <c r="U44" s="133"/>
      <c r="V44" s="133"/>
      <c r="W44" s="133"/>
      <c r="X44" s="133"/>
      <c r="Y44" s="133"/>
      <c r="Z44" s="133"/>
      <c r="AA44" s="290"/>
      <c r="AB44" s="133"/>
      <c r="AC44" s="133"/>
      <c r="AD44" s="133"/>
      <c r="AE44" s="133"/>
      <c r="AF44" s="133"/>
      <c r="AG44" s="133"/>
      <c r="AH44" s="133"/>
      <c r="AI44" s="133"/>
      <c r="AJ44" s="133"/>
      <c r="AK44" s="299"/>
      <c r="AL44" s="299"/>
      <c r="AM44" s="299"/>
      <c r="AN44" s="133"/>
      <c r="AO44" s="133"/>
      <c r="AP44" s="133"/>
    </row>
    <row r="45" spans="1:42" s="128" customFormat="1" ht="21" customHeight="1">
      <c r="A45" s="133" t="s">
        <v>134</v>
      </c>
      <c r="C45" s="130"/>
      <c r="D45" s="130"/>
      <c r="M45" s="130"/>
      <c r="N45" s="130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299"/>
      <c r="AL45" s="299"/>
      <c r="AM45" s="299"/>
      <c r="AN45" s="133"/>
      <c r="AO45" s="133"/>
      <c r="AP45" s="133"/>
    </row>
    <row r="46" spans="1:42" s="128" customFormat="1" ht="21" customHeight="1">
      <c r="A46" s="133" t="s">
        <v>135</v>
      </c>
      <c r="C46" s="130"/>
      <c r="D46" s="130"/>
      <c r="M46" s="130"/>
      <c r="N46" s="130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299"/>
      <c r="AL46" s="299"/>
      <c r="AM46" s="299"/>
      <c r="AN46" s="133"/>
      <c r="AO46" s="133"/>
      <c r="AP46" s="133"/>
    </row>
    <row r="47" spans="1:42" s="128" customFormat="1" ht="21" customHeight="1">
      <c r="A47" s="135" t="s">
        <v>136</v>
      </c>
      <c r="C47" s="130"/>
      <c r="D47" s="130"/>
      <c r="M47" s="130"/>
      <c r="N47" s="130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299"/>
      <c r="AL47" s="299"/>
      <c r="AM47" s="299"/>
      <c r="AN47" s="133"/>
      <c r="AO47" s="133"/>
      <c r="AP47" s="133"/>
    </row>
    <row r="48" spans="1:42" ht="21" customHeight="1">
      <c r="A48" s="111" t="s">
        <v>76</v>
      </c>
      <c r="E48" s="56"/>
      <c r="S48" s="68"/>
      <c r="T48" s="68"/>
      <c r="U48" s="68"/>
      <c r="V48" s="68"/>
      <c r="W48" s="68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9"/>
      <c r="AK48" s="69"/>
      <c r="AL48" s="69"/>
      <c r="AM48" s="69"/>
      <c r="AN48" s="68"/>
      <c r="AO48" s="68"/>
      <c r="AP48" s="68"/>
    </row>
    <row r="49" spans="8:42"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L49" s="301"/>
      <c r="AM49" s="301"/>
      <c r="AN49" s="111"/>
      <c r="AO49" s="111"/>
      <c r="AP49" s="111"/>
    </row>
    <row r="50" spans="8:42">
      <c r="S50" s="63"/>
      <c r="T50" s="63"/>
      <c r="U50" s="56"/>
      <c r="V50" s="56"/>
      <c r="AA50" s="56"/>
      <c r="AB50" s="56"/>
      <c r="AC50" s="63"/>
      <c r="AE50" s="56"/>
      <c r="AF50" s="56"/>
      <c r="AJ50" s="65"/>
      <c r="AM50" s="66"/>
      <c r="AN50" s="63"/>
      <c r="AO50" s="63"/>
    </row>
  </sheetData>
  <mergeCells count="43">
    <mergeCell ref="AG5:AJ5"/>
    <mergeCell ref="A4:A8"/>
    <mergeCell ref="B4:F4"/>
    <mergeCell ref="H4:Q4"/>
    <mergeCell ref="R4:AJ4"/>
    <mergeCell ref="C5:D5"/>
    <mergeCell ref="E5:F5"/>
    <mergeCell ref="I5:L5"/>
    <mergeCell ref="M5:N5"/>
    <mergeCell ref="O5:P5"/>
    <mergeCell ref="T5:U5"/>
    <mergeCell ref="V5:W5"/>
    <mergeCell ref="X5:AA5"/>
    <mergeCell ref="AB5:AB6"/>
    <mergeCell ref="AC5:AD5"/>
    <mergeCell ref="AE5:AF5"/>
    <mergeCell ref="AI6:AJ6"/>
    <mergeCell ref="C6:D6"/>
    <mergeCell ref="E6:F6"/>
    <mergeCell ref="I6:J6"/>
    <mergeCell ref="K6:K7"/>
    <mergeCell ref="M6:N6"/>
    <mergeCell ref="O6:P6"/>
    <mergeCell ref="T6:U6"/>
    <mergeCell ref="V6:W6"/>
    <mergeCell ref="X6:Y6"/>
    <mergeCell ref="Z6:Z7"/>
    <mergeCell ref="AE6:AF6"/>
    <mergeCell ref="AG8:AJ8"/>
    <mergeCell ref="C32:D32"/>
    <mergeCell ref="M32:N32"/>
    <mergeCell ref="AC32:AD32"/>
    <mergeCell ref="AE32:AF32"/>
    <mergeCell ref="C8:D8"/>
    <mergeCell ref="E8:F8"/>
    <mergeCell ref="K8:L8"/>
    <mergeCell ref="M8:N8"/>
    <mergeCell ref="O8:P8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AP50"/>
  <sheetViews>
    <sheetView zoomScale="70" zoomScaleNormal="70" workbookViewId="0">
      <pane xSplit="1" ySplit="3" topLeftCell="AC4" activePane="bottomRight" state="frozen"/>
      <selection pane="topRight" activeCell="B1" sqref="B1"/>
      <selection pane="bottomLeft" activeCell="A4" sqref="A4"/>
      <selection pane="bottomRight" activeCell="AI17" sqref="AI17:AI28"/>
    </sheetView>
  </sheetViews>
  <sheetFormatPr defaultColWidth="9" defaultRowHeight="17.45" customHeight="1"/>
  <cols>
    <col min="1" max="1" width="31.75" style="56" customWidth="1"/>
    <col min="2" max="2" width="16.875" style="56" hidden="1" customWidth="1"/>
    <col min="3" max="3" width="16.375" style="66" hidden="1" customWidth="1"/>
    <col min="4" max="4" width="9.25" style="66" hidden="1" customWidth="1"/>
    <col min="5" max="5" width="16.625" style="126" hidden="1" customWidth="1"/>
    <col min="6" max="6" width="9.25" style="65" hidden="1" customWidth="1"/>
    <col min="7" max="7" width="14.625" style="56" hidden="1" customWidth="1"/>
    <col min="8" max="8" width="19.125" style="56" bestFit="1" customWidth="1"/>
    <col min="9" max="9" width="18.125" style="56" bestFit="1" customWidth="1"/>
    <col min="10" max="10" width="14.625" style="56" bestFit="1" customWidth="1"/>
    <col min="11" max="11" width="18.125" style="56" bestFit="1" customWidth="1"/>
    <col min="12" max="12" width="8.75" style="56" bestFit="1" customWidth="1"/>
    <col min="13" max="13" width="18.125" style="63" bestFit="1" customWidth="1"/>
    <col min="14" max="14" width="8.75" style="63" bestFit="1" customWidth="1"/>
    <col min="15" max="15" width="16.75" style="56" bestFit="1" customWidth="1"/>
    <col min="16" max="16" width="8.625" style="56" customWidth="1"/>
    <col min="17" max="17" width="16.75" style="56" bestFit="1" customWidth="1"/>
    <col min="18" max="18" width="20.5" style="56" customWidth="1"/>
    <col min="19" max="19" width="17.125" style="56" customWidth="1"/>
    <col min="20" max="22" width="16.875" style="65" customWidth="1"/>
    <col min="23" max="23" width="16.875" style="56" customWidth="1"/>
    <col min="24" max="24" width="16.25" style="56" bestFit="1" customWidth="1"/>
    <col min="25" max="25" width="13" style="56" bestFit="1" customWidth="1"/>
    <col min="26" max="26" width="16.25" style="56" bestFit="1" customWidth="1"/>
    <col min="27" max="27" width="10" style="63" bestFit="1" customWidth="1"/>
    <col min="28" max="28" width="16.875" style="44" bestFit="1" customWidth="1"/>
    <col min="29" max="29" width="16.25" style="56" bestFit="1" customWidth="1"/>
    <col min="30" max="30" width="10" style="63" bestFit="1" customWidth="1"/>
    <col min="31" max="31" width="16.25" style="63" bestFit="1" customWidth="1"/>
    <col min="32" max="32" width="12.75" style="63" customWidth="1"/>
    <col min="33" max="33" width="18.25" style="56" customWidth="1"/>
    <col min="34" max="35" width="15" style="56" bestFit="1" customWidth="1"/>
    <col min="36" max="36" width="8.5" style="56" bestFit="1" customWidth="1"/>
    <col min="37" max="37" width="14.375" style="56" bestFit="1" customWidth="1"/>
    <col min="38" max="38" width="12.5" style="56" bestFit="1" customWidth="1"/>
    <col min="39" max="39" width="14.375" style="56" bestFit="1" customWidth="1"/>
    <col min="40" max="40" width="18.875" style="56" bestFit="1" customWidth="1"/>
    <col min="41" max="41" width="20.25" style="56" bestFit="1" customWidth="1"/>
    <col min="42" max="42" width="22.625" style="56" bestFit="1" customWidth="1"/>
    <col min="43" max="16384" width="9" style="56"/>
  </cols>
  <sheetData>
    <row r="1" spans="1:42" s="40" customFormat="1" ht="17.45" customHeight="1">
      <c r="A1" s="40" t="s">
        <v>104</v>
      </c>
      <c r="C1" s="41"/>
      <c r="D1" s="41"/>
      <c r="E1" s="148"/>
      <c r="F1" s="41"/>
      <c r="T1" s="41"/>
      <c r="U1" s="41"/>
      <c r="V1" s="41"/>
    </row>
    <row r="2" spans="1:42" s="40" customFormat="1" ht="15.75">
      <c r="A2" s="40" t="s">
        <v>149</v>
      </c>
      <c r="E2" s="112"/>
      <c r="T2" s="41"/>
      <c r="U2" s="41"/>
      <c r="V2" s="41"/>
    </row>
    <row r="3" spans="1:42" s="40" customFormat="1" ht="15.75">
      <c r="A3" s="42" t="s">
        <v>191</v>
      </c>
      <c r="B3" s="42"/>
      <c r="C3" s="42"/>
      <c r="D3" s="42"/>
      <c r="E3" s="114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42" s="40" customFormat="1" ht="17.45" customHeight="1">
      <c r="A4" s="363" t="s">
        <v>0</v>
      </c>
      <c r="B4" s="410" t="s">
        <v>56</v>
      </c>
      <c r="C4" s="410"/>
      <c r="D4" s="410"/>
      <c r="E4" s="410"/>
      <c r="F4" s="410"/>
      <c r="G4" s="198"/>
      <c r="H4" s="395" t="s">
        <v>55</v>
      </c>
      <c r="I4" s="396"/>
      <c r="J4" s="396"/>
      <c r="K4" s="396"/>
      <c r="L4" s="396"/>
      <c r="M4" s="396"/>
      <c r="N4" s="396"/>
      <c r="O4" s="396"/>
      <c r="P4" s="396"/>
      <c r="Q4" s="397"/>
      <c r="R4" s="364"/>
      <c r="S4" s="364"/>
      <c r="T4" s="365"/>
      <c r="U4" s="365"/>
      <c r="V4" s="365"/>
      <c r="W4" s="365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</row>
    <row r="5" spans="1:42" s="50" customFormat="1" ht="17.45" customHeight="1">
      <c r="A5" s="363"/>
      <c r="B5" s="196" t="s">
        <v>1</v>
      </c>
      <c r="C5" s="411" t="s">
        <v>5</v>
      </c>
      <c r="D5" s="412"/>
      <c r="E5" s="412" t="s">
        <v>50</v>
      </c>
      <c r="F5" s="413"/>
      <c r="G5" s="187" t="s">
        <v>94</v>
      </c>
      <c r="H5" s="195" t="s">
        <v>1</v>
      </c>
      <c r="I5" s="398" t="s">
        <v>46</v>
      </c>
      <c r="J5" s="398"/>
      <c r="K5" s="398"/>
      <c r="L5" s="399"/>
      <c r="M5" s="404" t="s">
        <v>5</v>
      </c>
      <c r="N5" s="405"/>
      <c r="O5" s="405" t="s">
        <v>50</v>
      </c>
      <c r="P5" s="401"/>
      <c r="Q5" s="193" t="s">
        <v>94</v>
      </c>
      <c r="R5" s="189" t="s">
        <v>1</v>
      </c>
      <c r="S5" s="188" t="s">
        <v>4</v>
      </c>
      <c r="T5" s="369" t="s">
        <v>2</v>
      </c>
      <c r="U5" s="370"/>
      <c r="V5" s="369" t="s">
        <v>2</v>
      </c>
      <c r="W5" s="371"/>
      <c r="X5" s="372" t="s">
        <v>46</v>
      </c>
      <c r="Y5" s="372"/>
      <c r="Z5" s="372"/>
      <c r="AA5" s="373"/>
      <c r="AB5" s="374" t="s">
        <v>3</v>
      </c>
      <c r="AC5" s="362" t="s">
        <v>48</v>
      </c>
      <c r="AD5" s="362"/>
      <c r="AE5" s="376" t="s">
        <v>115</v>
      </c>
      <c r="AF5" s="369"/>
      <c r="AG5" s="362" t="s">
        <v>114</v>
      </c>
      <c r="AH5" s="362"/>
      <c r="AI5" s="362"/>
      <c r="AJ5" s="362"/>
      <c r="AL5" s="80"/>
      <c r="AM5" s="80"/>
      <c r="AN5" s="80"/>
      <c r="AO5" s="80"/>
      <c r="AP5" s="80"/>
    </row>
    <row r="6" spans="1:42" s="80" customFormat="1" ht="17.45" customHeight="1">
      <c r="A6" s="363"/>
      <c r="B6" s="75" t="s">
        <v>6</v>
      </c>
      <c r="C6" s="377" t="s">
        <v>49</v>
      </c>
      <c r="D6" s="378"/>
      <c r="E6" s="377" t="s">
        <v>91</v>
      </c>
      <c r="F6" s="409"/>
      <c r="G6" s="76" t="s">
        <v>93</v>
      </c>
      <c r="H6" s="77" t="s">
        <v>106</v>
      </c>
      <c r="I6" s="400" t="s">
        <v>45</v>
      </c>
      <c r="J6" s="401"/>
      <c r="K6" s="402" t="s">
        <v>47</v>
      </c>
      <c r="L6" s="78" t="s">
        <v>44</v>
      </c>
      <c r="M6" s="406" t="s">
        <v>108</v>
      </c>
      <c r="N6" s="407"/>
      <c r="O6" s="406" t="s">
        <v>156</v>
      </c>
      <c r="P6" s="408"/>
      <c r="Q6" s="79" t="s">
        <v>93</v>
      </c>
      <c r="R6" s="94" t="s">
        <v>111</v>
      </c>
      <c r="S6" s="95" t="s">
        <v>112</v>
      </c>
      <c r="T6" s="385" t="s">
        <v>211</v>
      </c>
      <c r="U6" s="387"/>
      <c r="V6" s="388" t="s">
        <v>193</v>
      </c>
      <c r="W6" s="389"/>
      <c r="X6" s="370" t="s">
        <v>45</v>
      </c>
      <c r="Y6" s="371"/>
      <c r="Z6" s="365" t="s">
        <v>47</v>
      </c>
      <c r="AA6" s="96" t="s">
        <v>44</v>
      </c>
      <c r="AB6" s="375"/>
      <c r="AC6" s="94" t="s">
        <v>45</v>
      </c>
      <c r="AD6" s="96" t="s">
        <v>44</v>
      </c>
      <c r="AE6" s="385" t="s">
        <v>184</v>
      </c>
      <c r="AF6" s="386"/>
      <c r="AG6" s="183" t="s">
        <v>212</v>
      </c>
      <c r="AH6" s="181" t="s">
        <v>187</v>
      </c>
      <c r="AI6" s="362" t="s">
        <v>113</v>
      </c>
      <c r="AJ6" s="362"/>
    </row>
    <row r="7" spans="1:42" s="50" customFormat="1" ht="17.45" customHeight="1">
      <c r="A7" s="363"/>
      <c r="B7" s="81"/>
      <c r="C7" s="197" t="s">
        <v>8</v>
      </c>
      <c r="D7" s="196" t="s">
        <v>44</v>
      </c>
      <c r="E7" s="162" t="s">
        <v>8</v>
      </c>
      <c r="F7" s="163" t="s">
        <v>44</v>
      </c>
      <c r="G7" s="83" t="s">
        <v>105</v>
      </c>
      <c r="H7" s="84"/>
      <c r="I7" s="85" t="s">
        <v>35</v>
      </c>
      <c r="J7" s="85" t="s">
        <v>34</v>
      </c>
      <c r="K7" s="403"/>
      <c r="L7" s="86"/>
      <c r="M7" s="87" t="s">
        <v>8</v>
      </c>
      <c r="N7" s="194" t="s">
        <v>44</v>
      </c>
      <c r="O7" s="87" t="s">
        <v>8</v>
      </c>
      <c r="P7" s="74" t="s">
        <v>44</v>
      </c>
      <c r="Q7" s="88" t="s">
        <v>105</v>
      </c>
      <c r="R7" s="98"/>
      <c r="S7" s="98"/>
      <c r="T7" s="191" t="s">
        <v>35</v>
      </c>
      <c r="U7" s="191" t="s">
        <v>34</v>
      </c>
      <c r="V7" s="191" t="s">
        <v>35</v>
      </c>
      <c r="W7" s="191" t="s">
        <v>34</v>
      </c>
      <c r="X7" s="185" t="s">
        <v>35</v>
      </c>
      <c r="Y7" s="185" t="s">
        <v>34</v>
      </c>
      <c r="Z7" s="384"/>
      <c r="AA7" s="101"/>
      <c r="AB7" s="102" t="s">
        <v>34</v>
      </c>
      <c r="AC7" s="98"/>
      <c r="AD7" s="103"/>
      <c r="AE7" s="93" t="s">
        <v>8</v>
      </c>
      <c r="AF7" s="186" t="s">
        <v>44</v>
      </c>
      <c r="AG7" s="185" t="s">
        <v>8</v>
      </c>
      <c r="AH7" s="185" t="s">
        <v>8</v>
      </c>
      <c r="AI7" s="185" t="s">
        <v>7</v>
      </c>
      <c r="AJ7" s="185" t="s">
        <v>44</v>
      </c>
      <c r="AL7" s="212"/>
      <c r="AM7" s="212"/>
      <c r="AN7" s="212"/>
      <c r="AO7" s="212"/>
      <c r="AP7" s="212"/>
    </row>
    <row r="8" spans="1:42" s="50" customFormat="1" ht="17.45" customHeight="1">
      <c r="A8" s="363"/>
      <c r="B8" s="198" t="s">
        <v>9</v>
      </c>
      <c r="C8" s="410" t="s">
        <v>10</v>
      </c>
      <c r="D8" s="410"/>
      <c r="E8" s="414" t="s">
        <v>11</v>
      </c>
      <c r="F8" s="414"/>
      <c r="G8" s="192" t="s">
        <v>43</v>
      </c>
      <c r="H8" s="90" t="s">
        <v>12</v>
      </c>
      <c r="I8" s="90" t="s">
        <v>13</v>
      </c>
      <c r="J8" s="90" t="s">
        <v>52</v>
      </c>
      <c r="K8" s="380" t="s">
        <v>109</v>
      </c>
      <c r="L8" s="381"/>
      <c r="M8" s="380" t="s">
        <v>36</v>
      </c>
      <c r="N8" s="381"/>
      <c r="O8" s="380" t="s">
        <v>118</v>
      </c>
      <c r="P8" s="381"/>
      <c r="Q8" s="90" t="s">
        <v>65</v>
      </c>
      <c r="R8" s="182" t="s">
        <v>66</v>
      </c>
      <c r="S8" s="182" t="s">
        <v>119</v>
      </c>
      <c r="T8" s="358" t="s">
        <v>120</v>
      </c>
      <c r="U8" s="360"/>
      <c r="V8" s="358" t="s">
        <v>121</v>
      </c>
      <c r="W8" s="360"/>
      <c r="X8" s="358" t="s">
        <v>122</v>
      </c>
      <c r="Y8" s="359"/>
      <c r="Z8" s="359"/>
      <c r="AA8" s="360"/>
      <c r="AB8" s="182" t="s">
        <v>123</v>
      </c>
      <c r="AC8" s="358" t="s">
        <v>124</v>
      </c>
      <c r="AD8" s="360"/>
      <c r="AE8" s="361" t="s">
        <v>125</v>
      </c>
      <c r="AF8" s="361"/>
      <c r="AG8" s="358" t="s">
        <v>126</v>
      </c>
      <c r="AH8" s="359"/>
      <c r="AI8" s="359"/>
      <c r="AJ8" s="360"/>
      <c r="AL8" s="91"/>
      <c r="AM8" s="91"/>
      <c r="AN8" s="91" t="s">
        <v>189</v>
      </c>
      <c r="AO8" s="91" t="s">
        <v>185</v>
      </c>
      <c r="AP8" s="91" t="s">
        <v>186</v>
      </c>
    </row>
    <row r="9" spans="1:42" s="50" customFormat="1" ht="17.45" customHeight="1">
      <c r="A9" s="115" t="s">
        <v>14</v>
      </c>
      <c r="B9" s="46">
        <f>SUM(B10:B15)</f>
        <v>14069157.760000002</v>
      </c>
      <c r="C9" s="46">
        <f>SUM(C10:C15)</f>
        <v>11877319.9</v>
      </c>
      <c r="D9" s="47">
        <f t="shared" ref="D9:D29" si="0">C9*100/B9</f>
        <v>84.420973185533455</v>
      </c>
      <c r="E9" s="150">
        <f>SUM(E10:E15)</f>
        <v>11877319.9</v>
      </c>
      <c r="F9" s="151">
        <f>E9*100/C9</f>
        <v>100</v>
      </c>
      <c r="G9" s="48">
        <f>SUM(G10:G15)</f>
        <v>0</v>
      </c>
      <c r="H9" s="200">
        <f>SUM(H10:H15)</f>
        <v>12851704.530000001</v>
      </c>
      <c r="I9" s="200">
        <f>SUM(I10:I15)</f>
        <v>9657400.1500000004</v>
      </c>
      <c r="J9" s="200">
        <f>SUM(J10:J15)</f>
        <v>355785.6</v>
      </c>
      <c r="K9" s="200">
        <f>SUM(K10:K15)</f>
        <v>10013185.75</v>
      </c>
      <c r="L9" s="201">
        <f>K9*100/H9</f>
        <v>77.913289452196878</v>
      </c>
      <c r="M9" s="200">
        <f>SUM(M10:M15)</f>
        <v>10013185.75</v>
      </c>
      <c r="N9" s="201">
        <f t="shared" ref="N9:N29" si="1">M9*100/H9</f>
        <v>77.913289452196878</v>
      </c>
      <c r="O9" s="200">
        <f>SUM(O10:O15)</f>
        <v>10013185.75</v>
      </c>
      <c r="P9" s="201">
        <f>O9*100/M9</f>
        <v>100</v>
      </c>
      <c r="Q9" s="200">
        <f t="shared" ref="Q9:W9" si="2">SUM(Q10:Q15)</f>
        <v>0</v>
      </c>
      <c r="R9" s="200">
        <f t="shared" si="2"/>
        <v>13617536.380000001</v>
      </c>
      <c r="S9" s="200">
        <f t="shared" si="2"/>
        <v>5741786.3999999994</v>
      </c>
      <c r="T9" s="200">
        <f t="shared" si="2"/>
        <v>5549427.4699999997</v>
      </c>
      <c r="U9" s="200">
        <f t="shared" ref="U9" si="3">SUM(U10:U15)</f>
        <v>0</v>
      </c>
      <c r="V9" s="200">
        <f t="shared" si="2"/>
        <v>1232051.6499999999</v>
      </c>
      <c r="W9" s="200">
        <f t="shared" si="2"/>
        <v>176582.15</v>
      </c>
      <c r="X9" s="201">
        <f t="shared" ref="X9:X29" si="4">T9+V9</f>
        <v>6781479.1199999992</v>
      </c>
      <c r="Y9" s="201">
        <f t="shared" ref="Y9:Y29" si="5">U9+W9</f>
        <v>176582.15</v>
      </c>
      <c r="Z9" s="201">
        <f>X9+Y9</f>
        <v>6958061.2699999996</v>
      </c>
      <c r="AA9" s="201">
        <f t="shared" ref="AA9:AA29" si="6">Z9*100/R9</f>
        <v>51.09632958439726</v>
      </c>
      <c r="AB9" s="48"/>
      <c r="AC9" s="201">
        <f t="shared" ref="AC9:AC18" si="7">R9-Z9</f>
        <v>6659475.1100000013</v>
      </c>
      <c r="AD9" s="201">
        <f t="shared" ref="AD9:AD29" si="8">AC9*100/R9</f>
        <v>48.903670415602747</v>
      </c>
      <c r="AE9" s="200">
        <f>SUM(AE10:AE15)</f>
        <v>6884360.4700000007</v>
      </c>
      <c r="AF9" s="201">
        <f t="shared" ref="AF9:AF29" si="9">AE9*100/Z9</f>
        <v>98.940785412198608</v>
      </c>
      <c r="AG9" s="200">
        <f>SUM(AG10:AG15)</f>
        <v>4189729.4000000004</v>
      </c>
      <c r="AH9" s="200">
        <f>SUM(AH10:AH15)</f>
        <v>559182.26</v>
      </c>
      <c r="AI9" s="200">
        <f>SUM(AI10:AI15)</f>
        <v>4748911.66</v>
      </c>
      <c r="AJ9" s="201">
        <f t="shared" ref="AJ9:AJ29" si="10">AI9*100/AE9</f>
        <v>68.981159262277842</v>
      </c>
      <c r="AK9" s="212"/>
      <c r="AL9" s="146"/>
      <c r="AM9" s="146"/>
      <c r="AN9" s="232">
        <f t="shared" ref="AN9:AN29" si="11">Z9-R9</f>
        <v>-6659475.1100000013</v>
      </c>
      <c r="AO9" s="232">
        <f t="shared" ref="AO9:AO29" si="12">AE9-Z9</f>
        <v>-73700.799999998882</v>
      </c>
      <c r="AP9" s="232">
        <f t="shared" ref="AP9:AP29" si="13">AI9-AE9</f>
        <v>-2135448.8100000005</v>
      </c>
    </row>
    <row r="10" spans="1:42" ht="17.45" customHeight="1">
      <c r="A10" s="51" t="s">
        <v>15</v>
      </c>
      <c r="B10" s="52">
        <v>9077064.7300000004</v>
      </c>
      <c r="C10" s="52">
        <v>7806904.5</v>
      </c>
      <c r="D10" s="52">
        <f>C10*100/B10</f>
        <v>86.006927704260178</v>
      </c>
      <c r="E10" s="122">
        <v>7806904.5</v>
      </c>
      <c r="F10" s="122">
        <f>E10*100/C10</f>
        <v>100</v>
      </c>
      <c r="G10" s="53">
        <f>C10-E10</f>
        <v>0</v>
      </c>
      <c r="H10" s="176">
        <v>7579449.2599999998</v>
      </c>
      <c r="I10" s="176">
        <v>5927331.5800000001</v>
      </c>
      <c r="J10" s="176">
        <v>0</v>
      </c>
      <c r="K10" s="176">
        <f>I10+J10</f>
        <v>5927331.5800000001</v>
      </c>
      <c r="L10" s="176">
        <f>K10*100/H10</f>
        <v>78.202668514202841</v>
      </c>
      <c r="M10" s="176">
        <v>5927331.5800000001</v>
      </c>
      <c r="N10" s="176">
        <f t="shared" si="1"/>
        <v>78.202668514202841</v>
      </c>
      <c r="O10" s="176">
        <v>5927331.5800000001</v>
      </c>
      <c r="P10" s="176">
        <f>O10*100/M10</f>
        <v>100</v>
      </c>
      <c r="Q10" s="176">
        <f t="shared" ref="Q10:Q15" si="14">M10-O10</f>
        <v>0</v>
      </c>
      <c r="R10" s="176">
        <v>7854630.8600000003</v>
      </c>
      <c r="S10" s="176">
        <v>4146594.87</v>
      </c>
      <c r="T10" s="176">
        <v>3025895.5</v>
      </c>
      <c r="U10" s="176">
        <v>0</v>
      </c>
      <c r="V10" s="53">
        <v>342698.4</v>
      </c>
      <c r="W10" s="176">
        <v>0</v>
      </c>
      <c r="X10" s="176">
        <f t="shared" si="4"/>
        <v>3368593.9</v>
      </c>
      <c r="Y10" s="176">
        <f>U10+W10</f>
        <v>0</v>
      </c>
      <c r="Z10" s="176">
        <f>X10+Y10</f>
        <v>3368593.9</v>
      </c>
      <c r="AA10" s="176">
        <f t="shared" si="6"/>
        <v>42.886724532844561</v>
      </c>
      <c r="AB10" s="54"/>
      <c r="AC10" s="176">
        <f t="shared" si="7"/>
        <v>4486036.9600000009</v>
      </c>
      <c r="AD10" s="176">
        <f t="shared" si="8"/>
        <v>57.113275467155447</v>
      </c>
      <c r="AE10" s="53">
        <v>3368593.9</v>
      </c>
      <c r="AF10" s="176">
        <f t="shared" si="9"/>
        <v>100</v>
      </c>
      <c r="AG10" s="53">
        <v>2272499.77</v>
      </c>
      <c r="AH10" s="53">
        <v>207211.06</v>
      </c>
      <c r="AI10" s="205">
        <f t="shared" ref="AI10:AI28" si="15">AG10+AH10</f>
        <v>2479710.83</v>
      </c>
      <c r="AJ10" s="176">
        <f t="shared" si="10"/>
        <v>73.612637902122898</v>
      </c>
      <c r="AL10" s="146"/>
      <c r="AM10" s="146"/>
      <c r="AN10" s="235">
        <f t="shared" si="11"/>
        <v>-4486036.9600000009</v>
      </c>
      <c r="AO10" s="235">
        <f t="shared" si="12"/>
        <v>0</v>
      </c>
      <c r="AP10" s="235">
        <f t="shared" si="13"/>
        <v>-888883.06999999983</v>
      </c>
    </row>
    <row r="11" spans="1:42" ht="17.45" customHeight="1">
      <c r="A11" s="51" t="s">
        <v>16</v>
      </c>
      <c r="B11" s="52">
        <v>116635</v>
      </c>
      <c r="C11" s="52">
        <v>44500</v>
      </c>
      <c r="D11" s="52">
        <f t="shared" si="0"/>
        <v>38.153213014961203</v>
      </c>
      <c r="E11" s="122">
        <v>44500</v>
      </c>
      <c r="F11" s="122">
        <f t="shared" ref="F11:F29" si="16">E11*100/C11</f>
        <v>100</v>
      </c>
      <c r="G11" s="53">
        <f t="shared" ref="G11:G15" si="17">C11-E11</f>
        <v>0</v>
      </c>
      <c r="H11" s="176">
        <v>109650</v>
      </c>
      <c r="I11" s="176">
        <v>48800</v>
      </c>
      <c r="J11" s="176">
        <v>0</v>
      </c>
      <c r="K11" s="176">
        <f t="shared" ref="K11:K15" si="18">I11+J11</f>
        <v>48800</v>
      </c>
      <c r="L11" s="176">
        <f t="shared" ref="L11:L29" si="19">K11*100/H11</f>
        <v>44.505243958048332</v>
      </c>
      <c r="M11" s="176">
        <v>48800</v>
      </c>
      <c r="N11" s="176">
        <f t="shared" si="1"/>
        <v>44.505243958048332</v>
      </c>
      <c r="O11" s="176">
        <v>48800</v>
      </c>
      <c r="P11" s="176">
        <f t="shared" ref="P11:P15" si="20">O11*100/M11</f>
        <v>100</v>
      </c>
      <c r="Q11" s="176">
        <f t="shared" si="14"/>
        <v>0</v>
      </c>
      <c r="R11" s="176">
        <v>99460</v>
      </c>
      <c r="S11" s="176">
        <v>34526.550000000003</v>
      </c>
      <c r="T11" s="176">
        <v>88310</v>
      </c>
      <c r="U11" s="176">
        <v>0</v>
      </c>
      <c r="V11" s="53">
        <v>0</v>
      </c>
      <c r="W11" s="176">
        <v>0</v>
      </c>
      <c r="X11" s="176">
        <f t="shared" si="4"/>
        <v>88310</v>
      </c>
      <c r="Y11" s="176">
        <f t="shared" ref="Y11:Y28" si="21">U11+W11</f>
        <v>0</v>
      </c>
      <c r="Z11" s="176">
        <f t="shared" ref="Z11:Z28" si="22">X11+Y11</f>
        <v>88310</v>
      </c>
      <c r="AA11" s="176">
        <f t="shared" si="6"/>
        <v>88.789463100744015</v>
      </c>
      <c r="AB11" s="54"/>
      <c r="AC11" s="176">
        <f t="shared" si="7"/>
        <v>11150</v>
      </c>
      <c r="AD11" s="176">
        <f t="shared" si="8"/>
        <v>11.210536899255983</v>
      </c>
      <c r="AE11" s="53">
        <v>88310</v>
      </c>
      <c r="AF11" s="176">
        <f t="shared" si="9"/>
        <v>100</v>
      </c>
      <c r="AG11" s="53">
        <v>43210</v>
      </c>
      <c r="AH11" s="53">
        <v>0</v>
      </c>
      <c r="AI11" s="205">
        <f t="shared" si="15"/>
        <v>43210</v>
      </c>
      <c r="AJ11" s="176">
        <f t="shared" si="10"/>
        <v>48.929906012909072</v>
      </c>
      <c r="AL11" s="146"/>
      <c r="AM11" s="146"/>
      <c r="AN11" s="235">
        <f t="shared" si="11"/>
        <v>-11150</v>
      </c>
      <c r="AO11" s="235">
        <f t="shared" si="12"/>
        <v>0</v>
      </c>
      <c r="AP11" s="235">
        <f t="shared" si="13"/>
        <v>-45100</v>
      </c>
    </row>
    <row r="12" spans="1:42" ht="17.45" customHeight="1">
      <c r="A12" s="51" t="s">
        <v>17</v>
      </c>
      <c r="B12" s="52">
        <v>3380998.6900000004</v>
      </c>
      <c r="C12" s="52">
        <v>2644575.2999999998</v>
      </c>
      <c r="D12" s="52">
        <f t="shared" si="0"/>
        <v>78.218761451220772</v>
      </c>
      <c r="E12" s="122">
        <v>2644575.2999999998</v>
      </c>
      <c r="F12" s="122">
        <f t="shared" si="16"/>
        <v>100</v>
      </c>
      <c r="G12" s="53">
        <f t="shared" si="17"/>
        <v>0</v>
      </c>
      <c r="H12" s="176">
        <v>3429868.7</v>
      </c>
      <c r="I12" s="176">
        <v>2381307.31</v>
      </c>
      <c r="J12" s="176">
        <v>125500</v>
      </c>
      <c r="K12" s="176">
        <f t="shared" si="18"/>
        <v>2506807.31</v>
      </c>
      <c r="L12" s="176">
        <f t="shared" si="19"/>
        <v>73.087559007725275</v>
      </c>
      <c r="M12" s="176">
        <v>2506807.31</v>
      </c>
      <c r="N12" s="176">
        <f t="shared" si="1"/>
        <v>73.087559007725275</v>
      </c>
      <c r="O12" s="176">
        <v>2506807.31</v>
      </c>
      <c r="P12" s="176">
        <f t="shared" si="20"/>
        <v>100</v>
      </c>
      <c r="Q12" s="176">
        <f t="shared" si="14"/>
        <v>0</v>
      </c>
      <c r="R12" s="176">
        <v>3759080.49</v>
      </c>
      <c r="S12" s="176">
        <v>1205236.0299999998</v>
      </c>
      <c r="T12" s="176">
        <v>1393707.3</v>
      </c>
      <c r="U12" s="176">
        <v>0</v>
      </c>
      <c r="V12" s="53">
        <v>633356.35</v>
      </c>
      <c r="W12" s="53">
        <v>176582.15</v>
      </c>
      <c r="X12" s="176">
        <f t="shared" si="4"/>
        <v>2027063.65</v>
      </c>
      <c r="Y12" s="176">
        <f t="shared" si="21"/>
        <v>176582.15</v>
      </c>
      <c r="Z12" s="176">
        <f t="shared" si="22"/>
        <v>2203645.7999999998</v>
      </c>
      <c r="AA12" s="176">
        <f t="shared" si="6"/>
        <v>58.621937089726948</v>
      </c>
      <c r="AB12" s="54"/>
      <c r="AC12" s="176">
        <f t="shared" si="7"/>
        <v>1555434.6900000004</v>
      </c>
      <c r="AD12" s="176">
        <f t="shared" si="8"/>
        <v>41.378062910273044</v>
      </c>
      <c r="AE12" s="53">
        <v>2129945</v>
      </c>
      <c r="AF12" s="176">
        <f t="shared" si="9"/>
        <v>96.655506070893978</v>
      </c>
      <c r="AG12" s="53">
        <v>1308068.72</v>
      </c>
      <c r="AH12" s="53">
        <v>348471.2</v>
      </c>
      <c r="AI12" s="205">
        <f t="shared" si="15"/>
        <v>1656539.92</v>
      </c>
      <c r="AJ12" s="176">
        <f t="shared" si="10"/>
        <v>77.773835474624931</v>
      </c>
      <c r="AL12" s="146"/>
      <c r="AM12" s="146"/>
      <c r="AN12" s="235">
        <f t="shared" si="11"/>
        <v>-1555434.6900000004</v>
      </c>
      <c r="AO12" s="235">
        <f t="shared" si="12"/>
        <v>-73700.799999999814</v>
      </c>
      <c r="AP12" s="235">
        <f t="shared" si="13"/>
        <v>-473405.08000000007</v>
      </c>
    </row>
    <row r="13" spans="1:42" ht="31.5">
      <c r="A13" s="57" t="s">
        <v>18</v>
      </c>
      <c r="B13" s="52">
        <v>1013044.12</v>
      </c>
      <c r="C13" s="52">
        <v>990532.32</v>
      </c>
      <c r="D13" s="52">
        <f t="shared" si="0"/>
        <v>97.777806557921679</v>
      </c>
      <c r="E13" s="122">
        <v>990532.32</v>
      </c>
      <c r="F13" s="122">
        <f t="shared" si="16"/>
        <v>100</v>
      </c>
      <c r="G13" s="53">
        <f t="shared" si="17"/>
        <v>0</v>
      </c>
      <c r="H13" s="176">
        <v>1232453.3</v>
      </c>
      <c r="I13" s="176">
        <v>1010821.6</v>
      </c>
      <c r="J13" s="176">
        <v>230285.6</v>
      </c>
      <c r="K13" s="176">
        <f t="shared" si="18"/>
        <v>1241107.2</v>
      </c>
      <c r="L13" s="176">
        <f t="shared" si="19"/>
        <v>100.7021685933252</v>
      </c>
      <c r="M13" s="176">
        <v>1241107.2</v>
      </c>
      <c r="N13" s="176">
        <f t="shared" si="1"/>
        <v>100.7021685933252</v>
      </c>
      <c r="O13" s="176">
        <v>1241107.2</v>
      </c>
      <c r="P13" s="176">
        <f t="shared" si="20"/>
        <v>100</v>
      </c>
      <c r="Q13" s="176">
        <f t="shared" si="14"/>
        <v>0</v>
      </c>
      <c r="R13" s="176">
        <v>1389432</v>
      </c>
      <c r="S13" s="176">
        <v>204103.15</v>
      </c>
      <c r="T13" s="176">
        <v>792463.11</v>
      </c>
      <c r="U13" s="176">
        <v>0</v>
      </c>
      <c r="V13" s="53">
        <v>233185.5</v>
      </c>
      <c r="W13" s="176">
        <v>0</v>
      </c>
      <c r="X13" s="176">
        <f t="shared" si="4"/>
        <v>1025648.61</v>
      </c>
      <c r="Y13" s="176">
        <f t="shared" si="21"/>
        <v>0</v>
      </c>
      <c r="Z13" s="176">
        <f t="shared" si="22"/>
        <v>1025648.61</v>
      </c>
      <c r="AA13" s="176">
        <f t="shared" si="6"/>
        <v>73.817834194116728</v>
      </c>
      <c r="AB13" s="54"/>
      <c r="AC13" s="176">
        <f t="shared" si="7"/>
        <v>363783.39</v>
      </c>
      <c r="AD13" s="176">
        <f t="shared" si="8"/>
        <v>26.182165805883269</v>
      </c>
      <c r="AE13" s="53">
        <v>1025648.61</v>
      </c>
      <c r="AF13" s="176">
        <f t="shared" si="9"/>
        <v>100</v>
      </c>
      <c r="AG13" s="53">
        <v>423830</v>
      </c>
      <c r="AH13" s="53">
        <v>0</v>
      </c>
      <c r="AI13" s="205">
        <f t="shared" si="15"/>
        <v>423830</v>
      </c>
      <c r="AJ13" s="176">
        <f t="shared" si="10"/>
        <v>41.323119425862629</v>
      </c>
      <c r="AL13" s="146"/>
      <c r="AM13" s="146"/>
      <c r="AN13" s="235">
        <f t="shared" si="11"/>
        <v>-363783.39</v>
      </c>
      <c r="AO13" s="235">
        <f t="shared" si="12"/>
        <v>0</v>
      </c>
      <c r="AP13" s="235">
        <f t="shared" si="13"/>
        <v>-601818.61</v>
      </c>
    </row>
    <row r="14" spans="1:42" ht="17.45" customHeight="1">
      <c r="A14" s="51" t="s">
        <v>19</v>
      </c>
      <c r="B14" s="52">
        <v>0</v>
      </c>
      <c r="C14" s="52">
        <v>0</v>
      </c>
      <c r="D14" s="52" t="e">
        <f t="shared" si="0"/>
        <v>#DIV/0!</v>
      </c>
      <c r="E14" s="122">
        <v>0</v>
      </c>
      <c r="F14" s="122" t="e">
        <f t="shared" si="16"/>
        <v>#DIV/0!</v>
      </c>
      <c r="G14" s="53">
        <f t="shared" si="17"/>
        <v>0</v>
      </c>
      <c r="H14" s="176">
        <v>0</v>
      </c>
      <c r="I14" s="176">
        <v>0</v>
      </c>
      <c r="J14" s="176">
        <v>0</v>
      </c>
      <c r="K14" s="176">
        <f t="shared" si="18"/>
        <v>0</v>
      </c>
      <c r="L14" s="176" t="e">
        <f t="shared" si="19"/>
        <v>#DIV/0!</v>
      </c>
      <c r="M14" s="176">
        <v>0</v>
      </c>
      <c r="N14" s="176" t="e">
        <f t="shared" si="1"/>
        <v>#DIV/0!</v>
      </c>
      <c r="O14" s="176">
        <v>0</v>
      </c>
      <c r="P14" s="176" t="e">
        <f t="shared" si="20"/>
        <v>#DIV/0!</v>
      </c>
      <c r="Q14" s="176">
        <f t="shared" si="14"/>
        <v>0</v>
      </c>
      <c r="R14" s="176">
        <v>0</v>
      </c>
      <c r="S14" s="176">
        <v>0</v>
      </c>
      <c r="T14" s="176">
        <v>0</v>
      </c>
      <c r="U14" s="176">
        <v>0</v>
      </c>
      <c r="V14" s="53">
        <v>0</v>
      </c>
      <c r="W14" s="176">
        <v>0</v>
      </c>
      <c r="X14" s="176">
        <f t="shared" si="4"/>
        <v>0</v>
      </c>
      <c r="Y14" s="176">
        <f t="shared" si="21"/>
        <v>0</v>
      </c>
      <c r="Z14" s="176">
        <f t="shared" si="22"/>
        <v>0</v>
      </c>
      <c r="AA14" s="176" t="e">
        <f t="shared" si="6"/>
        <v>#DIV/0!</v>
      </c>
      <c r="AB14" s="54"/>
      <c r="AC14" s="176">
        <f t="shared" si="7"/>
        <v>0</v>
      </c>
      <c r="AD14" s="176" t="e">
        <f t="shared" si="8"/>
        <v>#DIV/0!</v>
      </c>
      <c r="AE14" s="53">
        <v>0</v>
      </c>
      <c r="AF14" s="176" t="e">
        <f t="shared" si="9"/>
        <v>#DIV/0!</v>
      </c>
      <c r="AG14" s="53">
        <v>0</v>
      </c>
      <c r="AH14" s="53">
        <v>0</v>
      </c>
      <c r="AI14" s="205">
        <f t="shared" si="15"/>
        <v>0</v>
      </c>
      <c r="AJ14" s="176" t="e">
        <f t="shared" si="10"/>
        <v>#DIV/0!</v>
      </c>
      <c r="AL14" s="146"/>
      <c r="AM14" s="146"/>
      <c r="AN14" s="235">
        <f t="shared" si="11"/>
        <v>0</v>
      </c>
      <c r="AO14" s="235">
        <f t="shared" si="12"/>
        <v>0</v>
      </c>
      <c r="AP14" s="235">
        <f t="shared" si="13"/>
        <v>0</v>
      </c>
    </row>
    <row r="15" spans="1:42" ht="17.45" customHeight="1">
      <c r="A15" s="51" t="s">
        <v>20</v>
      </c>
      <c r="B15" s="52">
        <v>481415.22</v>
      </c>
      <c r="C15" s="52">
        <v>390807.78</v>
      </c>
      <c r="D15" s="52">
        <f t="shared" si="0"/>
        <v>81.178941538242185</v>
      </c>
      <c r="E15" s="122">
        <v>390807.78</v>
      </c>
      <c r="F15" s="122">
        <f t="shared" si="16"/>
        <v>99.999999999999986</v>
      </c>
      <c r="G15" s="53">
        <f t="shared" si="17"/>
        <v>0</v>
      </c>
      <c r="H15" s="176">
        <v>500283.27</v>
      </c>
      <c r="I15" s="176">
        <v>289139.66000000003</v>
      </c>
      <c r="J15" s="176">
        <v>0</v>
      </c>
      <c r="K15" s="176">
        <f t="shared" si="18"/>
        <v>289139.66000000003</v>
      </c>
      <c r="L15" s="176">
        <f t="shared" si="19"/>
        <v>57.795188713786096</v>
      </c>
      <c r="M15" s="176">
        <v>289139.66000000003</v>
      </c>
      <c r="N15" s="176">
        <f t="shared" si="1"/>
        <v>57.795188713786096</v>
      </c>
      <c r="O15" s="176">
        <v>289139.66000000003</v>
      </c>
      <c r="P15" s="176">
        <f t="shared" si="20"/>
        <v>100</v>
      </c>
      <c r="Q15" s="176">
        <f t="shared" si="14"/>
        <v>0</v>
      </c>
      <c r="R15" s="176">
        <v>514933.03</v>
      </c>
      <c r="S15" s="176">
        <v>151325.79999999999</v>
      </c>
      <c r="T15" s="176">
        <v>249051.56</v>
      </c>
      <c r="U15" s="176">
        <v>0</v>
      </c>
      <c r="V15" s="53">
        <v>22811.4</v>
      </c>
      <c r="W15" s="176">
        <v>0</v>
      </c>
      <c r="X15" s="176">
        <f t="shared" si="4"/>
        <v>271862.96000000002</v>
      </c>
      <c r="Y15" s="176">
        <f t="shared" si="21"/>
        <v>0</v>
      </c>
      <c r="Z15" s="176">
        <f t="shared" si="22"/>
        <v>271862.96000000002</v>
      </c>
      <c r="AA15" s="176">
        <f t="shared" si="6"/>
        <v>52.795789774837324</v>
      </c>
      <c r="AB15" s="54"/>
      <c r="AC15" s="176">
        <f t="shared" si="7"/>
        <v>243070.07</v>
      </c>
      <c r="AD15" s="176">
        <f t="shared" si="8"/>
        <v>47.204210225162676</v>
      </c>
      <c r="AE15" s="53">
        <v>271862.96000000002</v>
      </c>
      <c r="AF15" s="176">
        <f t="shared" si="9"/>
        <v>100</v>
      </c>
      <c r="AG15" s="53">
        <v>142120.91</v>
      </c>
      <c r="AH15" s="53">
        <v>3500</v>
      </c>
      <c r="AI15" s="205">
        <f t="shared" si="15"/>
        <v>145620.91</v>
      </c>
      <c r="AJ15" s="176">
        <f t="shared" si="10"/>
        <v>53.564086111620348</v>
      </c>
      <c r="AL15" s="146"/>
      <c r="AM15" s="146"/>
      <c r="AN15" s="235">
        <f t="shared" si="11"/>
        <v>-243070.07</v>
      </c>
      <c r="AO15" s="235">
        <f t="shared" si="12"/>
        <v>0</v>
      </c>
      <c r="AP15" s="235">
        <f t="shared" si="13"/>
        <v>-126242.05000000002</v>
      </c>
    </row>
    <row r="16" spans="1:42" s="40" customFormat="1" ht="17.45" customHeight="1">
      <c r="A16" s="58" t="s">
        <v>22</v>
      </c>
      <c r="B16" s="47">
        <f>SUM(B17:B28)</f>
        <v>4970066.5</v>
      </c>
      <c r="C16" s="47">
        <f>SUM(C17:C28)</f>
        <v>2774616.3000000003</v>
      </c>
      <c r="D16" s="47">
        <f t="shared" si="0"/>
        <v>55.826542763562621</v>
      </c>
      <c r="E16" s="151">
        <f>SUM(E17:E28)</f>
        <v>2774616.3000000003</v>
      </c>
      <c r="F16" s="151">
        <f>E16*100/C16</f>
        <v>99.999999999999986</v>
      </c>
      <c r="G16" s="49">
        <f>SUM(G17:G28)</f>
        <v>0</v>
      </c>
      <c r="H16" s="201">
        <f>SUM(H17:H28)</f>
        <v>5433385.5</v>
      </c>
      <c r="I16" s="201">
        <f>SUM(I17:I28)</f>
        <v>3502122.3</v>
      </c>
      <c r="J16" s="201">
        <f>SUM(J17:J28)</f>
        <v>106390.16</v>
      </c>
      <c r="K16" s="201">
        <f>SUM(K17:K28)</f>
        <v>3608512.46</v>
      </c>
      <c r="L16" s="201">
        <f t="shared" si="19"/>
        <v>66.413702101571843</v>
      </c>
      <c r="M16" s="201">
        <f>SUM(M17:M28)</f>
        <v>3608512.46</v>
      </c>
      <c r="N16" s="201">
        <f t="shared" si="1"/>
        <v>66.413702101571843</v>
      </c>
      <c r="O16" s="201">
        <f>SUM(O17:O28)</f>
        <v>3608512.46</v>
      </c>
      <c r="P16" s="201">
        <f>O16*100/M16</f>
        <v>100</v>
      </c>
      <c r="Q16" s="201">
        <f>SUM(Q17:Q28)</f>
        <v>0</v>
      </c>
      <c r="R16" s="201">
        <f>SUM(R17:R28)</f>
        <v>4974797.5</v>
      </c>
      <c r="S16" s="201">
        <f>SUM(S17:S28)</f>
        <v>514149.33999999997</v>
      </c>
      <c r="T16" s="201">
        <f t="shared" ref="T16:V16" si="23">SUM(T17:T28)</f>
        <v>2850911.7</v>
      </c>
      <c r="U16" s="201">
        <f>SUM(U17:U28)</f>
        <v>0</v>
      </c>
      <c r="V16" s="201">
        <f t="shared" si="23"/>
        <v>384635</v>
      </c>
      <c r="W16" s="201">
        <f>SUM(W17:W28)</f>
        <v>79329</v>
      </c>
      <c r="X16" s="201">
        <f t="shared" si="4"/>
        <v>3235546.7</v>
      </c>
      <c r="Y16" s="201">
        <f t="shared" si="5"/>
        <v>79329</v>
      </c>
      <c r="Z16" s="201">
        <f t="shared" si="22"/>
        <v>3314875.7</v>
      </c>
      <c r="AA16" s="201">
        <f t="shared" si="6"/>
        <v>66.63337954961986</v>
      </c>
      <c r="AB16" s="59"/>
      <c r="AC16" s="201">
        <f t="shared" si="7"/>
        <v>1659921.7999999998</v>
      </c>
      <c r="AD16" s="201">
        <f t="shared" si="8"/>
        <v>33.366620450380132</v>
      </c>
      <c r="AE16" s="201">
        <f t="shared" ref="AE16" si="24">SUM(AE17:AE28)</f>
        <v>3314875.7</v>
      </c>
      <c r="AF16" s="201">
        <f t="shared" si="9"/>
        <v>100</v>
      </c>
      <c r="AG16" s="201">
        <f>SUM(AG17:AG28)</f>
        <v>1899057.7</v>
      </c>
      <c r="AH16" s="201">
        <f>SUM(AH17:AH28)</f>
        <v>295038.5</v>
      </c>
      <c r="AI16" s="201">
        <f>SUM(AI17:AI28)</f>
        <v>2194096.2000000002</v>
      </c>
      <c r="AJ16" s="201">
        <f t="shared" si="10"/>
        <v>66.189395879911885</v>
      </c>
      <c r="AL16" s="146"/>
      <c r="AM16" s="146"/>
      <c r="AN16" s="232">
        <f t="shared" si="11"/>
        <v>-1659921.7999999998</v>
      </c>
      <c r="AO16" s="232">
        <f t="shared" si="12"/>
        <v>0</v>
      </c>
      <c r="AP16" s="232">
        <f t="shared" si="13"/>
        <v>-1120779.5</v>
      </c>
    </row>
    <row r="17" spans="1:42" ht="17.45" customHeight="1">
      <c r="A17" s="143" t="s">
        <v>23</v>
      </c>
      <c r="B17" s="52">
        <v>1030246</v>
      </c>
      <c r="C17" s="52">
        <v>375461.4</v>
      </c>
      <c r="D17" s="52">
        <f t="shared" si="0"/>
        <v>36.443859039491542</v>
      </c>
      <c r="E17" s="122">
        <v>375461.4</v>
      </c>
      <c r="F17" s="122">
        <f t="shared" si="16"/>
        <v>100</v>
      </c>
      <c r="G17" s="53">
        <f t="shared" ref="G17:G28" si="25">C17-E17</f>
        <v>0</v>
      </c>
      <c r="H17" s="176">
        <v>1212349</v>
      </c>
      <c r="I17" s="176">
        <v>506242</v>
      </c>
      <c r="J17" s="176">
        <v>1540</v>
      </c>
      <c r="K17" s="176">
        <f t="shared" ref="K17:K28" si="26">I17+J17</f>
        <v>507782</v>
      </c>
      <c r="L17" s="176">
        <f t="shared" si="19"/>
        <v>41.884143922253408</v>
      </c>
      <c r="M17" s="176">
        <v>507782</v>
      </c>
      <c r="N17" s="176">
        <f t="shared" si="1"/>
        <v>41.884143922253408</v>
      </c>
      <c r="O17" s="176">
        <v>507782</v>
      </c>
      <c r="P17" s="176">
        <f t="shared" ref="P17:P29" si="27">O17*100/M17</f>
        <v>100</v>
      </c>
      <c r="Q17" s="176">
        <f t="shared" ref="Q17:Q28" si="28">M17-O17</f>
        <v>0</v>
      </c>
      <c r="R17" s="176">
        <v>745367.5</v>
      </c>
      <c r="S17" s="176">
        <v>198759</v>
      </c>
      <c r="T17" s="176">
        <v>339847.5</v>
      </c>
      <c r="U17" s="176">
        <v>0</v>
      </c>
      <c r="V17" s="53">
        <v>15675</v>
      </c>
      <c r="W17" s="53">
        <v>2850</v>
      </c>
      <c r="X17" s="176">
        <f t="shared" si="4"/>
        <v>355522.5</v>
      </c>
      <c r="Y17" s="176">
        <f t="shared" si="21"/>
        <v>2850</v>
      </c>
      <c r="Z17" s="176">
        <f t="shared" si="22"/>
        <v>358372.5</v>
      </c>
      <c r="AA17" s="176">
        <f t="shared" si="6"/>
        <v>48.079973972570578</v>
      </c>
      <c r="AB17" s="54"/>
      <c r="AC17" s="176">
        <f t="shared" si="7"/>
        <v>386995</v>
      </c>
      <c r="AD17" s="176">
        <f t="shared" si="8"/>
        <v>51.920026027429422</v>
      </c>
      <c r="AE17" s="53">
        <v>358372.5</v>
      </c>
      <c r="AF17" s="176">
        <f t="shared" si="9"/>
        <v>100</v>
      </c>
      <c r="AG17" s="53">
        <v>242351</v>
      </c>
      <c r="AH17" s="53">
        <v>55806.5</v>
      </c>
      <c r="AI17" s="205">
        <f t="shared" si="15"/>
        <v>298157.5</v>
      </c>
      <c r="AJ17" s="176">
        <f t="shared" si="10"/>
        <v>83.197650489365117</v>
      </c>
      <c r="AL17" s="146"/>
      <c r="AM17" s="146"/>
      <c r="AN17" s="235">
        <f t="shared" si="11"/>
        <v>-386995</v>
      </c>
      <c r="AO17" s="235">
        <f t="shared" si="12"/>
        <v>0</v>
      </c>
      <c r="AP17" s="235">
        <f t="shared" si="13"/>
        <v>-60215</v>
      </c>
    </row>
    <row r="18" spans="1:42" ht="17.45" customHeight="1">
      <c r="A18" s="143" t="s">
        <v>24</v>
      </c>
      <c r="B18" s="52">
        <v>0</v>
      </c>
      <c r="C18" s="52">
        <v>0</v>
      </c>
      <c r="D18" s="52" t="e">
        <f t="shared" si="0"/>
        <v>#DIV/0!</v>
      </c>
      <c r="E18" s="122">
        <v>0</v>
      </c>
      <c r="F18" s="122" t="e">
        <f t="shared" si="16"/>
        <v>#DIV/0!</v>
      </c>
      <c r="G18" s="53">
        <f t="shared" si="25"/>
        <v>0</v>
      </c>
      <c r="H18" s="176">
        <v>0</v>
      </c>
      <c r="I18" s="176">
        <v>0</v>
      </c>
      <c r="J18" s="176">
        <v>0</v>
      </c>
      <c r="K18" s="176">
        <f t="shared" si="26"/>
        <v>0</v>
      </c>
      <c r="L18" s="176" t="e">
        <f t="shared" si="19"/>
        <v>#DIV/0!</v>
      </c>
      <c r="M18" s="176">
        <v>0</v>
      </c>
      <c r="N18" s="176" t="e">
        <f t="shared" si="1"/>
        <v>#DIV/0!</v>
      </c>
      <c r="O18" s="176">
        <v>0</v>
      </c>
      <c r="P18" s="176" t="e">
        <f t="shared" si="27"/>
        <v>#DIV/0!</v>
      </c>
      <c r="Q18" s="176">
        <f t="shared" si="28"/>
        <v>0</v>
      </c>
      <c r="R18" s="176">
        <v>0</v>
      </c>
      <c r="S18" s="176">
        <v>0</v>
      </c>
      <c r="T18" s="176">
        <v>0</v>
      </c>
      <c r="U18" s="176">
        <v>0</v>
      </c>
      <c r="V18" s="53">
        <v>0</v>
      </c>
      <c r="W18" s="176">
        <v>0</v>
      </c>
      <c r="X18" s="176">
        <f t="shared" si="4"/>
        <v>0</v>
      </c>
      <c r="Y18" s="176">
        <f t="shared" si="21"/>
        <v>0</v>
      </c>
      <c r="Z18" s="176">
        <f t="shared" si="22"/>
        <v>0</v>
      </c>
      <c r="AA18" s="176" t="e">
        <f t="shared" si="6"/>
        <v>#DIV/0!</v>
      </c>
      <c r="AB18" s="54"/>
      <c r="AC18" s="176">
        <f t="shared" si="7"/>
        <v>0</v>
      </c>
      <c r="AD18" s="176" t="e">
        <f t="shared" si="8"/>
        <v>#DIV/0!</v>
      </c>
      <c r="AE18" s="53">
        <v>0</v>
      </c>
      <c r="AF18" s="176" t="e">
        <f t="shared" si="9"/>
        <v>#DIV/0!</v>
      </c>
      <c r="AG18" s="53">
        <v>0</v>
      </c>
      <c r="AH18" s="53">
        <v>0</v>
      </c>
      <c r="AI18" s="205">
        <f t="shared" si="15"/>
        <v>0</v>
      </c>
      <c r="AJ18" s="176" t="e">
        <f t="shared" si="10"/>
        <v>#DIV/0!</v>
      </c>
      <c r="AL18" s="146"/>
      <c r="AM18" s="146"/>
      <c r="AN18" s="235">
        <f t="shared" si="11"/>
        <v>0</v>
      </c>
      <c r="AO18" s="235">
        <f t="shared" si="12"/>
        <v>0</v>
      </c>
      <c r="AP18" s="235">
        <f t="shared" si="13"/>
        <v>0</v>
      </c>
    </row>
    <row r="19" spans="1:42" s="139" customFormat="1" ht="17.45" customHeight="1">
      <c r="A19" s="172" t="s">
        <v>138</v>
      </c>
      <c r="B19" s="52">
        <v>745000</v>
      </c>
      <c r="C19" s="52">
        <v>713328.3</v>
      </c>
      <c r="D19" s="52">
        <f t="shared" si="0"/>
        <v>95.748765100671136</v>
      </c>
      <c r="E19" s="122">
        <v>713328.3</v>
      </c>
      <c r="F19" s="122">
        <f t="shared" si="16"/>
        <v>100</v>
      </c>
      <c r="G19" s="53">
        <f t="shared" si="25"/>
        <v>0</v>
      </c>
      <c r="H19" s="176">
        <v>813045</v>
      </c>
      <c r="I19" s="176">
        <v>799455.9</v>
      </c>
      <c r="J19" s="176">
        <v>0</v>
      </c>
      <c r="K19" s="176">
        <f t="shared" si="26"/>
        <v>799455.9</v>
      </c>
      <c r="L19" s="176">
        <f t="shared" si="19"/>
        <v>98.328616497241853</v>
      </c>
      <c r="M19" s="176">
        <v>799455.9</v>
      </c>
      <c r="N19" s="176">
        <f t="shared" si="1"/>
        <v>98.328616497241853</v>
      </c>
      <c r="O19" s="176">
        <v>799455.9</v>
      </c>
      <c r="P19" s="176">
        <f t="shared" si="27"/>
        <v>100</v>
      </c>
      <c r="Q19" s="176">
        <f t="shared" si="28"/>
        <v>0</v>
      </c>
      <c r="R19" s="176">
        <v>808945</v>
      </c>
      <c r="S19" s="176">
        <v>5892.56</v>
      </c>
      <c r="T19" s="176">
        <v>589909.69999999995</v>
      </c>
      <c r="U19" s="176">
        <v>0</v>
      </c>
      <c r="V19" s="53">
        <v>103684</v>
      </c>
      <c r="W19" s="176">
        <v>0</v>
      </c>
      <c r="X19" s="176">
        <f t="shared" si="4"/>
        <v>693593.7</v>
      </c>
      <c r="Y19" s="176">
        <f t="shared" si="21"/>
        <v>0</v>
      </c>
      <c r="Z19" s="176">
        <f t="shared" si="22"/>
        <v>693593.7</v>
      </c>
      <c r="AA19" s="176">
        <f t="shared" si="6"/>
        <v>85.74052624096818</v>
      </c>
      <c r="AB19" s="54"/>
      <c r="AC19" s="176">
        <v>0</v>
      </c>
      <c r="AD19" s="176">
        <f t="shared" si="8"/>
        <v>0</v>
      </c>
      <c r="AE19" s="53">
        <v>693593.7</v>
      </c>
      <c r="AF19" s="176">
        <f t="shared" si="9"/>
        <v>100</v>
      </c>
      <c r="AG19" s="53">
        <v>582086.69999999995</v>
      </c>
      <c r="AH19" s="53">
        <v>1680</v>
      </c>
      <c r="AI19" s="205">
        <f t="shared" si="15"/>
        <v>583766.69999999995</v>
      </c>
      <c r="AJ19" s="176">
        <f t="shared" si="10"/>
        <v>84.165513614094237</v>
      </c>
      <c r="AL19" s="146"/>
      <c r="AM19" s="146"/>
      <c r="AN19" s="235">
        <f t="shared" si="11"/>
        <v>-115351.30000000005</v>
      </c>
      <c r="AO19" s="235">
        <f t="shared" si="12"/>
        <v>0</v>
      </c>
      <c r="AP19" s="235">
        <f t="shared" si="13"/>
        <v>-109827</v>
      </c>
    </row>
    <row r="20" spans="1:42" ht="17.45" customHeight="1">
      <c r="A20" s="143" t="s">
        <v>139</v>
      </c>
      <c r="B20" s="52">
        <v>19950</v>
      </c>
      <c r="C20" s="52">
        <v>8500</v>
      </c>
      <c r="D20" s="52">
        <f t="shared" si="0"/>
        <v>42.606516290726816</v>
      </c>
      <c r="E20" s="122">
        <v>8500</v>
      </c>
      <c r="F20" s="122">
        <f t="shared" si="16"/>
        <v>100</v>
      </c>
      <c r="G20" s="53">
        <f t="shared" si="25"/>
        <v>0</v>
      </c>
      <c r="H20" s="176">
        <v>125960</v>
      </c>
      <c r="I20" s="176">
        <v>5950</v>
      </c>
      <c r="J20" s="176">
        <v>0</v>
      </c>
      <c r="K20" s="176">
        <f t="shared" si="26"/>
        <v>5950</v>
      </c>
      <c r="L20" s="176">
        <f t="shared" si="19"/>
        <v>4.7237218164496664</v>
      </c>
      <c r="M20" s="176">
        <v>5950</v>
      </c>
      <c r="N20" s="176">
        <f t="shared" si="1"/>
        <v>4.7237218164496664</v>
      </c>
      <c r="O20" s="176">
        <v>5950</v>
      </c>
      <c r="P20" s="176">
        <f t="shared" si="27"/>
        <v>100</v>
      </c>
      <c r="Q20" s="176">
        <f t="shared" si="28"/>
        <v>0</v>
      </c>
      <c r="R20" s="176">
        <v>33650</v>
      </c>
      <c r="S20" s="176">
        <v>0</v>
      </c>
      <c r="T20" s="176">
        <v>0</v>
      </c>
      <c r="U20" s="176">
        <v>0</v>
      </c>
      <c r="V20" s="53">
        <v>13600</v>
      </c>
      <c r="W20" s="176">
        <v>0</v>
      </c>
      <c r="X20" s="176">
        <f t="shared" si="4"/>
        <v>13600</v>
      </c>
      <c r="Y20" s="176">
        <f t="shared" si="21"/>
        <v>0</v>
      </c>
      <c r="Z20" s="176">
        <f t="shared" si="22"/>
        <v>13600</v>
      </c>
      <c r="AA20" s="176">
        <f t="shared" si="6"/>
        <v>40.416047548291232</v>
      </c>
      <c r="AB20" s="54"/>
      <c r="AC20" s="176">
        <f t="shared" ref="AC20:AC29" si="29">R20-Z20</f>
        <v>20050</v>
      </c>
      <c r="AD20" s="176">
        <f t="shared" si="8"/>
        <v>59.583952451708768</v>
      </c>
      <c r="AE20" s="53">
        <v>13600</v>
      </c>
      <c r="AF20" s="176">
        <f t="shared" si="9"/>
        <v>100</v>
      </c>
      <c r="AG20" s="53">
        <v>0</v>
      </c>
      <c r="AH20" s="53">
        <v>0</v>
      </c>
      <c r="AI20" s="205">
        <f t="shared" si="15"/>
        <v>0</v>
      </c>
      <c r="AJ20" s="176">
        <f t="shared" si="10"/>
        <v>0</v>
      </c>
      <c r="AL20" s="146"/>
      <c r="AM20" s="146"/>
      <c r="AN20" s="235">
        <f t="shared" si="11"/>
        <v>-20050</v>
      </c>
      <c r="AO20" s="235">
        <f t="shared" si="12"/>
        <v>0</v>
      </c>
      <c r="AP20" s="235">
        <f t="shared" si="13"/>
        <v>-13600</v>
      </c>
    </row>
    <row r="21" spans="1:42" ht="17.45" customHeight="1">
      <c r="A21" s="143" t="s">
        <v>140</v>
      </c>
      <c r="B21" s="52">
        <v>0</v>
      </c>
      <c r="C21" s="52">
        <v>20900</v>
      </c>
      <c r="D21" s="52" t="e">
        <f t="shared" si="0"/>
        <v>#DIV/0!</v>
      </c>
      <c r="E21" s="122">
        <v>20900</v>
      </c>
      <c r="F21" s="122">
        <f t="shared" si="16"/>
        <v>100</v>
      </c>
      <c r="G21" s="53">
        <f t="shared" si="25"/>
        <v>0</v>
      </c>
      <c r="H21" s="176">
        <v>0</v>
      </c>
      <c r="I21" s="176">
        <v>0</v>
      </c>
      <c r="J21" s="176">
        <v>0</v>
      </c>
      <c r="K21" s="176">
        <f t="shared" si="26"/>
        <v>0</v>
      </c>
      <c r="L21" s="176" t="e">
        <f t="shared" si="19"/>
        <v>#DIV/0!</v>
      </c>
      <c r="M21" s="176">
        <v>0</v>
      </c>
      <c r="N21" s="176" t="e">
        <f t="shared" si="1"/>
        <v>#DIV/0!</v>
      </c>
      <c r="O21" s="176">
        <v>0</v>
      </c>
      <c r="P21" s="176" t="e">
        <f t="shared" si="27"/>
        <v>#DIV/0!</v>
      </c>
      <c r="Q21" s="176">
        <f t="shared" si="28"/>
        <v>0</v>
      </c>
      <c r="R21" s="176">
        <v>9600</v>
      </c>
      <c r="S21" s="176">
        <v>0</v>
      </c>
      <c r="T21" s="176">
        <v>0</v>
      </c>
      <c r="U21" s="176">
        <v>0</v>
      </c>
      <c r="V21" s="53">
        <v>0</v>
      </c>
      <c r="W21" s="176">
        <v>0</v>
      </c>
      <c r="X21" s="176">
        <f t="shared" si="4"/>
        <v>0</v>
      </c>
      <c r="Y21" s="176">
        <f t="shared" si="21"/>
        <v>0</v>
      </c>
      <c r="Z21" s="176">
        <f t="shared" si="22"/>
        <v>0</v>
      </c>
      <c r="AA21" s="176">
        <f t="shared" si="6"/>
        <v>0</v>
      </c>
      <c r="AB21" s="54"/>
      <c r="AC21" s="176">
        <f t="shared" si="29"/>
        <v>9600</v>
      </c>
      <c r="AD21" s="176">
        <f t="shared" si="8"/>
        <v>100</v>
      </c>
      <c r="AE21" s="53">
        <v>0</v>
      </c>
      <c r="AF21" s="176" t="e">
        <f t="shared" si="9"/>
        <v>#DIV/0!</v>
      </c>
      <c r="AG21" s="53">
        <v>0</v>
      </c>
      <c r="AH21" s="53">
        <v>0</v>
      </c>
      <c r="AI21" s="205">
        <f t="shared" si="15"/>
        <v>0</v>
      </c>
      <c r="AJ21" s="176" t="e">
        <f t="shared" si="10"/>
        <v>#DIV/0!</v>
      </c>
      <c r="AL21" s="146"/>
      <c r="AM21" s="146"/>
      <c r="AN21" s="237">
        <f t="shared" si="11"/>
        <v>-9600</v>
      </c>
      <c r="AO21" s="235">
        <f t="shared" si="12"/>
        <v>0</v>
      </c>
      <c r="AP21" s="235">
        <f t="shared" si="13"/>
        <v>0</v>
      </c>
    </row>
    <row r="22" spans="1:42" s="65" customFormat="1" ht="17.45" customHeight="1">
      <c r="A22" s="143" t="s">
        <v>141</v>
      </c>
      <c r="B22" s="52">
        <v>393270</v>
      </c>
      <c r="C22" s="52">
        <v>263501.5</v>
      </c>
      <c r="D22" s="52">
        <f t="shared" si="0"/>
        <v>67.002695349251155</v>
      </c>
      <c r="E22" s="122">
        <v>263501.5</v>
      </c>
      <c r="F22" s="122">
        <f t="shared" si="16"/>
        <v>100</v>
      </c>
      <c r="G22" s="53">
        <f t="shared" si="25"/>
        <v>0</v>
      </c>
      <c r="H22" s="176">
        <v>179060</v>
      </c>
      <c r="I22" s="176">
        <v>225060</v>
      </c>
      <c r="J22" s="176">
        <v>0</v>
      </c>
      <c r="K22" s="176">
        <f t="shared" si="26"/>
        <v>225060</v>
      </c>
      <c r="L22" s="176">
        <f t="shared" si="19"/>
        <v>125.68971294538143</v>
      </c>
      <c r="M22" s="176">
        <v>225060</v>
      </c>
      <c r="N22" s="176">
        <f t="shared" si="1"/>
        <v>125.68971294538143</v>
      </c>
      <c r="O22" s="176">
        <v>225060</v>
      </c>
      <c r="P22" s="176">
        <f t="shared" si="27"/>
        <v>100</v>
      </c>
      <c r="Q22" s="176">
        <f t="shared" si="28"/>
        <v>0</v>
      </c>
      <c r="R22" s="176">
        <v>388250</v>
      </c>
      <c r="S22" s="176">
        <v>101425</v>
      </c>
      <c r="T22" s="176">
        <v>139650</v>
      </c>
      <c r="U22" s="176">
        <v>0</v>
      </c>
      <c r="V22" s="53">
        <v>80000</v>
      </c>
      <c r="W22" s="176">
        <v>0</v>
      </c>
      <c r="X22" s="176">
        <f t="shared" si="4"/>
        <v>219650</v>
      </c>
      <c r="Y22" s="176">
        <f t="shared" si="21"/>
        <v>0</v>
      </c>
      <c r="Z22" s="176">
        <f t="shared" si="22"/>
        <v>219650</v>
      </c>
      <c r="AA22" s="176">
        <f t="shared" si="6"/>
        <v>56.574372182871862</v>
      </c>
      <c r="AB22" s="54"/>
      <c r="AC22" s="176">
        <f t="shared" si="29"/>
        <v>168600</v>
      </c>
      <c r="AD22" s="176">
        <f t="shared" si="8"/>
        <v>43.425627817128138</v>
      </c>
      <c r="AE22" s="53">
        <v>219650</v>
      </c>
      <c r="AF22" s="176">
        <f t="shared" si="9"/>
        <v>100</v>
      </c>
      <c r="AG22" s="53">
        <v>128250</v>
      </c>
      <c r="AH22" s="53">
        <v>0</v>
      </c>
      <c r="AI22" s="205">
        <f t="shared" si="15"/>
        <v>128250</v>
      </c>
      <c r="AJ22" s="176">
        <f t="shared" si="10"/>
        <v>58.38834509446847</v>
      </c>
      <c r="AL22" s="146"/>
      <c r="AM22" s="146"/>
      <c r="AN22" s="237">
        <f t="shared" si="11"/>
        <v>-168600</v>
      </c>
      <c r="AO22" s="235">
        <f t="shared" si="12"/>
        <v>0</v>
      </c>
      <c r="AP22" s="235">
        <f t="shared" si="13"/>
        <v>-91400</v>
      </c>
    </row>
    <row r="23" spans="1:42" ht="17.45" customHeight="1">
      <c r="A23" s="143" t="s">
        <v>142</v>
      </c>
      <c r="B23" s="52">
        <v>1067931</v>
      </c>
      <c r="C23" s="52">
        <v>537750.6</v>
      </c>
      <c r="D23" s="52">
        <f t="shared" si="0"/>
        <v>50.354433011121507</v>
      </c>
      <c r="E23" s="122">
        <v>537750.6</v>
      </c>
      <c r="F23" s="122">
        <f t="shared" si="16"/>
        <v>100</v>
      </c>
      <c r="G23" s="53">
        <f t="shared" si="25"/>
        <v>0</v>
      </c>
      <c r="H23" s="176">
        <v>1219961.5</v>
      </c>
      <c r="I23" s="176">
        <v>509590</v>
      </c>
      <c r="J23" s="176">
        <v>8550</v>
      </c>
      <c r="K23" s="176">
        <f t="shared" si="26"/>
        <v>518140</v>
      </c>
      <c r="L23" s="176">
        <f t="shared" si="19"/>
        <v>42.471832102898333</v>
      </c>
      <c r="M23" s="176">
        <v>518140</v>
      </c>
      <c r="N23" s="176">
        <f t="shared" si="1"/>
        <v>42.471832102898333</v>
      </c>
      <c r="O23" s="176">
        <v>518140</v>
      </c>
      <c r="P23" s="176">
        <f t="shared" si="27"/>
        <v>100</v>
      </c>
      <c r="Q23" s="176">
        <f t="shared" si="28"/>
        <v>0</v>
      </c>
      <c r="R23" s="176">
        <v>914496</v>
      </c>
      <c r="S23" s="176">
        <v>208072.78</v>
      </c>
      <c r="T23" s="176">
        <v>580503</v>
      </c>
      <c r="U23" s="176">
        <v>0</v>
      </c>
      <c r="V23" s="53">
        <v>13684</v>
      </c>
      <c r="W23" s="53">
        <v>29120</v>
      </c>
      <c r="X23" s="176">
        <f t="shared" si="4"/>
        <v>594187</v>
      </c>
      <c r="Y23" s="176">
        <f t="shared" si="21"/>
        <v>29120</v>
      </c>
      <c r="Z23" s="176">
        <f>X23+Y23</f>
        <v>623307</v>
      </c>
      <c r="AA23" s="176">
        <f t="shared" si="6"/>
        <v>68.158526663867306</v>
      </c>
      <c r="AB23" s="54"/>
      <c r="AC23" s="176">
        <f t="shared" si="29"/>
        <v>291189</v>
      </c>
      <c r="AD23" s="176">
        <f t="shared" si="8"/>
        <v>31.84147333613269</v>
      </c>
      <c r="AE23" s="53">
        <v>623307</v>
      </c>
      <c r="AF23" s="176">
        <f t="shared" si="9"/>
        <v>100</v>
      </c>
      <c r="AG23" s="53">
        <v>146765</v>
      </c>
      <c r="AH23" s="53">
        <v>113400</v>
      </c>
      <c r="AI23" s="205">
        <f t="shared" si="15"/>
        <v>260165</v>
      </c>
      <c r="AJ23" s="176">
        <f t="shared" si="10"/>
        <v>41.739463859703164</v>
      </c>
      <c r="AK23" s="65"/>
      <c r="AL23" s="146"/>
      <c r="AM23" s="146"/>
      <c r="AN23" s="235">
        <f t="shared" si="11"/>
        <v>-291189</v>
      </c>
      <c r="AO23" s="235">
        <f t="shared" si="12"/>
        <v>0</v>
      </c>
      <c r="AP23" s="235">
        <f t="shared" si="13"/>
        <v>-363142</v>
      </c>
    </row>
    <row r="24" spans="1:42" ht="17.45" customHeight="1">
      <c r="A24" s="143" t="s">
        <v>143</v>
      </c>
      <c r="B24" s="52">
        <v>650000</v>
      </c>
      <c r="C24" s="52">
        <v>438406.5</v>
      </c>
      <c r="D24" s="52">
        <f t="shared" si="0"/>
        <v>67.447153846153853</v>
      </c>
      <c r="E24" s="122">
        <v>438406.5</v>
      </c>
      <c r="F24" s="122">
        <f t="shared" si="16"/>
        <v>100</v>
      </c>
      <c r="G24" s="53">
        <f t="shared" si="25"/>
        <v>0</v>
      </c>
      <c r="H24" s="176">
        <v>718504</v>
      </c>
      <c r="I24" s="176">
        <v>488148</v>
      </c>
      <c r="J24" s="176">
        <v>0</v>
      </c>
      <c r="K24" s="176">
        <f t="shared" si="26"/>
        <v>488148</v>
      </c>
      <c r="L24" s="176">
        <f t="shared" si="19"/>
        <v>67.939496509413999</v>
      </c>
      <c r="M24" s="176">
        <v>488148</v>
      </c>
      <c r="N24" s="176">
        <f t="shared" si="1"/>
        <v>67.939496509413999</v>
      </c>
      <c r="O24" s="176">
        <v>488148</v>
      </c>
      <c r="P24" s="176">
        <f t="shared" si="27"/>
        <v>100</v>
      </c>
      <c r="Q24" s="176">
        <f t="shared" si="28"/>
        <v>0</v>
      </c>
      <c r="R24" s="176">
        <v>628004</v>
      </c>
      <c r="S24" s="176">
        <v>0</v>
      </c>
      <c r="T24" s="176">
        <v>283192</v>
      </c>
      <c r="U24" s="176">
        <v>0</v>
      </c>
      <c r="V24" s="53">
        <v>49280</v>
      </c>
      <c r="W24" s="176">
        <v>0</v>
      </c>
      <c r="X24" s="176">
        <f t="shared" si="4"/>
        <v>332472</v>
      </c>
      <c r="Y24" s="176">
        <f t="shared" si="21"/>
        <v>0</v>
      </c>
      <c r="Z24" s="176">
        <f t="shared" si="22"/>
        <v>332472</v>
      </c>
      <c r="AA24" s="176">
        <f t="shared" si="6"/>
        <v>52.94106406965561</v>
      </c>
      <c r="AB24" s="54"/>
      <c r="AC24" s="176">
        <f t="shared" si="29"/>
        <v>295532</v>
      </c>
      <c r="AD24" s="176">
        <f t="shared" si="8"/>
        <v>47.05893593034439</v>
      </c>
      <c r="AE24" s="53">
        <v>332472</v>
      </c>
      <c r="AF24" s="176">
        <f t="shared" si="9"/>
        <v>100</v>
      </c>
      <c r="AG24" s="53">
        <v>216658</v>
      </c>
      <c r="AH24" s="53">
        <v>36822</v>
      </c>
      <c r="AI24" s="205">
        <f t="shared" si="15"/>
        <v>253480</v>
      </c>
      <c r="AJ24" s="176">
        <f t="shared" si="10"/>
        <v>76.241006761471638</v>
      </c>
      <c r="AK24" s="65"/>
      <c r="AL24" s="146"/>
      <c r="AM24" s="146"/>
      <c r="AN24" s="235">
        <f t="shared" si="11"/>
        <v>-295532</v>
      </c>
      <c r="AO24" s="235">
        <f t="shared" si="12"/>
        <v>0</v>
      </c>
      <c r="AP24" s="235">
        <f t="shared" si="13"/>
        <v>-78992</v>
      </c>
    </row>
    <row r="25" spans="1:42" ht="17.45" customHeight="1">
      <c r="A25" s="143" t="s">
        <v>144</v>
      </c>
      <c r="B25" s="52">
        <v>174000</v>
      </c>
      <c r="C25" s="52">
        <v>84300</v>
      </c>
      <c r="D25" s="52">
        <f t="shared" si="0"/>
        <v>48.448275862068968</v>
      </c>
      <c r="E25" s="122">
        <v>84300</v>
      </c>
      <c r="F25" s="122">
        <f t="shared" si="16"/>
        <v>100</v>
      </c>
      <c r="G25" s="53">
        <f t="shared" si="25"/>
        <v>0</v>
      </c>
      <c r="H25" s="176">
        <v>118210</v>
      </c>
      <c r="I25" s="176">
        <v>96850</v>
      </c>
      <c r="J25" s="176">
        <v>0</v>
      </c>
      <c r="K25" s="176">
        <f t="shared" si="26"/>
        <v>96850</v>
      </c>
      <c r="L25" s="176">
        <f t="shared" si="19"/>
        <v>81.930462735809158</v>
      </c>
      <c r="M25" s="176">
        <v>96850</v>
      </c>
      <c r="N25" s="176">
        <f t="shared" si="1"/>
        <v>81.930462735809158</v>
      </c>
      <c r="O25" s="176">
        <v>96850</v>
      </c>
      <c r="P25" s="176">
        <f t="shared" si="27"/>
        <v>100</v>
      </c>
      <c r="Q25" s="176">
        <f t="shared" si="28"/>
        <v>0</v>
      </c>
      <c r="R25" s="176">
        <v>27450</v>
      </c>
      <c r="S25" s="176">
        <v>0</v>
      </c>
      <c r="T25" s="176">
        <v>26325</v>
      </c>
      <c r="U25" s="176">
        <v>0</v>
      </c>
      <c r="V25" s="53">
        <v>0</v>
      </c>
      <c r="W25" s="176">
        <v>0</v>
      </c>
      <c r="X25" s="176">
        <f t="shared" si="4"/>
        <v>26325</v>
      </c>
      <c r="Y25" s="176">
        <f t="shared" si="21"/>
        <v>0</v>
      </c>
      <c r="Z25" s="176">
        <f t="shared" si="22"/>
        <v>26325</v>
      </c>
      <c r="AA25" s="176">
        <f t="shared" si="6"/>
        <v>95.901639344262293</v>
      </c>
      <c r="AB25" s="60"/>
      <c r="AC25" s="176">
        <f t="shared" si="29"/>
        <v>1125</v>
      </c>
      <c r="AD25" s="176">
        <f t="shared" si="8"/>
        <v>4.0983606557377046</v>
      </c>
      <c r="AE25" s="53">
        <v>26325</v>
      </c>
      <c r="AF25" s="176">
        <f t="shared" si="9"/>
        <v>100</v>
      </c>
      <c r="AG25" s="53">
        <v>0</v>
      </c>
      <c r="AH25" s="53">
        <v>0</v>
      </c>
      <c r="AI25" s="205">
        <f t="shared" si="15"/>
        <v>0</v>
      </c>
      <c r="AJ25" s="176">
        <f t="shared" si="10"/>
        <v>0</v>
      </c>
      <c r="AK25" s="65"/>
      <c r="AL25" s="146"/>
      <c r="AM25" s="146"/>
      <c r="AN25" s="235">
        <f t="shared" si="11"/>
        <v>-1125</v>
      </c>
      <c r="AO25" s="235">
        <f t="shared" si="12"/>
        <v>0</v>
      </c>
      <c r="AP25" s="237">
        <f t="shared" si="13"/>
        <v>-26325</v>
      </c>
    </row>
    <row r="26" spans="1:42" ht="17.45" customHeight="1">
      <c r="A26" s="143" t="s">
        <v>145</v>
      </c>
      <c r="B26" s="52">
        <v>719774.5</v>
      </c>
      <c r="C26" s="52">
        <v>294538</v>
      </c>
      <c r="D26" s="52">
        <f t="shared" si="0"/>
        <v>40.920871745247993</v>
      </c>
      <c r="E26" s="122">
        <v>294538</v>
      </c>
      <c r="F26" s="122">
        <f t="shared" si="16"/>
        <v>100</v>
      </c>
      <c r="G26" s="53">
        <f t="shared" si="25"/>
        <v>0</v>
      </c>
      <c r="H26" s="176">
        <v>485541</v>
      </c>
      <c r="I26" s="176">
        <v>368356</v>
      </c>
      <c r="J26" s="176">
        <v>0</v>
      </c>
      <c r="K26" s="176">
        <f t="shared" si="26"/>
        <v>368356</v>
      </c>
      <c r="L26" s="176">
        <f t="shared" si="19"/>
        <v>75.865065977950366</v>
      </c>
      <c r="M26" s="176">
        <v>368356</v>
      </c>
      <c r="N26" s="176">
        <f t="shared" si="1"/>
        <v>75.865065977950366</v>
      </c>
      <c r="O26" s="176">
        <v>368356</v>
      </c>
      <c r="P26" s="176">
        <f t="shared" si="27"/>
        <v>100</v>
      </c>
      <c r="Q26" s="176">
        <f t="shared" si="28"/>
        <v>0</v>
      </c>
      <c r="R26" s="176">
        <v>730575</v>
      </c>
      <c r="S26" s="176">
        <v>0</v>
      </c>
      <c r="T26" s="176">
        <v>509284</v>
      </c>
      <c r="U26" s="176">
        <v>0</v>
      </c>
      <c r="V26" s="53">
        <v>47112</v>
      </c>
      <c r="W26" s="176">
        <v>0</v>
      </c>
      <c r="X26" s="176">
        <f t="shared" si="4"/>
        <v>556396</v>
      </c>
      <c r="Y26" s="176">
        <f t="shared" si="21"/>
        <v>0</v>
      </c>
      <c r="Z26" s="176">
        <f t="shared" si="22"/>
        <v>556396</v>
      </c>
      <c r="AA26" s="176">
        <f t="shared" si="6"/>
        <v>76.158642165417646</v>
      </c>
      <c r="AB26" s="54"/>
      <c r="AC26" s="176">
        <f t="shared" si="29"/>
        <v>174179</v>
      </c>
      <c r="AD26" s="176">
        <f t="shared" si="8"/>
        <v>23.84135783458235</v>
      </c>
      <c r="AE26" s="53">
        <v>556396</v>
      </c>
      <c r="AF26" s="176">
        <f t="shared" si="9"/>
        <v>100</v>
      </c>
      <c r="AG26" s="53">
        <v>431996</v>
      </c>
      <c r="AH26" s="53">
        <v>87330</v>
      </c>
      <c r="AI26" s="205">
        <f t="shared" si="15"/>
        <v>519326</v>
      </c>
      <c r="AJ26" s="176">
        <f t="shared" si="10"/>
        <v>93.337479061675495</v>
      </c>
      <c r="AK26" s="65"/>
      <c r="AL26" s="146"/>
      <c r="AM26" s="146"/>
      <c r="AN26" s="235">
        <f t="shared" si="11"/>
        <v>-174179</v>
      </c>
      <c r="AO26" s="235">
        <f t="shared" si="12"/>
        <v>0</v>
      </c>
      <c r="AP26" s="237">
        <f t="shared" si="13"/>
        <v>-37070</v>
      </c>
    </row>
    <row r="27" spans="1:42" ht="17.45" customHeight="1">
      <c r="A27" s="143" t="s">
        <v>146</v>
      </c>
      <c r="B27" s="52">
        <v>55495</v>
      </c>
      <c r="C27" s="52">
        <v>34480</v>
      </c>
      <c r="D27" s="52">
        <f t="shared" si="0"/>
        <v>62.131723578700786</v>
      </c>
      <c r="E27" s="122">
        <v>34480</v>
      </c>
      <c r="F27" s="122">
        <f t="shared" si="16"/>
        <v>100</v>
      </c>
      <c r="G27" s="53">
        <f t="shared" si="25"/>
        <v>0</v>
      </c>
      <c r="H27" s="176">
        <v>57110</v>
      </c>
      <c r="I27" s="176">
        <v>29665</v>
      </c>
      <c r="J27" s="176">
        <v>7600</v>
      </c>
      <c r="K27" s="176">
        <f t="shared" si="26"/>
        <v>37265</v>
      </c>
      <c r="L27" s="176">
        <f t="shared" si="19"/>
        <v>65.251269479950977</v>
      </c>
      <c r="M27" s="176">
        <v>37265</v>
      </c>
      <c r="N27" s="176">
        <f t="shared" si="1"/>
        <v>65.251269479950977</v>
      </c>
      <c r="O27" s="176">
        <v>37265</v>
      </c>
      <c r="P27" s="176">
        <f t="shared" si="27"/>
        <v>100</v>
      </c>
      <c r="Q27" s="176">
        <f t="shared" si="28"/>
        <v>0</v>
      </c>
      <c r="R27" s="176">
        <v>114970</v>
      </c>
      <c r="S27" s="176">
        <v>0</v>
      </c>
      <c r="T27" s="176">
        <v>38560</v>
      </c>
      <c r="U27" s="176">
        <v>0</v>
      </c>
      <c r="V27" s="53">
        <v>0</v>
      </c>
      <c r="W27" s="176">
        <v>0</v>
      </c>
      <c r="X27" s="176">
        <f t="shared" si="4"/>
        <v>38560</v>
      </c>
      <c r="Y27" s="176">
        <f t="shared" si="21"/>
        <v>0</v>
      </c>
      <c r="Z27" s="176">
        <f t="shared" si="22"/>
        <v>38560</v>
      </c>
      <c r="AA27" s="176">
        <f t="shared" si="6"/>
        <v>33.539184134991736</v>
      </c>
      <c r="AB27" s="54"/>
      <c r="AC27" s="176">
        <f t="shared" si="29"/>
        <v>76410</v>
      </c>
      <c r="AD27" s="176">
        <f t="shared" si="8"/>
        <v>66.460815865008257</v>
      </c>
      <c r="AE27" s="53">
        <v>38560</v>
      </c>
      <c r="AF27" s="176">
        <f t="shared" si="9"/>
        <v>100</v>
      </c>
      <c r="AG27" s="53">
        <v>38560</v>
      </c>
      <c r="AH27" s="53">
        <v>0</v>
      </c>
      <c r="AI27" s="205">
        <f t="shared" si="15"/>
        <v>38560</v>
      </c>
      <c r="AJ27" s="176">
        <f t="shared" si="10"/>
        <v>100</v>
      </c>
      <c r="AK27" s="65"/>
      <c r="AL27" s="247"/>
      <c r="AM27" s="146"/>
      <c r="AN27" s="235">
        <f t="shared" si="11"/>
        <v>-76410</v>
      </c>
      <c r="AO27" s="235">
        <f t="shared" si="12"/>
        <v>0</v>
      </c>
      <c r="AP27" s="235">
        <f t="shared" si="13"/>
        <v>0</v>
      </c>
    </row>
    <row r="28" spans="1:42" ht="17.45" customHeight="1">
      <c r="A28" s="143" t="s">
        <v>147</v>
      </c>
      <c r="B28" s="52">
        <v>114400</v>
      </c>
      <c r="C28" s="52">
        <v>3450</v>
      </c>
      <c r="D28" s="52">
        <f t="shared" si="0"/>
        <v>3.0157342657342658</v>
      </c>
      <c r="E28" s="122">
        <v>3450</v>
      </c>
      <c r="F28" s="122">
        <f t="shared" si="16"/>
        <v>100</v>
      </c>
      <c r="G28" s="53">
        <f t="shared" si="25"/>
        <v>0</v>
      </c>
      <c r="H28" s="176">
        <v>503645</v>
      </c>
      <c r="I28" s="176">
        <v>472805.4</v>
      </c>
      <c r="J28" s="176">
        <v>88700.160000000003</v>
      </c>
      <c r="K28" s="176">
        <f t="shared" si="26"/>
        <v>561505.56000000006</v>
      </c>
      <c r="L28" s="176">
        <f t="shared" si="19"/>
        <v>111.48836184217059</v>
      </c>
      <c r="M28" s="176">
        <v>561505.56000000006</v>
      </c>
      <c r="N28" s="176">
        <f t="shared" si="1"/>
        <v>111.48836184217059</v>
      </c>
      <c r="O28" s="176">
        <v>561505.56000000006</v>
      </c>
      <c r="P28" s="176">
        <f t="shared" si="27"/>
        <v>100</v>
      </c>
      <c r="Q28" s="176">
        <f t="shared" si="28"/>
        <v>0</v>
      </c>
      <c r="R28" s="176">
        <v>573490</v>
      </c>
      <c r="S28" s="176">
        <v>0</v>
      </c>
      <c r="T28" s="176">
        <v>343640.5</v>
      </c>
      <c r="U28" s="176">
        <v>0</v>
      </c>
      <c r="V28" s="53">
        <v>61600</v>
      </c>
      <c r="W28" s="53">
        <v>47359</v>
      </c>
      <c r="X28" s="176">
        <f t="shared" si="4"/>
        <v>405240.5</v>
      </c>
      <c r="Y28" s="176">
        <f t="shared" si="21"/>
        <v>47359</v>
      </c>
      <c r="Z28" s="176">
        <f t="shared" si="22"/>
        <v>452599.5</v>
      </c>
      <c r="AA28" s="176">
        <f t="shared" si="6"/>
        <v>78.920207850180475</v>
      </c>
      <c r="AB28" s="54"/>
      <c r="AC28" s="176">
        <f t="shared" si="29"/>
        <v>120890.5</v>
      </c>
      <c r="AD28" s="176">
        <f t="shared" si="8"/>
        <v>21.079792149819525</v>
      </c>
      <c r="AE28" s="53">
        <v>452599.5</v>
      </c>
      <c r="AF28" s="176">
        <f t="shared" si="9"/>
        <v>100</v>
      </c>
      <c r="AG28" s="53">
        <v>112391</v>
      </c>
      <c r="AH28" s="53">
        <v>0</v>
      </c>
      <c r="AI28" s="205">
        <f t="shared" si="15"/>
        <v>112391</v>
      </c>
      <c r="AJ28" s="176">
        <f t="shared" si="10"/>
        <v>24.832329686621396</v>
      </c>
      <c r="AK28" s="65"/>
      <c r="AL28" s="146"/>
      <c r="AM28" s="146"/>
      <c r="AN28" s="235">
        <f t="shared" si="11"/>
        <v>-120890.5</v>
      </c>
      <c r="AO28" s="235">
        <f t="shared" si="12"/>
        <v>0</v>
      </c>
      <c r="AP28" s="235">
        <f t="shared" si="13"/>
        <v>-340208.5</v>
      </c>
    </row>
    <row r="29" spans="1:42" s="40" customFormat="1" ht="17.45" customHeight="1">
      <c r="A29" s="184" t="s">
        <v>33</v>
      </c>
      <c r="B29" s="47">
        <f>B9+B16</f>
        <v>19039224.260000002</v>
      </c>
      <c r="C29" s="47">
        <f>C9+C16</f>
        <v>14651936.200000001</v>
      </c>
      <c r="D29" s="47">
        <f t="shared" si="0"/>
        <v>76.956581843424317</v>
      </c>
      <c r="E29" s="151">
        <f>E9+E16</f>
        <v>14651936.200000001</v>
      </c>
      <c r="F29" s="151">
        <f t="shared" si="16"/>
        <v>99.999999999999986</v>
      </c>
      <c r="G29" s="49">
        <f>G9+G16</f>
        <v>0</v>
      </c>
      <c r="H29" s="201">
        <f>H9+H16</f>
        <v>18285090.030000001</v>
      </c>
      <c r="I29" s="201">
        <f>I9+I16</f>
        <v>13159522.449999999</v>
      </c>
      <c r="J29" s="201">
        <f>J9+J16</f>
        <v>462175.76</v>
      </c>
      <c r="K29" s="201">
        <f>K9+K16</f>
        <v>13621698.210000001</v>
      </c>
      <c r="L29" s="201">
        <f t="shared" si="19"/>
        <v>74.496205310726594</v>
      </c>
      <c r="M29" s="201">
        <f>M9+M16</f>
        <v>13621698.210000001</v>
      </c>
      <c r="N29" s="201">
        <f t="shared" si="1"/>
        <v>74.496205310726594</v>
      </c>
      <c r="O29" s="201">
        <f>O9+O16</f>
        <v>13621698.210000001</v>
      </c>
      <c r="P29" s="201">
        <f t="shared" si="27"/>
        <v>100</v>
      </c>
      <c r="Q29" s="201">
        <f t="shared" ref="Q29:W29" si="30">Q9+Q16</f>
        <v>0</v>
      </c>
      <c r="R29" s="201">
        <f t="shared" si="30"/>
        <v>18592333.880000003</v>
      </c>
      <c r="S29" s="201">
        <f t="shared" si="30"/>
        <v>6255935.7399999993</v>
      </c>
      <c r="T29" s="201">
        <f t="shared" si="30"/>
        <v>8400339.1699999999</v>
      </c>
      <c r="U29" s="201">
        <f t="shared" ref="U29" si="31">U9+U16</f>
        <v>0</v>
      </c>
      <c r="V29" s="201">
        <f t="shared" si="30"/>
        <v>1616686.65</v>
      </c>
      <c r="W29" s="201">
        <f t="shared" si="30"/>
        <v>255911.15</v>
      </c>
      <c r="X29" s="201">
        <f t="shared" si="4"/>
        <v>10017025.82</v>
      </c>
      <c r="Y29" s="201">
        <f t="shared" si="5"/>
        <v>255911.15</v>
      </c>
      <c r="Z29" s="201">
        <f>X29+Y29</f>
        <v>10272936.970000001</v>
      </c>
      <c r="AA29" s="201">
        <f t="shared" si="6"/>
        <v>55.253617089195686</v>
      </c>
      <c r="AB29" s="59"/>
      <c r="AC29" s="201">
        <f t="shared" si="29"/>
        <v>8319396.910000002</v>
      </c>
      <c r="AD29" s="201">
        <f t="shared" si="8"/>
        <v>44.746382910804314</v>
      </c>
      <c r="AE29" s="201">
        <f>AE9+AE16</f>
        <v>10199236.170000002</v>
      </c>
      <c r="AF29" s="201">
        <f t="shared" si="9"/>
        <v>99.28257322890984</v>
      </c>
      <c r="AG29" s="201">
        <f>AG9+AG16</f>
        <v>6088787.1000000006</v>
      </c>
      <c r="AH29" s="201">
        <f>AH9+AH16</f>
        <v>854220.76</v>
      </c>
      <c r="AI29" s="200">
        <f>AG29+AH29</f>
        <v>6943007.8600000003</v>
      </c>
      <c r="AJ29" s="201">
        <f t="shared" si="10"/>
        <v>68.073802236506097</v>
      </c>
      <c r="AK29" s="41"/>
      <c r="AL29" s="146"/>
      <c r="AM29" s="146"/>
      <c r="AN29" s="232">
        <f t="shared" si="11"/>
        <v>-8319396.910000002</v>
      </c>
      <c r="AO29" s="232">
        <f t="shared" si="12"/>
        <v>-73700.799999998882</v>
      </c>
      <c r="AP29" s="232">
        <f t="shared" si="13"/>
        <v>-3256228.3100000015</v>
      </c>
    </row>
    <row r="30" spans="1:42" ht="17.45" customHeight="1">
      <c r="B30" s="64"/>
      <c r="C30" s="152"/>
      <c r="E30" s="152"/>
      <c r="H30" s="64"/>
      <c r="I30" s="64"/>
      <c r="J30" s="64"/>
      <c r="K30" s="64"/>
      <c r="L30" s="64"/>
      <c r="R30" s="64"/>
      <c r="AF30" s="66"/>
    </row>
    <row r="32" spans="1:42" s="128" customFormat="1" ht="17.45" customHeight="1">
      <c r="A32" s="127" t="s">
        <v>58</v>
      </c>
      <c r="C32" s="383"/>
      <c r="D32" s="383"/>
      <c r="M32" s="383"/>
      <c r="N32" s="383"/>
      <c r="T32" s="129"/>
      <c r="U32" s="129"/>
      <c r="V32" s="129"/>
      <c r="AA32" s="130"/>
      <c r="AB32" s="190"/>
      <c r="AC32" s="382" t="s">
        <v>37</v>
      </c>
      <c r="AD32" s="382"/>
      <c r="AE32" s="383" t="s">
        <v>38</v>
      </c>
      <c r="AF32" s="383"/>
    </row>
    <row r="33" spans="1:42" s="128" customFormat="1" ht="21" customHeight="1">
      <c r="A33" s="132" t="s">
        <v>117</v>
      </c>
      <c r="C33" s="130"/>
      <c r="D33" s="130"/>
      <c r="M33" s="130"/>
      <c r="N33" s="130"/>
      <c r="S33" s="130"/>
      <c r="T33" s="130"/>
      <c r="X33" s="127"/>
      <c r="Y33" s="127"/>
      <c r="Z33" s="127"/>
      <c r="AA33" s="127"/>
      <c r="AB33" s="127"/>
      <c r="AC33" s="130"/>
      <c r="AD33" s="130"/>
      <c r="AJ33" s="129"/>
      <c r="AL33" s="229"/>
      <c r="AM33" s="229"/>
      <c r="AN33" s="130"/>
      <c r="AO33" s="130"/>
    </row>
    <row r="34" spans="1:42" s="128" customFormat="1" ht="21" customHeight="1">
      <c r="A34" s="132" t="s">
        <v>116</v>
      </c>
      <c r="C34" s="130"/>
      <c r="D34" s="130"/>
      <c r="M34" s="130"/>
      <c r="N34" s="130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</row>
    <row r="35" spans="1:42" s="128" customFormat="1" ht="21" customHeight="1">
      <c r="A35" s="132" t="s">
        <v>148</v>
      </c>
      <c r="C35" s="130"/>
      <c r="D35" s="130"/>
      <c r="M35" s="130"/>
      <c r="N35" s="130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</row>
    <row r="36" spans="1:42" s="128" customFormat="1" ht="21" customHeight="1">
      <c r="A36" s="133" t="s">
        <v>127</v>
      </c>
      <c r="C36" s="130"/>
      <c r="D36" s="130"/>
      <c r="M36" s="130"/>
      <c r="N36" s="130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</row>
    <row r="37" spans="1:42" s="128" customFormat="1" ht="21" customHeight="1">
      <c r="A37" s="133" t="s">
        <v>128</v>
      </c>
      <c r="C37" s="130"/>
      <c r="D37" s="130"/>
      <c r="M37" s="130"/>
      <c r="N37" s="130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</row>
    <row r="38" spans="1:42" s="128" customFormat="1" ht="21" customHeight="1">
      <c r="A38" s="133" t="s">
        <v>129</v>
      </c>
      <c r="C38" s="130"/>
      <c r="D38" s="130"/>
      <c r="M38" s="130"/>
      <c r="N38" s="130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</row>
    <row r="39" spans="1:42" s="128" customFormat="1" ht="21" customHeight="1">
      <c r="A39" s="133" t="s">
        <v>70</v>
      </c>
      <c r="C39" s="130"/>
      <c r="D39" s="130"/>
      <c r="M39" s="130"/>
      <c r="N39" s="130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</row>
    <row r="40" spans="1:42" s="128" customFormat="1" ht="21" customHeight="1">
      <c r="A40" s="133" t="s">
        <v>71</v>
      </c>
      <c r="C40" s="130"/>
      <c r="D40" s="130"/>
      <c r="M40" s="130"/>
      <c r="N40" s="130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</row>
    <row r="41" spans="1:42" s="128" customFormat="1" ht="21" customHeight="1">
      <c r="A41" s="133" t="s">
        <v>130</v>
      </c>
      <c r="C41" s="130"/>
      <c r="D41" s="130"/>
      <c r="M41" s="130"/>
      <c r="N41" s="130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</row>
    <row r="42" spans="1:42" s="128" customFormat="1" ht="21" customHeight="1">
      <c r="A42" s="133" t="s">
        <v>131</v>
      </c>
      <c r="C42" s="130"/>
      <c r="D42" s="130"/>
      <c r="M42" s="130"/>
      <c r="N42" s="130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</row>
    <row r="43" spans="1:42" s="128" customFormat="1" ht="21" customHeight="1">
      <c r="A43" s="133" t="s">
        <v>132</v>
      </c>
      <c r="C43" s="130"/>
      <c r="D43" s="130"/>
      <c r="M43" s="130"/>
      <c r="N43" s="130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</row>
    <row r="44" spans="1:42" s="128" customFormat="1" ht="21" customHeight="1">
      <c r="A44" s="133" t="s">
        <v>133</v>
      </c>
      <c r="C44" s="130"/>
      <c r="D44" s="130"/>
      <c r="M44" s="130"/>
      <c r="N44" s="130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</row>
    <row r="45" spans="1:42" s="128" customFormat="1" ht="21" customHeight="1">
      <c r="A45" s="133" t="s">
        <v>134</v>
      </c>
      <c r="C45" s="130"/>
      <c r="D45" s="130"/>
      <c r="M45" s="130"/>
      <c r="N45" s="130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</row>
    <row r="46" spans="1:42" s="128" customFormat="1" ht="21" customHeight="1">
      <c r="A46" s="133" t="s">
        <v>135</v>
      </c>
      <c r="C46" s="130"/>
      <c r="D46" s="130"/>
      <c r="M46" s="130"/>
      <c r="N46" s="130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</row>
    <row r="47" spans="1:42" s="128" customFormat="1" ht="21" customHeight="1">
      <c r="A47" s="135" t="s">
        <v>136</v>
      </c>
      <c r="C47" s="130"/>
      <c r="D47" s="130"/>
      <c r="M47" s="130"/>
      <c r="N47" s="130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</row>
    <row r="48" spans="1:42" ht="21" customHeight="1">
      <c r="A48" s="111" t="s">
        <v>76</v>
      </c>
      <c r="C48" s="63"/>
      <c r="D48" s="63"/>
      <c r="E48" s="56"/>
      <c r="F48" s="56"/>
      <c r="S48" s="68"/>
      <c r="T48" s="68"/>
      <c r="U48" s="68"/>
      <c r="V48" s="68"/>
      <c r="W48" s="68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9"/>
      <c r="AK48" s="68"/>
      <c r="AL48" s="68"/>
      <c r="AM48" s="68"/>
      <c r="AN48" s="68"/>
      <c r="AO48" s="68"/>
      <c r="AP48" s="68"/>
    </row>
    <row r="49" spans="7:42" ht="17.45" customHeight="1"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L49" s="111"/>
      <c r="AM49" s="111"/>
      <c r="AN49" s="111"/>
      <c r="AO49" s="111"/>
      <c r="AP49" s="111"/>
    </row>
    <row r="50" spans="7:42" ht="17.45" customHeight="1">
      <c r="S50" s="63"/>
      <c r="T50" s="63"/>
      <c r="U50" s="56"/>
      <c r="V50" s="56"/>
      <c r="AA50" s="56"/>
      <c r="AB50" s="56"/>
      <c r="AC50" s="63"/>
      <c r="AE50" s="56"/>
      <c r="AF50" s="56"/>
      <c r="AJ50" s="65"/>
      <c r="AM50" s="63"/>
      <c r="AN50" s="63"/>
      <c r="AO50" s="63"/>
    </row>
  </sheetData>
  <mergeCells count="43">
    <mergeCell ref="AG5:AJ5"/>
    <mergeCell ref="A4:A8"/>
    <mergeCell ref="B4:F4"/>
    <mergeCell ref="H4:Q4"/>
    <mergeCell ref="R4:AJ4"/>
    <mergeCell ref="C5:D5"/>
    <mergeCell ref="E5:F5"/>
    <mergeCell ref="I5:L5"/>
    <mergeCell ref="M5:N5"/>
    <mergeCell ref="O5:P5"/>
    <mergeCell ref="T5:U5"/>
    <mergeCell ref="V5:W5"/>
    <mergeCell ref="X5:AA5"/>
    <mergeCell ref="AB5:AB6"/>
    <mergeCell ref="AC5:AD5"/>
    <mergeCell ref="AE5:AF5"/>
    <mergeCell ref="AI6:AJ6"/>
    <mergeCell ref="C6:D6"/>
    <mergeCell ref="E6:F6"/>
    <mergeCell ref="I6:J6"/>
    <mergeCell ref="K6:K7"/>
    <mergeCell ref="M6:N6"/>
    <mergeCell ref="O6:P6"/>
    <mergeCell ref="T6:U6"/>
    <mergeCell ref="V6:W6"/>
    <mergeCell ref="X6:Y6"/>
    <mergeCell ref="Z6:Z7"/>
    <mergeCell ref="AE6:AF6"/>
    <mergeCell ref="AG8:AJ8"/>
    <mergeCell ref="C32:D32"/>
    <mergeCell ref="M32:N32"/>
    <mergeCell ref="AC32:AD32"/>
    <mergeCell ref="AE32:AF32"/>
    <mergeCell ref="C8:D8"/>
    <mergeCell ref="E8:F8"/>
    <mergeCell ref="K8:L8"/>
    <mergeCell ref="M8:N8"/>
    <mergeCell ref="O8:P8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AP51"/>
  <sheetViews>
    <sheetView zoomScale="80" zoomScaleNormal="80" workbookViewId="0">
      <pane xSplit="1" ySplit="8" topLeftCell="O9" activePane="bottomRight" state="frozen"/>
      <selection pane="topRight" activeCell="B1" sqref="B1"/>
      <selection pane="bottomLeft" activeCell="A9" sqref="A9"/>
      <selection pane="bottomRight" activeCell="R17" sqref="R17:R28"/>
    </sheetView>
  </sheetViews>
  <sheetFormatPr defaultColWidth="9" defaultRowHeight="17.45" customHeight="1"/>
  <cols>
    <col min="1" max="1" width="37.625" style="56" customWidth="1"/>
    <col min="2" max="2" width="16.625" style="56" bestFit="1" customWidth="1"/>
    <col min="3" max="3" width="16.625" style="63" bestFit="1" customWidth="1"/>
    <col min="4" max="4" width="8.625" style="63" bestFit="1" customWidth="1"/>
    <col min="5" max="5" width="16.625" style="125" bestFit="1" customWidth="1"/>
    <col min="6" max="6" width="8.625" style="65" bestFit="1" customWidth="1"/>
    <col min="7" max="7" width="11.25" style="56" bestFit="1" customWidth="1"/>
    <col min="8" max="8" width="18.875" style="56" bestFit="1" customWidth="1"/>
    <col min="9" max="9" width="20.5" style="56" customWidth="1"/>
    <col min="10" max="10" width="16.5" style="56" customWidth="1"/>
    <col min="11" max="11" width="18.375" style="56" customWidth="1"/>
    <col min="12" max="12" width="9.75" style="56" bestFit="1" customWidth="1"/>
    <col min="13" max="13" width="19.75" style="63" customWidth="1"/>
    <col min="14" max="14" width="9.875" style="63" bestFit="1" customWidth="1"/>
    <col min="15" max="15" width="18.875" style="56" bestFit="1" customWidth="1"/>
    <col min="16" max="16" width="9.75" style="56" bestFit="1" customWidth="1"/>
    <col min="17" max="17" width="16.375" style="56" customWidth="1"/>
    <col min="18" max="18" width="20.375" style="56" bestFit="1" customWidth="1"/>
    <col min="19" max="19" width="16.75" style="56" customWidth="1"/>
    <col min="20" max="20" width="18.875" style="65" bestFit="1" customWidth="1"/>
    <col min="21" max="21" width="13" style="65" bestFit="1" customWidth="1"/>
    <col min="22" max="22" width="16.625" style="65" bestFit="1" customWidth="1"/>
    <col min="23" max="23" width="14.25" style="56" customWidth="1"/>
    <col min="24" max="24" width="18.875" style="56" bestFit="1" customWidth="1"/>
    <col min="25" max="25" width="15" style="56" bestFit="1" customWidth="1"/>
    <col min="26" max="26" width="18.875" style="56" bestFit="1" customWidth="1"/>
    <col min="27" max="27" width="10" style="63" bestFit="1" customWidth="1"/>
    <col min="28" max="28" width="13.375" style="44" bestFit="1" customWidth="1"/>
    <col min="29" max="29" width="16.75" style="56" bestFit="1" customWidth="1"/>
    <col min="30" max="30" width="10" style="63" bestFit="1" customWidth="1"/>
    <col min="31" max="31" width="19.125" style="63" customWidth="1"/>
    <col min="32" max="32" width="8.75" style="63" bestFit="1" customWidth="1"/>
    <col min="33" max="33" width="19.625" style="56" customWidth="1"/>
    <col min="34" max="34" width="16.25" style="56" bestFit="1" customWidth="1"/>
    <col min="35" max="35" width="18.875" style="56" customWidth="1"/>
    <col min="36" max="36" width="8.625" style="56" bestFit="1" customWidth="1"/>
    <col min="37" max="37" width="15.625" style="56" bestFit="1" customWidth="1"/>
    <col min="38" max="38" width="17.5" style="56" bestFit="1" customWidth="1"/>
    <col min="39" max="39" width="16" style="56" bestFit="1" customWidth="1"/>
    <col min="40" max="40" width="18.875" style="56" bestFit="1" customWidth="1"/>
    <col min="41" max="41" width="20.25" style="56" bestFit="1" customWidth="1"/>
    <col min="42" max="42" width="22.625" style="56" bestFit="1" customWidth="1"/>
    <col min="43" max="16384" width="9" style="56"/>
  </cols>
  <sheetData>
    <row r="1" spans="1:42" s="40" customFormat="1" ht="17.45" customHeight="1">
      <c r="A1" s="40" t="s">
        <v>104</v>
      </c>
      <c r="E1" s="113"/>
      <c r="F1" s="41"/>
      <c r="T1" s="41"/>
      <c r="U1" s="41"/>
      <c r="V1" s="41"/>
    </row>
    <row r="2" spans="1:42" s="40" customFormat="1" ht="17.45" customHeight="1">
      <c r="A2" s="40" t="s">
        <v>84</v>
      </c>
      <c r="E2" s="113"/>
      <c r="F2" s="41"/>
      <c r="T2" s="41"/>
      <c r="U2" s="41"/>
      <c r="V2" s="41"/>
    </row>
    <row r="3" spans="1:42" s="40" customFormat="1" ht="17.45" customHeight="1">
      <c r="A3" s="42" t="s">
        <v>191</v>
      </c>
      <c r="B3" s="42"/>
      <c r="C3" s="42"/>
      <c r="D3" s="42"/>
      <c r="E3" s="153"/>
      <c r="F3" s="149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42" s="40" customFormat="1" ht="17.45" customHeight="1">
      <c r="A4" s="363" t="s">
        <v>0</v>
      </c>
      <c r="B4" s="410" t="s">
        <v>56</v>
      </c>
      <c r="C4" s="410"/>
      <c r="D4" s="410"/>
      <c r="E4" s="410"/>
      <c r="F4" s="410"/>
      <c r="G4" s="267"/>
      <c r="H4" s="395" t="s">
        <v>55</v>
      </c>
      <c r="I4" s="396"/>
      <c r="J4" s="396"/>
      <c r="K4" s="396"/>
      <c r="L4" s="396"/>
      <c r="M4" s="396"/>
      <c r="N4" s="396"/>
      <c r="O4" s="396"/>
      <c r="P4" s="396"/>
      <c r="Q4" s="397"/>
      <c r="R4" s="364"/>
      <c r="S4" s="364"/>
      <c r="T4" s="365"/>
      <c r="U4" s="365"/>
      <c r="V4" s="365"/>
      <c r="W4" s="365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</row>
    <row r="5" spans="1:42" s="212" customFormat="1" ht="17.45" customHeight="1">
      <c r="A5" s="363"/>
      <c r="B5" s="264" t="s">
        <v>1</v>
      </c>
      <c r="C5" s="411" t="s">
        <v>5</v>
      </c>
      <c r="D5" s="412"/>
      <c r="E5" s="412" t="s">
        <v>50</v>
      </c>
      <c r="F5" s="413"/>
      <c r="G5" s="266" t="s">
        <v>94</v>
      </c>
      <c r="H5" s="263" t="s">
        <v>1</v>
      </c>
      <c r="I5" s="398" t="s">
        <v>46</v>
      </c>
      <c r="J5" s="398"/>
      <c r="K5" s="398"/>
      <c r="L5" s="399"/>
      <c r="M5" s="404" t="s">
        <v>5</v>
      </c>
      <c r="N5" s="405"/>
      <c r="O5" s="405" t="s">
        <v>50</v>
      </c>
      <c r="P5" s="401"/>
      <c r="Q5" s="261" t="s">
        <v>94</v>
      </c>
      <c r="R5" s="255" t="s">
        <v>1</v>
      </c>
      <c r="S5" s="254" t="s">
        <v>4</v>
      </c>
      <c r="T5" s="369" t="s">
        <v>2</v>
      </c>
      <c r="U5" s="370"/>
      <c r="V5" s="369" t="s">
        <v>2</v>
      </c>
      <c r="W5" s="371"/>
      <c r="X5" s="372" t="s">
        <v>46</v>
      </c>
      <c r="Y5" s="372"/>
      <c r="Z5" s="372"/>
      <c r="AA5" s="373"/>
      <c r="AB5" s="374" t="s">
        <v>3</v>
      </c>
      <c r="AC5" s="362" t="s">
        <v>48</v>
      </c>
      <c r="AD5" s="362"/>
      <c r="AE5" s="376" t="s">
        <v>115</v>
      </c>
      <c r="AF5" s="369"/>
      <c r="AG5" s="362" t="s">
        <v>114</v>
      </c>
      <c r="AH5" s="362"/>
      <c r="AI5" s="362"/>
      <c r="AJ5" s="362"/>
      <c r="AK5" s="80"/>
      <c r="AL5" s="80"/>
      <c r="AM5" s="80"/>
      <c r="AN5" s="80"/>
      <c r="AO5" s="80"/>
      <c r="AP5" s="80"/>
    </row>
    <row r="6" spans="1:42" s="80" customFormat="1" ht="17.45" customHeight="1">
      <c r="A6" s="363"/>
      <c r="B6" s="75" t="s">
        <v>6</v>
      </c>
      <c r="C6" s="377" t="s">
        <v>49</v>
      </c>
      <c r="D6" s="378"/>
      <c r="E6" s="377" t="s">
        <v>95</v>
      </c>
      <c r="F6" s="409"/>
      <c r="G6" s="76" t="s">
        <v>93</v>
      </c>
      <c r="H6" s="77" t="s">
        <v>106</v>
      </c>
      <c r="I6" s="400" t="s">
        <v>45</v>
      </c>
      <c r="J6" s="401"/>
      <c r="K6" s="402" t="s">
        <v>47</v>
      </c>
      <c r="L6" s="78" t="s">
        <v>44</v>
      </c>
      <c r="M6" s="406" t="s">
        <v>108</v>
      </c>
      <c r="N6" s="407"/>
      <c r="O6" s="406" t="s">
        <v>213</v>
      </c>
      <c r="P6" s="408"/>
      <c r="Q6" s="79" t="s">
        <v>93</v>
      </c>
      <c r="R6" s="94" t="s">
        <v>111</v>
      </c>
      <c r="S6" s="95" t="s">
        <v>112</v>
      </c>
      <c r="T6" s="415" t="s">
        <v>197</v>
      </c>
      <c r="U6" s="416"/>
      <c r="V6" s="417" t="s">
        <v>214</v>
      </c>
      <c r="W6" s="418"/>
      <c r="X6" s="370" t="s">
        <v>45</v>
      </c>
      <c r="Y6" s="371"/>
      <c r="Z6" s="365" t="s">
        <v>47</v>
      </c>
      <c r="AA6" s="96" t="s">
        <v>44</v>
      </c>
      <c r="AB6" s="375"/>
      <c r="AC6" s="94" t="s">
        <v>45</v>
      </c>
      <c r="AD6" s="96" t="s">
        <v>44</v>
      </c>
      <c r="AE6" s="419" t="s">
        <v>215</v>
      </c>
      <c r="AF6" s="419"/>
      <c r="AG6" s="268" t="s">
        <v>216</v>
      </c>
      <c r="AH6" s="199" t="s">
        <v>200</v>
      </c>
      <c r="AI6" s="362" t="s">
        <v>113</v>
      </c>
      <c r="AJ6" s="362"/>
    </row>
    <row r="7" spans="1:42" s="212" customFormat="1" ht="17.45" customHeight="1">
      <c r="A7" s="363"/>
      <c r="B7" s="81"/>
      <c r="C7" s="265" t="s">
        <v>8</v>
      </c>
      <c r="D7" s="264" t="s">
        <v>44</v>
      </c>
      <c r="E7" s="162" t="s">
        <v>8</v>
      </c>
      <c r="F7" s="266" t="s">
        <v>44</v>
      </c>
      <c r="G7" s="83" t="s">
        <v>96</v>
      </c>
      <c r="H7" s="84"/>
      <c r="I7" s="85" t="s">
        <v>35</v>
      </c>
      <c r="J7" s="85" t="s">
        <v>34</v>
      </c>
      <c r="K7" s="403"/>
      <c r="L7" s="86"/>
      <c r="M7" s="87" t="s">
        <v>8</v>
      </c>
      <c r="N7" s="262" t="s">
        <v>44</v>
      </c>
      <c r="O7" s="87" t="s">
        <v>8</v>
      </c>
      <c r="P7" s="74" t="s">
        <v>44</v>
      </c>
      <c r="Q7" s="88" t="s">
        <v>105</v>
      </c>
      <c r="R7" s="98"/>
      <c r="S7" s="98"/>
      <c r="T7" s="258" t="s">
        <v>35</v>
      </c>
      <c r="U7" s="258" t="s">
        <v>34</v>
      </c>
      <c r="V7" s="258" t="s">
        <v>35</v>
      </c>
      <c r="W7" s="258" t="s">
        <v>34</v>
      </c>
      <c r="X7" s="251" t="s">
        <v>35</v>
      </c>
      <c r="Y7" s="251" t="s">
        <v>34</v>
      </c>
      <c r="Z7" s="384"/>
      <c r="AA7" s="101"/>
      <c r="AB7" s="102" t="s">
        <v>34</v>
      </c>
      <c r="AC7" s="98"/>
      <c r="AD7" s="103"/>
      <c r="AE7" s="93" t="s">
        <v>8</v>
      </c>
      <c r="AF7" s="252" t="s">
        <v>44</v>
      </c>
      <c r="AG7" s="251" t="s">
        <v>8</v>
      </c>
      <c r="AH7" s="251" t="s">
        <v>8</v>
      </c>
      <c r="AI7" s="251" t="s">
        <v>7</v>
      </c>
      <c r="AJ7" s="251" t="s">
        <v>44</v>
      </c>
    </row>
    <row r="8" spans="1:42" s="212" customFormat="1" ht="17.45" customHeight="1">
      <c r="A8" s="363"/>
      <c r="B8" s="267" t="s">
        <v>9</v>
      </c>
      <c r="C8" s="410" t="s">
        <v>10</v>
      </c>
      <c r="D8" s="410"/>
      <c r="E8" s="410" t="s">
        <v>11</v>
      </c>
      <c r="F8" s="410"/>
      <c r="G8" s="267"/>
      <c r="H8" s="90" t="s">
        <v>12</v>
      </c>
      <c r="I8" s="90" t="s">
        <v>13</v>
      </c>
      <c r="J8" s="90" t="s">
        <v>52</v>
      </c>
      <c r="K8" s="380" t="s">
        <v>109</v>
      </c>
      <c r="L8" s="381"/>
      <c r="M8" s="380" t="s">
        <v>36</v>
      </c>
      <c r="N8" s="381"/>
      <c r="O8" s="380" t="s">
        <v>118</v>
      </c>
      <c r="P8" s="381"/>
      <c r="Q8" s="90" t="s">
        <v>65</v>
      </c>
      <c r="R8" s="248" t="s">
        <v>66</v>
      </c>
      <c r="S8" s="248" t="s">
        <v>119</v>
      </c>
      <c r="T8" s="358" t="s">
        <v>120</v>
      </c>
      <c r="U8" s="360"/>
      <c r="V8" s="358" t="s">
        <v>121</v>
      </c>
      <c r="W8" s="360"/>
      <c r="X8" s="358" t="s">
        <v>122</v>
      </c>
      <c r="Y8" s="359"/>
      <c r="Z8" s="359"/>
      <c r="AA8" s="360"/>
      <c r="AB8" s="248" t="s">
        <v>123</v>
      </c>
      <c r="AC8" s="358" t="s">
        <v>124</v>
      </c>
      <c r="AD8" s="360"/>
      <c r="AE8" s="361" t="s">
        <v>125</v>
      </c>
      <c r="AF8" s="361"/>
      <c r="AG8" s="358" t="s">
        <v>126</v>
      </c>
      <c r="AH8" s="359"/>
      <c r="AI8" s="359"/>
      <c r="AJ8" s="360"/>
      <c r="AK8" s="91"/>
      <c r="AL8" s="91"/>
      <c r="AM8" s="91"/>
      <c r="AN8" s="91" t="s">
        <v>189</v>
      </c>
      <c r="AO8" s="91" t="s">
        <v>185</v>
      </c>
      <c r="AP8" s="91" t="s">
        <v>186</v>
      </c>
    </row>
    <row r="9" spans="1:42" s="154" customFormat="1" ht="17.45" customHeight="1">
      <c r="A9" s="45" t="s">
        <v>14</v>
      </c>
      <c r="B9" s="46">
        <f>SUM(B10:B15)</f>
        <v>20649002.370000001</v>
      </c>
      <c r="C9" s="46">
        <f>SUM(C10:C15)</f>
        <v>16941385.879999999</v>
      </c>
      <c r="D9" s="47">
        <f t="shared" ref="D9:D29" si="0">C9*100/B9</f>
        <v>82.04457327494606</v>
      </c>
      <c r="E9" s="150">
        <f>SUM(E10:E15)</f>
        <v>16941385.879999999</v>
      </c>
      <c r="F9" s="47">
        <f>E9*100/C9</f>
        <v>100</v>
      </c>
      <c r="G9" s="48">
        <f>SUM(G10:G15)</f>
        <v>0</v>
      </c>
      <c r="H9" s="200">
        <f>SUM(H10:H15)</f>
        <v>17363794.27</v>
      </c>
      <c r="I9" s="200">
        <f>SUM(I10:I15)</f>
        <v>16839760.59</v>
      </c>
      <c r="J9" s="200">
        <f>SUM(J10:J15)</f>
        <v>1606976.1700000002</v>
      </c>
      <c r="K9" s="200">
        <f>SUM(K10:K15)</f>
        <v>18446736.759999998</v>
      </c>
      <c r="L9" s="201">
        <f>K9*100/H9</f>
        <v>106.23678484760116</v>
      </c>
      <c r="M9" s="200">
        <f>SUM(M10:M15)</f>
        <v>18326176.979999997</v>
      </c>
      <c r="N9" s="201">
        <f>M9*100/H9</f>
        <v>105.54246782146421</v>
      </c>
      <c r="O9" s="200">
        <f>SUM(O10:O15)</f>
        <v>18275076.979999997</v>
      </c>
      <c r="P9" s="201">
        <f t="shared" ref="P9:P29" si="1">O9*100/M9</f>
        <v>99.721163884558322</v>
      </c>
      <c r="Q9" s="200">
        <f t="shared" ref="Q9:W9" si="2">SUM(Q10:Q15)</f>
        <v>51100</v>
      </c>
      <c r="R9" s="200">
        <f t="shared" si="2"/>
        <v>16923826.799999997</v>
      </c>
      <c r="S9" s="200">
        <f t="shared" si="2"/>
        <v>6588678.0199999996</v>
      </c>
      <c r="T9" s="200">
        <f t="shared" si="2"/>
        <v>13809003.279999999</v>
      </c>
      <c r="U9" s="202">
        <f t="shared" si="2"/>
        <v>27968.270000000019</v>
      </c>
      <c r="V9" s="48">
        <f t="shared" si="2"/>
        <v>1908323.6799999997</v>
      </c>
      <c r="W9" s="48">
        <f t="shared" si="2"/>
        <v>173848.10000000009</v>
      </c>
      <c r="X9" s="201">
        <f>T9+V9</f>
        <v>15717326.959999999</v>
      </c>
      <c r="Y9" s="201">
        <f>U9+W9</f>
        <v>201816.37000000011</v>
      </c>
      <c r="Z9" s="201">
        <f>X9+Y9</f>
        <v>15919143.329999998</v>
      </c>
      <c r="AA9" s="201">
        <f t="shared" ref="AA9:AA29" si="3">Z9*100/R9</f>
        <v>94.063497092749728</v>
      </c>
      <c r="AB9" s="200"/>
      <c r="AC9" s="201">
        <f t="shared" ref="AC9:AC18" si="4">R9-Z9</f>
        <v>1004683.4699999988</v>
      </c>
      <c r="AD9" s="201">
        <f t="shared" ref="AD9:AD29" si="5">AC9*100/R9</f>
        <v>5.9365029072502624</v>
      </c>
      <c r="AE9" s="200">
        <f>SUM(AE10:AE15)</f>
        <v>13658588.989999998</v>
      </c>
      <c r="AF9" s="201">
        <f t="shared" ref="AF9:AF29" si="6">AE9*100/Z9</f>
        <v>85.799773937961021</v>
      </c>
      <c r="AG9" s="200">
        <f>SUM(AG10:AG15)</f>
        <v>8239001.7399999993</v>
      </c>
      <c r="AH9" s="200">
        <f>SUM(AH10:AH15)</f>
        <v>1286458.8199999998</v>
      </c>
      <c r="AI9" s="200">
        <f>SUM(AI10:AI15)</f>
        <v>9525460.5600000005</v>
      </c>
      <c r="AJ9" s="201">
        <f t="shared" ref="AJ9:AJ29" si="7">AI9*100/AE9</f>
        <v>69.739711524916459</v>
      </c>
      <c r="AK9" s="146"/>
      <c r="AL9" s="146"/>
      <c r="AM9" s="146"/>
      <c r="AN9" s="232">
        <f t="shared" ref="AN9:AN29" si="8">Z9-R9</f>
        <v>-1004683.4699999988</v>
      </c>
      <c r="AO9" s="232">
        <f t="shared" ref="AO9:AO29" si="9">AE9-Z9</f>
        <v>-2260554.34</v>
      </c>
      <c r="AP9" s="232">
        <f t="shared" ref="AP9:AP29" si="10">AI9-AE9</f>
        <v>-4133128.4299999978</v>
      </c>
    </row>
    <row r="10" spans="1:42" s="65" customFormat="1" ht="17.45" customHeight="1">
      <c r="A10" s="51" t="s">
        <v>15</v>
      </c>
      <c r="B10" s="52">
        <v>11614934.789999999</v>
      </c>
      <c r="C10" s="52">
        <v>10137696.27</v>
      </c>
      <c r="D10" s="52">
        <f t="shared" si="0"/>
        <v>87.281559933751467</v>
      </c>
      <c r="E10" s="122">
        <v>10137696.27</v>
      </c>
      <c r="F10" s="52">
        <f>E10*100/C10</f>
        <v>100</v>
      </c>
      <c r="G10" s="52">
        <f>C10-E10</f>
        <v>0</v>
      </c>
      <c r="H10" s="176">
        <v>10871529.779999999</v>
      </c>
      <c r="I10" s="176">
        <v>10411677.289999999</v>
      </c>
      <c r="J10" s="176">
        <v>0</v>
      </c>
      <c r="K10" s="176">
        <f>I10+J10</f>
        <v>10411677.289999999</v>
      </c>
      <c r="L10" s="176">
        <f>K10*100/H10</f>
        <v>95.770121599206988</v>
      </c>
      <c r="M10" s="53">
        <v>10411677.289999999</v>
      </c>
      <c r="N10" s="176">
        <f>M10*100/H10</f>
        <v>95.770121599206988</v>
      </c>
      <c r="O10" s="53">
        <v>10360577.289999999</v>
      </c>
      <c r="P10" s="176">
        <f t="shared" si="1"/>
        <v>99.509204918893516</v>
      </c>
      <c r="Q10" s="176">
        <f t="shared" ref="Q10:Q15" si="11">M10-O10</f>
        <v>51100</v>
      </c>
      <c r="R10" s="53">
        <v>8830605.5999999996</v>
      </c>
      <c r="S10" s="176">
        <v>4884102.01</v>
      </c>
      <c r="T10" s="176">
        <v>6793574.0700000003</v>
      </c>
      <c r="U10" s="176">
        <v>0</v>
      </c>
      <c r="V10" s="177">
        <v>1273810.9299999997</v>
      </c>
      <c r="W10" s="176">
        <v>0</v>
      </c>
      <c r="X10" s="176">
        <f>T10+V10</f>
        <v>8067385</v>
      </c>
      <c r="Y10" s="176">
        <f>U10+W10</f>
        <v>0</v>
      </c>
      <c r="Z10" s="176">
        <f>X10+Y10</f>
        <v>8067385</v>
      </c>
      <c r="AA10" s="176">
        <f t="shared" si="3"/>
        <v>91.357097864273328</v>
      </c>
      <c r="AB10" s="204"/>
      <c r="AC10" s="176">
        <f t="shared" si="4"/>
        <v>763220.59999999963</v>
      </c>
      <c r="AD10" s="176">
        <f t="shared" si="5"/>
        <v>8.6429021357266791</v>
      </c>
      <c r="AE10" s="53">
        <v>6839978.0199999996</v>
      </c>
      <c r="AF10" s="176">
        <f t="shared" si="6"/>
        <v>84.78556583081135</v>
      </c>
      <c r="AG10" s="176">
        <v>3935943.59</v>
      </c>
      <c r="AH10" s="53">
        <v>397015.35</v>
      </c>
      <c r="AI10" s="205">
        <f t="shared" ref="AI10:AI29" si="12">AG10+AH10</f>
        <v>4332958.9399999995</v>
      </c>
      <c r="AJ10" s="176">
        <f t="shared" si="7"/>
        <v>63.347556488200524</v>
      </c>
      <c r="AK10" s="146"/>
      <c r="AL10" s="146"/>
      <c r="AM10" s="146"/>
      <c r="AN10" s="235">
        <f t="shared" si="8"/>
        <v>-763220.59999999963</v>
      </c>
      <c r="AO10" s="235">
        <f t="shared" si="9"/>
        <v>-1227406.9800000004</v>
      </c>
      <c r="AP10" s="235">
        <f t="shared" si="10"/>
        <v>-2507019.08</v>
      </c>
    </row>
    <row r="11" spans="1:42" s="65" customFormat="1" ht="17.45" customHeight="1">
      <c r="A11" s="51" t="s">
        <v>16</v>
      </c>
      <c r="B11" s="52">
        <v>25000</v>
      </c>
      <c r="C11" s="52">
        <v>10500</v>
      </c>
      <c r="D11" s="52">
        <f t="shared" si="0"/>
        <v>42</v>
      </c>
      <c r="E11" s="122">
        <v>10500</v>
      </c>
      <c r="F11" s="52">
        <f t="shared" ref="F11:F29" si="13">E11*100/C11</f>
        <v>100</v>
      </c>
      <c r="G11" s="52">
        <f t="shared" ref="G11:G28" si="14">C11-E11</f>
        <v>0</v>
      </c>
      <c r="H11" s="176">
        <v>23400</v>
      </c>
      <c r="I11" s="176">
        <v>12900</v>
      </c>
      <c r="J11" s="176">
        <v>0</v>
      </c>
      <c r="K11" s="176">
        <f t="shared" ref="K11:K15" si="15">I11+J11</f>
        <v>12900</v>
      </c>
      <c r="L11" s="176">
        <f t="shared" ref="L11:L29" si="16">K11*100/H11</f>
        <v>55.128205128205131</v>
      </c>
      <c r="M11" s="53">
        <v>12900</v>
      </c>
      <c r="N11" s="176">
        <f t="shared" ref="N11:N29" si="17">M11*100/H11</f>
        <v>55.128205128205131</v>
      </c>
      <c r="O11" s="53">
        <v>12900</v>
      </c>
      <c r="P11" s="176">
        <f t="shared" si="1"/>
        <v>100</v>
      </c>
      <c r="Q11" s="176">
        <f t="shared" si="11"/>
        <v>0</v>
      </c>
      <c r="R11" s="176">
        <v>33500</v>
      </c>
      <c r="S11" s="176">
        <v>7590</v>
      </c>
      <c r="T11" s="176">
        <v>2400</v>
      </c>
      <c r="U11" s="176">
        <v>0</v>
      </c>
      <c r="V11" s="176">
        <v>0</v>
      </c>
      <c r="W11" s="176">
        <v>0</v>
      </c>
      <c r="X11" s="176">
        <f t="shared" ref="X11:Y15" si="18">T11+V11</f>
        <v>2400</v>
      </c>
      <c r="Y11" s="176">
        <f t="shared" si="18"/>
        <v>0</v>
      </c>
      <c r="Z11" s="176">
        <f t="shared" ref="Z11:Z28" si="19">X11+Y11</f>
        <v>2400</v>
      </c>
      <c r="AA11" s="176">
        <f t="shared" si="3"/>
        <v>7.1641791044776122</v>
      </c>
      <c r="AB11" s="204"/>
      <c r="AC11" s="176">
        <f t="shared" si="4"/>
        <v>31100</v>
      </c>
      <c r="AD11" s="176">
        <f t="shared" si="5"/>
        <v>92.835820895522389</v>
      </c>
      <c r="AE11" s="53">
        <v>2400</v>
      </c>
      <c r="AF11" s="176">
        <f t="shared" si="6"/>
        <v>100</v>
      </c>
      <c r="AG11" s="209">
        <v>2400</v>
      </c>
      <c r="AH11" s="53">
        <v>0</v>
      </c>
      <c r="AI11" s="205">
        <f t="shared" si="12"/>
        <v>2400</v>
      </c>
      <c r="AJ11" s="176">
        <f t="shared" si="7"/>
        <v>100</v>
      </c>
      <c r="AK11" s="146"/>
      <c r="AL11" s="146"/>
      <c r="AM11" s="146"/>
      <c r="AN11" s="235">
        <f t="shared" si="8"/>
        <v>-31100</v>
      </c>
      <c r="AO11" s="235">
        <f t="shared" si="9"/>
        <v>0</v>
      </c>
      <c r="AP11" s="235">
        <f t="shared" si="10"/>
        <v>0</v>
      </c>
    </row>
    <row r="12" spans="1:42" s="65" customFormat="1" ht="17.45" customHeight="1">
      <c r="A12" s="275" t="s">
        <v>17</v>
      </c>
      <c r="B12" s="52">
        <v>4103363.85</v>
      </c>
      <c r="C12" s="52">
        <v>2131332.13</v>
      </c>
      <c r="D12" s="52">
        <f t="shared" si="0"/>
        <v>51.94109535277989</v>
      </c>
      <c r="E12" s="122">
        <v>2131332.13</v>
      </c>
      <c r="F12" s="52">
        <f t="shared" si="13"/>
        <v>100</v>
      </c>
      <c r="G12" s="52">
        <f t="shared" si="14"/>
        <v>0</v>
      </c>
      <c r="H12" s="176">
        <v>1622898.14</v>
      </c>
      <c r="I12" s="176">
        <v>1622898.14</v>
      </c>
      <c r="J12" s="176">
        <v>1569361.3400000003</v>
      </c>
      <c r="K12" s="176">
        <f t="shared" si="15"/>
        <v>3192259.4800000004</v>
      </c>
      <c r="L12" s="176">
        <f t="shared" si="16"/>
        <v>196.70116080113326</v>
      </c>
      <c r="M12" s="53">
        <v>3173436.7</v>
      </c>
      <c r="N12" s="176">
        <f t="shared" si="17"/>
        <v>195.5413356996022</v>
      </c>
      <c r="O12" s="53">
        <v>3173436.7</v>
      </c>
      <c r="P12" s="176">
        <f t="shared" si="1"/>
        <v>100</v>
      </c>
      <c r="Q12" s="176">
        <f t="shared" si="11"/>
        <v>0</v>
      </c>
      <c r="R12" s="208">
        <v>2026803.6</v>
      </c>
      <c r="S12" s="176">
        <v>772451.55</v>
      </c>
      <c r="T12" s="208">
        <v>2026803.6</v>
      </c>
      <c r="U12" s="53">
        <v>27968.270000000019</v>
      </c>
      <c r="V12" s="208">
        <v>0</v>
      </c>
      <c r="W12" s="233">
        <v>173848.10000000009</v>
      </c>
      <c r="X12" s="208">
        <f t="shared" si="18"/>
        <v>2026803.6</v>
      </c>
      <c r="Y12" s="208">
        <f t="shared" si="18"/>
        <v>201816.37000000011</v>
      </c>
      <c r="Z12" s="208">
        <f t="shared" si="19"/>
        <v>2228619.9700000002</v>
      </c>
      <c r="AA12" s="176">
        <f t="shared" si="3"/>
        <v>109.95737179468205</v>
      </c>
      <c r="AB12" s="210" t="s">
        <v>151</v>
      </c>
      <c r="AC12" s="176">
        <f t="shared" si="4"/>
        <v>-201816.37000000011</v>
      </c>
      <c r="AD12" s="176">
        <f t="shared" si="5"/>
        <v>-9.9573717946820359</v>
      </c>
      <c r="AE12" s="53">
        <v>1839058.5700000003</v>
      </c>
      <c r="AF12" s="176">
        <f t="shared" si="6"/>
        <v>82.520061506942355</v>
      </c>
      <c r="AG12" s="176">
        <v>1128441.7</v>
      </c>
      <c r="AH12" s="53">
        <v>375690.47</v>
      </c>
      <c r="AI12" s="205">
        <f t="shared" si="12"/>
        <v>1504132.17</v>
      </c>
      <c r="AJ12" s="176">
        <f t="shared" si="7"/>
        <v>81.788160232438912</v>
      </c>
      <c r="AK12" s="146"/>
      <c r="AL12" s="146"/>
      <c r="AM12" s="146"/>
      <c r="AN12" s="270">
        <f t="shared" si="8"/>
        <v>201816.37000000011</v>
      </c>
      <c r="AO12" s="235">
        <f t="shared" si="9"/>
        <v>-389561.39999999991</v>
      </c>
      <c r="AP12" s="235">
        <f t="shared" si="10"/>
        <v>-334926.40000000037</v>
      </c>
    </row>
    <row r="13" spans="1:42" s="65" customFormat="1" ht="17.25" customHeight="1">
      <c r="A13" s="57" t="s">
        <v>18</v>
      </c>
      <c r="B13" s="52">
        <v>4351296.2</v>
      </c>
      <c r="C13" s="52">
        <v>4161440.62</v>
      </c>
      <c r="D13" s="52">
        <f t="shared" si="0"/>
        <v>95.636804040138657</v>
      </c>
      <c r="E13" s="122">
        <v>4161440.62</v>
      </c>
      <c r="F13" s="52">
        <f t="shared" si="13"/>
        <v>100</v>
      </c>
      <c r="G13" s="52">
        <f t="shared" si="14"/>
        <v>0</v>
      </c>
      <c r="H13" s="176">
        <v>4162388.57</v>
      </c>
      <c r="I13" s="176">
        <v>4108707.38</v>
      </c>
      <c r="J13" s="176">
        <v>0</v>
      </c>
      <c r="K13" s="176">
        <f t="shared" si="15"/>
        <v>4108707.38</v>
      </c>
      <c r="L13" s="176">
        <f t="shared" si="16"/>
        <v>98.710327277301744</v>
      </c>
      <c r="M13" s="53">
        <v>4117909.38</v>
      </c>
      <c r="N13" s="176">
        <f t="shared" si="17"/>
        <v>98.931402264541589</v>
      </c>
      <c r="O13" s="53">
        <v>4117909.38</v>
      </c>
      <c r="P13" s="176">
        <f t="shared" si="1"/>
        <v>100</v>
      </c>
      <c r="Q13" s="176">
        <f t="shared" si="11"/>
        <v>0</v>
      </c>
      <c r="R13" s="53">
        <v>5230066.7</v>
      </c>
      <c r="S13" s="176">
        <v>508921.88</v>
      </c>
      <c r="T13" s="176">
        <v>4286319.09</v>
      </c>
      <c r="U13" s="176">
        <v>0</v>
      </c>
      <c r="V13" s="177">
        <v>567516.75</v>
      </c>
      <c r="W13" s="176">
        <v>0</v>
      </c>
      <c r="X13" s="176">
        <f t="shared" si="18"/>
        <v>4853835.84</v>
      </c>
      <c r="Y13" s="176">
        <f t="shared" si="18"/>
        <v>0</v>
      </c>
      <c r="Z13" s="176">
        <f t="shared" si="19"/>
        <v>4853835.84</v>
      </c>
      <c r="AA13" s="176">
        <f t="shared" si="3"/>
        <v>92.80638505050041</v>
      </c>
      <c r="AB13" s="204"/>
      <c r="AC13" s="176">
        <f t="shared" si="4"/>
        <v>376230.86000000034</v>
      </c>
      <c r="AD13" s="176">
        <f t="shared" si="5"/>
        <v>7.1936149494995982</v>
      </c>
      <c r="AE13" s="53">
        <v>4277245.88</v>
      </c>
      <c r="AF13" s="176">
        <f t="shared" si="6"/>
        <v>88.120942301995939</v>
      </c>
      <c r="AG13" s="176">
        <v>2685214.98</v>
      </c>
      <c r="AH13" s="53">
        <v>391652</v>
      </c>
      <c r="AI13" s="205">
        <f t="shared" si="12"/>
        <v>3076866.98</v>
      </c>
      <c r="AJ13" s="176">
        <f t="shared" si="7"/>
        <v>71.935705038308441</v>
      </c>
      <c r="AK13" s="146"/>
      <c r="AL13" s="146"/>
      <c r="AM13" s="146"/>
      <c r="AN13" s="235">
        <f t="shared" si="8"/>
        <v>-376230.86000000034</v>
      </c>
      <c r="AO13" s="235">
        <f t="shared" si="9"/>
        <v>-576589.96</v>
      </c>
      <c r="AP13" s="235">
        <f t="shared" si="10"/>
        <v>-1200378.8999999999</v>
      </c>
    </row>
    <row r="14" spans="1:42" s="65" customFormat="1" ht="17.45" customHeight="1">
      <c r="A14" s="51" t="s">
        <v>19</v>
      </c>
      <c r="B14" s="52">
        <v>0</v>
      </c>
      <c r="C14" s="52">
        <v>0</v>
      </c>
      <c r="D14" s="52" t="e">
        <f t="shared" si="0"/>
        <v>#DIV/0!</v>
      </c>
      <c r="E14" s="122">
        <v>0</v>
      </c>
      <c r="F14" s="52" t="e">
        <f t="shared" si="13"/>
        <v>#DIV/0!</v>
      </c>
      <c r="G14" s="52">
        <f t="shared" si="14"/>
        <v>0</v>
      </c>
      <c r="H14" s="176">
        <v>0</v>
      </c>
      <c r="I14" s="176">
        <v>0</v>
      </c>
      <c r="J14" s="176">
        <v>0</v>
      </c>
      <c r="K14" s="176">
        <f t="shared" si="15"/>
        <v>0</v>
      </c>
      <c r="L14" s="176" t="e">
        <f t="shared" si="16"/>
        <v>#DIV/0!</v>
      </c>
      <c r="M14" s="53">
        <v>0</v>
      </c>
      <c r="N14" s="176" t="e">
        <f t="shared" si="17"/>
        <v>#DIV/0!</v>
      </c>
      <c r="O14" s="53">
        <v>0</v>
      </c>
      <c r="P14" s="176" t="e">
        <f t="shared" si="1"/>
        <v>#DIV/0!</v>
      </c>
      <c r="Q14" s="176">
        <f t="shared" si="11"/>
        <v>0</v>
      </c>
      <c r="R14" s="176">
        <v>8000</v>
      </c>
      <c r="S14" s="176">
        <v>0</v>
      </c>
      <c r="T14" s="176">
        <v>0</v>
      </c>
      <c r="U14" s="176">
        <v>0</v>
      </c>
      <c r="V14" s="176">
        <v>0</v>
      </c>
      <c r="W14" s="176">
        <v>0</v>
      </c>
      <c r="X14" s="176">
        <f t="shared" si="18"/>
        <v>0</v>
      </c>
      <c r="Y14" s="176">
        <f t="shared" si="18"/>
        <v>0</v>
      </c>
      <c r="Z14" s="176">
        <f t="shared" si="19"/>
        <v>0</v>
      </c>
      <c r="AA14" s="176">
        <f t="shared" si="3"/>
        <v>0</v>
      </c>
      <c r="AB14" s="204"/>
      <c r="AC14" s="176">
        <f t="shared" si="4"/>
        <v>8000</v>
      </c>
      <c r="AD14" s="176">
        <f t="shared" si="5"/>
        <v>100</v>
      </c>
      <c r="AE14" s="53">
        <v>0</v>
      </c>
      <c r="AF14" s="176" t="e">
        <f t="shared" si="6"/>
        <v>#DIV/0!</v>
      </c>
      <c r="AG14" s="176">
        <v>0</v>
      </c>
      <c r="AH14" s="53">
        <v>0</v>
      </c>
      <c r="AI14" s="205">
        <f t="shared" si="12"/>
        <v>0</v>
      </c>
      <c r="AJ14" s="176" t="e">
        <f t="shared" si="7"/>
        <v>#DIV/0!</v>
      </c>
      <c r="AK14" s="146"/>
      <c r="AL14" s="146"/>
      <c r="AM14" s="146"/>
      <c r="AN14" s="235">
        <f t="shared" si="8"/>
        <v>-8000</v>
      </c>
      <c r="AO14" s="235">
        <f t="shared" si="9"/>
        <v>0</v>
      </c>
      <c r="AP14" s="235">
        <f t="shared" si="10"/>
        <v>0</v>
      </c>
    </row>
    <row r="15" spans="1:42" s="65" customFormat="1" ht="17.45" customHeight="1">
      <c r="A15" s="51" t="s">
        <v>20</v>
      </c>
      <c r="B15" s="52">
        <v>554407.53</v>
      </c>
      <c r="C15" s="52">
        <v>500416.86</v>
      </c>
      <c r="D15" s="52">
        <f t="shared" si="0"/>
        <v>90.26155543017245</v>
      </c>
      <c r="E15" s="122">
        <v>500416.86</v>
      </c>
      <c r="F15" s="52">
        <f t="shared" si="13"/>
        <v>100</v>
      </c>
      <c r="G15" s="52">
        <f t="shared" si="14"/>
        <v>0</v>
      </c>
      <c r="H15" s="176">
        <v>683577.78</v>
      </c>
      <c r="I15" s="176">
        <v>683577.78</v>
      </c>
      <c r="J15" s="176">
        <v>37614.829999999929</v>
      </c>
      <c r="K15" s="176">
        <f t="shared" si="15"/>
        <v>721192.61</v>
      </c>
      <c r="L15" s="176">
        <f t="shared" si="16"/>
        <v>105.50264082603738</v>
      </c>
      <c r="M15" s="53">
        <v>610253.61</v>
      </c>
      <c r="N15" s="176">
        <f t="shared" si="17"/>
        <v>89.273470825807124</v>
      </c>
      <c r="O15" s="53">
        <v>610253.61</v>
      </c>
      <c r="P15" s="176">
        <f t="shared" si="1"/>
        <v>100</v>
      </c>
      <c r="Q15" s="176">
        <f t="shared" si="11"/>
        <v>0</v>
      </c>
      <c r="R15" s="176">
        <v>794850.9</v>
      </c>
      <c r="S15" s="176">
        <v>415612.58</v>
      </c>
      <c r="T15" s="176">
        <v>699906.52000000014</v>
      </c>
      <c r="U15" s="176">
        <v>0</v>
      </c>
      <c r="V15" s="177">
        <v>66996</v>
      </c>
      <c r="W15" s="176">
        <v>0</v>
      </c>
      <c r="X15" s="176">
        <f t="shared" si="18"/>
        <v>766902.52000000014</v>
      </c>
      <c r="Y15" s="176">
        <f t="shared" si="18"/>
        <v>0</v>
      </c>
      <c r="Z15" s="176">
        <f>X15+Y15</f>
        <v>766902.52000000014</v>
      </c>
      <c r="AA15" s="176">
        <f t="shared" si="3"/>
        <v>96.483821053734744</v>
      </c>
      <c r="AB15" s="210"/>
      <c r="AC15" s="176">
        <f t="shared" si="4"/>
        <v>27948.379999999888</v>
      </c>
      <c r="AD15" s="176">
        <f t="shared" si="5"/>
        <v>3.5161789462652537</v>
      </c>
      <c r="AE15" s="53">
        <v>699906.52</v>
      </c>
      <c r="AF15" s="176">
        <f t="shared" si="6"/>
        <v>91.264078777573957</v>
      </c>
      <c r="AG15" s="176">
        <v>487001.47</v>
      </c>
      <c r="AH15" s="53">
        <v>122101</v>
      </c>
      <c r="AI15" s="205">
        <f t="shared" si="12"/>
        <v>609102.47</v>
      </c>
      <c r="AJ15" s="176">
        <f t="shared" si="7"/>
        <v>87.026260306876409</v>
      </c>
      <c r="AK15" s="146"/>
      <c r="AL15" s="146"/>
      <c r="AM15" s="146"/>
      <c r="AN15" s="236">
        <f t="shared" si="8"/>
        <v>-27948.379999999888</v>
      </c>
      <c r="AO15" s="235">
        <f t="shared" si="9"/>
        <v>-66996.000000000116</v>
      </c>
      <c r="AP15" s="235">
        <f t="shared" si="10"/>
        <v>-90804.050000000047</v>
      </c>
    </row>
    <row r="16" spans="1:42" s="41" customFormat="1" ht="17.45" customHeight="1">
      <c r="A16" s="58" t="s">
        <v>22</v>
      </c>
      <c r="B16" s="47">
        <f>SUM(B17:B28)</f>
        <v>4885745.58</v>
      </c>
      <c r="C16" s="47">
        <f>SUM(C17:C28)</f>
        <v>4002133.61</v>
      </c>
      <c r="D16" s="47">
        <f t="shared" si="0"/>
        <v>81.914490725487184</v>
      </c>
      <c r="E16" s="151">
        <f>SUM(E17:E28)</f>
        <v>4002133.61</v>
      </c>
      <c r="F16" s="47">
        <f>E16*100/C16</f>
        <v>100</v>
      </c>
      <c r="G16" s="49">
        <f>SUM(G17:G28)</f>
        <v>0</v>
      </c>
      <c r="H16" s="201">
        <f>SUM(H17:H28)</f>
        <v>4930912.1500000004</v>
      </c>
      <c r="I16" s="201">
        <f>SUM(I17:I28)</f>
        <v>4354855.9000000004</v>
      </c>
      <c r="J16" s="201">
        <f>SUM(J17:J28)</f>
        <v>916425.5</v>
      </c>
      <c r="K16" s="201">
        <f>SUM(K17:K28)</f>
        <v>5271281.4000000004</v>
      </c>
      <c r="L16" s="201">
        <f t="shared" si="16"/>
        <v>106.90276443071492</v>
      </c>
      <c r="M16" s="201">
        <f>SUM(M17:M28)</f>
        <v>4576834.5999999996</v>
      </c>
      <c r="N16" s="201">
        <f t="shared" si="17"/>
        <v>92.819228182761265</v>
      </c>
      <c r="O16" s="201">
        <f>SUM(O17:O28)</f>
        <v>4576834.5999999996</v>
      </c>
      <c r="P16" s="201">
        <f t="shared" si="1"/>
        <v>100</v>
      </c>
      <c r="Q16" s="201">
        <f>SUM(Q17:Q28)</f>
        <v>0</v>
      </c>
      <c r="R16" s="201">
        <f>SUM(R17:R28)</f>
        <v>4398142.5999999996</v>
      </c>
      <c r="S16" s="201">
        <f>SUM(S17:S28)</f>
        <v>851932.45</v>
      </c>
      <c r="T16" s="201">
        <f t="shared" ref="T16:V16" si="20">SUM(T17:T28)</f>
        <v>2994777.87</v>
      </c>
      <c r="U16" s="201">
        <f t="shared" si="20"/>
        <v>448066.13</v>
      </c>
      <c r="V16" s="201">
        <f t="shared" si="20"/>
        <v>634445.6</v>
      </c>
      <c r="W16" s="49">
        <f>SUM(W17:W28)</f>
        <v>760594.69000000018</v>
      </c>
      <c r="X16" s="201">
        <f>T16+V16</f>
        <v>3629223.47</v>
      </c>
      <c r="Y16" s="201">
        <f>U16+W16</f>
        <v>1208660.8200000003</v>
      </c>
      <c r="Z16" s="201">
        <f t="shared" si="19"/>
        <v>4837884.290000001</v>
      </c>
      <c r="AA16" s="201">
        <f t="shared" si="3"/>
        <v>109.99834998528701</v>
      </c>
      <c r="AB16" s="206"/>
      <c r="AC16" s="201">
        <f t="shared" si="4"/>
        <v>-439741.69000000134</v>
      </c>
      <c r="AD16" s="201">
        <f t="shared" si="5"/>
        <v>-9.9983499852870015</v>
      </c>
      <c r="AE16" s="201">
        <f t="shared" ref="AE16" si="21">SUM(AE17:AE28)</f>
        <v>3694946.8899999997</v>
      </c>
      <c r="AF16" s="201">
        <f t="shared" si="6"/>
        <v>76.375263824261467</v>
      </c>
      <c r="AG16" s="201">
        <f>SUM(AG17:AG28)</f>
        <v>2196073.0999999996</v>
      </c>
      <c r="AH16" s="201">
        <f>SUM(AH17:AH28)</f>
        <v>331459.90000000002</v>
      </c>
      <c r="AI16" s="201">
        <f>SUM(AI17:AI28)</f>
        <v>2527533</v>
      </c>
      <c r="AJ16" s="201">
        <f t="shared" si="7"/>
        <v>68.405123950238973</v>
      </c>
      <c r="AK16" s="146"/>
      <c r="AL16" s="146"/>
      <c r="AM16" s="146"/>
      <c r="AN16" s="232">
        <f t="shared" si="8"/>
        <v>439741.69000000134</v>
      </c>
      <c r="AO16" s="232">
        <f t="shared" si="9"/>
        <v>-1142937.4000000013</v>
      </c>
      <c r="AP16" s="232">
        <f t="shared" si="10"/>
        <v>-1167413.8899999997</v>
      </c>
    </row>
    <row r="17" spans="1:42" s="65" customFormat="1" ht="17.45" customHeight="1">
      <c r="A17" s="143" t="s">
        <v>23</v>
      </c>
      <c r="B17" s="52">
        <v>827271</v>
      </c>
      <c r="C17" s="52">
        <v>378301</v>
      </c>
      <c r="D17" s="52">
        <f t="shared" si="0"/>
        <v>45.728787785381087</v>
      </c>
      <c r="E17" s="122">
        <v>378301</v>
      </c>
      <c r="F17" s="52">
        <f t="shared" si="13"/>
        <v>100</v>
      </c>
      <c r="G17" s="52">
        <f t="shared" si="14"/>
        <v>0</v>
      </c>
      <c r="H17" s="176">
        <v>565409.75</v>
      </c>
      <c r="I17" s="176">
        <v>436869</v>
      </c>
      <c r="J17" s="176">
        <v>0</v>
      </c>
      <c r="K17" s="176">
        <f t="shared" ref="K17:K28" si="22">I17+J17</f>
        <v>436869</v>
      </c>
      <c r="L17" s="176">
        <f t="shared" si="16"/>
        <v>77.265912022210443</v>
      </c>
      <c r="M17" s="53">
        <v>453842</v>
      </c>
      <c r="N17" s="176">
        <f t="shared" si="17"/>
        <v>80.267805781559304</v>
      </c>
      <c r="O17" s="53">
        <v>453842</v>
      </c>
      <c r="P17" s="176">
        <f t="shared" si="1"/>
        <v>100</v>
      </c>
      <c r="Q17" s="176">
        <f t="shared" ref="Q17:Q28" si="23">M17-O17</f>
        <v>0</v>
      </c>
      <c r="R17" s="176">
        <v>707973</v>
      </c>
      <c r="S17" s="176">
        <v>122219.5</v>
      </c>
      <c r="T17" s="176">
        <v>501164.5</v>
      </c>
      <c r="U17" s="176">
        <v>0</v>
      </c>
      <c r="V17" s="53">
        <v>119845</v>
      </c>
      <c r="W17" s="176">
        <v>0</v>
      </c>
      <c r="X17" s="176">
        <f t="shared" ref="X17:Y28" si="24">T17+V17</f>
        <v>621009.5</v>
      </c>
      <c r="Y17" s="176">
        <f t="shared" si="24"/>
        <v>0</v>
      </c>
      <c r="Z17" s="176">
        <f t="shared" si="19"/>
        <v>621009.5</v>
      </c>
      <c r="AA17" s="176">
        <f t="shared" si="3"/>
        <v>87.716551337409754</v>
      </c>
      <c r="AB17" s="210"/>
      <c r="AC17" s="176">
        <f t="shared" si="4"/>
        <v>86963.5</v>
      </c>
      <c r="AD17" s="176">
        <f t="shared" si="5"/>
        <v>12.28344866259024</v>
      </c>
      <c r="AE17" s="53">
        <v>484670.5</v>
      </c>
      <c r="AF17" s="176">
        <f t="shared" si="6"/>
        <v>78.045585454006741</v>
      </c>
      <c r="AG17" s="176">
        <v>247476.5</v>
      </c>
      <c r="AH17" s="53">
        <v>0</v>
      </c>
      <c r="AI17" s="205">
        <f t="shared" si="12"/>
        <v>247476.5</v>
      </c>
      <c r="AJ17" s="176">
        <f t="shared" si="7"/>
        <v>51.060772215350426</v>
      </c>
      <c r="AK17" s="146"/>
      <c r="AL17" s="146"/>
      <c r="AM17" s="146"/>
      <c r="AN17" s="235">
        <f t="shared" si="8"/>
        <v>-86963.5</v>
      </c>
      <c r="AO17" s="235">
        <f t="shared" si="9"/>
        <v>-136339</v>
      </c>
      <c r="AP17" s="235">
        <f t="shared" si="10"/>
        <v>-237194</v>
      </c>
    </row>
    <row r="18" spans="1:42" s="65" customFormat="1" ht="17.45" customHeight="1">
      <c r="A18" s="143" t="s">
        <v>24</v>
      </c>
      <c r="B18" s="52">
        <v>0</v>
      </c>
      <c r="C18" s="52">
        <v>0</v>
      </c>
      <c r="D18" s="52" t="e">
        <f t="shared" si="0"/>
        <v>#DIV/0!</v>
      </c>
      <c r="E18" s="122">
        <v>0</v>
      </c>
      <c r="F18" s="52" t="e">
        <f t="shared" si="13"/>
        <v>#DIV/0!</v>
      </c>
      <c r="G18" s="52">
        <f t="shared" si="14"/>
        <v>0</v>
      </c>
      <c r="H18" s="176">
        <v>0</v>
      </c>
      <c r="I18" s="176">
        <v>0</v>
      </c>
      <c r="J18" s="176">
        <v>0</v>
      </c>
      <c r="K18" s="176">
        <f t="shared" si="22"/>
        <v>0</v>
      </c>
      <c r="L18" s="176" t="e">
        <f t="shared" si="16"/>
        <v>#DIV/0!</v>
      </c>
      <c r="M18" s="53">
        <v>0</v>
      </c>
      <c r="N18" s="176" t="e">
        <f t="shared" si="17"/>
        <v>#DIV/0!</v>
      </c>
      <c r="O18" s="53">
        <v>0</v>
      </c>
      <c r="P18" s="176" t="e">
        <f t="shared" si="1"/>
        <v>#DIV/0!</v>
      </c>
      <c r="Q18" s="176">
        <f t="shared" si="23"/>
        <v>0</v>
      </c>
      <c r="R18" s="176">
        <v>14000</v>
      </c>
      <c r="S18" s="176">
        <v>0</v>
      </c>
      <c r="T18" s="176">
        <v>14000</v>
      </c>
      <c r="U18" s="176">
        <v>0</v>
      </c>
      <c r="V18" s="53">
        <v>0</v>
      </c>
      <c r="W18" s="176">
        <v>0</v>
      </c>
      <c r="X18" s="176">
        <f t="shared" si="24"/>
        <v>14000</v>
      </c>
      <c r="Y18" s="176">
        <f t="shared" si="24"/>
        <v>0</v>
      </c>
      <c r="Z18" s="176">
        <f t="shared" si="19"/>
        <v>14000</v>
      </c>
      <c r="AA18" s="176">
        <f t="shared" si="3"/>
        <v>100</v>
      </c>
      <c r="AB18" s="210"/>
      <c r="AC18" s="176">
        <f t="shared" si="4"/>
        <v>0</v>
      </c>
      <c r="AD18" s="176">
        <f t="shared" si="5"/>
        <v>0</v>
      </c>
      <c r="AE18" s="53">
        <v>14000</v>
      </c>
      <c r="AF18" s="176">
        <f t="shared" si="6"/>
        <v>100</v>
      </c>
      <c r="AG18" s="176">
        <v>14000</v>
      </c>
      <c r="AH18" s="53">
        <v>0</v>
      </c>
      <c r="AI18" s="205">
        <f t="shared" si="12"/>
        <v>14000</v>
      </c>
      <c r="AJ18" s="176">
        <f t="shared" si="7"/>
        <v>100</v>
      </c>
      <c r="AK18" s="146"/>
      <c r="AL18" s="146"/>
      <c r="AM18" s="146"/>
      <c r="AN18" s="235">
        <f t="shared" si="8"/>
        <v>0</v>
      </c>
      <c r="AO18" s="235">
        <f t="shared" si="9"/>
        <v>0</v>
      </c>
      <c r="AP18" s="235">
        <f t="shared" si="10"/>
        <v>0</v>
      </c>
    </row>
    <row r="19" spans="1:42" s="139" customFormat="1" ht="17.45" customHeight="1">
      <c r="A19" s="172" t="s">
        <v>138</v>
      </c>
      <c r="B19" s="52">
        <v>1241660</v>
      </c>
      <c r="C19" s="52">
        <v>906845</v>
      </c>
      <c r="D19" s="52">
        <f t="shared" si="0"/>
        <v>73.034888777926326</v>
      </c>
      <c r="E19" s="122">
        <v>906845</v>
      </c>
      <c r="F19" s="52">
        <f t="shared" si="13"/>
        <v>100</v>
      </c>
      <c r="G19" s="52">
        <f t="shared" si="14"/>
        <v>0</v>
      </c>
      <c r="H19" s="176">
        <v>914460</v>
      </c>
      <c r="I19" s="176">
        <v>835480.9</v>
      </c>
      <c r="J19" s="176">
        <v>0</v>
      </c>
      <c r="K19" s="176">
        <f t="shared" si="22"/>
        <v>835480.9</v>
      </c>
      <c r="L19" s="176">
        <f t="shared" si="16"/>
        <v>91.363307307044593</v>
      </c>
      <c r="M19" s="53">
        <v>871307.7</v>
      </c>
      <c r="N19" s="176">
        <f t="shared" si="17"/>
        <v>95.281116724624368</v>
      </c>
      <c r="O19" s="53">
        <v>871307.7</v>
      </c>
      <c r="P19" s="176">
        <f t="shared" si="1"/>
        <v>100</v>
      </c>
      <c r="Q19" s="176">
        <f t="shared" si="23"/>
        <v>0</v>
      </c>
      <c r="R19" s="176">
        <v>799000</v>
      </c>
      <c r="S19" s="176">
        <v>0</v>
      </c>
      <c r="T19" s="176">
        <v>645997.4</v>
      </c>
      <c r="U19" s="176">
        <v>0</v>
      </c>
      <c r="V19" s="53">
        <v>107878</v>
      </c>
      <c r="W19" s="176">
        <v>0</v>
      </c>
      <c r="X19" s="176">
        <f t="shared" si="24"/>
        <v>753875.4</v>
      </c>
      <c r="Y19" s="176">
        <f t="shared" si="24"/>
        <v>0</v>
      </c>
      <c r="Z19" s="176">
        <f t="shared" si="19"/>
        <v>753875.4</v>
      </c>
      <c r="AA19" s="176">
        <f t="shared" si="3"/>
        <v>94.352365456821033</v>
      </c>
      <c r="AB19" s="210"/>
      <c r="AC19" s="176">
        <v>0</v>
      </c>
      <c r="AD19" s="176">
        <f t="shared" si="5"/>
        <v>0</v>
      </c>
      <c r="AE19" s="53">
        <v>753875.4</v>
      </c>
      <c r="AF19" s="176">
        <f t="shared" si="6"/>
        <v>100</v>
      </c>
      <c r="AG19" s="176">
        <v>557315.19999999995</v>
      </c>
      <c r="AH19" s="53">
        <v>91113</v>
      </c>
      <c r="AI19" s="205">
        <f t="shared" si="12"/>
        <v>648428.19999999995</v>
      </c>
      <c r="AJ19" s="176">
        <f t="shared" si="7"/>
        <v>86.012648774585287</v>
      </c>
      <c r="AK19" s="146"/>
      <c r="AL19" s="146"/>
      <c r="AM19" s="146"/>
      <c r="AN19" s="235">
        <f t="shared" si="8"/>
        <v>-45124.599999999977</v>
      </c>
      <c r="AO19" s="235">
        <f t="shared" si="9"/>
        <v>0</v>
      </c>
      <c r="AP19" s="235">
        <f t="shared" si="10"/>
        <v>-105447.20000000007</v>
      </c>
    </row>
    <row r="20" spans="1:42" s="65" customFormat="1" ht="17.45" customHeight="1">
      <c r="A20" s="234" t="s">
        <v>139</v>
      </c>
      <c r="B20" s="52">
        <v>251250</v>
      </c>
      <c r="C20" s="52">
        <v>108485</v>
      </c>
      <c r="D20" s="52">
        <f t="shared" si="0"/>
        <v>43.178109452736315</v>
      </c>
      <c r="E20" s="122">
        <v>108485</v>
      </c>
      <c r="F20" s="52">
        <f t="shared" si="13"/>
        <v>100</v>
      </c>
      <c r="G20" s="52">
        <f t="shared" si="14"/>
        <v>0</v>
      </c>
      <c r="H20" s="176">
        <v>262370</v>
      </c>
      <c r="I20" s="176">
        <v>94601</v>
      </c>
      <c r="J20" s="176">
        <v>0</v>
      </c>
      <c r="K20" s="176">
        <f t="shared" si="22"/>
        <v>94601</v>
      </c>
      <c r="L20" s="176">
        <f t="shared" si="16"/>
        <v>36.056332659983994</v>
      </c>
      <c r="M20" s="53">
        <v>78338</v>
      </c>
      <c r="N20" s="176">
        <f t="shared" si="17"/>
        <v>29.85783435606205</v>
      </c>
      <c r="O20" s="53">
        <v>78338</v>
      </c>
      <c r="P20" s="176">
        <f t="shared" si="1"/>
        <v>100</v>
      </c>
      <c r="Q20" s="176">
        <f t="shared" si="23"/>
        <v>0</v>
      </c>
      <c r="R20" s="208">
        <v>98883</v>
      </c>
      <c r="S20" s="176">
        <v>20537</v>
      </c>
      <c r="T20" s="208">
        <v>98883</v>
      </c>
      <c r="U20" s="175">
        <v>13155.73</v>
      </c>
      <c r="V20" s="175">
        <v>0</v>
      </c>
      <c r="W20" s="175">
        <v>76190.990000000005</v>
      </c>
      <c r="X20" s="208">
        <f t="shared" si="24"/>
        <v>98883</v>
      </c>
      <c r="Y20" s="208">
        <f t="shared" si="24"/>
        <v>89346.72</v>
      </c>
      <c r="Z20" s="208">
        <f t="shared" si="19"/>
        <v>188229.72</v>
      </c>
      <c r="AA20" s="176">
        <f t="shared" si="3"/>
        <v>190.3559964806893</v>
      </c>
      <c r="AB20" s="210" t="s">
        <v>151</v>
      </c>
      <c r="AC20" s="176">
        <f t="shared" ref="AC20:AC29" si="25">R20-Z20</f>
        <v>-89346.72</v>
      </c>
      <c r="AD20" s="176">
        <f t="shared" si="5"/>
        <v>-90.355996480689299</v>
      </c>
      <c r="AE20" s="53">
        <v>149573.72</v>
      </c>
      <c r="AF20" s="176">
        <f t="shared" si="6"/>
        <v>79.463391859691441</v>
      </c>
      <c r="AG20" s="176">
        <v>87675.73</v>
      </c>
      <c r="AH20" s="53">
        <v>15745</v>
      </c>
      <c r="AI20" s="205">
        <f t="shared" si="12"/>
        <v>103420.73</v>
      </c>
      <c r="AJ20" s="176">
        <f t="shared" si="7"/>
        <v>69.143650368527304</v>
      </c>
      <c r="AK20" s="146"/>
      <c r="AL20" s="146"/>
      <c r="AM20" s="146"/>
      <c r="AN20" s="236">
        <f t="shared" si="8"/>
        <v>89346.72</v>
      </c>
      <c r="AO20" s="235">
        <f t="shared" si="9"/>
        <v>-38656</v>
      </c>
      <c r="AP20" s="235">
        <f t="shared" si="10"/>
        <v>-46152.990000000005</v>
      </c>
    </row>
    <row r="21" spans="1:42" s="65" customFormat="1" ht="17.45" customHeight="1">
      <c r="A21" s="143" t="s">
        <v>140</v>
      </c>
      <c r="B21" s="52">
        <v>89700</v>
      </c>
      <c r="C21" s="52">
        <v>71000</v>
      </c>
      <c r="D21" s="52">
        <f t="shared" si="0"/>
        <v>79.152731326644371</v>
      </c>
      <c r="E21" s="122">
        <v>71000</v>
      </c>
      <c r="F21" s="52">
        <f t="shared" si="13"/>
        <v>100</v>
      </c>
      <c r="G21" s="52">
        <f t="shared" si="14"/>
        <v>0</v>
      </c>
      <c r="H21" s="176">
        <v>111000</v>
      </c>
      <c r="I21" s="176">
        <v>111000</v>
      </c>
      <c r="J21" s="176">
        <v>16506</v>
      </c>
      <c r="K21" s="176">
        <f t="shared" si="22"/>
        <v>127506</v>
      </c>
      <c r="L21" s="176">
        <f t="shared" si="16"/>
        <v>114.87027027027027</v>
      </c>
      <c r="M21" s="53">
        <v>84000</v>
      </c>
      <c r="N21" s="176">
        <f t="shared" si="17"/>
        <v>75.675675675675677</v>
      </c>
      <c r="O21" s="53">
        <v>84000</v>
      </c>
      <c r="P21" s="176">
        <f t="shared" si="1"/>
        <v>100</v>
      </c>
      <c r="Q21" s="176">
        <f t="shared" si="23"/>
        <v>0</v>
      </c>
      <c r="R21" s="176">
        <v>115000</v>
      </c>
      <c r="S21" s="176">
        <v>77377.5</v>
      </c>
      <c r="T21" s="176">
        <v>45000</v>
      </c>
      <c r="U21" s="176">
        <v>0</v>
      </c>
      <c r="V21" s="53">
        <v>19000</v>
      </c>
      <c r="W21" s="176">
        <v>0</v>
      </c>
      <c r="X21" s="176">
        <f t="shared" si="24"/>
        <v>64000</v>
      </c>
      <c r="Y21" s="176">
        <f t="shared" si="24"/>
        <v>0</v>
      </c>
      <c r="Z21" s="176">
        <f t="shared" si="19"/>
        <v>64000</v>
      </c>
      <c r="AA21" s="176">
        <f t="shared" si="3"/>
        <v>55.652173913043477</v>
      </c>
      <c r="AB21" s="210"/>
      <c r="AC21" s="176">
        <f t="shared" si="25"/>
        <v>51000</v>
      </c>
      <c r="AD21" s="176">
        <f t="shared" si="5"/>
        <v>44.347826086956523</v>
      </c>
      <c r="AE21" s="53">
        <v>45000</v>
      </c>
      <c r="AF21" s="176">
        <f t="shared" si="6"/>
        <v>70.3125</v>
      </c>
      <c r="AG21" s="176">
        <v>45000</v>
      </c>
      <c r="AH21" s="53">
        <v>0</v>
      </c>
      <c r="AI21" s="205">
        <f t="shared" si="12"/>
        <v>45000</v>
      </c>
      <c r="AJ21" s="176">
        <f t="shared" si="7"/>
        <v>100</v>
      </c>
      <c r="AK21" s="146"/>
      <c r="AL21" s="146"/>
      <c r="AM21" s="146"/>
      <c r="AN21" s="237">
        <f t="shared" si="8"/>
        <v>-51000</v>
      </c>
      <c r="AO21" s="235">
        <f t="shared" si="9"/>
        <v>-19000</v>
      </c>
      <c r="AP21" s="235">
        <f t="shared" si="10"/>
        <v>0</v>
      </c>
    </row>
    <row r="22" spans="1:42" s="65" customFormat="1" ht="17.45" customHeight="1">
      <c r="A22" s="143" t="s">
        <v>141</v>
      </c>
      <c r="B22" s="52">
        <v>283300</v>
      </c>
      <c r="C22" s="52">
        <v>214470</v>
      </c>
      <c r="D22" s="52">
        <f t="shared" si="0"/>
        <v>75.70420049417578</v>
      </c>
      <c r="E22" s="122">
        <v>214470</v>
      </c>
      <c r="F22" s="52">
        <f t="shared" si="13"/>
        <v>100</v>
      </c>
      <c r="G22" s="52">
        <f t="shared" si="14"/>
        <v>0</v>
      </c>
      <c r="H22" s="176">
        <v>388000</v>
      </c>
      <c r="I22" s="176">
        <v>262560</v>
      </c>
      <c r="J22" s="176">
        <v>15600</v>
      </c>
      <c r="K22" s="176">
        <f t="shared" si="22"/>
        <v>278160</v>
      </c>
      <c r="L22" s="176">
        <f t="shared" si="16"/>
        <v>71.69072164948453</v>
      </c>
      <c r="M22" s="53">
        <v>276960</v>
      </c>
      <c r="N22" s="176">
        <f t="shared" si="17"/>
        <v>71.381443298969074</v>
      </c>
      <c r="O22" s="53">
        <v>276960</v>
      </c>
      <c r="P22" s="176">
        <f t="shared" si="1"/>
        <v>100</v>
      </c>
      <c r="Q22" s="176">
        <f t="shared" si="23"/>
        <v>0</v>
      </c>
      <c r="R22" s="176">
        <v>423350</v>
      </c>
      <c r="S22" s="176">
        <v>91144.1</v>
      </c>
      <c r="T22" s="176">
        <v>110165</v>
      </c>
      <c r="U22" s="176">
        <v>0</v>
      </c>
      <c r="V22" s="53">
        <v>16200</v>
      </c>
      <c r="W22" s="176">
        <v>0</v>
      </c>
      <c r="X22" s="176">
        <f t="shared" si="24"/>
        <v>126365</v>
      </c>
      <c r="Y22" s="176">
        <f t="shared" si="24"/>
        <v>0</v>
      </c>
      <c r="Z22" s="176">
        <f t="shared" si="19"/>
        <v>126365</v>
      </c>
      <c r="AA22" s="176">
        <f t="shared" si="3"/>
        <v>29.848824849415376</v>
      </c>
      <c r="AB22" s="210"/>
      <c r="AC22" s="176">
        <f t="shared" si="25"/>
        <v>296985</v>
      </c>
      <c r="AD22" s="176">
        <f t="shared" si="5"/>
        <v>70.151175150584621</v>
      </c>
      <c r="AE22" s="177">
        <v>110165</v>
      </c>
      <c r="AF22" s="176">
        <f t="shared" si="6"/>
        <v>87.179994460491429</v>
      </c>
      <c r="AG22" s="176">
        <v>60040</v>
      </c>
      <c r="AH22" s="53">
        <v>17875</v>
      </c>
      <c r="AI22" s="205">
        <f t="shared" si="12"/>
        <v>77915</v>
      </c>
      <c r="AJ22" s="176">
        <f t="shared" si="7"/>
        <v>70.72572958743703</v>
      </c>
      <c r="AK22" s="146"/>
      <c r="AL22" s="146"/>
      <c r="AM22" s="146"/>
      <c r="AN22" s="237">
        <f t="shared" si="8"/>
        <v>-296985</v>
      </c>
      <c r="AO22" s="235">
        <f t="shared" si="9"/>
        <v>-16200</v>
      </c>
      <c r="AP22" s="235">
        <f t="shared" si="10"/>
        <v>-32250</v>
      </c>
    </row>
    <row r="23" spans="1:42" s="65" customFormat="1" ht="17.45" customHeight="1">
      <c r="A23" s="143" t="s">
        <v>142</v>
      </c>
      <c r="B23" s="52">
        <v>551184.5</v>
      </c>
      <c r="C23" s="52">
        <v>727190.51</v>
      </c>
      <c r="D23" s="52">
        <f t="shared" si="0"/>
        <v>131.93232211718581</v>
      </c>
      <c r="E23" s="122">
        <v>727190.51</v>
      </c>
      <c r="F23" s="52">
        <f t="shared" si="13"/>
        <v>100</v>
      </c>
      <c r="G23" s="52">
        <f t="shared" si="14"/>
        <v>0</v>
      </c>
      <c r="H23" s="176">
        <v>803556.4</v>
      </c>
      <c r="I23" s="176">
        <v>709342.4</v>
      </c>
      <c r="J23" s="176">
        <v>0</v>
      </c>
      <c r="K23" s="176">
        <f t="shared" si="22"/>
        <v>709342.4</v>
      </c>
      <c r="L23" s="176">
        <f t="shared" si="16"/>
        <v>88.275371834509684</v>
      </c>
      <c r="M23" s="53">
        <v>709342.4</v>
      </c>
      <c r="N23" s="176">
        <f t="shared" si="17"/>
        <v>88.275371834509684</v>
      </c>
      <c r="O23" s="53">
        <v>709342.4</v>
      </c>
      <c r="P23" s="176">
        <f t="shared" si="1"/>
        <v>100</v>
      </c>
      <c r="Q23" s="176">
        <f t="shared" si="23"/>
        <v>0</v>
      </c>
      <c r="R23" s="176">
        <v>857926</v>
      </c>
      <c r="S23" s="176">
        <v>281306.57</v>
      </c>
      <c r="T23" s="176">
        <v>515555.37</v>
      </c>
      <c r="U23" s="176">
        <v>0</v>
      </c>
      <c r="V23" s="53">
        <v>235594.59999999998</v>
      </c>
      <c r="W23" s="176">
        <v>0</v>
      </c>
      <c r="X23" s="176">
        <f t="shared" si="24"/>
        <v>751149.97</v>
      </c>
      <c r="Y23" s="176">
        <f t="shared" si="24"/>
        <v>0</v>
      </c>
      <c r="Z23" s="176">
        <f>X23+Y23</f>
        <v>751149.97</v>
      </c>
      <c r="AA23" s="176">
        <f t="shared" si="3"/>
        <v>87.554167841981709</v>
      </c>
      <c r="AB23" s="210"/>
      <c r="AC23" s="176">
        <f t="shared" si="25"/>
        <v>106776.03000000003</v>
      </c>
      <c r="AD23" s="176">
        <f t="shared" si="5"/>
        <v>12.445832158018295</v>
      </c>
      <c r="AE23" s="53">
        <v>508652.97000000003</v>
      </c>
      <c r="AF23" s="176">
        <f t="shared" si="6"/>
        <v>67.716566639814957</v>
      </c>
      <c r="AG23" s="176">
        <v>338418.37</v>
      </c>
      <c r="AH23" s="53">
        <v>64755.4</v>
      </c>
      <c r="AI23" s="205">
        <f t="shared" si="12"/>
        <v>403173.77</v>
      </c>
      <c r="AJ23" s="176">
        <f t="shared" si="7"/>
        <v>79.263032711673731</v>
      </c>
      <c r="AK23" s="146"/>
      <c r="AL23" s="146"/>
      <c r="AM23" s="146"/>
      <c r="AN23" s="235">
        <f t="shared" si="8"/>
        <v>-106776.03000000003</v>
      </c>
      <c r="AO23" s="235">
        <f t="shared" si="9"/>
        <v>-242496.99999999994</v>
      </c>
      <c r="AP23" s="235">
        <f t="shared" si="10"/>
        <v>-105479.20000000001</v>
      </c>
    </row>
    <row r="24" spans="1:42" s="65" customFormat="1" ht="17.45" customHeight="1">
      <c r="A24" s="143" t="s">
        <v>143</v>
      </c>
      <c r="B24" s="52">
        <v>664360.07999999996</v>
      </c>
      <c r="C24" s="52">
        <v>628378</v>
      </c>
      <c r="D24" s="52">
        <f t="shared" si="0"/>
        <v>94.583949113860072</v>
      </c>
      <c r="E24" s="122">
        <v>628378</v>
      </c>
      <c r="F24" s="52">
        <f t="shared" si="13"/>
        <v>100</v>
      </c>
      <c r="G24" s="52">
        <f t="shared" si="14"/>
        <v>0</v>
      </c>
      <c r="H24" s="176">
        <v>625298</v>
      </c>
      <c r="I24" s="176">
        <v>653440</v>
      </c>
      <c r="J24" s="176">
        <v>0</v>
      </c>
      <c r="K24" s="176">
        <f t="shared" si="22"/>
        <v>653440</v>
      </c>
      <c r="L24" s="176">
        <f t="shared" si="16"/>
        <v>104.50057412625659</v>
      </c>
      <c r="M24" s="53">
        <v>579994</v>
      </c>
      <c r="N24" s="176">
        <f t="shared" si="17"/>
        <v>92.754814504444283</v>
      </c>
      <c r="O24" s="53">
        <v>579994</v>
      </c>
      <c r="P24" s="176">
        <f t="shared" si="1"/>
        <v>100</v>
      </c>
      <c r="Q24" s="176">
        <f t="shared" si="23"/>
        <v>0</v>
      </c>
      <c r="R24" s="176">
        <v>574464</v>
      </c>
      <c r="S24" s="176">
        <v>0</v>
      </c>
      <c r="T24" s="176">
        <v>309357</v>
      </c>
      <c r="U24" s="176">
        <v>0</v>
      </c>
      <c r="V24" s="53">
        <v>78328</v>
      </c>
      <c r="W24" s="53">
        <v>387685</v>
      </c>
      <c r="X24" s="176">
        <f t="shared" si="24"/>
        <v>387685</v>
      </c>
      <c r="Y24" s="176">
        <f t="shared" si="24"/>
        <v>387685</v>
      </c>
      <c r="Z24" s="176">
        <f t="shared" si="19"/>
        <v>775370</v>
      </c>
      <c r="AA24" s="176">
        <f t="shared" si="3"/>
        <v>134.97277462121212</v>
      </c>
      <c r="AB24" s="210" t="s">
        <v>151</v>
      </c>
      <c r="AC24" s="176">
        <f t="shared" si="25"/>
        <v>-200906</v>
      </c>
      <c r="AD24" s="176">
        <f t="shared" si="5"/>
        <v>-34.972774621212125</v>
      </c>
      <c r="AE24" s="53">
        <v>387685</v>
      </c>
      <c r="AF24" s="176">
        <f t="shared" si="6"/>
        <v>50</v>
      </c>
      <c r="AG24" s="209">
        <v>252143</v>
      </c>
      <c r="AH24" s="53">
        <v>46710</v>
      </c>
      <c r="AI24" s="205">
        <f t="shared" si="12"/>
        <v>298853</v>
      </c>
      <c r="AJ24" s="176">
        <f t="shared" si="7"/>
        <v>77.086552226678876</v>
      </c>
      <c r="AK24" s="146"/>
      <c r="AL24" s="146"/>
      <c r="AM24" s="146"/>
      <c r="AN24" s="270">
        <f t="shared" si="8"/>
        <v>200906</v>
      </c>
      <c r="AO24" s="235">
        <f t="shared" si="9"/>
        <v>-387685</v>
      </c>
      <c r="AP24" s="235">
        <f t="shared" si="10"/>
        <v>-88832</v>
      </c>
    </row>
    <row r="25" spans="1:42" s="65" customFormat="1" ht="17.100000000000001" customHeight="1">
      <c r="A25" s="143" t="s">
        <v>144</v>
      </c>
      <c r="B25" s="52">
        <v>63720</v>
      </c>
      <c r="C25" s="52">
        <v>38820</v>
      </c>
      <c r="D25" s="52">
        <f t="shared" si="0"/>
        <v>60.922787193973633</v>
      </c>
      <c r="E25" s="122">
        <v>38820</v>
      </c>
      <c r="F25" s="52">
        <f t="shared" si="13"/>
        <v>100</v>
      </c>
      <c r="G25" s="52">
        <f t="shared" si="14"/>
        <v>0</v>
      </c>
      <c r="H25" s="176">
        <v>94900</v>
      </c>
      <c r="I25" s="176">
        <v>94900</v>
      </c>
      <c r="J25" s="176">
        <v>93300</v>
      </c>
      <c r="K25" s="176">
        <f t="shared" si="22"/>
        <v>188200</v>
      </c>
      <c r="L25" s="176">
        <f t="shared" si="16"/>
        <v>198.31401475237092</v>
      </c>
      <c r="M25" s="53">
        <v>188200</v>
      </c>
      <c r="N25" s="176">
        <f t="shared" si="17"/>
        <v>198.31401475237092</v>
      </c>
      <c r="O25" s="53">
        <v>188200</v>
      </c>
      <c r="P25" s="176">
        <f t="shared" si="1"/>
        <v>100</v>
      </c>
      <c r="Q25" s="176">
        <f t="shared" si="23"/>
        <v>0</v>
      </c>
      <c r="R25" s="176">
        <v>119250</v>
      </c>
      <c r="S25" s="176">
        <v>33700</v>
      </c>
      <c r="T25" s="176">
        <v>95660</v>
      </c>
      <c r="U25" s="176">
        <v>0</v>
      </c>
      <c r="V25" s="53">
        <v>57600</v>
      </c>
      <c r="W25" s="176">
        <v>0</v>
      </c>
      <c r="X25" s="176">
        <f t="shared" si="24"/>
        <v>153260</v>
      </c>
      <c r="Y25" s="176">
        <f t="shared" si="24"/>
        <v>0</v>
      </c>
      <c r="Z25" s="176">
        <f t="shared" si="19"/>
        <v>153260</v>
      </c>
      <c r="AA25" s="176">
        <f t="shared" si="3"/>
        <v>128.51991614255766</v>
      </c>
      <c r="AB25" s="210" t="s">
        <v>151</v>
      </c>
      <c r="AC25" s="176">
        <f t="shared" si="25"/>
        <v>-34010</v>
      </c>
      <c r="AD25" s="176">
        <f t="shared" si="5"/>
        <v>-28.519916142557651</v>
      </c>
      <c r="AE25" s="53">
        <v>95660</v>
      </c>
      <c r="AF25" s="176">
        <f t="shared" si="6"/>
        <v>62.416808038627167</v>
      </c>
      <c r="AG25" s="176">
        <v>43070</v>
      </c>
      <c r="AH25" s="53">
        <v>8140</v>
      </c>
      <c r="AI25" s="205">
        <f t="shared" si="12"/>
        <v>51210</v>
      </c>
      <c r="AJ25" s="176">
        <f t="shared" si="7"/>
        <v>53.533347271586869</v>
      </c>
      <c r="AK25" s="146"/>
      <c r="AL25" s="146"/>
      <c r="AM25" s="146"/>
      <c r="AN25" s="270">
        <f t="shared" si="8"/>
        <v>34010</v>
      </c>
      <c r="AO25" s="235">
        <f t="shared" si="9"/>
        <v>-57600</v>
      </c>
      <c r="AP25" s="235">
        <f t="shared" si="10"/>
        <v>-44450</v>
      </c>
    </row>
    <row r="26" spans="1:42" s="65" customFormat="1" ht="16.350000000000001" customHeight="1">
      <c r="A26" s="143" t="s">
        <v>145</v>
      </c>
      <c r="B26" s="52">
        <v>253400</v>
      </c>
      <c r="C26" s="52">
        <v>118033</v>
      </c>
      <c r="D26" s="52">
        <f t="shared" si="0"/>
        <v>46.579715864246253</v>
      </c>
      <c r="E26" s="122">
        <v>118033</v>
      </c>
      <c r="F26" s="52">
        <f t="shared" si="13"/>
        <v>100</v>
      </c>
      <c r="G26" s="52">
        <f t="shared" si="14"/>
        <v>0</v>
      </c>
      <c r="H26" s="176">
        <v>36990</v>
      </c>
      <c r="I26" s="176">
        <v>36990</v>
      </c>
      <c r="J26" s="176">
        <v>73631</v>
      </c>
      <c r="K26" s="176">
        <f t="shared" si="22"/>
        <v>110621</v>
      </c>
      <c r="L26" s="176">
        <f t="shared" si="16"/>
        <v>299.05650175723167</v>
      </c>
      <c r="M26" s="53">
        <v>67879</v>
      </c>
      <c r="N26" s="176">
        <f t="shared" si="17"/>
        <v>183.50635306839686</v>
      </c>
      <c r="O26" s="53">
        <v>67879</v>
      </c>
      <c r="P26" s="176">
        <f t="shared" si="1"/>
        <v>100</v>
      </c>
      <c r="Q26" s="176">
        <f t="shared" si="23"/>
        <v>0</v>
      </c>
      <c r="R26" s="176">
        <v>85348</v>
      </c>
      <c r="S26" s="176">
        <v>15728.4</v>
      </c>
      <c r="T26" s="176">
        <v>56047</v>
      </c>
      <c r="U26" s="176">
        <v>0</v>
      </c>
      <c r="V26" s="53">
        <v>0</v>
      </c>
      <c r="W26" s="176">
        <v>0</v>
      </c>
      <c r="X26" s="176">
        <f t="shared" si="24"/>
        <v>56047</v>
      </c>
      <c r="Y26" s="176">
        <f t="shared" si="24"/>
        <v>0</v>
      </c>
      <c r="Z26" s="176">
        <f t="shared" si="19"/>
        <v>56047</v>
      </c>
      <c r="AA26" s="176">
        <f t="shared" si="3"/>
        <v>65.668791301495062</v>
      </c>
      <c r="AB26" s="210"/>
      <c r="AC26" s="176">
        <f t="shared" si="25"/>
        <v>29301</v>
      </c>
      <c r="AD26" s="176">
        <f t="shared" si="5"/>
        <v>34.331208698504945</v>
      </c>
      <c r="AE26" s="53">
        <v>56047</v>
      </c>
      <c r="AF26" s="176">
        <f t="shared" si="6"/>
        <v>100</v>
      </c>
      <c r="AG26" s="176">
        <v>32114</v>
      </c>
      <c r="AH26" s="53">
        <v>23663</v>
      </c>
      <c r="AI26" s="205">
        <f t="shared" si="12"/>
        <v>55777</v>
      </c>
      <c r="AJ26" s="176">
        <f t="shared" si="7"/>
        <v>99.518261459132518</v>
      </c>
      <c r="AK26" s="146"/>
      <c r="AL26" s="146"/>
      <c r="AM26" s="146"/>
      <c r="AN26" s="235">
        <f t="shared" si="8"/>
        <v>-29301</v>
      </c>
      <c r="AO26" s="235">
        <f t="shared" si="9"/>
        <v>0</v>
      </c>
      <c r="AP26" s="235">
        <f t="shared" si="10"/>
        <v>-270</v>
      </c>
    </row>
    <row r="27" spans="1:42" s="65" customFormat="1" ht="17.45" customHeight="1">
      <c r="A27" s="234" t="s">
        <v>146</v>
      </c>
      <c r="B27" s="52">
        <v>659900</v>
      </c>
      <c r="C27" s="52">
        <v>810611.1</v>
      </c>
      <c r="D27" s="52">
        <f t="shared" si="0"/>
        <v>122.83847552659493</v>
      </c>
      <c r="E27" s="122">
        <v>810611.1</v>
      </c>
      <c r="F27" s="52">
        <f t="shared" si="13"/>
        <v>100</v>
      </c>
      <c r="G27" s="52">
        <f t="shared" si="14"/>
        <v>0</v>
      </c>
      <c r="H27" s="176">
        <v>1128928</v>
      </c>
      <c r="I27" s="176">
        <v>1119672.6000000001</v>
      </c>
      <c r="J27" s="176">
        <v>0</v>
      </c>
      <c r="K27" s="176">
        <f t="shared" si="22"/>
        <v>1119672.6000000001</v>
      </c>
      <c r="L27" s="176">
        <f t="shared" si="16"/>
        <v>99.180160293659128</v>
      </c>
      <c r="M27" s="53">
        <v>549583</v>
      </c>
      <c r="N27" s="176">
        <f t="shared" si="17"/>
        <v>48.681846849400493</v>
      </c>
      <c r="O27" s="53">
        <v>549583</v>
      </c>
      <c r="P27" s="176">
        <f t="shared" si="1"/>
        <v>100</v>
      </c>
      <c r="Q27" s="176">
        <f t="shared" si="23"/>
        <v>0</v>
      </c>
      <c r="R27" s="208">
        <v>602948.6</v>
      </c>
      <c r="S27" s="176">
        <v>209919.38</v>
      </c>
      <c r="T27" s="208">
        <v>602948.6</v>
      </c>
      <c r="U27" s="175">
        <v>248254.40000000002</v>
      </c>
      <c r="V27" s="175">
        <v>0</v>
      </c>
      <c r="W27" s="175">
        <v>296718.70000000019</v>
      </c>
      <c r="X27" s="208">
        <f t="shared" si="24"/>
        <v>602948.6</v>
      </c>
      <c r="Y27" s="208">
        <f t="shared" si="24"/>
        <v>544973.10000000021</v>
      </c>
      <c r="Z27" s="208">
        <f t="shared" si="19"/>
        <v>1147921.7000000002</v>
      </c>
      <c r="AA27" s="176">
        <f t="shared" si="3"/>
        <v>190.3846696053362</v>
      </c>
      <c r="AB27" s="210" t="s">
        <v>151</v>
      </c>
      <c r="AC27" s="176">
        <f t="shared" si="25"/>
        <v>-544973.10000000021</v>
      </c>
      <c r="AD27" s="176">
        <f t="shared" si="5"/>
        <v>-90.384669605336214</v>
      </c>
      <c r="AE27" s="53">
        <v>902961.3</v>
      </c>
      <c r="AF27" s="176">
        <f t="shared" si="6"/>
        <v>78.660530591938439</v>
      </c>
      <c r="AG27" s="176">
        <v>391434.3</v>
      </c>
      <c r="AH27" s="53">
        <v>14452.5</v>
      </c>
      <c r="AI27" s="205">
        <f t="shared" si="12"/>
        <v>405886.8</v>
      </c>
      <c r="AJ27" s="176">
        <f t="shared" si="7"/>
        <v>44.950630774541501</v>
      </c>
      <c r="AK27" s="146"/>
      <c r="AL27" s="146"/>
      <c r="AM27" s="146"/>
      <c r="AN27" s="270">
        <f t="shared" si="8"/>
        <v>544973.10000000021</v>
      </c>
      <c r="AO27" s="235">
        <f t="shared" si="9"/>
        <v>-244960.40000000014</v>
      </c>
      <c r="AP27" s="235">
        <f t="shared" si="10"/>
        <v>-497074.50000000006</v>
      </c>
    </row>
    <row r="28" spans="1:42" s="65" customFormat="1" ht="17.45" customHeight="1">
      <c r="A28" s="234" t="s">
        <v>147</v>
      </c>
      <c r="B28" s="52">
        <v>0</v>
      </c>
      <c r="C28" s="52">
        <v>0</v>
      </c>
      <c r="D28" s="52" t="e">
        <f t="shared" si="0"/>
        <v>#DIV/0!</v>
      </c>
      <c r="E28" s="122">
        <v>0</v>
      </c>
      <c r="F28" s="52" t="e">
        <f t="shared" si="13"/>
        <v>#DIV/0!</v>
      </c>
      <c r="G28" s="52">
        <f t="shared" si="14"/>
        <v>0</v>
      </c>
      <c r="H28" s="176">
        <v>0</v>
      </c>
      <c r="I28" s="176">
        <v>0</v>
      </c>
      <c r="J28" s="176">
        <v>717388.5</v>
      </c>
      <c r="K28" s="176">
        <f t="shared" si="22"/>
        <v>717388.5</v>
      </c>
      <c r="L28" s="176" t="e">
        <f t="shared" si="16"/>
        <v>#DIV/0!</v>
      </c>
      <c r="M28" s="53">
        <v>717388.5</v>
      </c>
      <c r="N28" s="176" t="e">
        <f t="shared" si="17"/>
        <v>#DIV/0!</v>
      </c>
      <c r="O28" s="53">
        <v>717388.5</v>
      </c>
      <c r="P28" s="176">
        <f t="shared" si="1"/>
        <v>100</v>
      </c>
      <c r="Q28" s="176">
        <f t="shared" si="23"/>
        <v>0</v>
      </c>
      <c r="R28" s="175">
        <v>0</v>
      </c>
      <c r="S28" s="176">
        <v>0</v>
      </c>
      <c r="T28" s="208">
        <v>0</v>
      </c>
      <c r="U28" s="175">
        <v>186656</v>
      </c>
      <c r="V28" s="53">
        <v>0</v>
      </c>
      <c r="W28" s="176">
        <v>0</v>
      </c>
      <c r="X28" s="176">
        <f t="shared" si="24"/>
        <v>0</v>
      </c>
      <c r="Y28" s="176">
        <f t="shared" si="24"/>
        <v>186656</v>
      </c>
      <c r="Z28" s="176">
        <f t="shared" si="19"/>
        <v>186656</v>
      </c>
      <c r="AA28" s="176" t="e">
        <f t="shared" si="3"/>
        <v>#DIV/0!</v>
      </c>
      <c r="AB28" s="210" t="s">
        <v>151</v>
      </c>
      <c r="AC28" s="176">
        <f t="shared" si="25"/>
        <v>-186656</v>
      </c>
      <c r="AD28" s="176" t="e">
        <f t="shared" si="5"/>
        <v>#DIV/0!</v>
      </c>
      <c r="AE28" s="53">
        <v>186656</v>
      </c>
      <c r="AF28" s="176">
        <f t="shared" si="6"/>
        <v>100</v>
      </c>
      <c r="AG28" s="176">
        <v>127386</v>
      </c>
      <c r="AH28" s="53">
        <v>49006</v>
      </c>
      <c r="AI28" s="205">
        <f t="shared" si="12"/>
        <v>176392</v>
      </c>
      <c r="AJ28" s="176">
        <f t="shared" si="7"/>
        <v>94.501114349391401</v>
      </c>
      <c r="AK28" s="146"/>
      <c r="AL28" s="146"/>
      <c r="AM28" s="146"/>
      <c r="AN28" s="236">
        <f t="shared" si="8"/>
        <v>186656</v>
      </c>
      <c r="AO28" s="235">
        <f t="shared" si="9"/>
        <v>0</v>
      </c>
      <c r="AP28" s="235">
        <f t="shared" si="10"/>
        <v>-10264</v>
      </c>
    </row>
    <row r="29" spans="1:42" s="40" customFormat="1" ht="17.45" customHeight="1">
      <c r="A29" s="250" t="s">
        <v>33</v>
      </c>
      <c r="B29" s="119">
        <f>B9+B16</f>
        <v>25534747.950000003</v>
      </c>
      <c r="C29" s="119">
        <f>C9+C16</f>
        <v>20943519.489999998</v>
      </c>
      <c r="D29" s="119">
        <f t="shared" si="0"/>
        <v>82.019683652291519</v>
      </c>
      <c r="E29" s="123">
        <f>E9+E16</f>
        <v>20943519.489999998</v>
      </c>
      <c r="F29" s="47">
        <f t="shared" si="13"/>
        <v>100</v>
      </c>
      <c r="G29" s="118">
        <f>G9+G16</f>
        <v>0</v>
      </c>
      <c r="H29" s="201">
        <f>H9+H16</f>
        <v>22294706.420000002</v>
      </c>
      <c r="I29" s="201">
        <f>I9+I16</f>
        <v>21194616.490000002</v>
      </c>
      <c r="J29" s="201">
        <f>J9+J16</f>
        <v>2523401.67</v>
      </c>
      <c r="K29" s="201">
        <f>K9+K16</f>
        <v>23718018.159999996</v>
      </c>
      <c r="L29" s="201">
        <f t="shared" si="16"/>
        <v>106.38407931096674</v>
      </c>
      <c r="M29" s="201">
        <f>M9+M16</f>
        <v>22903011.579999998</v>
      </c>
      <c r="N29" s="201">
        <f t="shared" si="17"/>
        <v>102.72847351537361</v>
      </c>
      <c r="O29" s="201">
        <f>O9+O16</f>
        <v>22851911.579999998</v>
      </c>
      <c r="P29" s="201">
        <f t="shared" si="1"/>
        <v>99.776885237028736</v>
      </c>
      <c r="Q29" s="201">
        <f t="shared" ref="Q29:W29" si="26">Q9+Q16</f>
        <v>51100</v>
      </c>
      <c r="R29" s="201">
        <f t="shared" si="26"/>
        <v>21321969.399999999</v>
      </c>
      <c r="S29" s="201">
        <f t="shared" si="26"/>
        <v>7440610.4699999997</v>
      </c>
      <c r="T29" s="201">
        <f t="shared" si="26"/>
        <v>16803781.149999999</v>
      </c>
      <c r="U29" s="201">
        <f t="shared" si="26"/>
        <v>476034.4</v>
      </c>
      <c r="V29" s="49">
        <f t="shared" si="26"/>
        <v>2542769.2799999998</v>
      </c>
      <c r="W29" s="49">
        <f t="shared" si="26"/>
        <v>934442.79000000027</v>
      </c>
      <c r="X29" s="201">
        <f>T29+V29</f>
        <v>19346550.43</v>
      </c>
      <c r="Y29" s="201">
        <f>U29+W29</f>
        <v>1410477.1900000004</v>
      </c>
      <c r="Z29" s="201">
        <f>X29+Y29</f>
        <v>20757027.620000001</v>
      </c>
      <c r="AA29" s="201">
        <f t="shared" si="3"/>
        <v>97.350424018524294</v>
      </c>
      <c r="AB29" s="206"/>
      <c r="AC29" s="201">
        <f t="shared" si="25"/>
        <v>564941.77999999747</v>
      </c>
      <c r="AD29" s="201">
        <f t="shared" si="5"/>
        <v>2.6495759814756958</v>
      </c>
      <c r="AE29" s="201">
        <f>AE9+AE16</f>
        <v>17353535.879999999</v>
      </c>
      <c r="AF29" s="201">
        <f t="shared" si="6"/>
        <v>83.603183450405794</v>
      </c>
      <c r="AG29" s="201">
        <f>AG9+AG16</f>
        <v>10435074.84</v>
      </c>
      <c r="AH29" s="201">
        <f>AH9+AH16</f>
        <v>1617918.7199999997</v>
      </c>
      <c r="AI29" s="200">
        <f t="shared" si="12"/>
        <v>12052993.559999999</v>
      </c>
      <c r="AJ29" s="201">
        <f t="shared" si="7"/>
        <v>69.455548675190215</v>
      </c>
      <c r="AK29" s="146"/>
      <c r="AL29" s="146"/>
      <c r="AM29" s="146"/>
      <c r="AN29" s="232">
        <f t="shared" si="8"/>
        <v>-564941.77999999747</v>
      </c>
      <c r="AO29" s="232">
        <f t="shared" si="9"/>
        <v>-3403491.7400000021</v>
      </c>
      <c r="AP29" s="232">
        <f t="shared" si="10"/>
        <v>-5300542.32</v>
      </c>
    </row>
    <row r="30" spans="1:42" ht="17.45" customHeight="1">
      <c r="C30" s="64"/>
      <c r="E30" s="64"/>
      <c r="H30" s="64"/>
      <c r="I30" s="64"/>
      <c r="J30" s="64"/>
      <c r="K30" s="64"/>
      <c r="L30" s="64"/>
      <c r="R30" s="64"/>
      <c r="AF30" s="66"/>
    </row>
    <row r="31" spans="1:42" ht="17.45" customHeight="1">
      <c r="R31" s="56" t="s">
        <v>179</v>
      </c>
      <c r="S31" s="273" t="s">
        <v>219</v>
      </c>
      <c r="T31" s="208">
        <v>2054771.87</v>
      </c>
      <c r="U31" s="273"/>
    </row>
    <row r="32" spans="1:42" s="128" customFormat="1" ht="17.45" customHeight="1">
      <c r="A32" s="127" t="s">
        <v>58</v>
      </c>
      <c r="C32" s="383"/>
      <c r="D32" s="383"/>
      <c r="M32" s="383"/>
      <c r="N32" s="383"/>
      <c r="S32" s="278"/>
      <c r="T32" s="278">
        <f>T31-T12</f>
        <v>27968.270000000019</v>
      </c>
      <c r="U32" s="278"/>
      <c r="V32" s="129"/>
      <c r="AA32" s="130"/>
      <c r="AB32" s="257"/>
      <c r="AC32" s="382" t="s">
        <v>37</v>
      </c>
      <c r="AD32" s="382"/>
      <c r="AE32" s="383" t="s">
        <v>38</v>
      </c>
      <c r="AF32" s="383"/>
    </row>
    <row r="33" spans="1:42" s="128" customFormat="1" ht="21" customHeight="1">
      <c r="A33" s="132" t="s">
        <v>117</v>
      </c>
      <c r="C33" s="130"/>
      <c r="D33" s="130"/>
      <c r="M33" s="130"/>
      <c r="N33" s="130"/>
      <c r="S33" s="130"/>
      <c r="T33" s="130"/>
      <c r="X33" s="127"/>
      <c r="Y33" s="127"/>
      <c r="Z33" s="127"/>
      <c r="AA33" s="127"/>
      <c r="AB33" s="127"/>
      <c r="AC33" s="130"/>
      <c r="AD33" s="130"/>
      <c r="AJ33" s="129"/>
      <c r="AK33" s="257"/>
      <c r="AL33" s="257"/>
      <c r="AM33" s="257"/>
      <c r="AN33" s="130"/>
      <c r="AO33" s="130"/>
    </row>
    <row r="34" spans="1:42" s="128" customFormat="1" ht="21" customHeight="1">
      <c r="A34" s="132" t="s">
        <v>116</v>
      </c>
      <c r="C34" s="130"/>
      <c r="D34" s="130"/>
      <c r="M34" s="130"/>
      <c r="N34" s="130"/>
      <c r="S34" s="274" t="s">
        <v>218</v>
      </c>
      <c r="T34" s="274">
        <v>102483</v>
      </c>
      <c r="U34" s="274">
        <v>188229.72</v>
      </c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</row>
    <row r="35" spans="1:42" s="128" customFormat="1" ht="21" customHeight="1">
      <c r="A35" s="132" t="s">
        <v>148</v>
      </c>
      <c r="C35" s="130"/>
      <c r="D35" s="130"/>
      <c r="M35" s="130"/>
      <c r="N35" s="130"/>
      <c r="S35" s="274"/>
      <c r="T35" s="274">
        <f>T34-T20</f>
        <v>3600</v>
      </c>
      <c r="U35" s="274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</row>
    <row r="36" spans="1:42" s="128" customFormat="1" ht="21" customHeight="1">
      <c r="A36" s="133" t="s">
        <v>127</v>
      </c>
      <c r="C36" s="130"/>
      <c r="D36" s="130"/>
      <c r="M36" s="130"/>
      <c r="N36" s="130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</row>
    <row r="37" spans="1:42" s="128" customFormat="1" ht="21" customHeight="1">
      <c r="A37" s="133" t="s">
        <v>128</v>
      </c>
      <c r="C37" s="130"/>
      <c r="D37" s="130"/>
      <c r="M37" s="130"/>
      <c r="N37" s="130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</row>
    <row r="38" spans="1:42" s="128" customFormat="1" ht="21" customHeight="1">
      <c r="A38" s="133" t="s">
        <v>129</v>
      </c>
      <c r="C38" s="130"/>
      <c r="D38" s="130"/>
      <c r="M38" s="130"/>
      <c r="N38" s="130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</row>
    <row r="39" spans="1:42" s="128" customFormat="1" ht="21" customHeight="1">
      <c r="A39" s="133" t="s">
        <v>70</v>
      </c>
      <c r="C39" s="130"/>
      <c r="D39" s="130"/>
      <c r="M39" s="130"/>
      <c r="N39" s="130"/>
      <c r="S39" s="276" t="s">
        <v>217</v>
      </c>
      <c r="T39" s="276">
        <v>851203</v>
      </c>
      <c r="U39" s="276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</row>
    <row r="40" spans="1:42" s="128" customFormat="1" ht="21" customHeight="1">
      <c r="A40" s="133" t="s">
        <v>71</v>
      </c>
      <c r="C40" s="130"/>
      <c r="D40" s="130"/>
      <c r="M40" s="130"/>
      <c r="N40" s="130"/>
      <c r="S40" s="277"/>
      <c r="T40" s="277">
        <f>T39-R27</f>
        <v>248254.40000000002</v>
      </c>
      <c r="U40" s="277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</row>
    <row r="41" spans="1:42" s="128" customFormat="1" ht="21" customHeight="1">
      <c r="A41" s="133" t="s">
        <v>130</v>
      </c>
      <c r="C41" s="130"/>
      <c r="D41" s="130"/>
      <c r="M41" s="130"/>
      <c r="N41" s="130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</row>
    <row r="42" spans="1:42" s="128" customFormat="1" ht="21" customHeight="1">
      <c r="A42" s="133" t="s">
        <v>131</v>
      </c>
      <c r="C42" s="130"/>
      <c r="D42" s="130"/>
      <c r="M42" s="130"/>
      <c r="N42" s="130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</row>
    <row r="43" spans="1:42" s="128" customFormat="1" ht="21" customHeight="1">
      <c r="A43" s="133" t="s">
        <v>132</v>
      </c>
      <c r="C43" s="130"/>
      <c r="D43" s="130"/>
      <c r="M43" s="130"/>
      <c r="N43" s="130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</row>
    <row r="44" spans="1:42" s="128" customFormat="1" ht="21" customHeight="1">
      <c r="A44" s="133" t="s">
        <v>133</v>
      </c>
      <c r="C44" s="130"/>
      <c r="D44" s="130"/>
      <c r="M44" s="130"/>
      <c r="N44" s="130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</row>
    <row r="45" spans="1:42" s="128" customFormat="1" ht="21" customHeight="1">
      <c r="A45" s="133" t="s">
        <v>134</v>
      </c>
      <c r="C45" s="130"/>
      <c r="D45" s="130"/>
      <c r="M45" s="130"/>
      <c r="N45" s="130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</row>
    <row r="46" spans="1:42" s="128" customFormat="1" ht="21" customHeight="1">
      <c r="A46" s="133" t="s">
        <v>135</v>
      </c>
      <c r="C46" s="130"/>
      <c r="D46" s="130"/>
      <c r="M46" s="130"/>
      <c r="N46" s="130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</row>
    <row r="47" spans="1:42" s="128" customFormat="1" ht="21" customHeight="1">
      <c r="A47" s="135" t="s">
        <v>136</v>
      </c>
      <c r="C47" s="130"/>
      <c r="D47" s="130"/>
      <c r="M47" s="130"/>
      <c r="N47" s="130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</row>
    <row r="48" spans="1:42" ht="21" customHeight="1">
      <c r="A48" s="111" t="s">
        <v>76</v>
      </c>
      <c r="E48" s="56"/>
      <c r="F48" s="56"/>
      <c r="S48" s="68"/>
      <c r="T48" s="68"/>
      <c r="U48" s="68"/>
      <c r="V48" s="68"/>
      <c r="W48" s="68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9"/>
      <c r="AK48" s="68"/>
      <c r="AL48" s="68"/>
      <c r="AM48" s="68"/>
      <c r="AN48" s="68"/>
      <c r="AO48" s="68"/>
      <c r="AP48" s="68"/>
    </row>
    <row r="49" spans="1:42" ht="17.45" customHeight="1"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</row>
    <row r="50" spans="1:42" ht="17.45" customHeight="1">
      <c r="A50" s="43" t="s">
        <v>152</v>
      </c>
      <c r="S50" s="63"/>
      <c r="T50" s="63"/>
      <c r="U50" s="56"/>
      <c r="V50" s="56"/>
      <c r="AA50" s="56"/>
      <c r="AB50" s="56"/>
      <c r="AC50" s="63"/>
      <c r="AE50" s="56"/>
      <c r="AF50" s="56"/>
      <c r="AJ50" s="65"/>
      <c r="AM50" s="63"/>
      <c r="AN50" s="63"/>
      <c r="AO50" s="63"/>
    </row>
    <row r="51" spans="1:42" ht="17.45" customHeight="1">
      <c r="A51" s="56" t="s">
        <v>153</v>
      </c>
    </row>
  </sheetData>
  <mergeCells count="43">
    <mergeCell ref="AG5:AJ5"/>
    <mergeCell ref="A4:A8"/>
    <mergeCell ref="B4:F4"/>
    <mergeCell ref="H4:Q4"/>
    <mergeCell ref="R4:AJ4"/>
    <mergeCell ref="C5:D5"/>
    <mergeCell ref="E5:F5"/>
    <mergeCell ref="I5:L5"/>
    <mergeCell ref="M5:N5"/>
    <mergeCell ref="O5:P5"/>
    <mergeCell ref="T5:U5"/>
    <mergeCell ref="V5:W5"/>
    <mergeCell ref="X5:AA5"/>
    <mergeCell ref="AB5:AB6"/>
    <mergeCell ref="AC5:AD5"/>
    <mergeCell ref="AE5:AF5"/>
    <mergeCell ref="AI6:AJ6"/>
    <mergeCell ref="C6:D6"/>
    <mergeCell ref="E6:F6"/>
    <mergeCell ref="I6:J6"/>
    <mergeCell ref="K6:K7"/>
    <mergeCell ref="M6:N6"/>
    <mergeCell ref="O6:P6"/>
    <mergeCell ref="T6:U6"/>
    <mergeCell ref="V6:W6"/>
    <mergeCell ref="X6:Y6"/>
    <mergeCell ref="Z6:Z7"/>
    <mergeCell ref="AE6:AF6"/>
    <mergeCell ref="AG8:AJ8"/>
    <mergeCell ref="C32:D32"/>
    <mergeCell ref="M32:N32"/>
    <mergeCell ref="AC32:AD32"/>
    <mergeCell ref="AE32:AF32"/>
    <mergeCell ref="C8:D8"/>
    <mergeCell ref="E8:F8"/>
    <mergeCell ref="K8:L8"/>
    <mergeCell ref="M8:N8"/>
    <mergeCell ref="O8:P8"/>
    <mergeCell ref="T8:U8"/>
    <mergeCell ref="V8:W8"/>
    <mergeCell ref="X8:AA8"/>
    <mergeCell ref="AC8:AD8"/>
    <mergeCell ref="AE8:AF8"/>
  </mergeCells>
  <pageMargins left="0.19685039370078741" right="0.19685039370078741" top="0.31496062992125984" bottom="0.31496062992125984" header="0.31496062992125984" footer="0.15748031496062992"/>
  <pageSetup paperSize="9" scale="3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AQ50"/>
  <sheetViews>
    <sheetView zoomScale="80" zoomScaleNormal="80" workbookViewId="0">
      <pane xSplit="1" ySplit="8" topLeftCell="U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8.125" style="56" customWidth="1"/>
    <col min="2" max="2" width="18" style="56" hidden="1" customWidth="1"/>
    <col min="3" max="3" width="18" style="63" hidden="1" customWidth="1"/>
    <col min="4" max="4" width="8.625" style="63" hidden="1" customWidth="1"/>
    <col min="5" max="5" width="18" style="56" hidden="1" customWidth="1"/>
    <col min="6" max="6" width="15.375" style="56" hidden="1" customWidth="1"/>
    <col min="7" max="7" width="12.375" style="56" hidden="1" customWidth="1"/>
    <col min="8" max="8" width="20.5" style="56" customWidth="1"/>
    <col min="9" max="9" width="20.125" style="56" bestFit="1" customWidth="1"/>
    <col min="10" max="10" width="17" style="56" bestFit="1" customWidth="1"/>
    <col min="11" max="11" width="20.125" style="56" bestFit="1" customWidth="1"/>
    <col min="12" max="12" width="9.75" style="56" bestFit="1" customWidth="1"/>
    <col min="13" max="13" width="20.375" style="63" customWidth="1"/>
    <col min="14" max="14" width="9.75" style="63" bestFit="1" customWidth="1"/>
    <col min="15" max="15" width="19.625" style="56" customWidth="1"/>
    <col min="16" max="16" width="9.75" style="56" bestFit="1" customWidth="1"/>
    <col min="17" max="17" width="17.125" style="56" customWidth="1"/>
    <col min="18" max="18" width="20.5" style="56" customWidth="1"/>
    <col min="19" max="19" width="17.125" style="56" customWidth="1"/>
    <col min="20" max="20" width="16.25" style="65" bestFit="1" customWidth="1"/>
    <col min="21" max="21" width="11.75" style="65" bestFit="1" customWidth="1"/>
    <col min="22" max="22" width="15" style="65" bestFit="1" customWidth="1"/>
    <col min="23" max="23" width="11.75" style="56" bestFit="1" customWidth="1"/>
    <col min="24" max="24" width="16.25" style="56" bestFit="1" customWidth="1"/>
    <col min="25" max="25" width="13" style="56" bestFit="1" customWidth="1"/>
    <col min="26" max="26" width="16.25" style="56" bestFit="1" customWidth="1"/>
    <col min="27" max="27" width="10" style="63" bestFit="1" customWidth="1"/>
    <col min="28" max="28" width="16.875" style="44" bestFit="1" customWidth="1"/>
    <col min="29" max="29" width="18.125" style="56" bestFit="1" customWidth="1"/>
    <col min="30" max="30" width="10" style="63" bestFit="1" customWidth="1"/>
    <col min="31" max="31" width="19.125" style="63" customWidth="1"/>
    <col min="32" max="32" width="8.625" style="63" bestFit="1" customWidth="1"/>
    <col min="33" max="33" width="23.25" style="56" customWidth="1"/>
    <col min="34" max="34" width="17.25" style="56" bestFit="1" customWidth="1"/>
    <col min="35" max="35" width="18.875" style="56" customWidth="1"/>
    <col min="36" max="36" width="10" style="56" bestFit="1" customWidth="1"/>
    <col min="37" max="37" width="9" style="56"/>
    <col min="38" max="38" width="17.5" style="56" bestFit="1" customWidth="1"/>
    <col min="39" max="39" width="3.75" style="56" customWidth="1"/>
    <col min="40" max="40" width="18.875" style="56" bestFit="1" customWidth="1"/>
    <col min="41" max="41" width="20.25" style="56" bestFit="1" customWidth="1"/>
    <col min="42" max="42" width="25.125" style="56" customWidth="1"/>
    <col min="43" max="16384" width="9" style="56"/>
  </cols>
  <sheetData>
    <row r="1" spans="1:42" s="40" customFormat="1" ht="17.45" customHeight="1">
      <c r="A1" s="40" t="s">
        <v>104</v>
      </c>
      <c r="T1" s="41"/>
      <c r="U1" s="41"/>
      <c r="V1" s="41"/>
    </row>
    <row r="2" spans="1:42" s="40" customFormat="1" ht="17.45" customHeight="1">
      <c r="A2" s="40" t="s">
        <v>85</v>
      </c>
      <c r="T2" s="41"/>
      <c r="U2" s="41"/>
      <c r="V2" s="41"/>
    </row>
    <row r="3" spans="1:42" s="40" customFormat="1" ht="17.45" customHeight="1">
      <c r="A3" s="42" t="s">
        <v>191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42" s="40" customFormat="1" ht="17.45" customHeight="1">
      <c r="A4" s="363" t="s">
        <v>0</v>
      </c>
      <c r="B4" s="392" t="s">
        <v>56</v>
      </c>
      <c r="C4" s="393"/>
      <c r="D4" s="393"/>
      <c r="E4" s="393"/>
      <c r="F4" s="393"/>
      <c r="G4" s="394"/>
      <c r="H4" s="395" t="s">
        <v>55</v>
      </c>
      <c r="I4" s="396"/>
      <c r="J4" s="396"/>
      <c r="K4" s="396"/>
      <c r="L4" s="396"/>
      <c r="M4" s="396"/>
      <c r="N4" s="396"/>
      <c r="O4" s="396"/>
      <c r="P4" s="396"/>
      <c r="Q4" s="397"/>
      <c r="R4" s="364"/>
      <c r="S4" s="364"/>
      <c r="T4" s="365"/>
      <c r="U4" s="365"/>
      <c r="V4" s="365"/>
      <c r="W4" s="365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</row>
    <row r="5" spans="1:42" s="50" customFormat="1" ht="17.45" customHeight="1">
      <c r="A5" s="363"/>
      <c r="B5" s="71" t="s">
        <v>1</v>
      </c>
      <c r="C5" s="411" t="s">
        <v>5</v>
      </c>
      <c r="D5" s="412"/>
      <c r="E5" s="412" t="s">
        <v>50</v>
      </c>
      <c r="F5" s="413"/>
      <c r="G5" s="72" t="s">
        <v>94</v>
      </c>
      <c r="H5" s="107" t="s">
        <v>1</v>
      </c>
      <c r="I5" s="398" t="s">
        <v>46</v>
      </c>
      <c r="J5" s="398"/>
      <c r="K5" s="398"/>
      <c r="L5" s="399"/>
      <c r="M5" s="404" t="s">
        <v>5</v>
      </c>
      <c r="N5" s="405"/>
      <c r="O5" s="405" t="s">
        <v>50</v>
      </c>
      <c r="P5" s="401"/>
      <c r="Q5" s="108" t="s">
        <v>94</v>
      </c>
      <c r="R5" s="109" t="s">
        <v>1</v>
      </c>
      <c r="S5" s="110" t="s">
        <v>4</v>
      </c>
      <c r="T5" s="369" t="s">
        <v>2</v>
      </c>
      <c r="U5" s="370"/>
      <c r="V5" s="369" t="s">
        <v>2</v>
      </c>
      <c r="W5" s="371"/>
      <c r="X5" s="372" t="s">
        <v>46</v>
      </c>
      <c r="Y5" s="372"/>
      <c r="Z5" s="372"/>
      <c r="AA5" s="373"/>
      <c r="AB5" s="374" t="s">
        <v>3</v>
      </c>
      <c r="AC5" s="362" t="s">
        <v>48</v>
      </c>
      <c r="AD5" s="362"/>
      <c r="AE5" s="376" t="s">
        <v>115</v>
      </c>
      <c r="AF5" s="369"/>
      <c r="AG5" s="362" t="s">
        <v>114</v>
      </c>
      <c r="AH5" s="362"/>
      <c r="AI5" s="362"/>
      <c r="AJ5" s="362"/>
      <c r="AL5" s="80"/>
      <c r="AM5" s="80"/>
      <c r="AN5" s="80"/>
      <c r="AO5" s="80"/>
      <c r="AP5" s="80"/>
    </row>
    <row r="6" spans="1:42" s="80" customFormat="1" ht="21">
      <c r="A6" s="363"/>
      <c r="B6" s="75" t="s">
        <v>6</v>
      </c>
      <c r="C6" s="377" t="s">
        <v>49</v>
      </c>
      <c r="D6" s="378"/>
      <c r="E6" s="377" t="s">
        <v>102</v>
      </c>
      <c r="F6" s="409"/>
      <c r="G6" s="76" t="s">
        <v>93</v>
      </c>
      <c r="H6" s="77" t="s">
        <v>106</v>
      </c>
      <c r="I6" s="400" t="s">
        <v>45</v>
      </c>
      <c r="J6" s="401"/>
      <c r="K6" s="402" t="s">
        <v>47</v>
      </c>
      <c r="L6" s="78" t="s">
        <v>44</v>
      </c>
      <c r="M6" s="406" t="s">
        <v>137</v>
      </c>
      <c r="N6" s="407"/>
      <c r="O6" s="406" t="s">
        <v>155</v>
      </c>
      <c r="P6" s="408"/>
      <c r="Q6" s="79" t="s">
        <v>93</v>
      </c>
      <c r="R6" s="94" t="s">
        <v>111</v>
      </c>
      <c r="S6" s="95" t="s">
        <v>112</v>
      </c>
      <c r="T6" s="415" t="s">
        <v>197</v>
      </c>
      <c r="U6" s="416"/>
      <c r="V6" s="415" t="s">
        <v>198</v>
      </c>
      <c r="W6" s="420"/>
      <c r="X6" s="370" t="s">
        <v>45</v>
      </c>
      <c r="Y6" s="371"/>
      <c r="Z6" s="365" t="s">
        <v>47</v>
      </c>
      <c r="AA6" s="96" t="s">
        <v>44</v>
      </c>
      <c r="AB6" s="375"/>
      <c r="AC6" s="94" t="s">
        <v>45</v>
      </c>
      <c r="AD6" s="96" t="s">
        <v>44</v>
      </c>
      <c r="AE6" s="385" t="s">
        <v>194</v>
      </c>
      <c r="AF6" s="386"/>
      <c r="AG6" s="97" t="s">
        <v>199</v>
      </c>
      <c r="AH6" s="181" t="s">
        <v>200</v>
      </c>
      <c r="AI6" s="362" t="s">
        <v>113</v>
      </c>
      <c r="AJ6" s="362"/>
    </row>
    <row r="7" spans="1:42" s="50" customFormat="1" ht="17.45" customHeight="1">
      <c r="A7" s="363"/>
      <c r="B7" s="81"/>
      <c r="C7" s="82" t="s">
        <v>8</v>
      </c>
      <c r="D7" s="71" t="s">
        <v>44</v>
      </c>
      <c r="E7" s="82" t="s">
        <v>8</v>
      </c>
      <c r="F7" s="72" t="s">
        <v>44</v>
      </c>
      <c r="G7" s="83" t="s">
        <v>96</v>
      </c>
      <c r="H7" s="84"/>
      <c r="I7" s="85" t="s">
        <v>35</v>
      </c>
      <c r="J7" s="85" t="s">
        <v>34</v>
      </c>
      <c r="K7" s="403"/>
      <c r="L7" s="86"/>
      <c r="M7" s="87" t="s">
        <v>8</v>
      </c>
      <c r="N7" s="73" t="s">
        <v>44</v>
      </c>
      <c r="O7" s="87" t="s">
        <v>8</v>
      </c>
      <c r="P7" s="74" t="s">
        <v>44</v>
      </c>
      <c r="Q7" s="88" t="s">
        <v>105</v>
      </c>
      <c r="R7" s="98"/>
      <c r="S7" s="98"/>
      <c r="T7" s="99" t="s">
        <v>35</v>
      </c>
      <c r="U7" s="99" t="s">
        <v>34</v>
      </c>
      <c r="V7" s="99" t="s">
        <v>35</v>
      </c>
      <c r="W7" s="99" t="s">
        <v>34</v>
      </c>
      <c r="X7" s="100" t="s">
        <v>35</v>
      </c>
      <c r="Y7" s="100" t="s">
        <v>34</v>
      </c>
      <c r="Z7" s="384"/>
      <c r="AA7" s="101"/>
      <c r="AB7" s="102" t="s">
        <v>34</v>
      </c>
      <c r="AC7" s="98"/>
      <c r="AD7" s="103"/>
      <c r="AE7" s="93" t="s">
        <v>8</v>
      </c>
      <c r="AF7" s="92" t="s">
        <v>44</v>
      </c>
      <c r="AG7" s="100" t="s">
        <v>8</v>
      </c>
      <c r="AH7" s="100" t="s">
        <v>8</v>
      </c>
      <c r="AI7" s="100" t="s">
        <v>7</v>
      </c>
      <c r="AJ7" s="100" t="s">
        <v>44</v>
      </c>
      <c r="AL7" s="212"/>
      <c r="AM7" s="212"/>
      <c r="AN7" s="212"/>
      <c r="AO7" s="212"/>
      <c r="AP7" s="212"/>
    </row>
    <row r="8" spans="1:42" s="50" customFormat="1" ht="17.45" customHeight="1">
      <c r="A8" s="363"/>
      <c r="B8" s="160" t="s">
        <v>9</v>
      </c>
      <c r="C8" s="410" t="s">
        <v>10</v>
      </c>
      <c r="D8" s="410"/>
      <c r="E8" s="410" t="s">
        <v>11</v>
      </c>
      <c r="F8" s="410"/>
      <c r="G8" s="160"/>
      <c r="H8" s="90" t="s">
        <v>12</v>
      </c>
      <c r="I8" s="90" t="s">
        <v>13</v>
      </c>
      <c r="J8" s="90" t="s">
        <v>52</v>
      </c>
      <c r="K8" s="380" t="s">
        <v>109</v>
      </c>
      <c r="L8" s="381"/>
      <c r="M8" s="380" t="s">
        <v>36</v>
      </c>
      <c r="N8" s="381"/>
      <c r="O8" s="380" t="s">
        <v>118</v>
      </c>
      <c r="P8" s="381"/>
      <c r="Q8" s="90" t="s">
        <v>65</v>
      </c>
      <c r="R8" s="104" t="s">
        <v>66</v>
      </c>
      <c r="S8" s="104" t="s">
        <v>119</v>
      </c>
      <c r="T8" s="358" t="s">
        <v>120</v>
      </c>
      <c r="U8" s="360"/>
      <c r="V8" s="358" t="s">
        <v>121</v>
      </c>
      <c r="W8" s="360"/>
      <c r="X8" s="358" t="s">
        <v>122</v>
      </c>
      <c r="Y8" s="359"/>
      <c r="Z8" s="359"/>
      <c r="AA8" s="360"/>
      <c r="AB8" s="104" t="s">
        <v>123</v>
      </c>
      <c r="AC8" s="358" t="s">
        <v>124</v>
      </c>
      <c r="AD8" s="360"/>
      <c r="AE8" s="361" t="s">
        <v>125</v>
      </c>
      <c r="AF8" s="361"/>
      <c r="AG8" s="358" t="s">
        <v>126</v>
      </c>
      <c r="AH8" s="359"/>
      <c r="AI8" s="359"/>
      <c r="AJ8" s="360"/>
      <c r="AL8" s="91"/>
      <c r="AM8" s="91"/>
      <c r="AN8" s="91" t="s">
        <v>189</v>
      </c>
      <c r="AO8" s="91" t="s">
        <v>185</v>
      </c>
      <c r="AP8" s="91" t="s">
        <v>186</v>
      </c>
    </row>
    <row r="9" spans="1:42" s="154" customFormat="1" ht="17.45" customHeight="1">
      <c r="A9" s="45" t="s">
        <v>14</v>
      </c>
      <c r="B9" s="46">
        <f>SUM(B10:B15)</f>
        <v>19822347.199999999</v>
      </c>
      <c r="C9" s="46">
        <f>SUM(C10:C15)</f>
        <v>12395816.719999999</v>
      </c>
      <c r="D9" s="47">
        <f t="shared" ref="D9:D29" si="0">C9*100/B9</f>
        <v>62.534555544461455</v>
      </c>
      <c r="E9" s="46">
        <f>SUM(E10:E15)</f>
        <v>12395816.719999999</v>
      </c>
      <c r="F9" s="47">
        <f>E9*100/C9</f>
        <v>100.00000000000001</v>
      </c>
      <c r="G9" s="48">
        <f>SUM(G10:G15)</f>
        <v>0</v>
      </c>
      <c r="H9" s="200">
        <f>SUM(H10:H15)</f>
        <v>23618584</v>
      </c>
      <c r="I9" s="200">
        <f>SUM(I10:I15)</f>
        <v>22530675.349999998</v>
      </c>
      <c r="J9" s="200">
        <f>SUM(J10:J15)</f>
        <v>0</v>
      </c>
      <c r="K9" s="200">
        <f>SUM(K10:K15)</f>
        <v>22530675.349999998</v>
      </c>
      <c r="L9" s="201">
        <f>K9*100/H9</f>
        <v>95.393844736839426</v>
      </c>
      <c r="M9" s="200">
        <f>SUM(M10:M15)</f>
        <v>22530675.349999998</v>
      </c>
      <c r="N9" s="201">
        <f>M9*100/H9</f>
        <v>95.393844736839426</v>
      </c>
      <c r="O9" s="200">
        <f>SUM(O10:O15)</f>
        <v>22530675.350000001</v>
      </c>
      <c r="P9" s="201">
        <f>O9*100/M9</f>
        <v>100.00000000000001</v>
      </c>
      <c r="Q9" s="200">
        <f t="shared" ref="Q9:W9" si="1">SUM(Q10:Q15)</f>
        <v>0</v>
      </c>
      <c r="R9" s="200">
        <f t="shared" si="1"/>
        <v>24132258.030000001</v>
      </c>
      <c r="S9" s="200">
        <f t="shared" si="1"/>
        <v>3371515.3399999994</v>
      </c>
      <c r="T9" s="200">
        <f t="shared" si="1"/>
        <v>15707479.91</v>
      </c>
      <c r="U9" s="202">
        <f t="shared" si="1"/>
        <v>0</v>
      </c>
      <c r="V9" s="200">
        <f t="shared" si="1"/>
        <v>2584517.2999999998</v>
      </c>
      <c r="W9" s="200">
        <f t="shared" si="1"/>
        <v>0</v>
      </c>
      <c r="X9" s="201">
        <f>T9+V9</f>
        <v>18291997.210000001</v>
      </c>
      <c r="Y9" s="201">
        <f>U9+W9</f>
        <v>0</v>
      </c>
      <c r="Z9" s="201">
        <f>X9+Y9</f>
        <v>18291997.210000001</v>
      </c>
      <c r="AA9" s="201">
        <f t="shared" ref="AA9:AA29" si="2">Z9*100/R9</f>
        <v>75.798945905767766</v>
      </c>
      <c r="AB9" s="48"/>
      <c r="AC9" s="201">
        <f t="shared" ref="AC9:AC18" si="3">R9-Z9</f>
        <v>5840260.8200000003</v>
      </c>
      <c r="AD9" s="201">
        <f t="shared" ref="AD9:AD29" si="4">AC9*100/R9</f>
        <v>24.201054094232223</v>
      </c>
      <c r="AE9" s="200">
        <f>SUM(AE10:AE15)</f>
        <v>18291997.210000001</v>
      </c>
      <c r="AF9" s="201">
        <f t="shared" ref="AF9:AF29" si="5">AE9*100/Z9</f>
        <v>100</v>
      </c>
      <c r="AG9" s="200">
        <f>SUM(AG10:AG15)</f>
        <v>11393800.07</v>
      </c>
      <c r="AH9" s="200">
        <f>SUM(AH10:AH15)</f>
        <v>1676099.52</v>
      </c>
      <c r="AI9" s="200">
        <f>SUM(AI10:AI15)</f>
        <v>13069899.59</v>
      </c>
      <c r="AJ9" s="201">
        <f t="shared" ref="AJ9:AJ29" si="6">AI9*100/AE9</f>
        <v>71.451462844389965</v>
      </c>
      <c r="AL9" s="247"/>
      <c r="AM9" s="146"/>
      <c r="AN9" s="232">
        <f t="shared" ref="AN9:AN29" si="7">Z9-R9</f>
        <v>-5840260.8200000003</v>
      </c>
      <c r="AO9" s="232">
        <f t="shared" ref="AO9:AO29" si="8">AE9-Z9</f>
        <v>0</v>
      </c>
      <c r="AP9" s="232">
        <f>AI9-AE9</f>
        <v>-5222097.620000001</v>
      </c>
    </row>
    <row r="10" spans="1:42" s="65" customFormat="1" ht="17.45" customHeight="1">
      <c r="A10" s="51" t="s">
        <v>15</v>
      </c>
      <c r="B10" s="52">
        <v>11690671.938181818</v>
      </c>
      <c r="C10" s="52">
        <v>7988462.9699999997</v>
      </c>
      <c r="D10" s="52">
        <f t="shared" si="0"/>
        <v>68.331940304557037</v>
      </c>
      <c r="E10" s="52">
        <v>7988462.9699999997</v>
      </c>
      <c r="F10" s="52">
        <f>E10*100/C10</f>
        <v>100</v>
      </c>
      <c r="G10" s="52">
        <f>C10-E10</f>
        <v>0</v>
      </c>
      <c r="H10" s="176">
        <v>12854330.960000001</v>
      </c>
      <c r="I10" s="176">
        <v>12118755.75</v>
      </c>
      <c r="J10" s="176">
        <v>0</v>
      </c>
      <c r="K10" s="176">
        <f>I10+J10</f>
        <v>12118755.75</v>
      </c>
      <c r="L10" s="176">
        <f>K10*100/H10</f>
        <v>94.277607972838439</v>
      </c>
      <c r="M10" s="176">
        <v>12118755.75</v>
      </c>
      <c r="N10" s="176">
        <f>M10*100/H10</f>
        <v>94.277607972838439</v>
      </c>
      <c r="O10" s="176">
        <v>12118755.75</v>
      </c>
      <c r="P10" s="176">
        <f>O10*100/M10</f>
        <v>100</v>
      </c>
      <c r="Q10" s="176">
        <f t="shared" ref="Q10:Q15" si="9">M10-O10</f>
        <v>0</v>
      </c>
      <c r="R10" s="176">
        <v>13416799.15</v>
      </c>
      <c r="S10" s="176">
        <v>1515512.2</v>
      </c>
      <c r="T10" s="176">
        <v>8164148.0999999996</v>
      </c>
      <c r="U10" s="176">
        <v>0</v>
      </c>
      <c r="V10" s="53">
        <v>1302331.99</v>
      </c>
      <c r="W10" s="176">
        <v>0</v>
      </c>
      <c r="X10" s="176">
        <f>T10+V10</f>
        <v>9466480.0899999999</v>
      </c>
      <c r="Y10" s="176">
        <f>U10+W10</f>
        <v>0</v>
      </c>
      <c r="Z10" s="176">
        <f>X10+Y10</f>
        <v>9466480.0899999999</v>
      </c>
      <c r="AA10" s="176">
        <f t="shared" si="2"/>
        <v>70.556918860934132</v>
      </c>
      <c r="AB10" s="54"/>
      <c r="AC10" s="176">
        <f t="shared" si="3"/>
        <v>3950319.0600000005</v>
      </c>
      <c r="AD10" s="176">
        <f t="shared" si="4"/>
        <v>29.443081139065875</v>
      </c>
      <c r="AE10" s="176">
        <f t="shared" ref="AE10:AE15" si="10">Z10</f>
        <v>9466480.0899999999</v>
      </c>
      <c r="AF10" s="176">
        <f t="shared" si="5"/>
        <v>100</v>
      </c>
      <c r="AG10" s="176">
        <v>5567065.2199999997</v>
      </c>
      <c r="AH10" s="53">
        <v>820184.46</v>
      </c>
      <c r="AI10" s="205">
        <f t="shared" ref="AI10:AI29" si="11">AG10+AH10</f>
        <v>6387249.6799999997</v>
      </c>
      <c r="AJ10" s="176">
        <f t="shared" si="6"/>
        <v>67.472277121749059</v>
      </c>
      <c r="AL10" s="146"/>
      <c r="AM10" s="146"/>
      <c r="AN10" s="235">
        <f t="shared" si="7"/>
        <v>-3950319.0600000005</v>
      </c>
      <c r="AO10" s="235">
        <f t="shared" si="8"/>
        <v>0</v>
      </c>
      <c r="AP10" s="235">
        <f t="shared" ref="AP10:AP29" si="12">AI10-AE10</f>
        <v>-3079230.41</v>
      </c>
    </row>
    <row r="11" spans="1:42" s="65" customFormat="1" ht="17.45" customHeight="1">
      <c r="A11" s="51" t="s">
        <v>16</v>
      </c>
      <c r="B11" s="52">
        <v>10000</v>
      </c>
      <c r="C11" s="52">
        <v>0</v>
      </c>
      <c r="D11" s="52">
        <f t="shared" si="0"/>
        <v>0</v>
      </c>
      <c r="E11" s="52">
        <v>0</v>
      </c>
      <c r="F11" s="52" t="e">
        <f t="shared" ref="F11:F29" si="13">E11*100/C11</f>
        <v>#DIV/0!</v>
      </c>
      <c r="G11" s="52">
        <f t="shared" ref="G11:G15" si="14">C11-E11</f>
        <v>0</v>
      </c>
      <c r="H11" s="176">
        <v>443190</v>
      </c>
      <c r="I11" s="176">
        <v>353500</v>
      </c>
      <c r="J11" s="176">
        <v>0</v>
      </c>
      <c r="K11" s="176">
        <f t="shared" ref="K11:K15" si="15">I11+J11</f>
        <v>353500</v>
      </c>
      <c r="L11" s="176">
        <f t="shared" ref="L11:L29" si="16">K11*100/H11</f>
        <v>79.76263002324059</v>
      </c>
      <c r="M11" s="176">
        <v>353500</v>
      </c>
      <c r="N11" s="176">
        <f t="shared" ref="N11:N29" si="17">M11*100/H11</f>
        <v>79.76263002324059</v>
      </c>
      <c r="O11" s="176">
        <v>353500</v>
      </c>
      <c r="P11" s="176">
        <f t="shared" ref="P11:P15" si="18">O11*100/M11</f>
        <v>100</v>
      </c>
      <c r="Q11" s="176">
        <f t="shared" si="9"/>
        <v>0</v>
      </c>
      <c r="R11" s="176">
        <v>381416.67</v>
      </c>
      <c r="S11" s="176">
        <v>182859.5</v>
      </c>
      <c r="T11" s="176">
        <v>171748.1</v>
      </c>
      <c r="U11" s="176">
        <v>0</v>
      </c>
      <c r="V11" s="53">
        <v>69110</v>
      </c>
      <c r="W11" s="176">
        <v>0</v>
      </c>
      <c r="X11" s="176">
        <f t="shared" ref="X11:X15" si="19">T11+V11</f>
        <v>240858.1</v>
      </c>
      <c r="Y11" s="176">
        <f t="shared" ref="Y11:Y15" si="20">U11+W11</f>
        <v>0</v>
      </c>
      <c r="Z11" s="176">
        <f t="shared" ref="Z11:Z28" si="21">X11+Y11</f>
        <v>240858.1</v>
      </c>
      <c r="AA11" s="176">
        <f t="shared" si="2"/>
        <v>63.148288720574278</v>
      </c>
      <c r="AB11" s="54"/>
      <c r="AC11" s="176">
        <f t="shared" si="3"/>
        <v>140558.56999999998</v>
      </c>
      <c r="AD11" s="176">
        <f t="shared" si="4"/>
        <v>36.851711279425722</v>
      </c>
      <c r="AE11" s="176">
        <f t="shared" si="10"/>
        <v>240858.1</v>
      </c>
      <c r="AF11" s="176">
        <f t="shared" si="5"/>
        <v>100</v>
      </c>
      <c r="AG11" s="176">
        <v>158165.1</v>
      </c>
      <c r="AH11" s="53">
        <v>8208</v>
      </c>
      <c r="AI11" s="205">
        <f t="shared" si="11"/>
        <v>166373.1</v>
      </c>
      <c r="AJ11" s="176">
        <f t="shared" si="6"/>
        <v>69.075152548326173</v>
      </c>
      <c r="AL11" s="146"/>
      <c r="AM11" s="146"/>
      <c r="AN11" s="235">
        <f t="shared" si="7"/>
        <v>-140558.56999999998</v>
      </c>
      <c r="AO11" s="235">
        <f t="shared" si="8"/>
        <v>0</v>
      </c>
      <c r="AP11" s="235">
        <f t="shared" si="12"/>
        <v>-74485</v>
      </c>
    </row>
    <row r="12" spans="1:42" s="65" customFormat="1" ht="17.45" customHeight="1">
      <c r="A12" s="51" t="s">
        <v>17</v>
      </c>
      <c r="B12" s="52">
        <v>3000000</v>
      </c>
      <c r="C12" s="52">
        <v>2405964.04</v>
      </c>
      <c r="D12" s="52">
        <f t="shared" si="0"/>
        <v>80.198801333333336</v>
      </c>
      <c r="E12" s="52">
        <v>2405964.04</v>
      </c>
      <c r="F12" s="52">
        <f t="shared" si="13"/>
        <v>100</v>
      </c>
      <c r="G12" s="52">
        <f t="shared" si="14"/>
        <v>0</v>
      </c>
      <c r="H12" s="176">
        <v>4930859.04</v>
      </c>
      <c r="I12" s="176">
        <v>4501568.18</v>
      </c>
      <c r="J12" s="176">
        <v>0</v>
      </c>
      <c r="K12" s="176">
        <f t="shared" si="15"/>
        <v>4501568.18</v>
      </c>
      <c r="L12" s="176">
        <f t="shared" si="16"/>
        <v>91.293791679755657</v>
      </c>
      <c r="M12" s="176">
        <v>4501568.18</v>
      </c>
      <c r="N12" s="176">
        <f t="shared" si="17"/>
        <v>91.293791679755657</v>
      </c>
      <c r="O12" s="176">
        <v>4501568.18</v>
      </c>
      <c r="P12" s="176">
        <f t="shared" si="18"/>
        <v>100</v>
      </c>
      <c r="Q12" s="176">
        <f t="shared" si="9"/>
        <v>0</v>
      </c>
      <c r="R12" s="176">
        <v>5201784.21</v>
      </c>
      <c r="S12" s="176">
        <v>716468.69</v>
      </c>
      <c r="T12" s="176">
        <v>3859125.22</v>
      </c>
      <c r="U12" s="176">
        <v>0</v>
      </c>
      <c r="V12" s="53">
        <v>757632.40999999992</v>
      </c>
      <c r="W12" s="176">
        <v>0</v>
      </c>
      <c r="X12" s="176">
        <f t="shared" si="19"/>
        <v>4616757.63</v>
      </c>
      <c r="Y12" s="176">
        <f t="shared" si="20"/>
        <v>0</v>
      </c>
      <c r="Z12" s="176">
        <f t="shared" si="21"/>
        <v>4616757.63</v>
      </c>
      <c r="AA12" s="176">
        <f t="shared" si="2"/>
        <v>88.753347767188515</v>
      </c>
      <c r="AB12" s="54"/>
      <c r="AC12" s="176">
        <f t="shared" si="3"/>
        <v>585026.58000000007</v>
      </c>
      <c r="AD12" s="176">
        <f t="shared" si="4"/>
        <v>11.246652232811481</v>
      </c>
      <c r="AE12" s="176">
        <f t="shared" si="10"/>
        <v>4616757.63</v>
      </c>
      <c r="AF12" s="176">
        <f t="shared" si="5"/>
        <v>100</v>
      </c>
      <c r="AG12" s="176">
        <v>2535147.2600000002</v>
      </c>
      <c r="AH12" s="53">
        <v>697602.06</v>
      </c>
      <c r="AI12" s="205">
        <f t="shared" si="11"/>
        <v>3232749.3200000003</v>
      </c>
      <c r="AJ12" s="176">
        <f t="shared" si="6"/>
        <v>70.022071312415861</v>
      </c>
      <c r="AL12" s="146"/>
      <c r="AM12" s="146"/>
      <c r="AN12" s="235">
        <f t="shared" si="7"/>
        <v>-585026.58000000007</v>
      </c>
      <c r="AO12" s="235">
        <f t="shared" si="8"/>
        <v>0</v>
      </c>
      <c r="AP12" s="235">
        <f t="shared" si="12"/>
        <v>-1384008.3099999996</v>
      </c>
    </row>
    <row r="13" spans="1:42" s="65" customFormat="1" ht="15.75">
      <c r="A13" s="57" t="s">
        <v>18</v>
      </c>
      <c r="B13" s="52">
        <v>4500000</v>
      </c>
      <c r="C13" s="52">
        <v>1511408.2</v>
      </c>
      <c r="D13" s="52">
        <f t="shared" si="0"/>
        <v>33.586848888888888</v>
      </c>
      <c r="E13" s="52">
        <v>1511408.2</v>
      </c>
      <c r="F13" s="52">
        <f t="shared" si="13"/>
        <v>100</v>
      </c>
      <c r="G13" s="52">
        <f t="shared" si="14"/>
        <v>0</v>
      </c>
      <c r="H13" s="176">
        <v>4400000</v>
      </c>
      <c r="I13" s="176">
        <v>5148156.2399999993</v>
      </c>
      <c r="J13" s="176">
        <v>0</v>
      </c>
      <c r="K13" s="176">
        <f t="shared" si="15"/>
        <v>5148156.2399999993</v>
      </c>
      <c r="L13" s="176">
        <f t="shared" si="16"/>
        <v>117.00355090909089</v>
      </c>
      <c r="M13" s="176">
        <v>5148156.2399999993</v>
      </c>
      <c r="N13" s="176">
        <f t="shared" si="17"/>
        <v>117.00355090909089</v>
      </c>
      <c r="O13" s="176">
        <v>5148156.24</v>
      </c>
      <c r="P13" s="176">
        <f t="shared" si="18"/>
        <v>100.00000000000001</v>
      </c>
      <c r="Q13" s="176">
        <f t="shared" si="9"/>
        <v>0</v>
      </c>
      <c r="R13" s="176">
        <v>4500000</v>
      </c>
      <c r="S13" s="176">
        <v>622017.30000000005</v>
      </c>
      <c r="T13" s="176">
        <v>3201782.3300000005</v>
      </c>
      <c r="U13" s="176">
        <v>0</v>
      </c>
      <c r="V13" s="53">
        <v>455442.9</v>
      </c>
      <c r="W13" s="176">
        <v>0</v>
      </c>
      <c r="X13" s="176">
        <f t="shared" si="19"/>
        <v>3657225.2300000004</v>
      </c>
      <c r="Y13" s="176">
        <f t="shared" si="20"/>
        <v>0</v>
      </c>
      <c r="Z13" s="176">
        <f t="shared" si="21"/>
        <v>3657225.2300000004</v>
      </c>
      <c r="AA13" s="176">
        <f t="shared" si="2"/>
        <v>81.271671777777797</v>
      </c>
      <c r="AB13" s="54"/>
      <c r="AC13" s="176">
        <f t="shared" si="3"/>
        <v>842774.76999999955</v>
      </c>
      <c r="AD13" s="176">
        <f t="shared" si="4"/>
        <v>18.728328222222213</v>
      </c>
      <c r="AE13" s="176">
        <f t="shared" si="10"/>
        <v>3657225.2300000004</v>
      </c>
      <c r="AF13" s="176">
        <f t="shared" si="5"/>
        <v>100</v>
      </c>
      <c r="AG13" s="176">
        <v>2997576.33</v>
      </c>
      <c r="AH13" s="53">
        <v>147155</v>
      </c>
      <c r="AI13" s="205">
        <f t="shared" si="11"/>
        <v>3144731.33</v>
      </c>
      <c r="AJ13" s="176">
        <f t="shared" si="6"/>
        <v>85.986810552545592</v>
      </c>
      <c r="AL13" s="146"/>
      <c r="AM13" s="146"/>
      <c r="AN13" s="235">
        <f t="shared" si="7"/>
        <v>-842774.76999999955</v>
      </c>
      <c r="AO13" s="235">
        <f t="shared" si="8"/>
        <v>0</v>
      </c>
      <c r="AP13" s="235">
        <f t="shared" si="12"/>
        <v>-512493.90000000037</v>
      </c>
    </row>
    <row r="14" spans="1:42" s="65" customFormat="1" ht="17.45" customHeight="1">
      <c r="A14" s="51" t="s">
        <v>19</v>
      </c>
      <c r="B14" s="52">
        <v>0</v>
      </c>
      <c r="C14" s="52">
        <v>0</v>
      </c>
      <c r="D14" s="52" t="e">
        <f t="shared" si="0"/>
        <v>#DIV/0!</v>
      </c>
      <c r="E14" s="52">
        <v>0</v>
      </c>
      <c r="F14" s="52" t="e">
        <f t="shared" si="13"/>
        <v>#DIV/0!</v>
      </c>
      <c r="G14" s="52">
        <f t="shared" si="14"/>
        <v>0</v>
      </c>
      <c r="H14" s="176">
        <v>0</v>
      </c>
      <c r="I14" s="176">
        <v>0</v>
      </c>
      <c r="J14" s="176">
        <v>0</v>
      </c>
      <c r="K14" s="176">
        <f t="shared" si="15"/>
        <v>0</v>
      </c>
      <c r="L14" s="176" t="e">
        <f t="shared" si="16"/>
        <v>#DIV/0!</v>
      </c>
      <c r="M14" s="176">
        <v>0</v>
      </c>
      <c r="N14" s="176" t="e">
        <f t="shared" si="17"/>
        <v>#DIV/0!</v>
      </c>
      <c r="O14" s="176">
        <v>0</v>
      </c>
      <c r="P14" s="176" t="e">
        <f t="shared" si="18"/>
        <v>#DIV/0!</v>
      </c>
      <c r="Q14" s="176">
        <f t="shared" si="9"/>
        <v>0</v>
      </c>
      <c r="R14" s="176">
        <v>0</v>
      </c>
      <c r="S14" s="176">
        <v>0</v>
      </c>
      <c r="T14" s="176">
        <v>0</v>
      </c>
      <c r="U14" s="176">
        <v>0</v>
      </c>
      <c r="V14" s="176">
        <v>0</v>
      </c>
      <c r="W14" s="176">
        <v>0</v>
      </c>
      <c r="X14" s="176">
        <f t="shared" si="19"/>
        <v>0</v>
      </c>
      <c r="Y14" s="176">
        <f t="shared" si="20"/>
        <v>0</v>
      </c>
      <c r="Z14" s="176">
        <f t="shared" si="21"/>
        <v>0</v>
      </c>
      <c r="AA14" s="176" t="e">
        <f t="shared" si="2"/>
        <v>#DIV/0!</v>
      </c>
      <c r="AB14" s="54"/>
      <c r="AC14" s="176">
        <f t="shared" si="3"/>
        <v>0</v>
      </c>
      <c r="AD14" s="176" t="e">
        <f t="shared" si="4"/>
        <v>#DIV/0!</v>
      </c>
      <c r="AE14" s="176">
        <f t="shared" si="10"/>
        <v>0</v>
      </c>
      <c r="AF14" s="176" t="e">
        <f t="shared" si="5"/>
        <v>#DIV/0!</v>
      </c>
      <c r="AG14" s="176">
        <v>0</v>
      </c>
      <c r="AH14" s="176">
        <v>0</v>
      </c>
      <c r="AI14" s="205">
        <f t="shared" si="11"/>
        <v>0</v>
      </c>
      <c r="AJ14" s="176" t="e">
        <f t="shared" si="6"/>
        <v>#DIV/0!</v>
      </c>
      <c r="AL14" s="146"/>
      <c r="AM14" s="146"/>
      <c r="AN14" s="235">
        <f t="shared" si="7"/>
        <v>0</v>
      </c>
      <c r="AO14" s="235">
        <f t="shared" si="8"/>
        <v>0</v>
      </c>
      <c r="AP14" s="235">
        <f t="shared" si="12"/>
        <v>0</v>
      </c>
    </row>
    <row r="15" spans="1:42" s="65" customFormat="1" ht="17.45" customHeight="1">
      <c r="A15" s="51" t="s">
        <v>20</v>
      </c>
      <c r="B15" s="52">
        <v>621675.26181818184</v>
      </c>
      <c r="C15" s="52">
        <v>489981.51</v>
      </c>
      <c r="D15" s="52">
        <f t="shared" si="0"/>
        <v>78.816311359563528</v>
      </c>
      <c r="E15" s="52">
        <v>489981.51</v>
      </c>
      <c r="F15" s="52">
        <f t="shared" si="13"/>
        <v>100</v>
      </c>
      <c r="G15" s="52">
        <f t="shared" si="14"/>
        <v>0</v>
      </c>
      <c r="H15" s="176">
        <v>990204</v>
      </c>
      <c r="I15" s="176">
        <v>408695.18</v>
      </c>
      <c r="J15" s="176">
        <v>0</v>
      </c>
      <c r="K15" s="176">
        <f t="shared" si="15"/>
        <v>408695.18</v>
      </c>
      <c r="L15" s="176">
        <f t="shared" si="16"/>
        <v>41.273836502377286</v>
      </c>
      <c r="M15" s="176">
        <v>408695.18</v>
      </c>
      <c r="N15" s="176">
        <f t="shared" si="17"/>
        <v>41.273836502377286</v>
      </c>
      <c r="O15" s="176">
        <v>408695.18</v>
      </c>
      <c r="P15" s="176">
        <f t="shared" si="18"/>
        <v>100</v>
      </c>
      <c r="Q15" s="176">
        <f t="shared" si="9"/>
        <v>0</v>
      </c>
      <c r="R15" s="176">
        <v>632258</v>
      </c>
      <c r="S15" s="176">
        <v>334657.65000000002</v>
      </c>
      <c r="T15" s="176">
        <v>310676.15999999997</v>
      </c>
      <c r="U15" s="176">
        <v>0</v>
      </c>
      <c r="V15" s="176">
        <v>0</v>
      </c>
      <c r="W15" s="176">
        <v>0</v>
      </c>
      <c r="X15" s="176">
        <f t="shared" si="19"/>
        <v>310676.15999999997</v>
      </c>
      <c r="Y15" s="176">
        <f t="shared" si="20"/>
        <v>0</v>
      </c>
      <c r="Z15" s="176">
        <f t="shared" si="21"/>
        <v>310676.15999999997</v>
      </c>
      <c r="AA15" s="176">
        <f t="shared" si="2"/>
        <v>49.13756093240417</v>
      </c>
      <c r="AB15" s="54"/>
      <c r="AC15" s="176">
        <f t="shared" si="3"/>
        <v>321581.84000000003</v>
      </c>
      <c r="AD15" s="176">
        <f t="shared" si="4"/>
        <v>50.86243906759583</v>
      </c>
      <c r="AE15" s="176">
        <f t="shared" si="10"/>
        <v>310676.15999999997</v>
      </c>
      <c r="AF15" s="176">
        <f t="shared" si="5"/>
        <v>100</v>
      </c>
      <c r="AG15" s="53">
        <v>135846.16</v>
      </c>
      <c r="AH15" s="53">
        <v>2950</v>
      </c>
      <c r="AI15" s="205">
        <f t="shared" si="11"/>
        <v>138796.16</v>
      </c>
      <c r="AJ15" s="176">
        <f t="shared" si="6"/>
        <v>44.675510344919935</v>
      </c>
      <c r="AL15" s="146"/>
      <c r="AM15" s="146"/>
      <c r="AN15" s="235">
        <f t="shared" si="7"/>
        <v>-321581.84000000003</v>
      </c>
      <c r="AO15" s="235">
        <f t="shared" si="8"/>
        <v>0</v>
      </c>
      <c r="AP15" s="236">
        <f t="shared" si="12"/>
        <v>-171879.99999999997</v>
      </c>
    </row>
    <row r="16" spans="1:42" s="41" customFormat="1" ht="17.45" customHeight="1">
      <c r="A16" s="58" t="s">
        <v>22</v>
      </c>
      <c r="B16" s="47">
        <f>SUM(B17:B28)</f>
        <v>4185690.83</v>
      </c>
      <c r="C16" s="47">
        <f>SUM(C17:C28)</f>
        <v>727163.11</v>
      </c>
      <c r="D16" s="47">
        <f t="shared" si="0"/>
        <v>17.372594860284988</v>
      </c>
      <c r="E16" s="47">
        <f>SUM(E17:E28)</f>
        <v>727163.11</v>
      </c>
      <c r="F16" s="47">
        <f>E16*100/C16</f>
        <v>100</v>
      </c>
      <c r="G16" s="49">
        <f>SUM(G17:G28)</f>
        <v>0</v>
      </c>
      <c r="H16" s="201">
        <f>SUM(H17:H28)</f>
        <v>4522791.1899999995</v>
      </c>
      <c r="I16" s="201">
        <f>SUM(I17:I28)</f>
        <v>3856531.7</v>
      </c>
      <c r="J16" s="201">
        <f>SUM(J17:J28)</f>
        <v>1248396.08</v>
      </c>
      <c r="K16" s="201">
        <f>SUM(K17:K28)</f>
        <v>5104927.7799999993</v>
      </c>
      <c r="L16" s="201">
        <f t="shared" si="16"/>
        <v>112.87117988748005</v>
      </c>
      <c r="M16" s="201">
        <f>SUM(M17:M28)</f>
        <v>5104927.7799999993</v>
      </c>
      <c r="N16" s="201">
        <f t="shared" si="17"/>
        <v>112.87117988748005</v>
      </c>
      <c r="O16" s="201">
        <f>SUM(O17:O28)</f>
        <v>5104927.7799999993</v>
      </c>
      <c r="P16" s="201">
        <f>O16*100/M16</f>
        <v>100</v>
      </c>
      <c r="Q16" s="201">
        <f>SUM(Q17:Q28)</f>
        <v>0</v>
      </c>
      <c r="R16" s="201">
        <f>SUM(R17:R28)</f>
        <v>6793616.3399999999</v>
      </c>
      <c r="S16" s="201">
        <f>SUM(S17:S28)</f>
        <v>155440.48000000001</v>
      </c>
      <c r="T16" s="201">
        <f t="shared" ref="T16:V16" si="22">SUM(T17:T28)</f>
        <v>4540343.21</v>
      </c>
      <c r="U16" s="201">
        <f t="shared" si="22"/>
        <v>43061.35</v>
      </c>
      <c r="V16" s="201">
        <f t="shared" si="22"/>
        <v>983638.35</v>
      </c>
      <c r="W16" s="201">
        <f>SUM(W17:W28)</f>
        <v>97294.75</v>
      </c>
      <c r="X16" s="201">
        <f>T16+V16</f>
        <v>5523981.5599999996</v>
      </c>
      <c r="Y16" s="201">
        <f>U16+W16</f>
        <v>140356.1</v>
      </c>
      <c r="Z16" s="201">
        <f t="shared" si="21"/>
        <v>5664337.6599999992</v>
      </c>
      <c r="AA16" s="201">
        <f t="shared" si="2"/>
        <v>83.377355689768009</v>
      </c>
      <c r="AB16" s="59"/>
      <c r="AC16" s="201">
        <f t="shared" si="3"/>
        <v>1129278.6800000006</v>
      </c>
      <c r="AD16" s="201">
        <f t="shared" si="4"/>
        <v>16.622644310231987</v>
      </c>
      <c r="AE16" s="201">
        <f t="shared" ref="AE16" si="23">SUM(AE17:AE28)</f>
        <v>5664337.6600000001</v>
      </c>
      <c r="AF16" s="201">
        <f t="shared" si="5"/>
        <v>100.00000000000001</v>
      </c>
      <c r="AG16" s="201">
        <f>SUM(AG17:AG28)</f>
        <v>3367366.2300000004</v>
      </c>
      <c r="AH16" s="201">
        <f>SUM(AH17:AH28)</f>
        <v>249015</v>
      </c>
      <c r="AI16" s="201">
        <f>SUM(AI17:AI28)</f>
        <v>3616381.2300000004</v>
      </c>
      <c r="AJ16" s="201">
        <f t="shared" si="6"/>
        <v>63.844732554308926</v>
      </c>
      <c r="AL16" s="247"/>
      <c r="AM16" s="146"/>
      <c r="AN16" s="232">
        <f t="shared" si="7"/>
        <v>-1129278.6800000006</v>
      </c>
      <c r="AO16" s="232">
        <f t="shared" si="8"/>
        <v>0</v>
      </c>
      <c r="AP16" s="232">
        <f t="shared" si="12"/>
        <v>-2047956.4299999997</v>
      </c>
    </row>
    <row r="17" spans="1:42" s="65" customFormat="1" ht="17.45" customHeight="1">
      <c r="A17" s="143" t="s">
        <v>23</v>
      </c>
      <c r="B17" s="52">
        <v>719392.83</v>
      </c>
      <c r="C17" s="52">
        <v>276733</v>
      </c>
      <c r="D17" s="52">
        <f t="shared" si="0"/>
        <v>38.467578277086808</v>
      </c>
      <c r="E17" s="52">
        <v>276733</v>
      </c>
      <c r="F17" s="52">
        <f t="shared" si="13"/>
        <v>100</v>
      </c>
      <c r="G17" s="52">
        <f t="shared" ref="G17:G28" si="24">C17-E17</f>
        <v>0</v>
      </c>
      <c r="H17" s="176">
        <v>921802.96</v>
      </c>
      <c r="I17" s="176">
        <v>797564</v>
      </c>
      <c r="J17" s="176">
        <v>0</v>
      </c>
      <c r="K17" s="176">
        <f t="shared" ref="K17:K28" si="25">I17+J17</f>
        <v>797564</v>
      </c>
      <c r="L17" s="176">
        <f t="shared" si="16"/>
        <v>86.522178232102888</v>
      </c>
      <c r="M17" s="176">
        <v>797564</v>
      </c>
      <c r="N17" s="176">
        <f t="shared" si="17"/>
        <v>86.522178232102888</v>
      </c>
      <c r="O17" s="176">
        <v>797564</v>
      </c>
      <c r="P17" s="176">
        <f t="shared" ref="P17:P29" si="26">O17*100/M17</f>
        <v>100</v>
      </c>
      <c r="Q17" s="176">
        <f t="shared" ref="Q17:Q28" si="27">M17-O17</f>
        <v>0</v>
      </c>
      <c r="R17" s="176">
        <v>1255977.6399999999</v>
      </c>
      <c r="S17" s="176">
        <v>97544.25</v>
      </c>
      <c r="T17" s="176">
        <v>629698</v>
      </c>
      <c r="U17" s="176">
        <v>0</v>
      </c>
      <c r="V17" s="53">
        <v>106657</v>
      </c>
      <c r="W17" s="176">
        <v>0</v>
      </c>
      <c r="X17" s="176">
        <f>T17+V17</f>
        <v>736355</v>
      </c>
      <c r="Y17" s="176">
        <f t="shared" ref="Y17:Y28" si="28">U17+W17</f>
        <v>0</v>
      </c>
      <c r="Z17" s="176">
        <f>X17+Y17</f>
        <v>736355</v>
      </c>
      <c r="AA17" s="176">
        <f t="shared" si="2"/>
        <v>58.628034174238969</v>
      </c>
      <c r="AB17" s="54"/>
      <c r="AC17" s="176">
        <f t="shared" si="3"/>
        <v>519622.6399999999</v>
      </c>
      <c r="AD17" s="176">
        <f t="shared" si="4"/>
        <v>41.371965825761038</v>
      </c>
      <c r="AE17" s="176">
        <f t="shared" ref="AE17:AE28" si="29">Z17</f>
        <v>736355</v>
      </c>
      <c r="AF17" s="176">
        <f t="shared" si="5"/>
        <v>100</v>
      </c>
      <c r="AG17" s="176">
        <v>458954</v>
      </c>
      <c r="AH17" s="176">
        <v>0</v>
      </c>
      <c r="AI17" s="205">
        <f t="shared" si="11"/>
        <v>458954</v>
      </c>
      <c r="AJ17" s="176">
        <f t="shared" si="6"/>
        <v>62.327817425019184</v>
      </c>
      <c r="AL17" s="146"/>
      <c r="AM17" s="146"/>
      <c r="AN17" s="235">
        <f t="shared" si="7"/>
        <v>-519622.6399999999</v>
      </c>
      <c r="AO17" s="235">
        <f t="shared" si="8"/>
        <v>0</v>
      </c>
      <c r="AP17" s="235">
        <f t="shared" si="12"/>
        <v>-277401</v>
      </c>
    </row>
    <row r="18" spans="1:42" s="65" customFormat="1" ht="17.45" customHeight="1">
      <c r="A18" s="143" t="s">
        <v>24</v>
      </c>
      <c r="B18" s="52">
        <v>33666.269999999997</v>
      </c>
      <c r="C18" s="52">
        <v>1600</v>
      </c>
      <c r="D18" s="52">
        <f t="shared" si="0"/>
        <v>4.7525312426948405</v>
      </c>
      <c r="E18" s="52">
        <v>1600</v>
      </c>
      <c r="F18" s="52">
        <f t="shared" si="13"/>
        <v>100</v>
      </c>
      <c r="G18" s="52">
        <f t="shared" si="24"/>
        <v>0</v>
      </c>
      <c r="H18" s="176">
        <v>35000</v>
      </c>
      <c r="I18" s="176">
        <v>36740</v>
      </c>
      <c r="J18" s="176">
        <v>0</v>
      </c>
      <c r="K18" s="176">
        <f t="shared" si="25"/>
        <v>36740</v>
      </c>
      <c r="L18" s="176">
        <f t="shared" si="16"/>
        <v>104.97142857142858</v>
      </c>
      <c r="M18" s="176">
        <v>36740</v>
      </c>
      <c r="N18" s="176">
        <f t="shared" si="17"/>
        <v>104.97142857142858</v>
      </c>
      <c r="O18" s="176">
        <v>36740</v>
      </c>
      <c r="P18" s="176">
        <f t="shared" si="26"/>
        <v>100</v>
      </c>
      <c r="Q18" s="176">
        <f t="shared" si="27"/>
        <v>0</v>
      </c>
      <c r="R18" s="176">
        <v>69815</v>
      </c>
      <c r="S18" s="176">
        <v>0</v>
      </c>
      <c r="T18" s="176">
        <v>45259.16</v>
      </c>
      <c r="U18" s="176">
        <v>0</v>
      </c>
      <c r="V18" s="176">
        <v>0</v>
      </c>
      <c r="W18" s="176">
        <v>0</v>
      </c>
      <c r="X18" s="176">
        <f t="shared" ref="X18:X28" si="30">T18+V18</f>
        <v>45259.16</v>
      </c>
      <c r="Y18" s="176">
        <f t="shared" si="28"/>
        <v>0</v>
      </c>
      <c r="Z18" s="176">
        <f t="shared" si="21"/>
        <v>45259.16</v>
      </c>
      <c r="AA18" s="176">
        <f t="shared" si="2"/>
        <v>64.827272076201396</v>
      </c>
      <c r="AB18" s="54"/>
      <c r="AC18" s="176">
        <f t="shared" si="3"/>
        <v>24555.839999999997</v>
      </c>
      <c r="AD18" s="176">
        <f t="shared" si="4"/>
        <v>35.172727923798604</v>
      </c>
      <c r="AE18" s="176">
        <f t="shared" si="29"/>
        <v>45259.16</v>
      </c>
      <c r="AF18" s="176">
        <f t="shared" si="5"/>
        <v>99.999999999999986</v>
      </c>
      <c r="AG18" s="176">
        <v>33963</v>
      </c>
      <c r="AH18" s="176">
        <v>0</v>
      </c>
      <c r="AI18" s="205">
        <f t="shared" si="11"/>
        <v>33963</v>
      </c>
      <c r="AJ18" s="176">
        <f t="shared" si="6"/>
        <v>75.041162938066009</v>
      </c>
      <c r="AL18" s="146"/>
      <c r="AM18" s="146"/>
      <c r="AN18" s="235">
        <f t="shared" si="7"/>
        <v>-24555.839999999997</v>
      </c>
      <c r="AO18" s="235">
        <f t="shared" si="8"/>
        <v>0</v>
      </c>
      <c r="AP18" s="235">
        <f t="shared" si="12"/>
        <v>-11296.160000000003</v>
      </c>
    </row>
    <row r="19" spans="1:42" s="139" customFormat="1" ht="17.45" customHeight="1">
      <c r="A19" s="172" t="s">
        <v>138</v>
      </c>
      <c r="B19" s="52">
        <v>739324.92</v>
      </c>
      <c r="C19" s="52">
        <v>16560</v>
      </c>
      <c r="D19" s="52">
        <f t="shared" ref="D19" si="31">C19*100/B19</f>
        <v>2.2398812148791087</v>
      </c>
      <c r="E19" s="52">
        <v>16560</v>
      </c>
      <c r="F19" s="52">
        <f t="shared" ref="F19" si="32">E19*100/C19</f>
        <v>100</v>
      </c>
      <c r="G19" s="52">
        <f t="shared" si="24"/>
        <v>0</v>
      </c>
      <c r="H19" s="176">
        <v>750000</v>
      </c>
      <c r="I19" s="176">
        <v>730631</v>
      </c>
      <c r="J19" s="176">
        <v>0</v>
      </c>
      <c r="K19" s="176">
        <f t="shared" si="25"/>
        <v>730631</v>
      </c>
      <c r="L19" s="176">
        <f t="shared" ref="L19" si="33">K19*100/H19</f>
        <v>97.41746666666667</v>
      </c>
      <c r="M19" s="176">
        <v>730631</v>
      </c>
      <c r="N19" s="176">
        <f t="shared" ref="N19" si="34">M19*100/H19</f>
        <v>97.41746666666667</v>
      </c>
      <c r="O19" s="176">
        <v>730631</v>
      </c>
      <c r="P19" s="176">
        <f t="shared" si="26"/>
        <v>100</v>
      </c>
      <c r="Q19" s="176">
        <f t="shared" si="27"/>
        <v>0</v>
      </c>
      <c r="R19" s="176">
        <v>720000</v>
      </c>
      <c r="S19" s="176">
        <v>0</v>
      </c>
      <c r="T19" s="176">
        <v>582040</v>
      </c>
      <c r="U19" s="176">
        <v>0</v>
      </c>
      <c r="V19" s="53">
        <v>81188</v>
      </c>
      <c r="W19" s="176">
        <v>0</v>
      </c>
      <c r="X19" s="176">
        <f t="shared" si="30"/>
        <v>663228</v>
      </c>
      <c r="Y19" s="176">
        <f t="shared" si="28"/>
        <v>0</v>
      </c>
      <c r="Z19" s="176">
        <f t="shared" si="21"/>
        <v>663228</v>
      </c>
      <c r="AA19" s="176">
        <f t="shared" si="2"/>
        <v>92.114999999999995</v>
      </c>
      <c r="AB19" s="54"/>
      <c r="AC19" s="176">
        <v>0</v>
      </c>
      <c r="AD19" s="176">
        <f t="shared" si="4"/>
        <v>0</v>
      </c>
      <c r="AE19" s="176">
        <f t="shared" si="29"/>
        <v>663228</v>
      </c>
      <c r="AF19" s="176">
        <f t="shared" si="5"/>
        <v>100</v>
      </c>
      <c r="AG19" s="176">
        <v>505181</v>
      </c>
      <c r="AH19" s="176">
        <v>0</v>
      </c>
      <c r="AI19" s="205">
        <f t="shared" si="11"/>
        <v>505181</v>
      </c>
      <c r="AJ19" s="176">
        <f t="shared" si="6"/>
        <v>76.170035040740132</v>
      </c>
      <c r="AL19" s="146"/>
      <c r="AM19" s="146"/>
      <c r="AN19" s="235">
        <f t="shared" si="7"/>
        <v>-56772</v>
      </c>
      <c r="AO19" s="235">
        <f t="shared" si="8"/>
        <v>0</v>
      </c>
      <c r="AP19" s="235">
        <f t="shared" si="12"/>
        <v>-158047</v>
      </c>
    </row>
    <row r="20" spans="1:42" s="65" customFormat="1" ht="17.45" customHeight="1">
      <c r="A20" s="143" t="s">
        <v>139</v>
      </c>
      <c r="B20" s="52">
        <v>80132.06</v>
      </c>
      <c r="C20" s="52">
        <v>27730.26</v>
      </c>
      <c r="D20" s="52">
        <f t="shared" si="0"/>
        <v>34.605699641317095</v>
      </c>
      <c r="E20" s="52">
        <v>27730.26</v>
      </c>
      <c r="F20" s="52">
        <f t="shared" si="13"/>
        <v>100</v>
      </c>
      <c r="G20" s="52">
        <f t="shared" si="24"/>
        <v>0</v>
      </c>
      <c r="H20" s="176">
        <v>50000</v>
      </c>
      <c r="I20" s="176">
        <v>52000</v>
      </c>
      <c r="J20" s="176">
        <v>1092461.08</v>
      </c>
      <c r="K20" s="176">
        <f t="shared" si="25"/>
        <v>1144461.08</v>
      </c>
      <c r="L20" s="176">
        <f t="shared" si="16"/>
        <v>2288.9221600000001</v>
      </c>
      <c r="M20" s="176">
        <v>1144461.08</v>
      </c>
      <c r="N20" s="176">
        <f t="shared" si="17"/>
        <v>2288.9221600000001</v>
      </c>
      <c r="O20" s="176">
        <v>1144461.08</v>
      </c>
      <c r="P20" s="176">
        <f t="shared" si="26"/>
        <v>100</v>
      </c>
      <c r="Q20" s="176">
        <f t="shared" si="27"/>
        <v>0</v>
      </c>
      <c r="R20" s="176">
        <v>77180</v>
      </c>
      <c r="S20" s="176">
        <v>0</v>
      </c>
      <c r="T20" s="176">
        <v>77180</v>
      </c>
      <c r="U20" s="53">
        <v>27141.35</v>
      </c>
      <c r="V20" s="53">
        <v>0</v>
      </c>
      <c r="W20" s="176">
        <v>780</v>
      </c>
      <c r="X20" s="176">
        <f t="shared" si="30"/>
        <v>77180</v>
      </c>
      <c r="Y20" s="176">
        <f t="shared" si="28"/>
        <v>27921.35</v>
      </c>
      <c r="Z20" s="176">
        <f t="shared" si="21"/>
        <v>105101.35</v>
      </c>
      <c r="AA20" s="176">
        <f t="shared" si="2"/>
        <v>136.17692407359419</v>
      </c>
      <c r="AB20" s="218" t="s">
        <v>151</v>
      </c>
      <c r="AC20" s="176">
        <f t="shared" ref="AC20:AC29" si="35">R20-Z20</f>
        <v>-27921.350000000006</v>
      </c>
      <c r="AD20" s="176">
        <f t="shared" si="4"/>
        <v>-36.176924073594201</v>
      </c>
      <c r="AE20" s="176">
        <f t="shared" si="29"/>
        <v>105101.35</v>
      </c>
      <c r="AF20" s="176">
        <f t="shared" si="5"/>
        <v>100</v>
      </c>
      <c r="AG20" s="176">
        <v>58605.53</v>
      </c>
      <c r="AH20" s="176">
        <v>0</v>
      </c>
      <c r="AI20" s="205">
        <f t="shared" si="11"/>
        <v>58605.53</v>
      </c>
      <c r="AJ20" s="176">
        <f t="shared" si="6"/>
        <v>55.760967865779072</v>
      </c>
      <c r="AL20" s="146"/>
      <c r="AM20" s="146"/>
      <c r="AN20" s="236">
        <f t="shared" si="7"/>
        <v>27921.350000000006</v>
      </c>
      <c r="AO20" s="235">
        <f t="shared" si="8"/>
        <v>0</v>
      </c>
      <c r="AP20" s="235">
        <f t="shared" si="12"/>
        <v>-46495.820000000007</v>
      </c>
    </row>
    <row r="21" spans="1:42" s="65" customFormat="1" ht="17.45" customHeight="1">
      <c r="A21" s="143" t="s">
        <v>140</v>
      </c>
      <c r="B21" s="52">
        <v>0</v>
      </c>
      <c r="C21" s="52">
        <v>0</v>
      </c>
      <c r="D21" s="52" t="e">
        <f t="shared" si="0"/>
        <v>#DIV/0!</v>
      </c>
      <c r="E21" s="52">
        <v>0</v>
      </c>
      <c r="F21" s="52" t="e">
        <f t="shared" si="13"/>
        <v>#DIV/0!</v>
      </c>
      <c r="G21" s="52">
        <f t="shared" si="24"/>
        <v>0</v>
      </c>
      <c r="H21" s="176">
        <v>30000</v>
      </c>
      <c r="I21" s="176">
        <v>27090</v>
      </c>
      <c r="J21" s="176">
        <v>0</v>
      </c>
      <c r="K21" s="176">
        <f t="shared" si="25"/>
        <v>27090</v>
      </c>
      <c r="L21" s="176">
        <f t="shared" si="16"/>
        <v>90.3</v>
      </c>
      <c r="M21" s="176">
        <v>27090</v>
      </c>
      <c r="N21" s="176">
        <f t="shared" si="17"/>
        <v>90.3</v>
      </c>
      <c r="O21" s="176">
        <v>27090</v>
      </c>
      <c r="P21" s="176">
        <f t="shared" si="26"/>
        <v>100</v>
      </c>
      <c r="Q21" s="176">
        <f t="shared" si="27"/>
        <v>0</v>
      </c>
      <c r="R21" s="176">
        <v>22340</v>
      </c>
      <c r="S21" s="176">
        <v>0</v>
      </c>
      <c r="T21" s="176">
        <v>3900</v>
      </c>
      <c r="U21" s="176">
        <v>0</v>
      </c>
      <c r="V21" s="176">
        <v>0</v>
      </c>
      <c r="W21" s="176">
        <v>0</v>
      </c>
      <c r="X21" s="176">
        <f t="shared" si="30"/>
        <v>3900</v>
      </c>
      <c r="Y21" s="176">
        <f t="shared" si="28"/>
        <v>0</v>
      </c>
      <c r="Z21" s="176">
        <f t="shared" si="21"/>
        <v>3900</v>
      </c>
      <c r="AA21" s="176">
        <f>Z21*100/R21</f>
        <v>17.457475380483437</v>
      </c>
      <c r="AB21" s="54"/>
      <c r="AC21" s="176">
        <f t="shared" si="35"/>
        <v>18440</v>
      </c>
      <c r="AD21" s="176">
        <f t="shared" si="4"/>
        <v>82.542524619516556</v>
      </c>
      <c r="AE21" s="176">
        <f t="shared" si="29"/>
        <v>3900</v>
      </c>
      <c r="AF21" s="176">
        <f t="shared" si="5"/>
        <v>100</v>
      </c>
      <c r="AG21" s="176">
        <v>3900</v>
      </c>
      <c r="AH21" s="176">
        <v>0</v>
      </c>
      <c r="AI21" s="205">
        <f t="shared" si="11"/>
        <v>3900</v>
      </c>
      <c r="AJ21" s="176">
        <f t="shared" si="6"/>
        <v>100</v>
      </c>
      <c r="AL21" s="146"/>
      <c r="AM21" s="146"/>
      <c r="AN21" s="237">
        <f t="shared" si="7"/>
        <v>-18440</v>
      </c>
      <c r="AO21" s="235">
        <f t="shared" si="8"/>
        <v>0</v>
      </c>
      <c r="AP21" s="235">
        <f t="shared" si="12"/>
        <v>0</v>
      </c>
    </row>
    <row r="22" spans="1:42" s="65" customFormat="1" ht="17.45" customHeight="1">
      <c r="A22" s="143" t="s">
        <v>141</v>
      </c>
      <c r="B22" s="52">
        <v>586968.52</v>
      </c>
      <c r="C22" s="52">
        <v>74080</v>
      </c>
      <c r="D22" s="52">
        <f t="shared" si="0"/>
        <v>12.620779049615813</v>
      </c>
      <c r="E22" s="52">
        <v>74080</v>
      </c>
      <c r="F22" s="52">
        <f t="shared" si="13"/>
        <v>100</v>
      </c>
      <c r="G22" s="52">
        <f t="shared" si="24"/>
        <v>0</v>
      </c>
      <c r="H22" s="176">
        <v>259871.61</v>
      </c>
      <c r="I22" s="176">
        <v>223121</v>
      </c>
      <c r="J22" s="176">
        <v>0</v>
      </c>
      <c r="K22" s="176">
        <f t="shared" si="25"/>
        <v>223121</v>
      </c>
      <c r="L22" s="176">
        <f t="shared" si="16"/>
        <v>85.858166653910374</v>
      </c>
      <c r="M22" s="176">
        <v>223121</v>
      </c>
      <c r="N22" s="176">
        <f t="shared" si="17"/>
        <v>85.858166653910374</v>
      </c>
      <c r="O22" s="176">
        <v>223121</v>
      </c>
      <c r="P22" s="176">
        <f t="shared" si="26"/>
        <v>100</v>
      </c>
      <c r="Q22" s="176">
        <f t="shared" si="27"/>
        <v>0</v>
      </c>
      <c r="R22" s="176">
        <v>575750</v>
      </c>
      <c r="S22" s="176">
        <v>11039.94</v>
      </c>
      <c r="T22" s="176">
        <v>220670</v>
      </c>
      <c r="U22" s="176">
        <v>0</v>
      </c>
      <c r="V22" s="53">
        <v>40750</v>
      </c>
      <c r="W22" s="176">
        <v>0</v>
      </c>
      <c r="X22" s="176">
        <f t="shared" si="30"/>
        <v>261420</v>
      </c>
      <c r="Y22" s="176">
        <f t="shared" si="28"/>
        <v>0</v>
      </c>
      <c r="Z22" s="176">
        <f t="shared" si="21"/>
        <v>261420</v>
      </c>
      <c r="AA22" s="176">
        <f t="shared" si="2"/>
        <v>45.405123751628309</v>
      </c>
      <c r="AB22" s="54"/>
      <c r="AC22" s="176">
        <f t="shared" si="35"/>
        <v>314330</v>
      </c>
      <c r="AD22" s="176">
        <f t="shared" si="4"/>
        <v>54.594876248371691</v>
      </c>
      <c r="AE22" s="176">
        <f t="shared" si="29"/>
        <v>261420</v>
      </c>
      <c r="AF22" s="176">
        <f t="shared" si="5"/>
        <v>100</v>
      </c>
      <c r="AG22" s="176">
        <v>186170</v>
      </c>
      <c r="AH22" s="53">
        <v>34500</v>
      </c>
      <c r="AI22" s="205">
        <f t="shared" si="11"/>
        <v>220670</v>
      </c>
      <c r="AJ22" s="176">
        <f t="shared" si="6"/>
        <v>84.41205722591998</v>
      </c>
      <c r="AL22" s="146"/>
      <c r="AM22" s="146"/>
      <c r="AN22" s="237">
        <f t="shared" si="7"/>
        <v>-314330</v>
      </c>
      <c r="AO22" s="235">
        <f t="shared" si="8"/>
        <v>0</v>
      </c>
      <c r="AP22" s="235">
        <f t="shared" si="12"/>
        <v>-40750</v>
      </c>
    </row>
    <row r="23" spans="1:42" s="65" customFormat="1" ht="17.45" customHeight="1">
      <c r="A23" s="143" t="s">
        <v>142</v>
      </c>
      <c r="B23" s="52">
        <v>547686.05000000005</v>
      </c>
      <c r="C23" s="52">
        <v>182799.5</v>
      </c>
      <c r="D23" s="52">
        <f t="shared" si="0"/>
        <v>33.376694549733372</v>
      </c>
      <c r="E23" s="52">
        <v>182799.5</v>
      </c>
      <c r="F23" s="52">
        <f t="shared" si="13"/>
        <v>100</v>
      </c>
      <c r="G23" s="52">
        <f t="shared" si="24"/>
        <v>0</v>
      </c>
      <c r="H23" s="176">
        <v>816896.62</v>
      </c>
      <c r="I23" s="176">
        <v>635040.6</v>
      </c>
      <c r="J23" s="176">
        <v>0</v>
      </c>
      <c r="K23" s="176">
        <f t="shared" si="25"/>
        <v>635040.6</v>
      </c>
      <c r="L23" s="176">
        <f t="shared" si="16"/>
        <v>77.738184300481009</v>
      </c>
      <c r="M23" s="176">
        <v>635040.6</v>
      </c>
      <c r="N23" s="176">
        <f t="shared" si="17"/>
        <v>77.738184300481009</v>
      </c>
      <c r="O23" s="176">
        <v>635040.6</v>
      </c>
      <c r="P23" s="176">
        <f t="shared" si="26"/>
        <v>100</v>
      </c>
      <c r="Q23" s="176">
        <f t="shared" si="27"/>
        <v>0</v>
      </c>
      <c r="R23" s="176">
        <v>1826111.2</v>
      </c>
      <c r="S23" s="176">
        <v>46856.29</v>
      </c>
      <c r="T23" s="176">
        <v>1445196</v>
      </c>
      <c r="U23" s="176">
        <v>0</v>
      </c>
      <c r="V23" s="53">
        <v>135750</v>
      </c>
      <c r="W23" s="176">
        <v>0</v>
      </c>
      <c r="X23" s="176">
        <f t="shared" si="30"/>
        <v>1580946</v>
      </c>
      <c r="Y23" s="176">
        <f t="shared" si="28"/>
        <v>0</v>
      </c>
      <c r="Z23" s="176">
        <f t="shared" si="21"/>
        <v>1580946</v>
      </c>
      <c r="AA23" s="176">
        <f t="shared" si="2"/>
        <v>86.57446490662781</v>
      </c>
      <c r="AB23" s="54"/>
      <c r="AC23" s="176">
        <f t="shared" si="35"/>
        <v>245165.19999999995</v>
      </c>
      <c r="AD23" s="176">
        <f t="shared" si="4"/>
        <v>13.425535093372186</v>
      </c>
      <c r="AE23" s="176">
        <f t="shared" si="29"/>
        <v>1580946</v>
      </c>
      <c r="AF23" s="176">
        <f t="shared" si="5"/>
        <v>100</v>
      </c>
      <c r="AG23" s="176">
        <v>849600</v>
      </c>
      <c r="AH23" s="176">
        <v>0</v>
      </c>
      <c r="AI23" s="205">
        <f t="shared" si="11"/>
        <v>849600</v>
      </c>
      <c r="AJ23" s="176">
        <f t="shared" si="6"/>
        <v>53.7399759384571</v>
      </c>
      <c r="AL23" s="146"/>
      <c r="AM23" s="146"/>
      <c r="AN23" s="235">
        <f t="shared" si="7"/>
        <v>-245165.19999999995</v>
      </c>
      <c r="AO23" s="235">
        <f t="shared" si="8"/>
        <v>0</v>
      </c>
      <c r="AP23" s="235">
        <f t="shared" si="12"/>
        <v>-731346</v>
      </c>
    </row>
    <row r="24" spans="1:42" s="65" customFormat="1" ht="17.45" customHeight="1">
      <c r="A24" s="143" t="s">
        <v>143</v>
      </c>
      <c r="B24" s="52">
        <v>966617.4</v>
      </c>
      <c r="C24" s="52">
        <v>59680.25</v>
      </c>
      <c r="D24" s="52">
        <f t="shared" si="0"/>
        <v>6.1741336334313868</v>
      </c>
      <c r="E24" s="52">
        <v>59680.25</v>
      </c>
      <c r="F24" s="52">
        <f t="shared" si="13"/>
        <v>100</v>
      </c>
      <c r="G24" s="52">
        <f t="shared" si="24"/>
        <v>0</v>
      </c>
      <c r="H24" s="176">
        <v>1000000</v>
      </c>
      <c r="I24" s="176">
        <v>895889.5</v>
      </c>
      <c r="J24" s="176">
        <v>0</v>
      </c>
      <c r="K24" s="176">
        <f t="shared" si="25"/>
        <v>895889.5</v>
      </c>
      <c r="L24" s="176">
        <f t="shared" si="16"/>
        <v>89.588949999999997</v>
      </c>
      <c r="M24" s="176">
        <v>895889.5</v>
      </c>
      <c r="N24" s="176">
        <f t="shared" si="17"/>
        <v>89.588949999999997</v>
      </c>
      <c r="O24" s="176">
        <v>895889.5</v>
      </c>
      <c r="P24" s="176">
        <f t="shared" si="26"/>
        <v>100</v>
      </c>
      <c r="Q24" s="176">
        <f t="shared" si="27"/>
        <v>0</v>
      </c>
      <c r="R24" s="176">
        <v>1056255</v>
      </c>
      <c r="S24" s="176">
        <v>0</v>
      </c>
      <c r="T24" s="176">
        <v>823565.25</v>
      </c>
      <c r="U24" s="176">
        <v>0</v>
      </c>
      <c r="V24" s="53">
        <v>232689.75</v>
      </c>
      <c r="W24" s="176">
        <v>9504.75</v>
      </c>
      <c r="X24" s="176">
        <f t="shared" si="30"/>
        <v>1056255</v>
      </c>
      <c r="Y24" s="176">
        <f t="shared" si="28"/>
        <v>9504.75</v>
      </c>
      <c r="Z24" s="176">
        <f t="shared" si="21"/>
        <v>1065759.75</v>
      </c>
      <c r="AA24" s="176">
        <f t="shared" si="2"/>
        <v>100.89985372850306</v>
      </c>
      <c r="AB24" s="218" t="s">
        <v>151</v>
      </c>
      <c r="AC24" s="176">
        <f t="shared" si="35"/>
        <v>-9504.75</v>
      </c>
      <c r="AD24" s="176">
        <f t="shared" si="4"/>
        <v>-0.89985372850306033</v>
      </c>
      <c r="AE24" s="176">
        <f t="shared" si="29"/>
        <v>1065759.75</v>
      </c>
      <c r="AF24" s="176">
        <f t="shared" si="5"/>
        <v>100</v>
      </c>
      <c r="AG24" s="176">
        <v>700471.5</v>
      </c>
      <c r="AH24" s="176">
        <v>0</v>
      </c>
      <c r="AI24" s="205">
        <f t="shared" si="11"/>
        <v>700471.5</v>
      </c>
      <c r="AJ24" s="176">
        <f t="shared" si="6"/>
        <v>65.725084851440485</v>
      </c>
      <c r="AL24" s="146"/>
      <c r="AM24" s="146"/>
      <c r="AN24" s="235">
        <f t="shared" si="7"/>
        <v>9504.75</v>
      </c>
      <c r="AO24" s="235">
        <f t="shared" si="8"/>
        <v>0</v>
      </c>
      <c r="AP24" s="235">
        <f t="shared" si="12"/>
        <v>-365288.25</v>
      </c>
    </row>
    <row r="25" spans="1:42" s="65" customFormat="1" ht="17.45" customHeight="1">
      <c r="A25" s="143" t="s">
        <v>144</v>
      </c>
      <c r="B25" s="52">
        <v>367890</v>
      </c>
      <c r="C25" s="52">
        <v>30600</v>
      </c>
      <c r="D25" s="52">
        <f t="shared" si="0"/>
        <v>8.3177036614205342</v>
      </c>
      <c r="E25" s="52">
        <v>30600</v>
      </c>
      <c r="F25" s="52">
        <f t="shared" si="13"/>
        <v>100</v>
      </c>
      <c r="G25" s="52">
        <f t="shared" si="24"/>
        <v>0</v>
      </c>
      <c r="H25" s="176">
        <v>384700</v>
      </c>
      <c r="I25" s="176">
        <v>157300</v>
      </c>
      <c r="J25" s="176">
        <v>0</v>
      </c>
      <c r="K25" s="176">
        <f t="shared" si="25"/>
        <v>157300</v>
      </c>
      <c r="L25" s="176">
        <f t="shared" si="16"/>
        <v>40.889004419027813</v>
      </c>
      <c r="M25" s="176">
        <v>157300</v>
      </c>
      <c r="N25" s="176">
        <f t="shared" si="17"/>
        <v>40.889004419027813</v>
      </c>
      <c r="O25" s="176">
        <v>157300</v>
      </c>
      <c r="P25" s="176">
        <f t="shared" si="26"/>
        <v>100</v>
      </c>
      <c r="Q25" s="176">
        <f t="shared" si="27"/>
        <v>0</v>
      </c>
      <c r="R25" s="176">
        <v>333480</v>
      </c>
      <c r="S25" s="176">
        <v>0</v>
      </c>
      <c r="T25" s="176">
        <v>121200</v>
      </c>
      <c r="U25" s="176">
        <v>0</v>
      </c>
      <c r="V25" s="53">
        <v>212280</v>
      </c>
      <c r="W25" s="176">
        <v>87010</v>
      </c>
      <c r="X25" s="176">
        <f t="shared" si="30"/>
        <v>333480</v>
      </c>
      <c r="Y25" s="176">
        <f t="shared" si="28"/>
        <v>87010</v>
      </c>
      <c r="Z25" s="176">
        <f t="shared" si="21"/>
        <v>420490</v>
      </c>
      <c r="AA25" s="176">
        <f t="shared" si="2"/>
        <v>126.09151973131821</v>
      </c>
      <c r="AB25" s="218" t="s">
        <v>151</v>
      </c>
      <c r="AC25" s="176">
        <f t="shared" si="35"/>
        <v>-87010</v>
      </c>
      <c r="AD25" s="176">
        <f t="shared" si="4"/>
        <v>-26.091519731318218</v>
      </c>
      <c r="AE25" s="176">
        <f t="shared" si="29"/>
        <v>420490</v>
      </c>
      <c r="AF25" s="176">
        <f t="shared" si="5"/>
        <v>100</v>
      </c>
      <c r="AG25" s="176">
        <v>0</v>
      </c>
      <c r="AH25" s="53">
        <v>109800</v>
      </c>
      <c r="AI25" s="205">
        <f t="shared" si="11"/>
        <v>109800</v>
      </c>
      <c r="AJ25" s="176">
        <f t="shared" si="6"/>
        <v>26.112392684724963</v>
      </c>
      <c r="AL25" s="146"/>
      <c r="AM25" s="146"/>
      <c r="AN25" s="235">
        <f t="shared" si="7"/>
        <v>87010</v>
      </c>
      <c r="AO25" s="235">
        <f t="shared" si="8"/>
        <v>0</v>
      </c>
      <c r="AP25" s="235">
        <f t="shared" si="12"/>
        <v>-310690</v>
      </c>
    </row>
    <row r="26" spans="1:42" s="65" customFormat="1" ht="17.45" customHeight="1">
      <c r="A26" s="143" t="s">
        <v>145</v>
      </c>
      <c r="B26" s="52">
        <v>122863.19</v>
      </c>
      <c r="C26" s="52">
        <v>57380.1</v>
      </c>
      <c r="D26" s="52">
        <f t="shared" si="0"/>
        <v>46.702433820902748</v>
      </c>
      <c r="E26" s="52">
        <v>57380.1</v>
      </c>
      <c r="F26" s="52">
        <f t="shared" si="13"/>
        <v>100</v>
      </c>
      <c r="G26" s="52">
        <f t="shared" si="24"/>
        <v>0</v>
      </c>
      <c r="H26" s="176">
        <v>120000</v>
      </c>
      <c r="I26" s="176">
        <v>146635.6</v>
      </c>
      <c r="J26" s="176">
        <v>0</v>
      </c>
      <c r="K26" s="176">
        <f t="shared" si="25"/>
        <v>146635.6</v>
      </c>
      <c r="L26" s="176">
        <f t="shared" si="16"/>
        <v>122.19633333333333</v>
      </c>
      <c r="M26" s="176">
        <v>146635.6</v>
      </c>
      <c r="N26" s="176">
        <f t="shared" si="17"/>
        <v>122.19633333333333</v>
      </c>
      <c r="O26" s="176">
        <v>146635.6</v>
      </c>
      <c r="P26" s="176">
        <f t="shared" si="26"/>
        <v>100</v>
      </c>
      <c r="Q26" s="176">
        <f t="shared" si="27"/>
        <v>0</v>
      </c>
      <c r="R26" s="176">
        <v>138940</v>
      </c>
      <c r="S26" s="176">
        <v>0</v>
      </c>
      <c r="T26" s="176">
        <v>74565</v>
      </c>
      <c r="U26" s="176">
        <v>0</v>
      </c>
      <c r="V26" s="176">
        <v>0</v>
      </c>
      <c r="W26" s="176">
        <v>0</v>
      </c>
      <c r="X26" s="176">
        <f t="shared" si="30"/>
        <v>74565</v>
      </c>
      <c r="Y26" s="176">
        <f t="shared" si="28"/>
        <v>0</v>
      </c>
      <c r="Z26" s="176">
        <f t="shared" si="21"/>
        <v>74565</v>
      </c>
      <c r="AA26" s="176">
        <f t="shared" si="2"/>
        <v>53.667050525406651</v>
      </c>
      <c r="AB26" s="54"/>
      <c r="AC26" s="176">
        <f t="shared" si="35"/>
        <v>64375</v>
      </c>
      <c r="AD26" s="176">
        <f t="shared" si="4"/>
        <v>46.332949474593349</v>
      </c>
      <c r="AE26" s="176">
        <f t="shared" si="29"/>
        <v>74565</v>
      </c>
      <c r="AF26" s="176">
        <f t="shared" si="5"/>
        <v>100</v>
      </c>
      <c r="AG26" s="176">
        <v>50520</v>
      </c>
      <c r="AH26" s="53">
        <v>24045</v>
      </c>
      <c r="AI26" s="205">
        <f t="shared" si="11"/>
        <v>74565</v>
      </c>
      <c r="AJ26" s="176">
        <f t="shared" si="6"/>
        <v>100</v>
      </c>
      <c r="AL26" s="146"/>
      <c r="AM26" s="146"/>
      <c r="AN26" s="235">
        <f t="shared" si="7"/>
        <v>-64375</v>
      </c>
      <c r="AO26" s="235">
        <f t="shared" si="8"/>
        <v>0</v>
      </c>
      <c r="AP26" s="235">
        <f t="shared" si="12"/>
        <v>0</v>
      </c>
    </row>
    <row r="27" spans="1:42" s="65" customFormat="1" ht="17.45" customHeight="1">
      <c r="A27" s="143" t="s">
        <v>146</v>
      </c>
      <c r="B27" s="52">
        <v>21149.59</v>
      </c>
      <c r="C27" s="52">
        <v>0</v>
      </c>
      <c r="D27" s="52">
        <f t="shared" si="0"/>
        <v>0</v>
      </c>
      <c r="E27" s="52">
        <v>0</v>
      </c>
      <c r="F27" s="52" t="e">
        <f t="shared" si="13"/>
        <v>#DIV/0!</v>
      </c>
      <c r="G27" s="52">
        <f t="shared" si="24"/>
        <v>0</v>
      </c>
      <c r="H27" s="176">
        <v>2000</v>
      </c>
      <c r="I27" s="176">
        <v>2000</v>
      </c>
      <c r="J27" s="176">
        <v>650</v>
      </c>
      <c r="K27" s="176">
        <f t="shared" si="25"/>
        <v>2650</v>
      </c>
      <c r="L27" s="176">
        <f t="shared" si="16"/>
        <v>132.5</v>
      </c>
      <c r="M27" s="176">
        <v>2650</v>
      </c>
      <c r="N27" s="176">
        <f t="shared" si="17"/>
        <v>132.5</v>
      </c>
      <c r="O27" s="176">
        <v>2650</v>
      </c>
      <c r="P27" s="176">
        <f t="shared" si="26"/>
        <v>100</v>
      </c>
      <c r="Q27" s="176">
        <f t="shared" si="27"/>
        <v>0</v>
      </c>
      <c r="R27" s="176">
        <v>20000</v>
      </c>
      <c r="S27" s="176">
        <v>0</v>
      </c>
      <c r="T27" s="176">
        <v>20000</v>
      </c>
      <c r="U27" s="176">
        <v>15920</v>
      </c>
      <c r="V27" s="176">
        <v>0</v>
      </c>
      <c r="W27" s="176">
        <v>0</v>
      </c>
      <c r="X27" s="176">
        <f t="shared" si="30"/>
        <v>20000</v>
      </c>
      <c r="Y27" s="176">
        <f t="shared" si="28"/>
        <v>15920</v>
      </c>
      <c r="Z27" s="176">
        <f t="shared" si="21"/>
        <v>35920</v>
      </c>
      <c r="AA27" s="176">
        <f t="shared" si="2"/>
        <v>179.6</v>
      </c>
      <c r="AB27" s="218" t="s">
        <v>151</v>
      </c>
      <c r="AC27" s="211">
        <f t="shared" si="35"/>
        <v>-15920</v>
      </c>
      <c r="AD27" s="211">
        <f t="shared" si="4"/>
        <v>-79.599999999999994</v>
      </c>
      <c r="AE27" s="176">
        <f t="shared" si="29"/>
        <v>35920</v>
      </c>
      <c r="AF27" s="176">
        <f t="shared" si="5"/>
        <v>100</v>
      </c>
      <c r="AG27" s="176">
        <v>35920</v>
      </c>
      <c r="AH27" s="176">
        <v>0</v>
      </c>
      <c r="AI27" s="205">
        <f t="shared" si="11"/>
        <v>35920</v>
      </c>
      <c r="AJ27" s="176">
        <f t="shared" si="6"/>
        <v>100</v>
      </c>
      <c r="AL27" s="146"/>
      <c r="AM27" s="146"/>
      <c r="AN27" s="236">
        <f t="shared" si="7"/>
        <v>15920</v>
      </c>
      <c r="AO27" s="235">
        <f t="shared" si="8"/>
        <v>0</v>
      </c>
      <c r="AP27" s="235">
        <f t="shared" si="12"/>
        <v>0</v>
      </c>
    </row>
    <row r="28" spans="1:42" s="65" customFormat="1" ht="17.100000000000001" customHeight="1">
      <c r="A28" s="143" t="s">
        <v>147</v>
      </c>
      <c r="B28" s="52">
        <v>0</v>
      </c>
      <c r="C28" s="52">
        <v>0</v>
      </c>
      <c r="D28" s="52" t="e">
        <f t="shared" si="0"/>
        <v>#DIV/0!</v>
      </c>
      <c r="E28" s="52">
        <v>0</v>
      </c>
      <c r="F28" s="52" t="e">
        <f t="shared" si="13"/>
        <v>#DIV/0!</v>
      </c>
      <c r="G28" s="52">
        <f t="shared" si="24"/>
        <v>0</v>
      </c>
      <c r="H28" s="176">
        <v>152520</v>
      </c>
      <c r="I28" s="176">
        <v>152520</v>
      </c>
      <c r="J28" s="176">
        <v>155285</v>
      </c>
      <c r="K28" s="176">
        <f t="shared" si="25"/>
        <v>307805</v>
      </c>
      <c r="L28" s="176">
        <f t="shared" si="16"/>
        <v>201.81287699973774</v>
      </c>
      <c r="M28" s="176">
        <v>307805</v>
      </c>
      <c r="N28" s="176">
        <f t="shared" si="17"/>
        <v>201.81287699973774</v>
      </c>
      <c r="O28" s="176">
        <v>307805</v>
      </c>
      <c r="P28" s="176">
        <f t="shared" si="26"/>
        <v>100</v>
      </c>
      <c r="Q28" s="176">
        <f t="shared" si="27"/>
        <v>0</v>
      </c>
      <c r="R28" s="176">
        <v>697767.5</v>
      </c>
      <c r="S28" s="176">
        <v>0</v>
      </c>
      <c r="T28" s="176">
        <v>497069.8</v>
      </c>
      <c r="U28" s="176">
        <v>0</v>
      </c>
      <c r="V28" s="53">
        <v>174323.6</v>
      </c>
      <c r="W28" s="176">
        <v>0</v>
      </c>
      <c r="X28" s="176">
        <f t="shared" si="30"/>
        <v>671393.4</v>
      </c>
      <c r="Y28" s="176">
        <f t="shared" si="28"/>
        <v>0</v>
      </c>
      <c r="Z28" s="176">
        <f t="shared" si="21"/>
        <v>671393.4</v>
      </c>
      <c r="AA28" s="176">
        <f t="shared" si="2"/>
        <v>96.220216619432691</v>
      </c>
      <c r="AB28" s="54"/>
      <c r="AC28" s="176">
        <f t="shared" si="35"/>
        <v>26374.099999999977</v>
      </c>
      <c r="AD28" s="176">
        <f t="shared" si="4"/>
        <v>3.7797833805673058</v>
      </c>
      <c r="AE28" s="176">
        <f t="shared" si="29"/>
        <v>671393.4</v>
      </c>
      <c r="AF28" s="176">
        <f t="shared" si="5"/>
        <v>100</v>
      </c>
      <c r="AG28" s="176">
        <v>484081.19999999995</v>
      </c>
      <c r="AH28" s="53">
        <v>80670</v>
      </c>
      <c r="AI28" s="205">
        <f t="shared" si="11"/>
        <v>564751.19999999995</v>
      </c>
      <c r="AJ28" s="176">
        <f t="shared" si="6"/>
        <v>84.116287112741929</v>
      </c>
      <c r="AL28" s="146"/>
      <c r="AM28" s="146"/>
      <c r="AN28" s="235">
        <f t="shared" si="7"/>
        <v>-26374.099999999977</v>
      </c>
      <c r="AO28" s="235">
        <f t="shared" si="8"/>
        <v>0</v>
      </c>
      <c r="AP28" s="235">
        <f t="shared" si="12"/>
        <v>-106642.20000000007</v>
      </c>
    </row>
    <row r="29" spans="1:42" s="41" customFormat="1" ht="17.45" customHeight="1">
      <c r="A29" s="62" t="s">
        <v>33</v>
      </c>
      <c r="B29" s="47">
        <f>B9+B16</f>
        <v>24008038.030000001</v>
      </c>
      <c r="C29" s="47">
        <f>C9+C16</f>
        <v>13122979.829999998</v>
      </c>
      <c r="D29" s="47">
        <f t="shared" si="0"/>
        <v>54.660775751861792</v>
      </c>
      <c r="E29" s="47">
        <f>E9+E16</f>
        <v>13122979.829999998</v>
      </c>
      <c r="F29" s="47">
        <f t="shared" si="13"/>
        <v>100</v>
      </c>
      <c r="G29" s="49">
        <f>G9+G16</f>
        <v>0</v>
      </c>
      <c r="H29" s="201">
        <f>H9+H16</f>
        <v>28141375.189999998</v>
      </c>
      <c r="I29" s="201">
        <f>I9+I16</f>
        <v>26387207.049999997</v>
      </c>
      <c r="J29" s="201">
        <f>J9+J16</f>
        <v>1248396.08</v>
      </c>
      <c r="K29" s="201">
        <f>K9+K16</f>
        <v>27635603.129999995</v>
      </c>
      <c r="L29" s="201">
        <f t="shared" si="16"/>
        <v>98.202745755723669</v>
      </c>
      <c r="M29" s="201">
        <f>M9+M16</f>
        <v>27635603.129999995</v>
      </c>
      <c r="N29" s="201">
        <f t="shared" si="17"/>
        <v>98.202745755723669</v>
      </c>
      <c r="O29" s="201">
        <f>O9+O16</f>
        <v>27635603.130000003</v>
      </c>
      <c r="P29" s="201">
        <f t="shared" si="26"/>
        <v>100.00000000000003</v>
      </c>
      <c r="Q29" s="201">
        <f t="shared" ref="Q29:W29" si="36">Q9+Q16</f>
        <v>0</v>
      </c>
      <c r="R29" s="201">
        <f t="shared" si="36"/>
        <v>30925874.370000001</v>
      </c>
      <c r="S29" s="201">
        <f t="shared" si="36"/>
        <v>3526955.8199999994</v>
      </c>
      <c r="T29" s="201">
        <f t="shared" si="36"/>
        <v>20247823.120000001</v>
      </c>
      <c r="U29" s="201">
        <f t="shared" si="36"/>
        <v>43061.35</v>
      </c>
      <c r="V29" s="201">
        <f t="shared" si="36"/>
        <v>3568155.65</v>
      </c>
      <c r="W29" s="201">
        <f t="shared" si="36"/>
        <v>97294.75</v>
      </c>
      <c r="X29" s="201">
        <f>T29+V29</f>
        <v>23815978.77</v>
      </c>
      <c r="Y29" s="201">
        <f>U29+W29</f>
        <v>140356.1</v>
      </c>
      <c r="Z29" s="201">
        <f>X29+Y29</f>
        <v>23956334.870000001</v>
      </c>
      <c r="AA29" s="201">
        <f t="shared" si="2"/>
        <v>77.463726921296413</v>
      </c>
      <c r="AB29" s="59"/>
      <c r="AC29" s="201">
        <f t="shared" si="35"/>
        <v>6969539.5</v>
      </c>
      <c r="AD29" s="201">
        <f t="shared" si="4"/>
        <v>22.536273078703577</v>
      </c>
      <c r="AE29" s="201">
        <f>AE9+AE16</f>
        <v>23956334.870000001</v>
      </c>
      <c r="AF29" s="201">
        <f t="shared" si="5"/>
        <v>100</v>
      </c>
      <c r="AG29" s="201">
        <f>AG9+AG16</f>
        <v>14761166.300000001</v>
      </c>
      <c r="AH29" s="201">
        <f>AH9+AH16</f>
        <v>1925114.52</v>
      </c>
      <c r="AI29" s="200">
        <f t="shared" si="11"/>
        <v>16686280.82</v>
      </c>
      <c r="AJ29" s="201">
        <f t="shared" si="6"/>
        <v>69.652895196818562</v>
      </c>
      <c r="AL29" s="247"/>
      <c r="AM29" s="146"/>
      <c r="AN29" s="232">
        <f t="shared" si="7"/>
        <v>-6969539.5</v>
      </c>
      <c r="AO29" s="232">
        <f t="shared" si="8"/>
        <v>0</v>
      </c>
      <c r="AP29" s="232">
        <f t="shared" si="12"/>
        <v>-7270054.0500000007</v>
      </c>
    </row>
    <row r="30" spans="1:42" s="65" customFormat="1" ht="17.45" customHeight="1">
      <c r="C30" s="66"/>
      <c r="D30" s="66"/>
      <c r="H30" s="152"/>
      <c r="I30" s="152"/>
      <c r="J30" s="152"/>
      <c r="K30" s="152"/>
      <c r="L30" s="152"/>
      <c r="M30" s="66"/>
      <c r="N30" s="66"/>
      <c r="R30" s="64"/>
      <c r="S30" s="56"/>
      <c r="W30" s="56"/>
      <c r="X30" s="56"/>
      <c r="Y30" s="56"/>
      <c r="Z30" s="56"/>
      <c r="AA30" s="63"/>
      <c r="AB30" s="44"/>
      <c r="AC30" s="56"/>
      <c r="AD30" s="63"/>
      <c r="AE30" s="63"/>
      <c r="AF30" s="66"/>
      <c r="AG30" s="56"/>
      <c r="AH30" s="56"/>
      <c r="AI30" s="56"/>
      <c r="AJ30" s="56"/>
      <c r="AL30" s="56"/>
      <c r="AM30" s="56"/>
      <c r="AN30" s="56"/>
      <c r="AO30" s="56"/>
      <c r="AP30" s="56"/>
    </row>
    <row r="32" spans="1:42" s="128" customFormat="1" ht="17.45" customHeight="1">
      <c r="A32" s="127" t="s">
        <v>58</v>
      </c>
      <c r="C32" s="383"/>
      <c r="D32" s="383"/>
      <c r="M32" s="383"/>
      <c r="N32" s="383"/>
      <c r="T32" s="129"/>
      <c r="U32" s="129"/>
      <c r="V32" s="129"/>
      <c r="AA32" s="130"/>
      <c r="AB32" s="131"/>
      <c r="AC32" s="382" t="s">
        <v>37</v>
      </c>
      <c r="AD32" s="382"/>
      <c r="AE32" s="383" t="s">
        <v>38</v>
      </c>
      <c r="AF32" s="383"/>
    </row>
    <row r="33" spans="1:43" s="128" customFormat="1" ht="21" customHeight="1">
      <c r="A33" s="132" t="s">
        <v>117</v>
      </c>
      <c r="C33" s="130"/>
      <c r="D33" s="130"/>
      <c r="M33" s="130"/>
      <c r="N33" s="130"/>
      <c r="S33" s="130"/>
      <c r="T33" s="130"/>
      <c r="X33" s="127"/>
      <c r="Y33" s="127"/>
      <c r="Z33" s="127"/>
      <c r="AA33" s="127"/>
      <c r="AB33" s="127"/>
      <c r="AC33" s="130"/>
      <c r="AD33" s="130"/>
      <c r="AJ33" s="129"/>
      <c r="AL33" s="229"/>
      <c r="AM33" s="229"/>
      <c r="AN33" s="130"/>
      <c r="AO33" s="130"/>
    </row>
    <row r="34" spans="1:43" s="128" customFormat="1" ht="21" customHeight="1">
      <c r="A34" s="132" t="s">
        <v>116</v>
      </c>
      <c r="C34" s="130"/>
      <c r="D34" s="130"/>
      <c r="M34" s="130"/>
      <c r="N34" s="130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</row>
    <row r="35" spans="1:43" s="128" customFormat="1" ht="21" customHeight="1">
      <c r="A35" s="132" t="s">
        <v>148</v>
      </c>
      <c r="C35" s="130"/>
      <c r="D35" s="130"/>
      <c r="M35" s="130"/>
      <c r="N35" s="130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</row>
    <row r="36" spans="1:43" s="128" customFormat="1" ht="21" customHeight="1">
      <c r="A36" s="133" t="s">
        <v>127</v>
      </c>
      <c r="C36" s="130"/>
      <c r="D36" s="130"/>
      <c r="M36" s="130"/>
      <c r="N36" s="130"/>
      <c r="S36" s="132"/>
      <c r="T36" s="132"/>
      <c r="U36" s="132"/>
      <c r="V36" s="246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</row>
    <row r="37" spans="1:43" s="128" customFormat="1" ht="21" customHeight="1">
      <c r="A37" s="133" t="s">
        <v>128</v>
      </c>
      <c r="C37" s="130"/>
      <c r="D37" s="130"/>
      <c r="M37" s="130"/>
      <c r="N37" s="130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</row>
    <row r="38" spans="1:43" s="128" customFormat="1" ht="21" customHeight="1">
      <c r="A38" s="133" t="s">
        <v>129</v>
      </c>
      <c r="C38" s="130"/>
      <c r="D38" s="130"/>
      <c r="M38" s="130"/>
      <c r="N38" s="130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</row>
    <row r="39" spans="1:43" s="128" customFormat="1" ht="21" customHeight="1">
      <c r="A39" s="133" t="s">
        <v>70</v>
      </c>
      <c r="C39" s="130"/>
      <c r="D39" s="130"/>
      <c r="M39" s="130"/>
      <c r="N39" s="130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</row>
    <row r="40" spans="1:43" s="128" customFormat="1" ht="21" customHeight="1">
      <c r="A40" s="133" t="s">
        <v>71</v>
      </c>
      <c r="C40" s="130"/>
      <c r="D40" s="130"/>
      <c r="M40" s="130"/>
      <c r="N40" s="130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</row>
    <row r="41" spans="1:43" s="128" customFormat="1" ht="21" customHeight="1">
      <c r="A41" s="133" t="s">
        <v>130</v>
      </c>
      <c r="C41" s="130"/>
      <c r="D41" s="130"/>
      <c r="M41" s="130"/>
      <c r="N41" s="130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</row>
    <row r="42" spans="1:43" s="128" customFormat="1" ht="21" customHeight="1">
      <c r="A42" s="133" t="s">
        <v>131</v>
      </c>
      <c r="C42" s="130"/>
      <c r="D42" s="130"/>
      <c r="M42" s="130"/>
      <c r="N42" s="130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</row>
    <row r="43" spans="1:43" s="128" customFormat="1" ht="21" customHeight="1">
      <c r="A43" s="133" t="s">
        <v>132</v>
      </c>
      <c r="C43" s="130"/>
      <c r="D43" s="130"/>
      <c r="M43" s="130"/>
      <c r="N43" s="130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</row>
    <row r="44" spans="1:43" s="128" customFormat="1" ht="21" customHeight="1">
      <c r="A44" s="133" t="s">
        <v>133</v>
      </c>
      <c r="C44" s="130"/>
      <c r="D44" s="130"/>
      <c r="M44" s="130"/>
      <c r="N44" s="130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</row>
    <row r="45" spans="1:43" s="128" customFormat="1" ht="21" customHeight="1">
      <c r="A45" s="133" t="s">
        <v>134</v>
      </c>
      <c r="C45" s="130"/>
      <c r="D45" s="130"/>
      <c r="M45" s="130"/>
      <c r="N45" s="130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</row>
    <row r="46" spans="1:43" s="128" customFormat="1" ht="21" customHeight="1">
      <c r="A46" s="133" t="s">
        <v>135</v>
      </c>
      <c r="C46" s="130"/>
      <c r="D46" s="130"/>
      <c r="M46" s="130"/>
      <c r="N46" s="130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</row>
    <row r="47" spans="1:43" s="128" customFormat="1" ht="21" customHeight="1">
      <c r="A47" s="135" t="s">
        <v>136</v>
      </c>
      <c r="C47" s="130"/>
      <c r="D47" s="130"/>
      <c r="M47" s="130"/>
      <c r="N47" s="130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</row>
    <row r="48" spans="1:43" ht="21" customHeight="1">
      <c r="A48" s="111" t="s">
        <v>76</v>
      </c>
      <c r="S48" s="68"/>
      <c r="T48" s="68"/>
      <c r="U48" s="68"/>
      <c r="V48" s="68"/>
      <c r="W48" s="68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9"/>
      <c r="AK48" s="68"/>
      <c r="AL48" s="68"/>
      <c r="AM48" s="68"/>
      <c r="AN48" s="68"/>
      <c r="AO48" s="68"/>
      <c r="AP48" s="68"/>
      <c r="AQ48" s="68"/>
    </row>
    <row r="49" spans="8:42" ht="17.45" customHeight="1"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L49" s="111"/>
      <c r="AM49" s="111"/>
      <c r="AN49" s="111"/>
      <c r="AO49" s="111"/>
      <c r="AP49" s="111"/>
    </row>
    <row r="50" spans="8:42" ht="17.45" customHeight="1">
      <c r="S50" s="63"/>
      <c r="T50" s="63"/>
      <c r="U50" s="56"/>
      <c r="V50" s="56"/>
      <c r="AA50" s="56"/>
      <c r="AB50" s="56"/>
      <c r="AC50" s="63"/>
      <c r="AE50" s="56"/>
      <c r="AF50" s="56"/>
      <c r="AJ50" s="65"/>
      <c r="AM50" s="63"/>
      <c r="AN50" s="63"/>
      <c r="AO50" s="63"/>
    </row>
  </sheetData>
  <mergeCells count="43">
    <mergeCell ref="X8:AA8"/>
    <mergeCell ref="AC8:AD8"/>
    <mergeCell ref="AE8:AF8"/>
    <mergeCell ref="AG8:AJ8"/>
    <mergeCell ref="AC32:AD32"/>
    <mergeCell ref="AE32:AF32"/>
    <mergeCell ref="H4:Q4"/>
    <mergeCell ref="I5:L5"/>
    <mergeCell ref="M5:N5"/>
    <mergeCell ref="O5:P5"/>
    <mergeCell ref="I6:J6"/>
    <mergeCell ref="K6:K7"/>
    <mergeCell ref="M6:N6"/>
    <mergeCell ref="O6:P6"/>
    <mergeCell ref="AC5:AD5"/>
    <mergeCell ref="AE5:AF5"/>
    <mergeCell ref="AG5:AJ5"/>
    <mergeCell ref="X6:Y6"/>
    <mergeCell ref="Z6:Z7"/>
    <mergeCell ref="AE6:AF6"/>
    <mergeCell ref="AI6:AJ6"/>
    <mergeCell ref="A4:A8"/>
    <mergeCell ref="B4:G4"/>
    <mergeCell ref="C5:D5"/>
    <mergeCell ref="E5:F5"/>
    <mergeCell ref="V5:W5"/>
    <mergeCell ref="C6:D6"/>
    <mergeCell ref="E6:F6"/>
    <mergeCell ref="T6:U6"/>
    <mergeCell ref="V6:W6"/>
    <mergeCell ref="K8:L8"/>
    <mergeCell ref="M8:N8"/>
    <mergeCell ref="O8:P8"/>
    <mergeCell ref="R4:AJ4"/>
    <mergeCell ref="T5:U5"/>
    <mergeCell ref="X5:AA5"/>
    <mergeCell ref="AB5:AB6"/>
    <mergeCell ref="C32:D32"/>
    <mergeCell ref="C8:D8"/>
    <mergeCell ref="E8:F8"/>
    <mergeCell ref="T8:U8"/>
    <mergeCell ref="V8:W8"/>
    <mergeCell ref="M32:N32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AW50"/>
  <sheetViews>
    <sheetView zoomScale="80" zoomScaleNormal="80" workbookViewId="0">
      <pane xSplit="1" ySplit="8" topLeftCell="X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7.125" style="56" customWidth="1"/>
    <col min="2" max="2" width="18.125" style="56" hidden="1" customWidth="1"/>
    <col min="3" max="3" width="18.125" style="63" hidden="1" customWidth="1"/>
    <col min="4" max="4" width="9.375" style="63" hidden="1" customWidth="1"/>
    <col min="5" max="5" width="17.625" style="56" hidden="1" customWidth="1"/>
    <col min="6" max="6" width="9.125" style="56" hidden="1" customWidth="1"/>
    <col min="7" max="7" width="14.75" style="56" hidden="1" customWidth="1"/>
    <col min="8" max="8" width="20.5" style="56" customWidth="1"/>
    <col min="9" max="9" width="20.25" style="56" bestFit="1" customWidth="1"/>
    <col min="10" max="10" width="17.125" style="56" bestFit="1" customWidth="1"/>
    <col min="11" max="11" width="20.25" style="56" bestFit="1" customWidth="1"/>
    <col min="12" max="12" width="9.875" style="56" bestFit="1" customWidth="1"/>
    <col min="13" max="13" width="16.25" style="63" bestFit="1" customWidth="1"/>
    <col min="14" max="14" width="9.875" style="63" bestFit="1" customWidth="1"/>
    <col min="15" max="15" width="19.625" style="56" customWidth="1"/>
    <col min="16" max="16" width="9.875" style="56" bestFit="1" customWidth="1"/>
    <col min="17" max="17" width="11.125" style="56" bestFit="1" customWidth="1"/>
    <col min="18" max="18" width="20.5" style="56" customWidth="1"/>
    <col min="19" max="19" width="17.125" style="56" customWidth="1"/>
    <col min="20" max="20" width="16.25" style="65" bestFit="1" customWidth="1"/>
    <col min="21" max="21" width="9.375" style="65" bestFit="1" customWidth="1"/>
    <col min="22" max="22" width="17.375" style="65" customWidth="1"/>
    <col min="23" max="23" width="16.25" style="56" bestFit="1" customWidth="1"/>
    <col min="24" max="24" width="19.625" style="56" customWidth="1"/>
    <col min="25" max="26" width="16.25" style="56" bestFit="1" customWidth="1"/>
    <col min="27" max="27" width="10.125" style="63" bestFit="1" customWidth="1"/>
    <col min="28" max="28" width="12.125" style="44" customWidth="1"/>
    <col min="29" max="29" width="16.25" style="56" bestFit="1" customWidth="1"/>
    <col min="30" max="30" width="10.125" style="63" bestFit="1" customWidth="1"/>
    <col min="31" max="31" width="19.125" style="63" customWidth="1"/>
    <col min="32" max="32" width="8.625" style="63" bestFit="1" customWidth="1"/>
    <col min="33" max="33" width="18.875" style="56" customWidth="1"/>
    <col min="34" max="34" width="16.375" style="56" bestFit="1" customWidth="1"/>
    <col min="35" max="35" width="18.875" style="56" customWidth="1"/>
    <col min="36" max="36" width="10.625" style="56" bestFit="1" customWidth="1"/>
    <col min="37" max="37" width="15.625" style="56" bestFit="1" customWidth="1"/>
    <col min="38" max="38" width="14.375" style="56" bestFit="1" customWidth="1"/>
    <col min="39" max="39" width="15.625" style="56" bestFit="1" customWidth="1"/>
    <col min="40" max="40" width="18.875" style="56" bestFit="1" customWidth="1"/>
    <col min="41" max="41" width="20.25" style="56" bestFit="1" customWidth="1"/>
    <col min="42" max="42" width="22.625" style="56" bestFit="1" customWidth="1"/>
    <col min="43" max="16384" width="9" style="56"/>
  </cols>
  <sheetData>
    <row r="1" spans="1:42" s="40" customFormat="1" ht="17.45" customHeight="1">
      <c r="A1" s="40" t="s">
        <v>104</v>
      </c>
      <c r="T1" s="41"/>
      <c r="U1" s="41"/>
      <c r="V1" s="41"/>
    </row>
    <row r="2" spans="1:42" s="40" customFormat="1" ht="17.45" customHeight="1">
      <c r="A2" s="40" t="s">
        <v>86</v>
      </c>
      <c r="T2" s="41"/>
      <c r="U2" s="41"/>
      <c r="V2" s="41"/>
    </row>
    <row r="3" spans="1:42" s="40" customFormat="1" ht="17.45" customHeight="1">
      <c r="A3" s="42" t="s">
        <v>191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42" s="40" customFormat="1" ht="17.45" customHeight="1">
      <c r="A4" s="363" t="s">
        <v>0</v>
      </c>
      <c r="B4" s="410" t="s">
        <v>56</v>
      </c>
      <c r="C4" s="410"/>
      <c r="D4" s="410"/>
      <c r="E4" s="410"/>
      <c r="F4" s="410"/>
      <c r="G4" s="160"/>
      <c r="H4" s="395" t="s">
        <v>55</v>
      </c>
      <c r="I4" s="396"/>
      <c r="J4" s="396"/>
      <c r="K4" s="396"/>
      <c r="L4" s="396"/>
      <c r="M4" s="396"/>
      <c r="N4" s="396"/>
      <c r="O4" s="396"/>
      <c r="P4" s="396"/>
      <c r="Q4" s="397"/>
      <c r="R4" s="364"/>
      <c r="S4" s="364"/>
      <c r="T4" s="365"/>
      <c r="U4" s="365"/>
      <c r="V4" s="365"/>
      <c r="W4" s="365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</row>
    <row r="5" spans="1:42" s="50" customFormat="1" ht="17.45" customHeight="1">
      <c r="A5" s="363"/>
      <c r="B5" s="71" t="s">
        <v>1</v>
      </c>
      <c r="C5" s="411" t="s">
        <v>5</v>
      </c>
      <c r="D5" s="412"/>
      <c r="E5" s="412" t="s">
        <v>50</v>
      </c>
      <c r="F5" s="413"/>
      <c r="G5" s="106" t="s">
        <v>94</v>
      </c>
      <c r="H5" s="107" t="s">
        <v>1</v>
      </c>
      <c r="I5" s="398" t="s">
        <v>46</v>
      </c>
      <c r="J5" s="398"/>
      <c r="K5" s="398"/>
      <c r="L5" s="399"/>
      <c r="M5" s="404" t="s">
        <v>5</v>
      </c>
      <c r="N5" s="405"/>
      <c r="O5" s="405" t="s">
        <v>50</v>
      </c>
      <c r="P5" s="401"/>
      <c r="Q5" s="108" t="s">
        <v>94</v>
      </c>
      <c r="R5" s="109" t="s">
        <v>1</v>
      </c>
      <c r="S5" s="110" t="s">
        <v>4</v>
      </c>
      <c r="T5" s="369" t="s">
        <v>2</v>
      </c>
      <c r="U5" s="370"/>
      <c r="V5" s="369" t="s">
        <v>2</v>
      </c>
      <c r="W5" s="371"/>
      <c r="X5" s="372" t="s">
        <v>46</v>
      </c>
      <c r="Y5" s="372"/>
      <c r="Z5" s="372"/>
      <c r="AA5" s="373"/>
      <c r="AB5" s="374" t="s">
        <v>3</v>
      </c>
      <c r="AC5" s="362" t="s">
        <v>48</v>
      </c>
      <c r="AD5" s="362"/>
      <c r="AE5" s="376" t="s">
        <v>115</v>
      </c>
      <c r="AF5" s="369"/>
      <c r="AG5" s="362" t="s">
        <v>114</v>
      </c>
      <c r="AH5" s="362"/>
      <c r="AI5" s="362"/>
      <c r="AJ5" s="362"/>
      <c r="AL5" s="80"/>
      <c r="AM5" s="80"/>
      <c r="AN5" s="80"/>
      <c r="AO5" s="80"/>
      <c r="AP5" s="80"/>
    </row>
    <row r="6" spans="1:42" s="80" customFormat="1" ht="17.45" customHeight="1">
      <c r="A6" s="363"/>
      <c r="B6" s="75" t="s">
        <v>6</v>
      </c>
      <c r="C6" s="377" t="s">
        <v>49</v>
      </c>
      <c r="D6" s="378"/>
      <c r="E6" s="377" t="s">
        <v>92</v>
      </c>
      <c r="F6" s="409"/>
      <c r="G6" s="76" t="s">
        <v>93</v>
      </c>
      <c r="H6" s="77" t="s">
        <v>106</v>
      </c>
      <c r="I6" s="400" t="s">
        <v>45</v>
      </c>
      <c r="J6" s="401"/>
      <c r="K6" s="402" t="s">
        <v>47</v>
      </c>
      <c r="L6" s="78" t="s">
        <v>44</v>
      </c>
      <c r="M6" s="406" t="s">
        <v>108</v>
      </c>
      <c r="N6" s="407"/>
      <c r="O6" s="406" t="s">
        <v>181</v>
      </c>
      <c r="P6" s="408"/>
      <c r="Q6" s="79" t="s">
        <v>93</v>
      </c>
      <c r="R6" s="94" t="s">
        <v>111</v>
      </c>
      <c r="S6" s="95" t="s">
        <v>112</v>
      </c>
      <c r="T6" s="385" t="s">
        <v>202</v>
      </c>
      <c r="U6" s="387"/>
      <c r="V6" s="385" t="s">
        <v>201</v>
      </c>
      <c r="W6" s="386"/>
      <c r="X6" s="370" t="s">
        <v>45</v>
      </c>
      <c r="Y6" s="371"/>
      <c r="Z6" s="365" t="s">
        <v>47</v>
      </c>
      <c r="AA6" s="96" t="s">
        <v>44</v>
      </c>
      <c r="AB6" s="375"/>
      <c r="AC6" s="94" t="s">
        <v>45</v>
      </c>
      <c r="AD6" s="96" t="s">
        <v>44</v>
      </c>
      <c r="AE6" s="385" t="s">
        <v>194</v>
      </c>
      <c r="AF6" s="386"/>
      <c r="AG6" s="97" t="s">
        <v>203</v>
      </c>
      <c r="AH6" s="181" t="s">
        <v>200</v>
      </c>
      <c r="AI6" s="362" t="s">
        <v>113</v>
      </c>
      <c r="AJ6" s="362"/>
    </row>
    <row r="7" spans="1:42" s="50" customFormat="1" ht="17.45" customHeight="1">
      <c r="A7" s="363"/>
      <c r="B7" s="81"/>
      <c r="C7" s="82" t="s">
        <v>8</v>
      </c>
      <c r="D7" s="71" t="s">
        <v>44</v>
      </c>
      <c r="E7" s="82" t="s">
        <v>8</v>
      </c>
      <c r="F7" s="72" t="s">
        <v>44</v>
      </c>
      <c r="G7" s="83" t="s">
        <v>105</v>
      </c>
      <c r="H7" s="84"/>
      <c r="I7" s="85" t="s">
        <v>35</v>
      </c>
      <c r="J7" s="85" t="s">
        <v>34</v>
      </c>
      <c r="K7" s="403"/>
      <c r="L7" s="86"/>
      <c r="M7" s="87" t="s">
        <v>8</v>
      </c>
      <c r="N7" s="73" t="s">
        <v>44</v>
      </c>
      <c r="O7" s="87" t="s">
        <v>8</v>
      </c>
      <c r="P7" s="74" t="s">
        <v>44</v>
      </c>
      <c r="Q7" s="88" t="s">
        <v>105</v>
      </c>
      <c r="R7" s="98"/>
      <c r="S7" s="98"/>
      <c r="T7" s="99" t="s">
        <v>35</v>
      </c>
      <c r="U7" s="99" t="s">
        <v>34</v>
      </c>
      <c r="V7" s="99" t="s">
        <v>35</v>
      </c>
      <c r="W7" s="99" t="s">
        <v>34</v>
      </c>
      <c r="X7" s="100" t="s">
        <v>35</v>
      </c>
      <c r="Y7" s="100" t="s">
        <v>34</v>
      </c>
      <c r="Z7" s="384"/>
      <c r="AA7" s="101"/>
      <c r="AB7" s="102" t="s">
        <v>34</v>
      </c>
      <c r="AC7" s="98"/>
      <c r="AD7" s="103"/>
      <c r="AE7" s="93" t="s">
        <v>8</v>
      </c>
      <c r="AF7" s="92" t="s">
        <v>44</v>
      </c>
      <c r="AG7" s="100" t="s">
        <v>8</v>
      </c>
      <c r="AH7" s="100" t="s">
        <v>8</v>
      </c>
      <c r="AI7" s="100" t="s">
        <v>7</v>
      </c>
      <c r="AJ7" s="100" t="s">
        <v>44</v>
      </c>
      <c r="AL7" s="212"/>
      <c r="AM7" s="212"/>
      <c r="AN7" s="212"/>
      <c r="AO7" s="212"/>
      <c r="AP7" s="212"/>
    </row>
    <row r="8" spans="1:42" s="50" customFormat="1" ht="17.45" customHeight="1">
      <c r="A8" s="363"/>
      <c r="B8" s="160" t="s">
        <v>9</v>
      </c>
      <c r="C8" s="410" t="s">
        <v>10</v>
      </c>
      <c r="D8" s="410"/>
      <c r="E8" s="410" t="s">
        <v>11</v>
      </c>
      <c r="F8" s="410"/>
      <c r="G8" s="89" t="s">
        <v>43</v>
      </c>
      <c r="H8" s="90" t="s">
        <v>12</v>
      </c>
      <c r="I8" s="90" t="s">
        <v>13</v>
      </c>
      <c r="J8" s="90" t="s">
        <v>52</v>
      </c>
      <c r="K8" s="380" t="s">
        <v>109</v>
      </c>
      <c r="L8" s="381"/>
      <c r="M8" s="380" t="s">
        <v>36</v>
      </c>
      <c r="N8" s="381"/>
      <c r="O8" s="380" t="s">
        <v>118</v>
      </c>
      <c r="P8" s="381"/>
      <c r="Q8" s="90" t="s">
        <v>65</v>
      </c>
      <c r="R8" s="104" t="s">
        <v>66</v>
      </c>
      <c r="S8" s="104" t="s">
        <v>119</v>
      </c>
      <c r="T8" s="358" t="s">
        <v>120</v>
      </c>
      <c r="U8" s="360"/>
      <c r="V8" s="358" t="s">
        <v>121</v>
      </c>
      <c r="W8" s="360"/>
      <c r="X8" s="358" t="s">
        <v>122</v>
      </c>
      <c r="Y8" s="359"/>
      <c r="Z8" s="359"/>
      <c r="AA8" s="360"/>
      <c r="AB8" s="104" t="s">
        <v>123</v>
      </c>
      <c r="AC8" s="358" t="s">
        <v>124</v>
      </c>
      <c r="AD8" s="360"/>
      <c r="AE8" s="361" t="s">
        <v>125</v>
      </c>
      <c r="AF8" s="361"/>
      <c r="AG8" s="358" t="s">
        <v>126</v>
      </c>
      <c r="AH8" s="359"/>
      <c r="AI8" s="359"/>
      <c r="AJ8" s="360"/>
      <c r="AL8" s="91"/>
      <c r="AM8" s="91"/>
      <c r="AN8" s="91" t="s">
        <v>189</v>
      </c>
      <c r="AO8" s="91" t="s">
        <v>185</v>
      </c>
      <c r="AP8" s="91" t="s">
        <v>186</v>
      </c>
    </row>
    <row r="9" spans="1:42" s="50" customFormat="1" ht="17.45" customHeight="1">
      <c r="A9" s="115" t="s">
        <v>14</v>
      </c>
      <c r="B9" s="116">
        <f>SUM(B10:B15)</f>
        <v>73437242.599999994</v>
      </c>
      <c r="C9" s="116">
        <f>SUM(C10:C15)</f>
        <v>72903388.88000001</v>
      </c>
      <c r="D9" s="119">
        <f t="shared" ref="D9:D29" si="0">C9*100/B9</f>
        <v>99.273047705633786</v>
      </c>
      <c r="E9" s="116">
        <f>SUM(E10:E15)</f>
        <v>72903388.879999995</v>
      </c>
      <c r="F9" s="119">
        <f t="shared" ref="F9:F29" si="1">E9*100/C9</f>
        <v>99.999999999999986</v>
      </c>
      <c r="G9" s="48">
        <f>SUM(G10:G15)</f>
        <v>0</v>
      </c>
      <c r="H9" s="200">
        <f>SUM(H10:H15)</f>
        <v>88144670.959999993</v>
      </c>
      <c r="I9" s="200">
        <f>SUM(I10:I15)</f>
        <v>77134146.999999985</v>
      </c>
      <c r="J9" s="200">
        <f>SUM(J10:J15)</f>
        <v>528020.77</v>
      </c>
      <c r="K9" s="200">
        <f>SUM(K10:K15)</f>
        <v>77662167.769999996</v>
      </c>
      <c r="L9" s="201">
        <f>K9*100/H9</f>
        <v>88.107615496395752</v>
      </c>
      <c r="M9" s="200">
        <f>SUM(M10:M15)</f>
        <v>77662167.769999996</v>
      </c>
      <c r="N9" s="201">
        <f>M9*100/H9</f>
        <v>88.107615496395752</v>
      </c>
      <c r="O9" s="200">
        <f>SUM(O10:O15)</f>
        <v>77662167.770000011</v>
      </c>
      <c r="P9" s="201">
        <f t="shared" ref="P9:P29" si="2">O9*100/M9</f>
        <v>100.00000000000001</v>
      </c>
      <c r="Q9" s="200">
        <f t="shared" ref="Q9:W9" si="3">SUM(Q10:Q15)</f>
        <v>0</v>
      </c>
      <c r="R9" s="200">
        <f t="shared" si="3"/>
        <v>100641559.52</v>
      </c>
      <c r="S9" s="200">
        <f t="shared" si="3"/>
        <v>13546333.930000002</v>
      </c>
      <c r="T9" s="200">
        <f t="shared" si="3"/>
        <v>57408126.149999999</v>
      </c>
      <c r="U9" s="202">
        <f t="shared" si="3"/>
        <v>0</v>
      </c>
      <c r="V9" s="200">
        <f t="shared" si="3"/>
        <v>10718542.59</v>
      </c>
      <c r="W9" s="200">
        <f t="shared" si="3"/>
        <v>16106600</v>
      </c>
      <c r="X9" s="201">
        <f>T9+V9</f>
        <v>68126668.739999995</v>
      </c>
      <c r="Y9" s="201">
        <f>U9+W9</f>
        <v>16106600</v>
      </c>
      <c r="Z9" s="201">
        <f>X9+Y9</f>
        <v>84233268.739999995</v>
      </c>
      <c r="AA9" s="201">
        <f t="shared" ref="AA9:AA29" si="4">Z9*100/R9</f>
        <v>83.696307113822826</v>
      </c>
      <c r="AB9" s="48"/>
      <c r="AC9" s="201">
        <f t="shared" ref="AC9:AC18" si="5">R9-Z9</f>
        <v>16408290.780000001</v>
      </c>
      <c r="AD9" s="201">
        <f t="shared" ref="AD9:AD29" si="6">AC9*100/R9</f>
        <v>16.303692886177167</v>
      </c>
      <c r="AE9" s="200">
        <f>SUM(AE10:AE15)</f>
        <v>84233268.74000001</v>
      </c>
      <c r="AF9" s="201">
        <f t="shared" ref="AF9:AF29" si="7">AE9*100/Z9</f>
        <v>100.00000000000001</v>
      </c>
      <c r="AG9" s="48">
        <f>SUM(AG10:AG15)</f>
        <v>26865006.130000003</v>
      </c>
      <c r="AH9" s="48">
        <f>SUM(AH10:AH15)</f>
        <v>6708672.3399999999</v>
      </c>
      <c r="AI9" s="48">
        <f>SUM(AI10:AI15)</f>
        <v>33573678.469999999</v>
      </c>
      <c r="AJ9" s="201">
        <f t="shared" ref="AJ9:AJ29" si="8">AI9*100/AE9</f>
        <v>39.857978886739801</v>
      </c>
      <c r="AK9" s="212"/>
      <c r="AL9" s="146"/>
      <c r="AM9" s="146"/>
      <c r="AN9" s="232">
        <f t="shared" ref="AN9:AN29" si="9">Z9-R9</f>
        <v>-16408290.780000001</v>
      </c>
      <c r="AO9" s="232">
        <f t="shared" ref="AO9:AO29" si="10">AE9-Z9</f>
        <v>0</v>
      </c>
      <c r="AP9" s="232">
        <f>AI9-AE9</f>
        <v>-50659590.270000011</v>
      </c>
    </row>
    <row r="10" spans="1:42" ht="17.45" customHeight="1">
      <c r="A10" s="51" t="s">
        <v>15</v>
      </c>
      <c r="B10" s="120">
        <v>42728807</v>
      </c>
      <c r="C10" s="120">
        <v>39986246.710000001</v>
      </c>
      <c r="D10" s="120">
        <f t="shared" si="0"/>
        <v>93.58147235423634</v>
      </c>
      <c r="E10" s="120">
        <v>39986246.710000001</v>
      </c>
      <c r="F10" s="120">
        <f t="shared" si="1"/>
        <v>100</v>
      </c>
      <c r="G10" s="53">
        <f t="shared" ref="G10:G15" si="11">C10-E10</f>
        <v>0</v>
      </c>
      <c r="H10" s="176">
        <v>49809842.950000003</v>
      </c>
      <c r="I10" s="176">
        <v>47807593.039999999</v>
      </c>
      <c r="J10" s="176">
        <v>0</v>
      </c>
      <c r="K10" s="176">
        <f>I10+J10</f>
        <v>47807593.039999999</v>
      </c>
      <c r="L10" s="176">
        <f>K10*100/H10</f>
        <v>95.980212360818129</v>
      </c>
      <c r="M10" s="176">
        <f>K10</f>
        <v>47807593.039999999</v>
      </c>
      <c r="N10" s="176">
        <f>M10*100/H10</f>
        <v>95.980212360818129</v>
      </c>
      <c r="O10" s="53">
        <v>47807593.040000014</v>
      </c>
      <c r="P10" s="176">
        <f t="shared" si="2"/>
        <v>100.00000000000003</v>
      </c>
      <c r="Q10" s="176">
        <f t="shared" ref="Q10:Q15" si="12">M10-O10</f>
        <v>0</v>
      </c>
      <c r="R10" s="53">
        <v>55023088.270000003</v>
      </c>
      <c r="S10" s="176">
        <v>5456359.3300000001</v>
      </c>
      <c r="T10" s="176">
        <v>31039515.569999997</v>
      </c>
      <c r="U10" s="176">
        <v>0</v>
      </c>
      <c r="V10" s="53">
        <v>7487991.0499999998</v>
      </c>
      <c r="W10" s="176">
        <v>0</v>
      </c>
      <c r="X10" s="176">
        <f>T10+V10</f>
        <v>38527506.619999997</v>
      </c>
      <c r="Y10" s="176">
        <f>U10+W10</f>
        <v>0</v>
      </c>
      <c r="Z10" s="176">
        <f>X10+Y10</f>
        <v>38527506.619999997</v>
      </c>
      <c r="AA10" s="176">
        <f t="shared" si="4"/>
        <v>70.020618310161595</v>
      </c>
      <c r="AB10" s="54"/>
      <c r="AC10" s="176">
        <f t="shared" si="5"/>
        <v>16495581.650000006</v>
      </c>
      <c r="AD10" s="176">
        <f t="shared" si="6"/>
        <v>29.979381689838405</v>
      </c>
      <c r="AE10" s="176">
        <f t="shared" ref="AE10:AE15" si="13">Z10</f>
        <v>38527506.619999997</v>
      </c>
      <c r="AF10" s="176">
        <f t="shared" si="7"/>
        <v>100</v>
      </c>
      <c r="AG10" s="53">
        <v>15466685.83</v>
      </c>
      <c r="AH10" s="53">
        <v>1065776</v>
      </c>
      <c r="AI10" s="55">
        <f t="shared" ref="AI10:AI29" si="14">AG10+AH10</f>
        <v>16532461.83</v>
      </c>
      <c r="AJ10" s="176">
        <f t="shared" si="8"/>
        <v>42.910801347881261</v>
      </c>
      <c r="AL10" s="146"/>
      <c r="AM10" s="146"/>
      <c r="AN10" s="235">
        <f t="shared" si="9"/>
        <v>-16495581.650000006</v>
      </c>
      <c r="AO10" s="235">
        <f t="shared" si="10"/>
        <v>0</v>
      </c>
      <c r="AP10" s="235">
        <f t="shared" ref="AP10:AP29" si="15">AI10-AE10</f>
        <v>-21995044.789999999</v>
      </c>
    </row>
    <row r="11" spans="1:42" ht="17.45" customHeight="1">
      <c r="A11" s="51" t="s">
        <v>16</v>
      </c>
      <c r="B11" s="120">
        <v>681133.3</v>
      </c>
      <c r="C11" s="120">
        <v>881910</v>
      </c>
      <c r="D11" s="120">
        <f t="shared" si="0"/>
        <v>129.47685864132615</v>
      </c>
      <c r="E11" s="120">
        <v>881910</v>
      </c>
      <c r="F11" s="120">
        <f t="shared" si="1"/>
        <v>100</v>
      </c>
      <c r="G11" s="53">
        <f t="shared" si="11"/>
        <v>0</v>
      </c>
      <c r="H11" s="176">
        <v>842330</v>
      </c>
      <c r="I11" s="176">
        <v>733692.4</v>
      </c>
      <c r="J11" s="176">
        <v>0</v>
      </c>
      <c r="K11" s="176">
        <f t="shared" ref="K11:K15" si="16">I11+J11</f>
        <v>733692.4</v>
      </c>
      <c r="L11" s="176">
        <f t="shared" ref="L11:L29" si="17">K11*100/H11</f>
        <v>87.102726959742625</v>
      </c>
      <c r="M11" s="176">
        <f t="shared" ref="M11:M15" si="18">K11</f>
        <v>733692.4</v>
      </c>
      <c r="N11" s="176">
        <f t="shared" ref="N11:N29" si="19">M11*100/H11</f>
        <v>87.102726959742625</v>
      </c>
      <c r="O11" s="53">
        <v>733692.4</v>
      </c>
      <c r="P11" s="176">
        <f t="shared" si="2"/>
        <v>100</v>
      </c>
      <c r="Q11" s="176">
        <f t="shared" si="12"/>
        <v>0</v>
      </c>
      <c r="R11" s="176">
        <v>803357</v>
      </c>
      <c r="S11" s="176">
        <v>460687.4</v>
      </c>
      <c r="T11" s="176">
        <v>326212.7</v>
      </c>
      <c r="U11" s="176">
        <v>0</v>
      </c>
      <c r="V11" s="53">
        <v>112200</v>
      </c>
      <c r="W11" s="176">
        <v>0</v>
      </c>
      <c r="X11" s="176">
        <f t="shared" ref="X11:Y15" si="20">T11+V11</f>
        <v>438412.7</v>
      </c>
      <c r="Y11" s="176">
        <f t="shared" si="20"/>
        <v>0</v>
      </c>
      <c r="Z11" s="176">
        <f t="shared" ref="Z11:Z28" si="21">X11+Y11</f>
        <v>438412.7</v>
      </c>
      <c r="AA11" s="176">
        <f t="shared" si="4"/>
        <v>54.572587280623679</v>
      </c>
      <c r="AB11" s="54"/>
      <c r="AC11" s="176">
        <f t="shared" si="5"/>
        <v>364944.3</v>
      </c>
      <c r="AD11" s="176">
        <f t="shared" si="6"/>
        <v>45.427412719376321</v>
      </c>
      <c r="AE11" s="176">
        <f t="shared" si="13"/>
        <v>438412.7</v>
      </c>
      <c r="AF11" s="176">
        <f t="shared" si="7"/>
        <v>100</v>
      </c>
      <c r="AG11" s="53">
        <v>128081.29999999999</v>
      </c>
      <c r="AH11" s="53">
        <v>0</v>
      </c>
      <c r="AI11" s="55">
        <f t="shared" si="14"/>
        <v>128081.29999999999</v>
      </c>
      <c r="AJ11" s="176">
        <f t="shared" si="8"/>
        <v>29.214778677716218</v>
      </c>
      <c r="AL11" s="146"/>
      <c r="AM11" s="146"/>
      <c r="AN11" s="235">
        <f t="shared" si="9"/>
        <v>-364944.3</v>
      </c>
      <c r="AO11" s="235">
        <f t="shared" si="10"/>
        <v>0</v>
      </c>
      <c r="AP11" s="235">
        <f t="shared" si="15"/>
        <v>-310331.40000000002</v>
      </c>
    </row>
    <row r="12" spans="1:42" ht="17.45" customHeight="1">
      <c r="A12" s="51" t="s">
        <v>17</v>
      </c>
      <c r="B12" s="120">
        <v>14557966.300000001</v>
      </c>
      <c r="C12" s="120">
        <v>16296845.82</v>
      </c>
      <c r="D12" s="120">
        <f t="shared" si="0"/>
        <v>111.94452222354711</v>
      </c>
      <c r="E12" s="120">
        <v>16296845.82</v>
      </c>
      <c r="F12" s="120">
        <f t="shared" si="1"/>
        <v>100</v>
      </c>
      <c r="G12" s="53">
        <f t="shared" si="11"/>
        <v>0</v>
      </c>
      <c r="H12" s="176">
        <v>22565627.41</v>
      </c>
      <c r="I12" s="176">
        <v>13921325.08</v>
      </c>
      <c r="J12" s="176">
        <v>0</v>
      </c>
      <c r="K12" s="176">
        <f t="shared" si="16"/>
        <v>13921325.08</v>
      </c>
      <c r="L12" s="176">
        <f t="shared" si="17"/>
        <v>61.692612516639969</v>
      </c>
      <c r="M12" s="176">
        <f t="shared" si="18"/>
        <v>13921325.08</v>
      </c>
      <c r="N12" s="176">
        <f t="shared" si="19"/>
        <v>61.692612516639969</v>
      </c>
      <c r="O12" s="53">
        <v>13921325.08</v>
      </c>
      <c r="P12" s="176">
        <f t="shared" si="2"/>
        <v>100</v>
      </c>
      <c r="Q12" s="176">
        <f t="shared" si="12"/>
        <v>0</v>
      </c>
      <c r="R12" s="176">
        <v>32551741.899999999</v>
      </c>
      <c r="S12" s="176">
        <v>2877469.98</v>
      </c>
      <c r="T12" s="176">
        <v>16437941.500000002</v>
      </c>
      <c r="U12" s="176">
        <v>0</v>
      </c>
      <c r="V12" s="53">
        <v>1998443.08</v>
      </c>
      <c r="W12" s="176">
        <v>0</v>
      </c>
      <c r="X12" s="176">
        <f t="shared" si="20"/>
        <v>18436384.580000002</v>
      </c>
      <c r="Y12" s="176">
        <f t="shared" si="20"/>
        <v>0</v>
      </c>
      <c r="Z12" s="176">
        <f t="shared" si="21"/>
        <v>18436384.580000002</v>
      </c>
      <c r="AA12" s="176">
        <f t="shared" si="4"/>
        <v>56.637167487494743</v>
      </c>
      <c r="AB12" s="54"/>
      <c r="AC12" s="176">
        <f t="shared" si="5"/>
        <v>14115357.319999997</v>
      </c>
      <c r="AD12" s="176">
        <f t="shared" si="6"/>
        <v>43.362832512505264</v>
      </c>
      <c r="AE12" s="176">
        <f t="shared" si="13"/>
        <v>18436384.580000002</v>
      </c>
      <c r="AF12" s="176">
        <f t="shared" si="7"/>
        <v>100</v>
      </c>
      <c r="AG12" s="53">
        <v>8246248.8599999994</v>
      </c>
      <c r="AH12" s="53">
        <v>2857481.34</v>
      </c>
      <c r="AI12" s="55">
        <f t="shared" si="14"/>
        <v>11103730.199999999</v>
      </c>
      <c r="AJ12" s="176">
        <f t="shared" si="8"/>
        <v>60.227265014017185</v>
      </c>
      <c r="AL12" s="146"/>
      <c r="AM12" s="146"/>
      <c r="AN12" s="235">
        <f t="shared" si="9"/>
        <v>-14115357.319999997</v>
      </c>
      <c r="AO12" s="235">
        <f t="shared" si="10"/>
        <v>0</v>
      </c>
      <c r="AP12" s="235">
        <f t="shared" si="15"/>
        <v>-7332654.3800000027</v>
      </c>
    </row>
    <row r="13" spans="1:42" ht="16.5" customHeight="1">
      <c r="A13" s="57" t="s">
        <v>18</v>
      </c>
      <c r="B13" s="120">
        <v>14969336</v>
      </c>
      <c r="C13" s="120">
        <v>15283950.350000003</v>
      </c>
      <c r="D13" s="120">
        <f t="shared" si="0"/>
        <v>102.1017254873563</v>
      </c>
      <c r="E13" s="120">
        <v>15283950.35</v>
      </c>
      <c r="F13" s="120">
        <f t="shared" si="1"/>
        <v>99.999999999999972</v>
      </c>
      <c r="G13" s="53">
        <f t="shared" si="11"/>
        <v>0</v>
      </c>
      <c r="H13" s="176">
        <v>14217415.6</v>
      </c>
      <c r="I13" s="176">
        <v>14217415.6</v>
      </c>
      <c r="J13" s="176">
        <v>528020.77</v>
      </c>
      <c r="K13" s="176">
        <f t="shared" si="16"/>
        <v>14745436.369999999</v>
      </c>
      <c r="L13" s="176">
        <f t="shared" si="17"/>
        <v>103.71390121000613</v>
      </c>
      <c r="M13" s="176">
        <f t="shared" si="18"/>
        <v>14745436.369999999</v>
      </c>
      <c r="N13" s="208">
        <f t="shared" si="19"/>
        <v>103.71390121000613</v>
      </c>
      <c r="O13" s="53">
        <v>14745436.370000001</v>
      </c>
      <c r="P13" s="176">
        <f t="shared" si="2"/>
        <v>100</v>
      </c>
      <c r="Q13" s="176">
        <f t="shared" si="12"/>
        <v>0</v>
      </c>
      <c r="R13" s="53">
        <v>11503412.35</v>
      </c>
      <c r="S13" s="176">
        <v>4409062.5</v>
      </c>
      <c r="T13" s="176">
        <v>9373802.3399999999</v>
      </c>
      <c r="U13" s="176">
        <v>0</v>
      </c>
      <c r="V13" s="53">
        <v>1098628.46</v>
      </c>
      <c r="W13" s="53">
        <v>16106600</v>
      </c>
      <c r="X13" s="176">
        <f t="shared" si="20"/>
        <v>10472430.800000001</v>
      </c>
      <c r="Y13" s="176">
        <f t="shared" si="20"/>
        <v>16106600</v>
      </c>
      <c r="Z13" s="176">
        <f t="shared" si="21"/>
        <v>26579030.800000001</v>
      </c>
      <c r="AA13" s="176">
        <f t="shared" si="4"/>
        <v>231.05344737120546</v>
      </c>
      <c r="AB13" s="218" t="s">
        <v>151</v>
      </c>
      <c r="AC13" s="176">
        <f t="shared" si="5"/>
        <v>-15075618.450000001</v>
      </c>
      <c r="AD13" s="176">
        <f t="shared" si="6"/>
        <v>-131.05344737120546</v>
      </c>
      <c r="AE13" s="176">
        <f t="shared" si="13"/>
        <v>26579030.800000001</v>
      </c>
      <c r="AF13" s="176">
        <f t="shared" si="7"/>
        <v>100</v>
      </c>
      <c r="AG13" s="53">
        <v>2895978</v>
      </c>
      <c r="AH13" s="53">
        <v>2785415</v>
      </c>
      <c r="AI13" s="55">
        <f t="shared" si="14"/>
        <v>5681393</v>
      </c>
      <c r="AJ13" s="176">
        <f t="shared" si="8"/>
        <v>21.375470921987116</v>
      </c>
      <c r="AL13" s="146"/>
      <c r="AM13" s="146"/>
      <c r="AN13" s="235">
        <f t="shared" si="9"/>
        <v>15075618.450000001</v>
      </c>
      <c r="AO13" s="235">
        <f t="shared" si="10"/>
        <v>0</v>
      </c>
      <c r="AP13" s="235">
        <f t="shared" si="15"/>
        <v>-20897637.800000001</v>
      </c>
    </row>
    <row r="14" spans="1:42" ht="17.45" customHeight="1">
      <c r="A14" s="51" t="s">
        <v>19</v>
      </c>
      <c r="B14" s="120">
        <v>0</v>
      </c>
      <c r="C14" s="120">
        <v>0</v>
      </c>
      <c r="D14" s="120" t="e">
        <f t="shared" si="0"/>
        <v>#DIV/0!</v>
      </c>
      <c r="E14" s="120">
        <v>0</v>
      </c>
      <c r="F14" s="120" t="e">
        <f t="shared" si="1"/>
        <v>#DIV/0!</v>
      </c>
      <c r="G14" s="53">
        <f t="shared" si="11"/>
        <v>0</v>
      </c>
      <c r="H14" s="176">
        <v>0</v>
      </c>
      <c r="I14" s="176">
        <v>0</v>
      </c>
      <c r="J14" s="176">
        <v>0</v>
      </c>
      <c r="K14" s="176">
        <f t="shared" si="16"/>
        <v>0</v>
      </c>
      <c r="L14" s="176" t="e">
        <f t="shared" si="17"/>
        <v>#DIV/0!</v>
      </c>
      <c r="M14" s="176">
        <f t="shared" si="18"/>
        <v>0</v>
      </c>
      <c r="N14" s="176" t="e">
        <f t="shared" si="19"/>
        <v>#DIV/0!</v>
      </c>
      <c r="O14" s="53">
        <v>0</v>
      </c>
      <c r="P14" s="176" t="e">
        <f t="shared" si="2"/>
        <v>#DIV/0!</v>
      </c>
      <c r="Q14" s="176">
        <f t="shared" si="12"/>
        <v>0</v>
      </c>
      <c r="R14" s="176">
        <v>0</v>
      </c>
      <c r="S14" s="176">
        <v>0</v>
      </c>
      <c r="T14" s="176">
        <v>0</v>
      </c>
      <c r="U14" s="176">
        <v>0</v>
      </c>
      <c r="V14" s="53">
        <v>0</v>
      </c>
      <c r="W14" s="176">
        <v>0</v>
      </c>
      <c r="X14" s="176">
        <f t="shared" si="20"/>
        <v>0</v>
      </c>
      <c r="Y14" s="176">
        <f t="shared" si="20"/>
        <v>0</v>
      </c>
      <c r="Z14" s="176">
        <f t="shared" si="21"/>
        <v>0</v>
      </c>
      <c r="AA14" s="176" t="e">
        <f t="shared" si="4"/>
        <v>#DIV/0!</v>
      </c>
      <c r="AB14" s="54"/>
      <c r="AC14" s="176">
        <f t="shared" si="5"/>
        <v>0</v>
      </c>
      <c r="AD14" s="176" t="e">
        <f t="shared" si="6"/>
        <v>#DIV/0!</v>
      </c>
      <c r="AE14" s="176">
        <f t="shared" si="13"/>
        <v>0</v>
      </c>
      <c r="AF14" s="176" t="e">
        <f t="shared" si="7"/>
        <v>#DIV/0!</v>
      </c>
      <c r="AG14" s="53">
        <v>0</v>
      </c>
      <c r="AH14" s="53">
        <v>0</v>
      </c>
      <c r="AI14" s="55">
        <f t="shared" si="14"/>
        <v>0</v>
      </c>
      <c r="AJ14" s="176" t="e">
        <f t="shared" si="8"/>
        <v>#DIV/0!</v>
      </c>
      <c r="AL14" s="146"/>
      <c r="AM14" s="146"/>
      <c r="AN14" s="235">
        <f t="shared" si="9"/>
        <v>0</v>
      </c>
      <c r="AO14" s="235">
        <f t="shared" si="10"/>
        <v>0</v>
      </c>
      <c r="AP14" s="235">
        <f t="shared" si="15"/>
        <v>0</v>
      </c>
    </row>
    <row r="15" spans="1:42" ht="17.45" customHeight="1">
      <c r="A15" s="51" t="s">
        <v>20</v>
      </c>
      <c r="B15" s="120">
        <v>500000</v>
      </c>
      <c r="C15" s="120">
        <v>454436</v>
      </c>
      <c r="D15" s="120">
        <f t="shared" si="0"/>
        <v>90.887200000000007</v>
      </c>
      <c r="E15" s="120">
        <v>454436</v>
      </c>
      <c r="F15" s="120">
        <f t="shared" si="1"/>
        <v>100</v>
      </c>
      <c r="G15" s="53">
        <f t="shared" si="11"/>
        <v>0</v>
      </c>
      <c r="H15" s="176">
        <v>709455</v>
      </c>
      <c r="I15" s="176">
        <v>454120.88</v>
      </c>
      <c r="J15" s="176">
        <v>0</v>
      </c>
      <c r="K15" s="176">
        <f t="shared" si="16"/>
        <v>454120.88</v>
      </c>
      <c r="L15" s="176">
        <f t="shared" si="17"/>
        <v>64.009821623640676</v>
      </c>
      <c r="M15" s="176">
        <f t="shared" si="18"/>
        <v>454120.88</v>
      </c>
      <c r="N15" s="176">
        <f t="shared" si="19"/>
        <v>64.009821623640676</v>
      </c>
      <c r="O15" s="53">
        <v>454120.88</v>
      </c>
      <c r="P15" s="176">
        <f t="shared" si="2"/>
        <v>100</v>
      </c>
      <c r="Q15" s="176">
        <f t="shared" si="12"/>
        <v>0</v>
      </c>
      <c r="R15" s="176">
        <v>759960</v>
      </c>
      <c r="S15" s="176">
        <v>342754.72</v>
      </c>
      <c r="T15" s="176">
        <v>230654.04</v>
      </c>
      <c r="U15" s="176">
        <v>0</v>
      </c>
      <c r="V15" s="53">
        <v>21280</v>
      </c>
      <c r="W15" s="176">
        <v>0</v>
      </c>
      <c r="X15" s="176">
        <f t="shared" si="20"/>
        <v>251934.04</v>
      </c>
      <c r="Y15" s="176">
        <f t="shared" si="20"/>
        <v>0</v>
      </c>
      <c r="Z15" s="176">
        <f t="shared" si="21"/>
        <v>251934.04</v>
      </c>
      <c r="AA15" s="176">
        <f t="shared" si="4"/>
        <v>33.150960576872464</v>
      </c>
      <c r="AB15" s="54"/>
      <c r="AC15" s="176">
        <f t="shared" si="5"/>
        <v>508025.95999999996</v>
      </c>
      <c r="AD15" s="176">
        <f t="shared" si="6"/>
        <v>66.849039423127536</v>
      </c>
      <c r="AE15" s="176">
        <f t="shared" si="13"/>
        <v>251934.04</v>
      </c>
      <c r="AF15" s="176">
        <f t="shared" si="7"/>
        <v>100</v>
      </c>
      <c r="AG15" s="53">
        <v>128012.14</v>
      </c>
      <c r="AH15" s="53">
        <v>0</v>
      </c>
      <c r="AI15" s="55">
        <f t="shared" si="14"/>
        <v>128012.14</v>
      </c>
      <c r="AJ15" s="176">
        <f t="shared" si="8"/>
        <v>50.81176803261679</v>
      </c>
      <c r="AL15" s="146"/>
      <c r="AM15" s="146"/>
      <c r="AN15" s="235">
        <f t="shared" si="9"/>
        <v>-508025.95999999996</v>
      </c>
      <c r="AO15" s="235">
        <f t="shared" si="10"/>
        <v>0</v>
      </c>
      <c r="AP15" s="235">
        <f t="shared" si="15"/>
        <v>-123921.90000000001</v>
      </c>
    </row>
    <row r="16" spans="1:42" s="40" customFormat="1" ht="17.45" customHeight="1">
      <c r="A16" s="58" t="s">
        <v>22</v>
      </c>
      <c r="B16" s="119">
        <f>SUM(B17:B28)</f>
        <v>10515000</v>
      </c>
      <c r="C16" s="119">
        <f>SUM(C17:C28)</f>
        <v>11111600.82</v>
      </c>
      <c r="D16" s="119">
        <f t="shared" si="0"/>
        <v>105.67380713266762</v>
      </c>
      <c r="E16" s="119">
        <f>SUM(E17:E28)</f>
        <v>11111600.82</v>
      </c>
      <c r="F16" s="119">
        <f t="shared" si="1"/>
        <v>100</v>
      </c>
      <c r="G16" s="49">
        <f>SUM(G17:G28)</f>
        <v>0</v>
      </c>
      <c r="H16" s="201">
        <f>SUM(H17:H28)</f>
        <v>13382936</v>
      </c>
      <c r="I16" s="201">
        <f>SUM(I17:I28)</f>
        <v>12126481.84</v>
      </c>
      <c r="J16" s="201">
        <f>SUM(J17:J28)</f>
        <v>848746.07000000007</v>
      </c>
      <c r="K16" s="201">
        <f>SUM(K17:K28)</f>
        <v>12975227.91</v>
      </c>
      <c r="L16" s="201">
        <f t="shared" si="17"/>
        <v>96.953522829370172</v>
      </c>
      <c r="M16" s="201">
        <f>SUM(M17:M28)</f>
        <v>12975227.91</v>
      </c>
      <c r="N16" s="201">
        <f t="shared" si="19"/>
        <v>96.953522829370172</v>
      </c>
      <c r="O16" s="201">
        <f>SUM(O17:O28)</f>
        <v>12975227.91</v>
      </c>
      <c r="P16" s="201">
        <f t="shared" si="2"/>
        <v>100</v>
      </c>
      <c r="Q16" s="201">
        <f>SUM(Q17:Q28)</f>
        <v>0</v>
      </c>
      <c r="R16" s="201">
        <f>SUM(R17:R28)</f>
        <v>14008085</v>
      </c>
      <c r="S16" s="201">
        <f>SUM(S17:S28)</f>
        <v>743428.75</v>
      </c>
      <c r="T16" s="201">
        <f t="shared" ref="T16:V16" si="22">SUM(T17:T28)</f>
        <v>7523750.7500000009</v>
      </c>
      <c r="U16" s="201">
        <f t="shared" si="22"/>
        <v>0</v>
      </c>
      <c r="V16" s="201">
        <f t="shared" si="22"/>
        <v>1437627.3</v>
      </c>
      <c r="W16" s="201">
        <f>SUM(W17:W28)</f>
        <v>99853.099999999948</v>
      </c>
      <c r="X16" s="201">
        <f>T16+V16</f>
        <v>8961378.0500000007</v>
      </c>
      <c r="Y16" s="201">
        <f>U16+W16</f>
        <v>99853.099999999948</v>
      </c>
      <c r="Z16" s="201">
        <f t="shared" si="21"/>
        <v>9061231.1500000004</v>
      </c>
      <c r="AA16" s="201">
        <f t="shared" si="4"/>
        <v>64.685723637456505</v>
      </c>
      <c r="AB16" s="59"/>
      <c r="AC16" s="201">
        <f t="shared" si="5"/>
        <v>4946853.8499999996</v>
      </c>
      <c r="AD16" s="201">
        <f t="shared" si="6"/>
        <v>35.314276362543481</v>
      </c>
      <c r="AE16" s="201">
        <f t="shared" ref="AE16" si="23">SUM(AE17:AE28)</f>
        <v>9061231.1500000004</v>
      </c>
      <c r="AF16" s="201">
        <f t="shared" si="7"/>
        <v>100</v>
      </c>
      <c r="AG16" s="49">
        <f>SUM(AG17:AG28)</f>
        <v>5857080.8500000006</v>
      </c>
      <c r="AH16" s="49">
        <f>SUM(AH17:AH28)</f>
        <v>581777</v>
      </c>
      <c r="AI16" s="49">
        <f>SUM(AI17:AI28)</f>
        <v>6438857.8500000006</v>
      </c>
      <c r="AJ16" s="201">
        <f t="shared" si="8"/>
        <v>71.059415033243027</v>
      </c>
      <c r="AL16" s="146"/>
      <c r="AM16" s="146"/>
      <c r="AN16" s="232">
        <f t="shared" si="9"/>
        <v>-4946853.8499999996</v>
      </c>
      <c r="AO16" s="232">
        <f t="shared" si="10"/>
        <v>0</v>
      </c>
      <c r="AP16" s="232">
        <f t="shared" si="15"/>
        <v>-2622373.2999999998</v>
      </c>
    </row>
    <row r="17" spans="1:42" ht="17.45" customHeight="1">
      <c r="A17" s="143" t="s">
        <v>23</v>
      </c>
      <c r="B17" s="120">
        <v>600000</v>
      </c>
      <c r="C17" s="120">
        <v>1292707.5</v>
      </c>
      <c r="D17" s="120">
        <f t="shared" si="0"/>
        <v>215.45124999999999</v>
      </c>
      <c r="E17" s="120">
        <v>1292707.5</v>
      </c>
      <c r="F17" s="120">
        <f t="shared" si="1"/>
        <v>100</v>
      </c>
      <c r="G17" s="53">
        <f t="shared" ref="G17:G28" si="24">C17-E17</f>
        <v>0</v>
      </c>
      <c r="H17" s="176">
        <v>1360145</v>
      </c>
      <c r="I17" s="176">
        <v>1360145</v>
      </c>
      <c r="J17" s="176">
        <v>279674.59999999998</v>
      </c>
      <c r="K17" s="176">
        <f t="shared" ref="K17:K28" si="25">I17+J17</f>
        <v>1639819.6</v>
      </c>
      <c r="L17" s="176">
        <f t="shared" si="17"/>
        <v>120.56211653904548</v>
      </c>
      <c r="M17" s="176">
        <f t="shared" ref="M17:M28" si="26">K17</f>
        <v>1639819.6</v>
      </c>
      <c r="N17" s="208">
        <f t="shared" si="19"/>
        <v>120.56211653904548</v>
      </c>
      <c r="O17" s="53">
        <v>1639819.6</v>
      </c>
      <c r="P17" s="176">
        <f t="shared" si="2"/>
        <v>100</v>
      </c>
      <c r="Q17" s="176">
        <f t="shared" ref="Q17:Q28" si="27">M17-O17</f>
        <v>0</v>
      </c>
      <c r="R17" s="53">
        <v>988775</v>
      </c>
      <c r="S17" s="176">
        <v>269391.90000000002</v>
      </c>
      <c r="T17" s="176">
        <v>946703</v>
      </c>
      <c r="U17" s="176">
        <v>0</v>
      </c>
      <c r="V17" s="53">
        <v>42072</v>
      </c>
      <c r="W17" s="176">
        <v>91738</v>
      </c>
      <c r="X17" s="176">
        <f t="shared" ref="X17:Y28" si="28">T17+V17</f>
        <v>988775</v>
      </c>
      <c r="Y17" s="176">
        <f t="shared" si="28"/>
        <v>91738</v>
      </c>
      <c r="Z17" s="176">
        <f t="shared" si="21"/>
        <v>1080513</v>
      </c>
      <c r="AA17" s="176">
        <f t="shared" si="4"/>
        <v>109.27794493186013</v>
      </c>
      <c r="AB17" s="54"/>
      <c r="AC17" s="176">
        <f t="shared" si="5"/>
        <v>-91738</v>
      </c>
      <c r="AD17" s="176">
        <f t="shared" si="6"/>
        <v>-9.2779449318601301</v>
      </c>
      <c r="AE17" s="176">
        <f t="shared" ref="AE17:AE28" si="29">Z17</f>
        <v>1080513</v>
      </c>
      <c r="AF17" s="176">
        <f t="shared" si="7"/>
        <v>100</v>
      </c>
      <c r="AG17" s="53">
        <v>575655.4</v>
      </c>
      <c r="AH17" s="53">
        <v>224815</v>
      </c>
      <c r="AI17" s="55">
        <f t="shared" si="14"/>
        <v>800470.4</v>
      </c>
      <c r="AJ17" s="176">
        <f t="shared" si="8"/>
        <v>74.082440470406183</v>
      </c>
      <c r="AL17" s="146"/>
      <c r="AM17" s="146"/>
      <c r="AN17" s="235">
        <f t="shared" si="9"/>
        <v>91738</v>
      </c>
      <c r="AO17" s="235">
        <f t="shared" si="10"/>
        <v>0</v>
      </c>
      <c r="AP17" s="235">
        <f t="shared" si="15"/>
        <v>-280042.59999999998</v>
      </c>
    </row>
    <row r="18" spans="1:42" ht="17.45" customHeight="1">
      <c r="A18" s="143" t="s">
        <v>24</v>
      </c>
      <c r="B18" s="120">
        <v>30000</v>
      </c>
      <c r="C18" s="120">
        <v>11315</v>
      </c>
      <c r="D18" s="120">
        <f t="shared" si="0"/>
        <v>37.716666666666669</v>
      </c>
      <c r="E18" s="120">
        <v>11315</v>
      </c>
      <c r="F18" s="120">
        <f t="shared" si="1"/>
        <v>100</v>
      </c>
      <c r="G18" s="53">
        <f t="shared" si="24"/>
        <v>0</v>
      </c>
      <c r="H18" s="176">
        <v>27100</v>
      </c>
      <c r="I18" s="176">
        <v>19300</v>
      </c>
      <c r="J18" s="176">
        <v>0</v>
      </c>
      <c r="K18" s="176">
        <f t="shared" si="25"/>
        <v>19300</v>
      </c>
      <c r="L18" s="176">
        <f t="shared" si="17"/>
        <v>71.217712177121768</v>
      </c>
      <c r="M18" s="176">
        <f t="shared" si="26"/>
        <v>19300</v>
      </c>
      <c r="N18" s="176">
        <f t="shared" si="19"/>
        <v>71.217712177121768</v>
      </c>
      <c r="O18" s="53">
        <v>19300</v>
      </c>
      <c r="P18" s="176">
        <f t="shared" si="2"/>
        <v>100</v>
      </c>
      <c r="Q18" s="176">
        <f t="shared" si="27"/>
        <v>0</v>
      </c>
      <c r="R18" s="53">
        <v>28920</v>
      </c>
      <c r="S18" s="176">
        <v>0</v>
      </c>
      <c r="T18" s="176">
        <v>25500</v>
      </c>
      <c r="U18" s="176">
        <v>0</v>
      </c>
      <c r="V18" s="53">
        <v>0</v>
      </c>
      <c r="W18" s="176">
        <v>0</v>
      </c>
      <c r="X18" s="176">
        <f t="shared" si="28"/>
        <v>25500</v>
      </c>
      <c r="Y18" s="176">
        <f t="shared" si="28"/>
        <v>0</v>
      </c>
      <c r="Z18" s="176">
        <f t="shared" si="21"/>
        <v>25500</v>
      </c>
      <c r="AA18" s="176">
        <f t="shared" si="4"/>
        <v>88.174273858921168</v>
      </c>
      <c r="AB18" s="54"/>
      <c r="AC18" s="176">
        <f t="shared" si="5"/>
        <v>3420</v>
      </c>
      <c r="AD18" s="176">
        <f t="shared" si="6"/>
        <v>11.825726141078839</v>
      </c>
      <c r="AE18" s="176">
        <f t="shared" si="29"/>
        <v>25500</v>
      </c>
      <c r="AF18" s="176">
        <f t="shared" si="7"/>
        <v>100</v>
      </c>
      <c r="AG18" s="53">
        <v>15890</v>
      </c>
      <c r="AH18" s="53">
        <v>0</v>
      </c>
      <c r="AI18" s="55">
        <f t="shared" si="14"/>
        <v>15890</v>
      </c>
      <c r="AJ18" s="176">
        <f t="shared" si="8"/>
        <v>62.313725490196077</v>
      </c>
      <c r="AL18" s="146"/>
      <c r="AM18" s="146"/>
      <c r="AN18" s="235">
        <f t="shared" si="9"/>
        <v>-3420</v>
      </c>
      <c r="AO18" s="235">
        <f t="shared" si="10"/>
        <v>0</v>
      </c>
      <c r="AP18" s="235">
        <f t="shared" si="15"/>
        <v>-9610</v>
      </c>
    </row>
    <row r="19" spans="1:42" s="139" customFormat="1" ht="17.45" customHeight="1">
      <c r="A19" s="172" t="s">
        <v>138</v>
      </c>
      <c r="B19" s="120">
        <v>1200000</v>
      </c>
      <c r="C19" s="120">
        <v>1360214</v>
      </c>
      <c r="D19" s="120">
        <f t="shared" ref="D19" si="30">C19*100/B19</f>
        <v>113.35116666666667</v>
      </c>
      <c r="E19" s="120">
        <v>1360214</v>
      </c>
      <c r="F19" s="120">
        <f t="shared" si="1"/>
        <v>100</v>
      </c>
      <c r="G19" s="53">
        <f t="shared" si="24"/>
        <v>0</v>
      </c>
      <c r="H19" s="176">
        <v>1924680</v>
      </c>
      <c r="I19" s="176">
        <v>1449302</v>
      </c>
      <c r="J19" s="176">
        <v>0</v>
      </c>
      <c r="K19" s="176">
        <f t="shared" si="25"/>
        <v>1449302</v>
      </c>
      <c r="L19" s="176">
        <f t="shared" ref="L19" si="31">K19*100/H19</f>
        <v>75.30093314213272</v>
      </c>
      <c r="M19" s="176">
        <f t="shared" si="26"/>
        <v>1449302</v>
      </c>
      <c r="N19" s="176">
        <f t="shared" ref="N19" si="32">M19*100/H19</f>
        <v>75.30093314213272</v>
      </c>
      <c r="O19" s="53">
        <v>1449302</v>
      </c>
      <c r="P19" s="176">
        <f t="shared" si="2"/>
        <v>100</v>
      </c>
      <c r="Q19" s="176">
        <f t="shared" si="27"/>
        <v>0</v>
      </c>
      <c r="R19" s="53">
        <v>1818360</v>
      </c>
      <c r="S19" s="176">
        <v>0</v>
      </c>
      <c r="T19" s="176">
        <v>951004</v>
      </c>
      <c r="U19" s="176">
        <v>0</v>
      </c>
      <c r="V19" s="53">
        <v>123204</v>
      </c>
      <c r="W19" s="176">
        <v>0</v>
      </c>
      <c r="X19" s="176">
        <f t="shared" si="28"/>
        <v>1074208</v>
      </c>
      <c r="Y19" s="176">
        <f t="shared" si="28"/>
        <v>0</v>
      </c>
      <c r="Z19" s="176">
        <f t="shared" si="21"/>
        <v>1074208</v>
      </c>
      <c r="AA19" s="176">
        <f t="shared" si="4"/>
        <v>59.075650586242546</v>
      </c>
      <c r="AB19" s="54"/>
      <c r="AC19" s="176">
        <v>0</v>
      </c>
      <c r="AD19" s="176">
        <f t="shared" si="6"/>
        <v>0</v>
      </c>
      <c r="AE19" s="176">
        <f t="shared" si="29"/>
        <v>1074208</v>
      </c>
      <c r="AF19" s="176">
        <f t="shared" si="7"/>
        <v>100</v>
      </c>
      <c r="AG19" s="53">
        <v>794199</v>
      </c>
      <c r="AH19" s="53">
        <v>0</v>
      </c>
      <c r="AI19" s="55">
        <f t="shared" si="14"/>
        <v>794199</v>
      </c>
      <c r="AJ19" s="176">
        <f t="shared" si="8"/>
        <v>73.933446781256521</v>
      </c>
      <c r="AL19" s="146"/>
      <c r="AM19" s="146"/>
      <c r="AN19" s="235">
        <f t="shared" si="9"/>
        <v>-744152</v>
      </c>
      <c r="AO19" s="235">
        <f t="shared" si="10"/>
        <v>0</v>
      </c>
      <c r="AP19" s="235">
        <f t="shared" si="15"/>
        <v>-280009</v>
      </c>
    </row>
    <row r="20" spans="1:42" ht="17.45" customHeight="1">
      <c r="A20" s="143" t="s">
        <v>139</v>
      </c>
      <c r="B20" s="120">
        <v>700000</v>
      </c>
      <c r="C20" s="120">
        <v>619619</v>
      </c>
      <c r="D20" s="120">
        <f t="shared" si="0"/>
        <v>88.516999999999996</v>
      </c>
      <c r="E20" s="120">
        <v>619619</v>
      </c>
      <c r="F20" s="120">
        <f t="shared" si="1"/>
        <v>100</v>
      </c>
      <c r="G20" s="53">
        <f t="shared" si="24"/>
        <v>0</v>
      </c>
      <c r="H20" s="176">
        <v>855962</v>
      </c>
      <c r="I20" s="176">
        <v>855962</v>
      </c>
      <c r="J20" s="176">
        <v>96182</v>
      </c>
      <c r="K20" s="176">
        <f t="shared" si="25"/>
        <v>952144</v>
      </c>
      <c r="L20" s="176">
        <f t="shared" si="17"/>
        <v>111.23671377935001</v>
      </c>
      <c r="M20" s="176">
        <f t="shared" si="26"/>
        <v>952144</v>
      </c>
      <c r="N20" s="208">
        <f t="shared" si="19"/>
        <v>111.23671377935001</v>
      </c>
      <c r="O20" s="53">
        <v>952144</v>
      </c>
      <c r="P20" s="176">
        <f t="shared" si="2"/>
        <v>100</v>
      </c>
      <c r="Q20" s="176">
        <f t="shared" si="27"/>
        <v>0</v>
      </c>
      <c r="R20" s="53">
        <v>862634</v>
      </c>
      <c r="S20" s="176">
        <v>15922.27</v>
      </c>
      <c r="T20" s="176">
        <v>335732</v>
      </c>
      <c r="U20" s="176">
        <v>0</v>
      </c>
      <c r="V20" s="53">
        <v>34366.5</v>
      </c>
      <c r="W20" s="176">
        <v>0</v>
      </c>
      <c r="X20" s="176">
        <f t="shared" si="28"/>
        <v>370098.5</v>
      </c>
      <c r="Y20" s="176">
        <f t="shared" si="28"/>
        <v>0</v>
      </c>
      <c r="Z20" s="176">
        <f t="shared" si="21"/>
        <v>370098.5</v>
      </c>
      <c r="AA20" s="176">
        <f t="shared" si="4"/>
        <v>42.903305457470957</v>
      </c>
      <c r="AB20" s="54"/>
      <c r="AC20" s="176">
        <f t="shared" ref="AC20:AC29" si="33">R20-Z20</f>
        <v>492535.5</v>
      </c>
      <c r="AD20" s="176">
        <f t="shared" si="6"/>
        <v>57.096694542529043</v>
      </c>
      <c r="AE20" s="176">
        <f t="shared" si="29"/>
        <v>370098.5</v>
      </c>
      <c r="AF20" s="176">
        <f t="shared" si="7"/>
        <v>100</v>
      </c>
      <c r="AG20" s="53">
        <v>276853</v>
      </c>
      <c r="AH20" s="53">
        <v>0</v>
      </c>
      <c r="AI20" s="55">
        <f t="shared" si="14"/>
        <v>276853</v>
      </c>
      <c r="AJ20" s="176">
        <f t="shared" si="8"/>
        <v>74.805220772307919</v>
      </c>
      <c r="AL20" s="146"/>
      <c r="AM20" s="146"/>
      <c r="AN20" s="235">
        <f t="shared" si="9"/>
        <v>-492535.5</v>
      </c>
      <c r="AO20" s="235">
        <f t="shared" si="10"/>
        <v>0</v>
      </c>
      <c r="AP20" s="235">
        <f t="shared" si="15"/>
        <v>-93245.5</v>
      </c>
    </row>
    <row r="21" spans="1:42" ht="17.45" customHeight="1">
      <c r="A21" s="143" t="s">
        <v>140</v>
      </c>
      <c r="B21" s="120">
        <v>25000</v>
      </c>
      <c r="C21" s="120">
        <v>26800</v>
      </c>
      <c r="D21" s="120">
        <f t="shared" si="0"/>
        <v>107.2</v>
      </c>
      <c r="E21" s="120">
        <v>26800</v>
      </c>
      <c r="F21" s="120">
        <f t="shared" si="1"/>
        <v>100</v>
      </c>
      <c r="G21" s="53">
        <f t="shared" si="24"/>
        <v>0</v>
      </c>
      <c r="H21" s="176">
        <v>29690</v>
      </c>
      <c r="I21" s="176">
        <v>15115</v>
      </c>
      <c r="J21" s="176">
        <v>0</v>
      </c>
      <c r="K21" s="176">
        <f t="shared" si="25"/>
        <v>15115</v>
      </c>
      <c r="L21" s="176">
        <f t="shared" si="17"/>
        <v>50.909397103401815</v>
      </c>
      <c r="M21" s="176">
        <f t="shared" si="26"/>
        <v>15115</v>
      </c>
      <c r="N21" s="176">
        <f t="shared" si="19"/>
        <v>50.909397103401815</v>
      </c>
      <c r="O21" s="53">
        <v>15115</v>
      </c>
      <c r="P21" s="176">
        <f t="shared" si="2"/>
        <v>100</v>
      </c>
      <c r="Q21" s="176">
        <f t="shared" si="27"/>
        <v>0</v>
      </c>
      <c r="R21" s="53">
        <v>30290</v>
      </c>
      <c r="S21" s="176">
        <v>4073</v>
      </c>
      <c r="T21" s="176">
        <v>16380</v>
      </c>
      <c r="U21" s="176">
        <v>0</v>
      </c>
      <c r="V21" s="53">
        <v>4800</v>
      </c>
      <c r="W21" s="176">
        <v>0</v>
      </c>
      <c r="X21" s="176">
        <f t="shared" si="28"/>
        <v>21180</v>
      </c>
      <c r="Y21" s="176">
        <f t="shared" si="28"/>
        <v>0</v>
      </c>
      <c r="Z21" s="176">
        <f t="shared" si="21"/>
        <v>21180</v>
      </c>
      <c r="AA21" s="176">
        <f>Z21*100/R21</f>
        <v>69.924067348960051</v>
      </c>
      <c r="AB21" s="54"/>
      <c r="AC21" s="176">
        <f t="shared" si="33"/>
        <v>9110</v>
      </c>
      <c r="AD21" s="176">
        <f t="shared" si="6"/>
        <v>30.075932651039949</v>
      </c>
      <c r="AE21" s="176">
        <f t="shared" si="29"/>
        <v>21180</v>
      </c>
      <c r="AF21" s="176">
        <f t="shared" si="7"/>
        <v>100</v>
      </c>
      <c r="AG21" s="53">
        <v>8640</v>
      </c>
      <c r="AH21" s="53">
        <v>0</v>
      </c>
      <c r="AI21" s="55">
        <f t="shared" si="14"/>
        <v>8640</v>
      </c>
      <c r="AJ21" s="176">
        <f t="shared" si="8"/>
        <v>40.793201133144478</v>
      </c>
      <c r="AL21" s="146"/>
      <c r="AM21" s="146"/>
      <c r="AN21" s="237">
        <f t="shared" si="9"/>
        <v>-9110</v>
      </c>
      <c r="AO21" s="235">
        <f t="shared" si="10"/>
        <v>0</v>
      </c>
      <c r="AP21" s="235">
        <f t="shared" si="15"/>
        <v>-12540</v>
      </c>
    </row>
    <row r="22" spans="1:42" ht="17.45" customHeight="1">
      <c r="A22" s="143" t="s">
        <v>141</v>
      </c>
      <c r="B22" s="120">
        <v>500000</v>
      </c>
      <c r="C22" s="120">
        <v>618820</v>
      </c>
      <c r="D22" s="120">
        <f t="shared" si="0"/>
        <v>123.764</v>
      </c>
      <c r="E22" s="120">
        <v>618820</v>
      </c>
      <c r="F22" s="120">
        <f t="shared" si="1"/>
        <v>100</v>
      </c>
      <c r="G22" s="53">
        <f t="shared" si="24"/>
        <v>0</v>
      </c>
      <c r="H22" s="176">
        <v>637340</v>
      </c>
      <c r="I22" s="176">
        <v>637340</v>
      </c>
      <c r="J22" s="176">
        <v>227865</v>
      </c>
      <c r="K22" s="176">
        <f t="shared" si="25"/>
        <v>865205</v>
      </c>
      <c r="L22" s="176">
        <f t="shared" si="17"/>
        <v>135.75250258888505</v>
      </c>
      <c r="M22" s="176">
        <f t="shared" si="26"/>
        <v>865205</v>
      </c>
      <c r="N22" s="208">
        <f t="shared" si="19"/>
        <v>135.75250258888505</v>
      </c>
      <c r="O22" s="53">
        <v>865205</v>
      </c>
      <c r="P22" s="176">
        <f t="shared" si="2"/>
        <v>100</v>
      </c>
      <c r="Q22" s="176">
        <f t="shared" si="27"/>
        <v>0</v>
      </c>
      <c r="R22" s="53">
        <v>829200</v>
      </c>
      <c r="S22" s="176">
        <v>161037.5</v>
      </c>
      <c r="T22" s="176">
        <v>408020</v>
      </c>
      <c r="U22" s="176">
        <v>0</v>
      </c>
      <c r="V22" s="53">
        <v>27180</v>
      </c>
      <c r="W22" s="176">
        <v>0</v>
      </c>
      <c r="X22" s="176">
        <f t="shared" si="28"/>
        <v>435200</v>
      </c>
      <c r="Y22" s="176">
        <f t="shared" si="28"/>
        <v>0</v>
      </c>
      <c r="Z22" s="176">
        <f t="shared" si="21"/>
        <v>435200</v>
      </c>
      <c r="AA22" s="176">
        <f t="shared" si="4"/>
        <v>52.484322238301978</v>
      </c>
      <c r="AB22" s="54"/>
      <c r="AC22" s="176">
        <f t="shared" si="33"/>
        <v>394000</v>
      </c>
      <c r="AD22" s="176">
        <f t="shared" si="6"/>
        <v>47.515677761698022</v>
      </c>
      <c r="AE22" s="176">
        <f t="shared" si="29"/>
        <v>435200</v>
      </c>
      <c r="AF22" s="176">
        <f t="shared" si="7"/>
        <v>100</v>
      </c>
      <c r="AG22" s="53">
        <v>283076</v>
      </c>
      <c r="AH22" s="53">
        <v>36080</v>
      </c>
      <c r="AI22" s="55">
        <f t="shared" si="14"/>
        <v>319156</v>
      </c>
      <c r="AJ22" s="176">
        <f t="shared" si="8"/>
        <v>73.335477941176464</v>
      </c>
      <c r="AL22" s="146"/>
      <c r="AM22" s="146"/>
      <c r="AN22" s="237">
        <f t="shared" si="9"/>
        <v>-394000</v>
      </c>
      <c r="AO22" s="235">
        <f t="shared" si="10"/>
        <v>0</v>
      </c>
      <c r="AP22" s="235">
        <f t="shared" si="15"/>
        <v>-116044</v>
      </c>
    </row>
    <row r="23" spans="1:42" ht="17.45" customHeight="1">
      <c r="A23" s="143" t="s">
        <v>142</v>
      </c>
      <c r="B23" s="120">
        <v>2400000</v>
      </c>
      <c r="C23" s="120">
        <v>2495551.3200000003</v>
      </c>
      <c r="D23" s="120">
        <f t="shared" si="0"/>
        <v>103.98130500000001</v>
      </c>
      <c r="E23" s="120">
        <v>2495551.3199999998</v>
      </c>
      <c r="F23" s="120">
        <f t="shared" si="1"/>
        <v>99.999999999999972</v>
      </c>
      <c r="G23" s="53">
        <f t="shared" si="24"/>
        <v>0</v>
      </c>
      <c r="H23" s="176">
        <v>2582031</v>
      </c>
      <c r="I23" s="176">
        <v>2460385.8400000003</v>
      </c>
      <c r="J23" s="176">
        <v>0</v>
      </c>
      <c r="K23" s="176">
        <f t="shared" si="25"/>
        <v>2460385.8400000003</v>
      </c>
      <c r="L23" s="176">
        <f t="shared" si="17"/>
        <v>95.288780034011992</v>
      </c>
      <c r="M23" s="176">
        <f t="shared" si="26"/>
        <v>2460385.8400000003</v>
      </c>
      <c r="N23" s="176">
        <f t="shared" si="19"/>
        <v>95.288780034011992</v>
      </c>
      <c r="O23" s="53">
        <v>2460385.8400000003</v>
      </c>
      <c r="P23" s="176">
        <f t="shared" si="2"/>
        <v>100</v>
      </c>
      <c r="Q23" s="176">
        <f t="shared" si="27"/>
        <v>0</v>
      </c>
      <c r="R23" s="53">
        <v>3870818</v>
      </c>
      <c r="S23" s="176">
        <v>262163.59999999998</v>
      </c>
      <c r="T23" s="176">
        <v>1190705.2</v>
      </c>
      <c r="U23" s="176">
        <v>0</v>
      </c>
      <c r="V23" s="53">
        <v>955929</v>
      </c>
      <c r="W23" s="176">
        <v>0</v>
      </c>
      <c r="X23" s="176">
        <f t="shared" si="28"/>
        <v>2146634.2000000002</v>
      </c>
      <c r="Y23" s="176">
        <f t="shared" si="28"/>
        <v>0</v>
      </c>
      <c r="Z23" s="176">
        <f>X23+Y23</f>
        <v>2146634.2000000002</v>
      </c>
      <c r="AA23" s="176">
        <f t="shared" si="4"/>
        <v>55.456862089615171</v>
      </c>
      <c r="AB23" s="54"/>
      <c r="AC23" s="176">
        <f t="shared" si="33"/>
        <v>1724183.7999999998</v>
      </c>
      <c r="AD23" s="176">
        <f t="shared" si="6"/>
        <v>44.543137910384829</v>
      </c>
      <c r="AE23" s="176">
        <f t="shared" si="29"/>
        <v>2146634.2000000002</v>
      </c>
      <c r="AF23" s="176">
        <f t="shared" si="7"/>
        <v>100</v>
      </c>
      <c r="AG23" s="53">
        <v>784832.89999999991</v>
      </c>
      <c r="AH23" s="53">
        <v>262352</v>
      </c>
      <c r="AI23" s="55">
        <f t="shared" si="14"/>
        <v>1047184.8999999999</v>
      </c>
      <c r="AJ23" s="176">
        <f t="shared" si="8"/>
        <v>48.782643079104943</v>
      </c>
      <c r="AL23" s="146"/>
      <c r="AM23" s="146"/>
      <c r="AN23" s="235">
        <f t="shared" si="9"/>
        <v>-1724183.7999999998</v>
      </c>
      <c r="AO23" s="235">
        <f t="shared" si="10"/>
        <v>0</v>
      </c>
      <c r="AP23" s="235">
        <f t="shared" si="15"/>
        <v>-1099449.3000000003</v>
      </c>
    </row>
    <row r="24" spans="1:42" ht="17.45" customHeight="1">
      <c r="A24" s="143" t="s">
        <v>143</v>
      </c>
      <c r="B24" s="120">
        <v>3500000</v>
      </c>
      <c r="C24" s="120">
        <v>3842350.5</v>
      </c>
      <c r="D24" s="120">
        <f t="shared" si="0"/>
        <v>109.78144285714286</v>
      </c>
      <c r="E24" s="120">
        <v>3842350.5</v>
      </c>
      <c r="F24" s="120">
        <f t="shared" si="1"/>
        <v>100</v>
      </c>
      <c r="G24" s="53">
        <f t="shared" si="24"/>
        <v>0</v>
      </c>
      <c r="H24" s="176">
        <v>3892653</v>
      </c>
      <c r="I24" s="176">
        <v>3892653</v>
      </c>
      <c r="J24" s="176">
        <v>68632.17</v>
      </c>
      <c r="K24" s="176">
        <f t="shared" si="25"/>
        <v>3961285.17</v>
      </c>
      <c r="L24" s="176">
        <f t="shared" si="17"/>
        <v>101.76312067887891</v>
      </c>
      <c r="M24" s="176">
        <f t="shared" si="26"/>
        <v>3961285.17</v>
      </c>
      <c r="N24" s="208">
        <f t="shared" si="19"/>
        <v>101.76312067887891</v>
      </c>
      <c r="O24" s="53">
        <v>3961285.17</v>
      </c>
      <c r="P24" s="176">
        <f t="shared" si="2"/>
        <v>100</v>
      </c>
      <c r="Q24" s="176">
        <f t="shared" si="27"/>
        <v>0</v>
      </c>
      <c r="R24" s="53">
        <v>3855018</v>
      </c>
      <c r="S24" s="176">
        <v>0</v>
      </c>
      <c r="T24" s="176">
        <v>2772863.35</v>
      </c>
      <c r="U24" s="176">
        <v>0</v>
      </c>
      <c r="V24" s="53">
        <v>108174</v>
      </c>
      <c r="W24" s="176">
        <v>0</v>
      </c>
      <c r="X24" s="176">
        <f t="shared" si="28"/>
        <v>2881037.35</v>
      </c>
      <c r="Y24" s="176">
        <f t="shared" si="28"/>
        <v>0</v>
      </c>
      <c r="Z24" s="176">
        <f t="shared" si="21"/>
        <v>2881037.35</v>
      </c>
      <c r="AA24" s="176">
        <f t="shared" si="4"/>
        <v>74.734731459100843</v>
      </c>
      <c r="AB24" s="54"/>
      <c r="AC24" s="176">
        <f t="shared" si="33"/>
        <v>973980.64999999991</v>
      </c>
      <c r="AD24" s="176">
        <f t="shared" si="6"/>
        <v>25.265268540899157</v>
      </c>
      <c r="AE24" s="176">
        <f t="shared" si="29"/>
        <v>2881037.35</v>
      </c>
      <c r="AF24" s="176">
        <f t="shared" si="7"/>
        <v>100</v>
      </c>
      <c r="AG24" s="53">
        <v>2502209.35</v>
      </c>
      <c r="AH24" s="53">
        <v>0</v>
      </c>
      <c r="AI24" s="55">
        <f t="shared" si="14"/>
        <v>2502209.35</v>
      </c>
      <c r="AJ24" s="176">
        <f t="shared" si="8"/>
        <v>86.850986156080197</v>
      </c>
      <c r="AL24" s="146"/>
      <c r="AM24" s="146"/>
      <c r="AN24" s="235">
        <f t="shared" si="9"/>
        <v>-973980.64999999991</v>
      </c>
      <c r="AO24" s="235">
        <f t="shared" si="10"/>
        <v>0</v>
      </c>
      <c r="AP24" s="236">
        <f t="shared" si="15"/>
        <v>-378828</v>
      </c>
    </row>
    <row r="25" spans="1:42" ht="17.45" customHeight="1">
      <c r="A25" s="143" t="s">
        <v>144</v>
      </c>
      <c r="B25" s="120">
        <v>1160000</v>
      </c>
      <c r="C25" s="120">
        <v>147995</v>
      </c>
      <c r="D25" s="120">
        <f t="shared" si="0"/>
        <v>12.758189655172414</v>
      </c>
      <c r="E25" s="120">
        <v>147995</v>
      </c>
      <c r="F25" s="120">
        <f t="shared" si="1"/>
        <v>100</v>
      </c>
      <c r="G25" s="53">
        <f t="shared" si="24"/>
        <v>0</v>
      </c>
      <c r="H25" s="176">
        <v>1098710</v>
      </c>
      <c r="I25" s="176">
        <v>461654</v>
      </c>
      <c r="J25" s="176">
        <v>0</v>
      </c>
      <c r="K25" s="176">
        <f t="shared" si="25"/>
        <v>461654</v>
      </c>
      <c r="L25" s="176">
        <f t="shared" si="17"/>
        <v>42.017820899054342</v>
      </c>
      <c r="M25" s="176">
        <f t="shared" si="26"/>
        <v>461654</v>
      </c>
      <c r="N25" s="176">
        <f t="shared" si="19"/>
        <v>42.017820899054342</v>
      </c>
      <c r="O25" s="53">
        <v>461654</v>
      </c>
      <c r="P25" s="176">
        <f t="shared" si="2"/>
        <v>100</v>
      </c>
      <c r="Q25" s="176">
        <f t="shared" si="27"/>
        <v>0</v>
      </c>
      <c r="R25" s="53">
        <v>741405</v>
      </c>
      <c r="S25" s="176">
        <v>30840.48</v>
      </c>
      <c r="T25" s="176">
        <v>22900</v>
      </c>
      <c r="U25" s="176">
        <v>0</v>
      </c>
      <c r="V25" s="53">
        <v>16800</v>
      </c>
      <c r="W25" s="176">
        <v>0</v>
      </c>
      <c r="X25" s="176">
        <f t="shared" si="28"/>
        <v>39700</v>
      </c>
      <c r="Y25" s="176">
        <f t="shared" si="28"/>
        <v>0</v>
      </c>
      <c r="Z25" s="176">
        <f t="shared" si="21"/>
        <v>39700</v>
      </c>
      <c r="AA25" s="176">
        <f t="shared" si="4"/>
        <v>5.3546981744120963</v>
      </c>
      <c r="AB25" s="60"/>
      <c r="AC25" s="176">
        <f t="shared" si="33"/>
        <v>701705</v>
      </c>
      <c r="AD25" s="176">
        <f t="shared" si="6"/>
        <v>94.645301825587907</v>
      </c>
      <c r="AE25" s="176">
        <f t="shared" si="29"/>
        <v>39700</v>
      </c>
      <c r="AF25" s="176">
        <f t="shared" si="7"/>
        <v>100</v>
      </c>
      <c r="AG25" s="53">
        <v>21400</v>
      </c>
      <c r="AH25" s="53">
        <v>0</v>
      </c>
      <c r="AI25" s="55">
        <f t="shared" si="14"/>
        <v>21400</v>
      </c>
      <c r="AJ25" s="176">
        <f t="shared" si="8"/>
        <v>53.904282115869016</v>
      </c>
      <c r="AL25" s="146"/>
      <c r="AM25" s="146"/>
      <c r="AN25" s="235">
        <f t="shared" si="9"/>
        <v>-701705</v>
      </c>
      <c r="AO25" s="235">
        <f t="shared" si="10"/>
        <v>0</v>
      </c>
      <c r="AP25" s="235">
        <f t="shared" si="15"/>
        <v>-18300</v>
      </c>
    </row>
    <row r="26" spans="1:42" ht="17.45" customHeight="1">
      <c r="A26" s="143" t="s">
        <v>145</v>
      </c>
      <c r="B26" s="120">
        <v>400000</v>
      </c>
      <c r="C26" s="120">
        <v>694028.5</v>
      </c>
      <c r="D26" s="120">
        <f t="shared" si="0"/>
        <v>173.507125</v>
      </c>
      <c r="E26" s="120">
        <v>694028.5</v>
      </c>
      <c r="F26" s="120">
        <f t="shared" si="1"/>
        <v>100</v>
      </c>
      <c r="G26" s="53">
        <f t="shared" si="24"/>
        <v>0</v>
      </c>
      <c r="H26" s="176">
        <v>972295</v>
      </c>
      <c r="I26" s="176">
        <v>972295</v>
      </c>
      <c r="J26" s="176">
        <v>172362.3</v>
      </c>
      <c r="K26" s="176">
        <f t="shared" si="25"/>
        <v>1144657.3</v>
      </c>
      <c r="L26" s="176">
        <f t="shared" si="17"/>
        <v>117.7273666942646</v>
      </c>
      <c r="M26" s="176">
        <f t="shared" si="26"/>
        <v>1144657.3</v>
      </c>
      <c r="N26" s="208">
        <f t="shared" si="19"/>
        <v>117.7273666942646</v>
      </c>
      <c r="O26" s="53">
        <v>1144657.3</v>
      </c>
      <c r="P26" s="176">
        <f t="shared" si="2"/>
        <v>100</v>
      </c>
      <c r="Q26" s="176">
        <f t="shared" si="27"/>
        <v>0</v>
      </c>
      <c r="R26" s="53">
        <v>974045</v>
      </c>
      <c r="S26" s="176">
        <v>0</v>
      </c>
      <c r="T26" s="176">
        <v>848943.2</v>
      </c>
      <c r="U26" s="176">
        <v>0</v>
      </c>
      <c r="V26" s="53">
        <v>125101.80000000005</v>
      </c>
      <c r="W26" s="176">
        <v>8115.0999999999476</v>
      </c>
      <c r="X26" s="176">
        <f t="shared" si="28"/>
        <v>974045</v>
      </c>
      <c r="Y26" s="176">
        <f t="shared" si="28"/>
        <v>8115.0999999999476</v>
      </c>
      <c r="Z26" s="176">
        <f t="shared" si="21"/>
        <v>982160.1</v>
      </c>
      <c r="AA26" s="176">
        <f t="shared" si="4"/>
        <v>100.83313399278268</v>
      </c>
      <c r="AB26" s="54"/>
      <c r="AC26" s="176">
        <f t="shared" si="33"/>
        <v>-8115.0999999999767</v>
      </c>
      <c r="AD26" s="176">
        <f t="shared" si="6"/>
        <v>-0.83313399278267197</v>
      </c>
      <c r="AE26" s="176">
        <f t="shared" si="29"/>
        <v>982160.1</v>
      </c>
      <c r="AF26" s="176">
        <f t="shared" si="7"/>
        <v>100</v>
      </c>
      <c r="AG26" s="53">
        <v>594325.19999999995</v>
      </c>
      <c r="AH26" s="53">
        <v>58530</v>
      </c>
      <c r="AI26" s="55">
        <f t="shared" si="14"/>
        <v>652855.19999999995</v>
      </c>
      <c r="AJ26" s="176">
        <f t="shared" si="8"/>
        <v>66.47136245913471</v>
      </c>
      <c r="AL26" s="146"/>
      <c r="AM26" s="146"/>
      <c r="AN26" s="235">
        <f t="shared" si="9"/>
        <v>8115.0999999999767</v>
      </c>
      <c r="AO26" s="235">
        <f t="shared" si="10"/>
        <v>0</v>
      </c>
      <c r="AP26" s="235">
        <f t="shared" si="15"/>
        <v>-329304.90000000002</v>
      </c>
    </row>
    <row r="27" spans="1:42" ht="17.45" customHeight="1">
      <c r="A27" s="143" t="s">
        <v>146</v>
      </c>
      <c r="B27" s="120">
        <v>0</v>
      </c>
      <c r="C27" s="120">
        <v>2200</v>
      </c>
      <c r="D27" s="120" t="e">
        <f t="shared" si="0"/>
        <v>#DIV/0!</v>
      </c>
      <c r="E27" s="120">
        <v>2200</v>
      </c>
      <c r="F27" s="120">
        <f t="shared" si="1"/>
        <v>100</v>
      </c>
      <c r="G27" s="53">
        <f t="shared" si="24"/>
        <v>0</v>
      </c>
      <c r="H27" s="176">
        <v>2330</v>
      </c>
      <c r="I27" s="176">
        <v>2330</v>
      </c>
      <c r="J27" s="176">
        <v>4030</v>
      </c>
      <c r="K27" s="176">
        <f t="shared" si="25"/>
        <v>6360</v>
      </c>
      <c r="L27" s="176">
        <f t="shared" si="17"/>
        <v>272.96137339055792</v>
      </c>
      <c r="M27" s="176">
        <f t="shared" si="26"/>
        <v>6360</v>
      </c>
      <c r="N27" s="208">
        <f t="shared" si="19"/>
        <v>272.96137339055792</v>
      </c>
      <c r="O27" s="53">
        <v>6360</v>
      </c>
      <c r="P27" s="176">
        <f t="shared" si="2"/>
        <v>100</v>
      </c>
      <c r="Q27" s="176">
        <f t="shared" si="27"/>
        <v>0</v>
      </c>
      <c r="R27" s="53">
        <v>8620</v>
      </c>
      <c r="S27" s="176">
        <v>0</v>
      </c>
      <c r="T27" s="176">
        <v>5000</v>
      </c>
      <c r="U27" s="176">
        <v>0</v>
      </c>
      <c r="V27" s="53">
        <v>0</v>
      </c>
      <c r="W27" s="176">
        <v>0</v>
      </c>
      <c r="X27" s="176">
        <f t="shared" si="28"/>
        <v>5000</v>
      </c>
      <c r="Y27" s="176">
        <f t="shared" si="28"/>
        <v>0</v>
      </c>
      <c r="Z27" s="176">
        <f t="shared" si="21"/>
        <v>5000</v>
      </c>
      <c r="AA27" s="176">
        <f t="shared" si="4"/>
        <v>58.004640371229698</v>
      </c>
      <c r="AB27" s="54"/>
      <c r="AC27" s="176">
        <f t="shared" si="33"/>
        <v>3620</v>
      </c>
      <c r="AD27" s="176">
        <f t="shared" si="6"/>
        <v>41.995359628770302</v>
      </c>
      <c r="AE27" s="176">
        <f t="shared" si="29"/>
        <v>5000</v>
      </c>
      <c r="AF27" s="176">
        <f t="shared" si="7"/>
        <v>100</v>
      </c>
      <c r="AG27" s="53">
        <v>0</v>
      </c>
      <c r="AH27" s="177">
        <v>0</v>
      </c>
      <c r="AI27" s="55">
        <f t="shared" si="14"/>
        <v>0</v>
      </c>
      <c r="AJ27" s="176">
        <f t="shared" si="8"/>
        <v>0</v>
      </c>
      <c r="AL27" s="247"/>
      <c r="AM27" s="146"/>
      <c r="AN27" s="235">
        <f t="shared" si="9"/>
        <v>-3620</v>
      </c>
      <c r="AO27" s="235">
        <f t="shared" si="10"/>
        <v>0</v>
      </c>
      <c r="AP27" s="235">
        <f t="shared" si="15"/>
        <v>-5000</v>
      </c>
    </row>
    <row r="28" spans="1:42" ht="17.45" customHeight="1">
      <c r="A28" s="143" t="s">
        <v>147</v>
      </c>
      <c r="B28" s="120">
        <v>0</v>
      </c>
      <c r="C28" s="120">
        <v>0</v>
      </c>
      <c r="D28" s="120" t="e">
        <f t="shared" si="0"/>
        <v>#DIV/0!</v>
      </c>
      <c r="E28" s="120">
        <v>0</v>
      </c>
      <c r="F28" s="120" t="e">
        <f t="shared" si="1"/>
        <v>#DIV/0!</v>
      </c>
      <c r="G28" s="53">
        <f t="shared" si="24"/>
        <v>0</v>
      </c>
      <c r="H28" s="176">
        <v>0</v>
      </c>
      <c r="I28" s="176">
        <v>0</v>
      </c>
      <c r="J28" s="176">
        <v>0</v>
      </c>
      <c r="K28" s="176">
        <f t="shared" si="25"/>
        <v>0</v>
      </c>
      <c r="L28" s="176" t="e">
        <f t="shared" si="17"/>
        <v>#DIV/0!</v>
      </c>
      <c r="M28" s="176">
        <f t="shared" si="26"/>
        <v>0</v>
      </c>
      <c r="N28" s="176" t="e">
        <f t="shared" si="19"/>
        <v>#DIV/0!</v>
      </c>
      <c r="O28" s="53">
        <v>0</v>
      </c>
      <c r="P28" s="176" t="e">
        <f t="shared" si="2"/>
        <v>#DIV/0!</v>
      </c>
      <c r="Q28" s="176">
        <f t="shared" si="27"/>
        <v>0</v>
      </c>
      <c r="R28" s="213">
        <v>0</v>
      </c>
      <c r="S28" s="176">
        <v>0</v>
      </c>
      <c r="T28" s="176">
        <v>0</v>
      </c>
      <c r="U28" s="176">
        <v>0</v>
      </c>
      <c r="V28" s="53">
        <v>0</v>
      </c>
      <c r="W28" s="176">
        <v>0</v>
      </c>
      <c r="X28" s="176">
        <f t="shared" si="28"/>
        <v>0</v>
      </c>
      <c r="Y28" s="176">
        <f t="shared" si="28"/>
        <v>0</v>
      </c>
      <c r="Z28" s="176">
        <f t="shared" si="21"/>
        <v>0</v>
      </c>
      <c r="AA28" s="176" t="e">
        <f t="shared" si="4"/>
        <v>#DIV/0!</v>
      </c>
      <c r="AB28" s="54"/>
      <c r="AC28" s="176">
        <f t="shared" si="33"/>
        <v>0</v>
      </c>
      <c r="AD28" s="176" t="e">
        <f t="shared" si="6"/>
        <v>#DIV/0!</v>
      </c>
      <c r="AE28" s="176">
        <f t="shared" si="29"/>
        <v>0</v>
      </c>
      <c r="AF28" s="176" t="e">
        <f t="shared" si="7"/>
        <v>#DIV/0!</v>
      </c>
      <c r="AG28" s="53">
        <v>0</v>
      </c>
      <c r="AH28" s="53">
        <v>0</v>
      </c>
      <c r="AI28" s="55">
        <f t="shared" si="14"/>
        <v>0</v>
      </c>
      <c r="AJ28" s="176" t="e">
        <f t="shared" si="8"/>
        <v>#DIV/0!</v>
      </c>
      <c r="AL28" s="146"/>
      <c r="AM28" s="146"/>
      <c r="AN28" s="235">
        <f t="shared" si="9"/>
        <v>0</v>
      </c>
      <c r="AO28" s="235">
        <f t="shared" si="10"/>
        <v>0</v>
      </c>
      <c r="AP28" s="235">
        <f t="shared" si="15"/>
        <v>0</v>
      </c>
    </row>
    <row r="29" spans="1:42" s="40" customFormat="1" ht="17.45" customHeight="1">
      <c r="A29" s="174" t="s">
        <v>33</v>
      </c>
      <c r="B29" s="119">
        <f>B9+B16</f>
        <v>83952242.599999994</v>
      </c>
      <c r="C29" s="119">
        <f>C9+C16</f>
        <v>84014989.700000018</v>
      </c>
      <c r="D29" s="119">
        <f t="shared" si="0"/>
        <v>100.07474142209517</v>
      </c>
      <c r="E29" s="119">
        <f>E9+E16</f>
        <v>84014989.699999988</v>
      </c>
      <c r="F29" s="119">
        <f t="shared" si="1"/>
        <v>99.999999999999972</v>
      </c>
      <c r="G29" s="49">
        <f>G9+G16</f>
        <v>0</v>
      </c>
      <c r="H29" s="201">
        <f>H9+H16</f>
        <v>101527606.95999999</v>
      </c>
      <c r="I29" s="201">
        <f>I9+I16</f>
        <v>89260628.839999989</v>
      </c>
      <c r="J29" s="201">
        <f>J9+J16</f>
        <v>1376766.84</v>
      </c>
      <c r="K29" s="201">
        <f>K9+K16</f>
        <v>90637395.679999992</v>
      </c>
      <c r="L29" s="201">
        <f t="shared" si="17"/>
        <v>89.273645261539031</v>
      </c>
      <c r="M29" s="201">
        <f>M9+M16</f>
        <v>90637395.679999992</v>
      </c>
      <c r="N29" s="201">
        <f t="shared" si="19"/>
        <v>89.273645261539031</v>
      </c>
      <c r="O29" s="201">
        <f>O9+O16</f>
        <v>90637395.680000007</v>
      </c>
      <c r="P29" s="201">
        <f t="shared" si="2"/>
        <v>100.00000000000001</v>
      </c>
      <c r="Q29" s="201">
        <f t="shared" ref="Q29:W29" si="34">Q9+Q16</f>
        <v>0</v>
      </c>
      <c r="R29" s="201">
        <f t="shared" si="34"/>
        <v>114649644.52</v>
      </c>
      <c r="S29" s="201">
        <f t="shared" si="34"/>
        <v>14289762.680000002</v>
      </c>
      <c r="T29" s="201">
        <f t="shared" si="34"/>
        <v>64931876.899999999</v>
      </c>
      <c r="U29" s="201">
        <f t="shared" si="34"/>
        <v>0</v>
      </c>
      <c r="V29" s="201">
        <f t="shared" si="34"/>
        <v>12156169.890000001</v>
      </c>
      <c r="W29" s="201">
        <f t="shared" si="34"/>
        <v>16206453.1</v>
      </c>
      <c r="X29" s="201">
        <f>T29+V29</f>
        <v>77088046.789999992</v>
      </c>
      <c r="Y29" s="201">
        <f>U29+W29</f>
        <v>16206453.1</v>
      </c>
      <c r="Z29" s="201">
        <f>X29+Y29</f>
        <v>93294499.889999986</v>
      </c>
      <c r="AA29" s="201">
        <f t="shared" si="4"/>
        <v>81.373562282371722</v>
      </c>
      <c r="AB29" s="59"/>
      <c r="AC29" s="201">
        <f t="shared" si="33"/>
        <v>21355144.63000001</v>
      </c>
      <c r="AD29" s="201">
        <f t="shared" si="6"/>
        <v>18.626437717628267</v>
      </c>
      <c r="AE29" s="201">
        <f>AE9+AE16</f>
        <v>93294499.890000015</v>
      </c>
      <c r="AF29" s="201">
        <f t="shared" si="7"/>
        <v>100.00000000000004</v>
      </c>
      <c r="AG29" s="201">
        <f>AG9+AG16</f>
        <v>32722086.980000004</v>
      </c>
      <c r="AH29" s="201">
        <f>AH9+AH16</f>
        <v>7290449.3399999999</v>
      </c>
      <c r="AI29" s="200">
        <f t="shared" si="14"/>
        <v>40012536.320000008</v>
      </c>
      <c r="AJ29" s="201">
        <f t="shared" si="8"/>
        <v>42.88841932501623</v>
      </c>
      <c r="AL29" s="146"/>
      <c r="AM29" s="146"/>
      <c r="AN29" s="232">
        <f t="shared" si="9"/>
        <v>-21355144.63000001</v>
      </c>
      <c r="AO29" s="232">
        <f t="shared" si="10"/>
        <v>0</v>
      </c>
      <c r="AP29" s="232">
        <f t="shared" si="15"/>
        <v>-53281963.570000008</v>
      </c>
    </row>
    <row r="30" spans="1:42" ht="17.45" customHeight="1">
      <c r="H30" s="64"/>
      <c r="I30" s="64"/>
      <c r="J30" s="64"/>
      <c r="K30" s="64"/>
      <c r="L30" s="64"/>
      <c r="R30" s="64"/>
      <c r="AF30" s="66"/>
    </row>
    <row r="31" spans="1:42" ht="17.45" customHeight="1">
      <c r="R31" s="56" t="s">
        <v>179</v>
      </c>
    </row>
    <row r="32" spans="1:42" s="128" customFormat="1" ht="17.45" customHeight="1">
      <c r="A32" s="127" t="s">
        <v>58</v>
      </c>
      <c r="C32" s="383"/>
      <c r="D32" s="383"/>
      <c r="M32" s="383"/>
      <c r="N32" s="383"/>
      <c r="T32" s="129"/>
      <c r="U32" s="129"/>
      <c r="V32" s="129"/>
      <c r="AA32" s="130"/>
      <c r="AB32" s="131"/>
      <c r="AC32" s="382" t="s">
        <v>37</v>
      </c>
      <c r="AD32" s="382"/>
      <c r="AE32" s="383" t="s">
        <v>38</v>
      </c>
      <c r="AF32" s="383"/>
    </row>
    <row r="33" spans="1:49" s="128" customFormat="1" ht="21" customHeight="1">
      <c r="A33" s="132" t="s">
        <v>117</v>
      </c>
      <c r="C33" s="130"/>
      <c r="D33" s="130"/>
      <c r="M33" s="130"/>
      <c r="N33" s="130"/>
      <c r="S33" s="130"/>
      <c r="T33" s="130"/>
      <c r="X33" s="127"/>
      <c r="Y33" s="127"/>
      <c r="Z33" s="127"/>
      <c r="AA33" s="127"/>
      <c r="AB33" s="127"/>
      <c r="AC33" s="130"/>
      <c r="AD33" s="130"/>
      <c r="AJ33" s="129"/>
      <c r="AK33" s="129"/>
      <c r="AL33" s="229"/>
      <c r="AM33" s="229"/>
      <c r="AN33" s="130"/>
      <c r="AO33" s="130"/>
      <c r="AQ33" s="130"/>
      <c r="AR33" s="131"/>
      <c r="AS33" s="131"/>
      <c r="AT33" s="131"/>
      <c r="AU33" s="130"/>
      <c r="AV33" s="130"/>
    </row>
    <row r="34" spans="1:49" s="128" customFormat="1" ht="21" customHeight="1">
      <c r="A34" s="132" t="s">
        <v>116</v>
      </c>
      <c r="C34" s="130"/>
      <c r="D34" s="130"/>
      <c r="M34" s="130"/>
      <c r="N34" s="130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</row>
    <row r="35" spans="1:49" s="128" customFormat="1" ht="21" customHeight="1">
      <c r="A35" s="132" t="s">
        <v>148</v>
      </c>
      <c r="C35" s="130"/>
      <c r="D35" s="130"/>
      <c r="M35" s="130"/>
      <c r="N35" s="130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</row>
    <row r="36" spans="1:49" s="128" customFormat="1" ht="21" customHeight="1">
      <c r="A36" s="133" t="s">
        <v>127</v>
      </c>
      <c r="C36" s="130"/>
      <c r="D36" s="130"/>
      <c r="M36" s="130"/>
      <c r="N36" s="130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</row>
    <row r="37" spans="1:49" s="128" customFormat="1" ht="21" customHeight="1">
      <c r="A37" s="133" t="s">
        <v>128</v>
      </c>
      <c r="C37" s="130"/>
      <c r="D37" s="130"/>
      <c r="M37" s="130"/>
      <c r="N37" s="130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</row>
    <row r="38" spans="1:49" s="128" customFormat="1" ht="21" customHeight="1">
      <c r="A38" s="133" t="s">
        <v>129</v>
      </c>
      <c r="C38" s="130"/>
      <c r="D38" s="130"/>
      <c r="M38" s="130"/>
      <c r="N38" s="130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</row>
    <row r="39" spans="1:49" s="128" customFormat="1" ht="21" customHeight="1">
      <c r="A39" s="133" t="s">
        <v>70</v>
      </c>
      <c r="C39" s="130"/>
      <c r="D39" s="130"/>
      <c r="M39" s="130"/>
      <c r="N39" s="130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</row>
    <row r="40" spans="1:49" s="128" customFormat="1" ht="21" customHeight="1">
      <c r="A40" s="133" t="s">
        <v>71</v>
      </c>
      <c r="C40" s="130"/>
      <c r="D40" s="130"/>
      <c r="M40" s="130"/>
      <c r="N40" s="130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</row>
    <row r="41" spans="1:49" s="128" customFormat="1" ht="21" customHeight="1">
      <c r="A41" s="133" t="s">
        <v>130</v>
      </c>
      <c r="C41" s="130"/>
      <c r="D41" s="130"/>
      <c r="M41" s="130"/>
      <c r="N41" s="130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</row>
    <row r="42" spans="1:49" s="128" customFormat="1" ht="21" customHeight="1">
      <c r="A42" s="133" t="s">
        <v>131</v>
      </c>
      <c r="C42" s="130"/>
      <c r="D42" s="130"/>
      <c r="M42" s="130"/>
      <c r="N42" s="130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</row>
    <row r="43" spans="1:49" s="128" customFormat="1" ht="21" customHeight="1">
      <c r="A43" s="133" t="s">
        <v>132</v>
      </c>
      <c r="C43" s="130"/>
      <c r="D43" s="130"/>
      <c r="M43" s="130"/>
      <c r="N43" s="130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</row>
    <row r="44" spans="1:49" s="128" customFormat="1" ht="21" customHeight="1">
      <c r="A44" s="133" t="s">
        <v>133</v>
      </c>
      <c r="C44" s="130"/>
      <c r="D44" s="130"/>
      <c r="M44" s="130"/>
      <c r="N44" s="130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</row>
    <row r="45" spans="1:49" s="128" customFormat="1" ht="21" customHeight="1">
      <c r="A45" s="133" t="s">
        <v>134</v>
      </c>
      <c r="C45" s="130"/>
      <c r="D45" s="130"/>
      <c r="M45" s="130"/>
      <c r="N45" s="130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</row>
    <row r="46" spans="1:49" s="128" customFormat="1" ht="21" customHeight="1">
      <c r="A46" s="133" t="s">
        <v>135</v>
      </c>
      <c r="C46" s="130"/>
      <c r="D46" s="130"/>
      <c r="M46" s="130"/>
      <c r="N46" s="130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</row>
    <row r="47" spans="1:49" s="128" customFormat="1" ht="21" customHeight="1">
      <c r="A47" s="135" t="s">
        <v>136</v>
      </c>
      <c r="C47" s="130"/>
      <c r="D47" s="130"/>
      <c r="M47" s="130"/>
      <c r="N47" s="130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</row>
    <row r="48" spans="1:49" ht="21" customHeight="1">
      <c r="A48" s="111" t="s">
        <v>76</v>
      </c>
      <c r="S48" s="68"/>
      <c r="T48" s="68"/>
      <c r="U48" s="68"/>
      <c r="V48" s="68"/>
      <c r="W48" s="68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9"/>
      <c r="AK48" s="69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</row>
    <row r="49" spans="7:42" ht="17.45" customHeight="1"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L49" s="111"/>
      <c r="AM49" s="111"/>
      <c r="AN49" s="111"/>
      <c r="AO49" s="111"/>
      <c r="AP49" s="111"/>
    </row>
    <row r="50" spans="7:42" ht="17.45" customHeight="1">
      <c r="S50" s="63"/>
      <c r="T50" s="63"/>
      <c r="U50" s="56"/>
      <c r="V50" s="56"/>
      <c r="AA50" s="56"/>
      <c r="AB50" s="56"/>
      <c r="AC50" s="63"/>
      <c r="AE50" s="56"/>
      <c r="AF50" s="56"/>
      <c r="AJ50" s="65"/>
      <c r="AM50" s="63"/>
      <c r="AN50" s="63"/>
      <c r="AO50" s="63"/>
    </row>
  </sheetData>
  <mergeCells count="43">
    <mergeCell ref="AG8:AJ8"/>
    <mergeCell ref="AC32:AD32"/>
    <mergeCell ref="AE32:AF32"/>
    <mergeCell ref="T8:U8"/>
    <mergeCell ref="V8:W8"/>
    <mergeCell ref="X8:AA8"/>
    <mergeCell ref="AC8:AD8"/>
    <mergeCell ref="AE8:AF8"/>
    <mergeCell ref="AB5:AB6"/>
    <mergeCell ref="AC5:AD5"/>
    <mergeCell ref="V6:W6"/>
    <mergeCell ref="X6:Y6"/>
    <mergeCell ref="Z6:Z7"/>
    <mergeCell ref="M8:N8"/>
    <mergeCell ref="O8:P8"/>
    <mergeCell ref="T5:U5"/>
    <mergeCell ref="V5:W5"/>
    <mergeCell ref="X5:AA5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C32:D32"/>
    <mergeCell ref="C8:D8"/>
    <mergeCell ref="E8:F8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A1:AV50"/>
  <sheetViews>
    <sheetView zoomScale="80" zoomScaleNormal="80" workbookViewId="0">
      <pane xSplit="1" ySplit="8" topLeftCell="V9" activePane="bottomRight" state="frozen"/>
      <selection pane="topRight" activeCell="B1" sqref="B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7.125" style="56" customWidth="1"/>
    <col min="2" max="2" width="16.875" style="56" hidden="1" customWidth="1"/>
    <col min="3" max="3" width="16.375" style="63" hidden="1" customWidth="1"/>
    <col min="4" max="4" width="9.125" style="63" hidden="1" customWidth="1"/>
    <col min="5" max="5" width="16.625" style="56" hidden="1" customWidth="1"/>
    <col min="6" max="6" width="9.125" style="56" hidden="1" customWidth="1"/>
    <col min="7" max="7" width="14.5" style="56" hidden="1" customWidth="1"/>
    <col min="8" max="8" width="20.5" style="56" customWidth="1"/>
    <col min="9" max="9" width="19.875" style="56" bestFit="1" customWidth="1"/>
    <col min="10" max="10" width="16.75" style="56" bestFit="1" customWidth="1"/>
    <col min="11" max="11" width="19.875" style="56" bestFit="1" customWidth="1"/>
    <col min="12" max="12" width="9.5" style="56" bestFit="1" customWidth="1"/>
    <col min="13" max="13" width="22.875" style="63" customWidth="1"/>
    <col min="14" max="14" width="9.5" style="63" bestFit="1" customWidth="1"/>
    <col min="15" max="15" width="19.625" style="56" customWidth="1"/>
    <col min="16" max="16" width="9.5" style="56" bestFit="1" customWidth="1"/>
    <col min="17" max="17" width="22.625" style="56" customWidth="1"/>
    <col min="18" max="18" width="20.5" style="56" customWidth="1"/>
    <col min="19" max="19" width="17.125" style="56" customWidth="1"/>
    <col min="20" max="20" width="16.75" style="65" bestFit="1" customWidth="1"/>
    <col min="21" max="22" width="15.375" style="65" customWidth="1"/>
    <col min="23" max="23" width="15.375" style="56" customWidth="1"/>
    <col min="24" max="24" width="16.75" style="56" bestFit="1" customWidth="1"/>
    <col min="25" max="26" width="19.625" style="56" customWidth="1"/>
    <col min="27" max="27" width="10.375" style="63" bestFit="1" customWidth="1"/>
    <col min="28" max="28" width="17.875" style="44" bestFit="1" customWidth="1"/>
    <col min="29" max="29" width="18" style="56" bestFit="1" customWidth="1"/>
    <col min="30" max="30" width="11.125" style="63" bestFit="1" customWidth="1"/>
    <col min="31" max="32" width="19.125" style="63" customWidth="1"/>
    <col min="33" max="33" width="19.625" style="56" customWidth="1"/>
    <col min="34" max="34" width="16.125" style="56" bestFit="1" customWidth="1"/>
    <col min="35" max="35" width="18.875" style="56" customWidth="1"/>
    <col min="36" max="36" width="9.875" style="56" bestFit="1" customWidth="1"/>
    <col min="37" max="37" width="16.25" style="56" bestFit="1" customWidth="1"/>
    <col min="38" max="38" width="17.5" style="56" bestFit="1" customWidth="1"/>
    <col min="39" max="39" width="16" style="56" bestFit="1" customWidth="1"/>
    <col min="40" max="40" width="18.875" style="56" bestFit="1" customWidth="1"/>
    <col min="41" max="41" width="20.25" style="56" bestFit="1" customWidth="1"/>
    <col min="42" max="42" width="22.625" style="56" bestFit="1" customWidth="1"/>
    <col min="43" max="16384" width="9" style="56"/>
  </cols>
  <sheetData>
    <row r="1" spans="1:42" s="40" customFormat="1" ht="17.45" customHeight="1">
      <c r="A1" s="40" t="s">
        <v>104</v>
      </c>
      <c r="T1" s="41"/>
      <c r="U1" s="41"/>
      <c r="V1" s="41"/>
    </row>
    <row r="2" spans="1:42" s="40" customFormat="1" ht="17.45" customHeight="1">
      <c r="A2" s="40" t="s">
        <v>87</v>
      </c>
      <c r="T2" s="41"/>
      <c r="U2" s="41"/>
      <c r="V2" s="41"/>
    </row>
    <row r="3" spans="1:42" s="40" customFormat="1" ht="17.45" customHeight="1">
      <c r="A3" s="42" t="s">
        <v>191</v>
      </c>
      <c r="B3" s="42"/>
      <c r="C3" s="42"/>
      <c r="D3" s="42"/>
      <c r="E3" s="42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42" s="40" customFormat="1" ht="17.45" customHeight="1">
      <c r="A4" s="363" t="s">
        <v>0</v>
      </c>
      <c r="B4" s="410" t="s">
        <v>56</v>
      </c>
      <c r="C4" s="410"/>
      <c r="D4" s="410"/>
      <c r="E4" s="410"/>
      <c r="F4" s="410"/>
      <c r="G4" s="160"/>
      <c r="H4" s="395" t="s">
        <v>55</v>
      </c>
      <c r="I4" s="396"/>
      <c r="J4" s="396"/>
      <c r="K4" s="396"/>
      <c r="L4" s="396"/>
      <c r="M4" s="396"/>
      <c r="N4" s="396"/>
      <c r="O4" s="396"/>
      <c r="P4" s="396"/>
      <c r="Q4" s="397"/>
      <c r="R4" s="364"/>
      <c r="S4" s="364"/>
      <c r="T4" s="365"/>
      <c r="U4" s="365"/>
      <c r="V4" s="365"/>
      <c r="W4" s="365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</row>
    <row r="5" spans="1:42" s="50" customFormat="1" ht="17.45" customHeight="1">
      <c r="A5" s="363"/>
      <c r="B5" s="71" t="s">
        <v>1</v>
      </c>
      <c r="C5" s="411" t="s">
        <v>5</v>
      </c>
      <c r="D5" s="412"/>
      <c r="E5" s="412" t="s">
        <v>50</v>
      </c>
      <c r="F5" s="413"/>
      <c r="G5" s="106" t="s">
        <v>94</v>
      </c>
      <c r="H5" s="107" t="s">
        <v>1</v>
      </c>
      <c r="I5" s="398" t="s">
        <v>46</v>
      </c>
      <c r="J5" s="398"/>
      <c r="K5" s="398"/>
      <c r="L5" s="399"/>
      <c r="M5" s="404" t="s">
        <v>5</v>
      </c>
      <c r="N5" s="405"/>
      <c r="O5" s="405" t="s">
        <v>50</v>
      </c>
      <c r="P5" s="401"/>
      <c r="Q5" s="108" t="s">
        <v>94</v>
      </c>
      <c r="R5" s="109" t="s">
        <v>1</v>
      </c>
      <c r="S5" s="110" t="s">
        <v>4</v>
      </c>
      <c r="T5" s="369" t="s">
        <v>2</v>
      </c>
      <c r="U5" s="370"/>
      <c r="V5" s="369" t="s">
        <v>2</v>
      </c>
      <c r="W5" s="371"/>
      <c r="X5" s="372" t="s">
        <v>46</v>
      </c>
      <c r="Y5" s="372"/>
      <c r="Z5" s="372"/>
      <c r="AA5" s="373"/>
      <c r="AB5" s="374" t="s">
        <v>3</v>
      </c>
      <c r="AC5" s="362" t="s">
        <v>48</v>
      </c>
      <c r="AD5" s="362"/>
      <c r="AE5" s="376" t="s">
        <v>115</v>
      </c>
      <c r="AF5" s="369"/>
      <c r="AG5" s="362" t="s">
        <v>114</v>
      </c>
      <c r="AH5" s="362"/>
      <c r="AI5" s="362"/>
      <c r="AJ5" s="362"/>
      <c r="AL5" s="80"/>
      <c r="AM5" s="80"/>
      <c r="AN5" s="80"/>
      <c r="AO5" s="80"/>
      <c r="AP5" s="80"/>
    </row>
    <row r="6" spans="1:42" s="80" customFormat="1" ht="17.45" customHeight="1">
      <c r="A6" s="363"/>
      <c r="B6" s="75" t="s">
        <v>6</v>
      </c>
      <c r="C6" s="377" t="s">
        <v>49</v>
      </c>
      <c r="D6" s="378"/>
      <c r="E6" s="377" t="s">
        <v>101</v>
      </c>
      <c r="F6" s="409"/>
      <c r="G6" s="76" t="s">
        <v>93</v>
      </c>
      <c r="H6" s="77" t="s">
        <v>106</v>
      </c>
      <c r="I6" s="400" t="s">
        <v>45</v>
      </c>
      <c r="J6" s="401"/>
      <c r="K6" s="402" t="s">
        <v>47</v>
      </c>
      <c r="L6" s="78" t="s">
        <v>44</v>
      </c>
      <c r="M6" s="406" t="s">
        <v>154</v>
      </c>
      <c r="N6" s="407"/>
      <c r="O6" s="425" t="s">
        <v>188</v>
      </c>
      <c r="P6" s="426"/>
      <c r="Q6" s="79" t="s">
        <v>93</v>
      </c>
      <c r="R6" s="94" t="s">
        <v>111</v>
      </c>
      <c r="S6" s="95" t="s">
        <v>112</v>
      </c>
      <c r="T6" s="421" t="s">
        <v>192</v>
      </c>
      <c r="U6" s="422"/>
      <c r="V6" s="421" t="s">
        <v>193</v>
      </c>
      <c r="W6" s="424"/>
      <c r="X6" s="370" t="s">
        <v>45</v>
      </c>
      <c r="Y6" s="371"/>
      <c r="Z6" s="365" t="s">
        <v>47</v>
      </c>
      <c r="AA6" s="96" t="s">
        <v>44</v>
      </c>
      <c r="AB6" s="375"/>
      <c r="AC6" s="94" t="s">
        <v>45</v>
      </c>
      <c r="AD6" s="96" t="s">
        <v>44</v>
      </c>
      <c r="AE6" s="385" t="s">
        <v>225</v>
      </c>
      <c r="AF6" s="386"/>
      <c r="AG6" s="181" t="s">
        <v>226</v>
      </c>
      <c r="AH6" s="181" t="s">
        <v>227</v>
      </c>
      <c r="AI6" s="362" t="s">
        <v>113</v>
      </c>
      <c r="AJ6" s="362"/>
    </row>
    <row r="7" spans="1:42" s="50" customFormat="1" ht="17.45" customHeight="1">
      <c r="A7" s="363"/>
      <c r="B7" s="81"/>
      <c r="C7" s="82" t="s">
        <v>8</v>
      </c>
      <c r="D7" s="71" t="s">
        <v>44</v>
      </c>
      <c r="E7" s="82" t="s">
        <v>8</v>
      </c>
      <c r="F7" s="72" t="s">
        <v>44</v>
      </c>
      <c r="G7" s="83" t="s">
        <v>105</v>
      </c>
      <c r="H7" s="84"/>
      <c r="I7" s="85" t="s">
        <v>35</v>
      </c>
      <c r="J7" s="85" t="s">
        <v>34</v>
      </c>
      <c r="K7" s="403"/>
      <c r="L7" s="86"/>
      <c r="M7" s="87" t="s">
        <v>8</v>
      </c>
      <c r="N7" s="73" t="s">
        <v>44</v>
      </c>
      <c r="O7" s="87" t="s">
        <v>8</v>
      </c>
      <c r="P7" s="74" t="s">
        <v>44</v>
      </c>
      <c r="Q7" s="88" t="s">
        <v>105</v>
      </c>
      <c r="R7" s="98"/>
      <c r="S7" s="98"/>
      <c r="T7" s="99" t="s">
        <v>35</v>
      </c>
      <c r="U7" s="99" t="s">
        <v>34</v>
      </c>
      <c r="V7" s="99" t="s">
        <v>35</v>
      </c>
      <c r="W7" s="99" t="s">
        <v>34</v>
      </c>
      <c r="X7" s="100" t="s">
        <v>35</v>
      </c>
      <c r="Y7" s="100" t="s">
        <v>34</v>
      </c>
      <c r="Z7" s="384"/>
      <c r="AA7" s="101"/>
      <c r="AB7" s="102" t="s">
        <v>34</v>
      </c>
      <c r="AC7" s="98"/>
      <c r="AD7" s="103"/>
      <c r="AE7" s="93" t="s">
        <v>8</v>
      </c>
      <c r="AF7" s="92" t="s">
        <v>44</v>
      </c>
      <c r="AG7" s="100" t="s">
        <v>8</v>
      </c>
      <c r="AH7" s="100" t="s">
        <v>8</v>
      </c>
      <c r="AI7" s="100" t="s">
        <v>7</v>
      </c>
      <c r="AJ7" s="100" t="s">
        <v>44</v>
      </c>
      <c r="AL7" s="212"/>
      <c r="AM7" s="212"/>
      <c r="AN7" s="212"/>
      <c r="AO7" s="212"/>
      <c r="AP7" s="212"/>
    </row>
    <row r="8" spans="1:42" s="50" customFormat="1" ht="17.45" customHeight="1">
      <c r="A8" s="363"/>
      <c r="B8" s="160" t="s">
        <v>9</v>
      </c>
      <c r="C8" s="410" t="s">
        <v>10</v>
      </c>
      <c r="D8" s="410"/>
      <c r="E8" s="410" t="s">
        <v>11</v>
      </c>
      <c r="F8" s="410"/>
      <c r="G8" s="89" t="s">
        <v>43</v>
      </c>
      <c r="H8" s="90" t="s">
        <v>12</v>
      </c>
      <c r="I8" s="90" t="s">
        <v>13</v>
      </c>
      <c r="J8" s="90" t="s">
        <v>52</v>
      </c>
      <c r="K8" s="380" t="s">
        <v>109</v>
      </c>
      <c r="L8" s="381"/>
      <c r="M8" s="380" t="s">
        <v>36</v>
      </c>
      <c r="N8" s="381"/>
      <c r="O8" s="380" t="s">
        <v>118</v>
      </c>
      <c r="P8" s="381"/>
      <c r="Q8" s="90" t="s">
        <v>65</v>
      </c>
      <c r="R8" s="104" t="s">
        <v>66</v>
      </c>
      <c r="S8" s="104" t="s">
        <v>119</v>
      </c>
      <c r="T8" s="358" t="s">
        <v>120</v>
      </c>
      <c r="U8" s="360"/>
      <c r="V8" s="358" t="s">
        <v>121</v>
      </c>
      <c r="W8" s="360"/>
      <c r="X8" s="358" t="s">
        <v>122</v>
      </c>
      <c r="Y8" s="359"/>
      <c r="Z8" s="359"/>
      <c r="AA8" s="360"/>
      <c r="AB8" s="104" t="s">
        <v>123</v>
      </c>
      <c r="AC8" s="358" t="s">
        <v>124</v>
      </c>
      <c r="AD8" s="360"/>
      <c r="AE8" s="361" t="s">
        <v>125</v>
      </c>
      <c r="AF8" s="361"/>
      <c r="AG8" s="358" t="s">
        <v>126</v>
      </c>
      <c r="AH8" s="359"/>
      <c r="AI8" s="359"/>
      <c r="AJ8" s="360"/>
      <c r="AL8" s="91"/>
      <c r="AM8" s="91"/>
      <c r="AN8" s="91" t="s">
        <v>189</v>
      </c>
      <c r="AO8" s="91" t="s">
        <v>185</v>
      </c>
      <c r="AP8" s="91" t="s">
        <v>186</v>
      </c>
    </row>
    <row r="9" spans="1:42" s="154" customFormat="1" ht="17.45" customHeight="1">
      <c r="A9" s="45" t="s">
        <v>14</v>
      </c>
      <c r="B9" s="46">
        <f>SUM(B10:B15)</f>
        <v>14763000</v>
      </c>
      <c r="C9" s="46">
        <f>SUM(C10:C15)</f>
        <v>15346613.559999999</v>
      </c>
      <c r="D9" s="47">
        <f t="shared" ref="D9:D29" si="0">C9*100/B9</f>
        <v>103.95321790963895</v>
      </c>
      <c r="E9" s="46">
        <f>SUM(E10:E15)</f>
        <v>15346613.559999999</v>
      </c>
      <c r="F9" s="47">
        <f>E9*100/C9</f>
        <v>100</v>
      </c>
      <c r="G9" s="48">
        <f>SUM(G10:G15)</f>
        <v>0</v>
      </c>
      <c r="H9" s="200">
        <f>SUM(H10:H15)</f>
        <v>16715257.48</v>
      </c>
      <c r="I9" s="200">
        <f>SUM(I10:I15)</f>
        <v>15844839.65</v>
      </c>
      <c r="J9" s="200">
        <f>SUM(J10:J15)</f>
        <v>1205009.26</v>
      </c>
      <c r="K9" s="200">
        <f>SUM(K10:K15)</f>
        <v>17049848.91</v>
      </c>
      <c r="L9" s="201">
        <f>K9*100/H9</f>
        <v>102.00171268914249</v>
      </c>
      <c r="M9" s="200">
        <f>SUM(M10:M15)</f>
        <v>17049848.91</v>
      </c>
      <c r="N9" s="201">
        <f>M9*100/H9</f>
        <v>102.00171268914249</v>
      </c>
      <c r="O9" s="200">
        <f>SUM(O10:O15)</f>
        <v>16996653.329999998</v>
      </c>
      <c r="P9" s="201">
        <f>O9*100/M9</f>
        <v>99.68799969852634</v>
      </c>
      <c r="Q9" s="200">
        <f t="shared" ref="Q9:W9" si="1">SUM(Q10:Q15)</f>
        <v>53195.580000000075</v>
      </c>
      <c r="R9" s="200">
        <f>SUM(R10:R15)</f>
        <v>15073628.57</v>
      </c>
      <c r="S9" s="200">
        <f t="shared" si="1"/>
        <v>3035285.5500000003</v>
      </c>
      <c r="T9" s="48">
        <f t="shared" si="1"/>
        <v>10383231.26</v>
      </c>
      <c r="U9" s="306">
        <f t="shared" si="1"/>
        <v>897734.96</v>
      </c>
      <c r="V9" s="48">
        <f t="shared" si="1"/>
        <v>259257.4</v>
      </c>
      <c r="W9" s="48">
        <f t="shared" si="1"/>
        <v>429484.28</v>
      </c>
      <c r="X9" s="49">
        <f t="shared" ref="X9:X29" si="2">T9+V9</f>
        <v>10642488.66</v>
      </c>
      <c r="Y9" s="49">
        <f t="shared" ref="Y9:Y29" si="3">U9+W9</f>
        <v>1327219.24</v>
      </c>
      <c r="Z9" s="49">
        <f>X9+Y9</f>
        <v>11969707.9</v>
      </c>
      <c r="AA9" s="201">
        <f>Z9*100/R9</f>
        <v>79.408271501544633</v>
      </c>
      <c r="AB9" s="214"/>
      <c r="AC9" s="201">
        <f>R9-Z9</f>
        <v>3103920.67</v>
      </c>
      <c r="AD9" s="201">
        <f>AC9*100/R9</f>
        <v>20.591728498455364</v>
      </c>
      <c r="AE9" s="200">
        <f>SUM(AE10:AE15)</f>
        <v>11969707.899999999</v>
      </c>
      <c r="AF9" s="201">
        <f t="shared" ref="AF9:AF29" si="4">AE9*100/Z9</f>
        <v>99.999999999999972</v>
      </c>
      <c r="AG9" s="307">
        <f>SUM(AG10:AG15)</f>
        <v>5791065.040000001</v>
      </c>
      <c r="AH9" s="307">
        <f>SUM(AH10:AH15)</f>
        <v>873609.84</v>
      </c>
      <c r="AI9" s="307">
        <f>SUM(AI10:AI15)</f>
        <v>6664674.8800000008</v>
      </c>
      <c r="AJ9" s="201">
        <f t="shared" ref="AJ9:AJ29" si="5">AI9*100/AE9</f>
        <v>55.679511444051215</v>
      </c>
      <c r="AK9" s="303"/>
      <c r="AL9" s="304"/>
      <c r="AM9" s="304"/>
      <c r="AN9" s="232">
        <f t="shared" ref="AN9:AN29" si="6">Z9-R9</f>
        <v>-3103920.67</v>
      </c>
      <c r="AO9" s="232">
        <f t="shared" ref="AO9:AO29" si="7">AE9-Z9</f>
        <v>0</v>
      </c>
      <c r="AP9" s="232">
        <f>AI9-AE9</f>
        <v>-5305033.0199999977</v>
      </c>
    </row>
    <row r="10" spans="1:42" s="65" customFormat="1" ht="17.45" customHeight="1">
      <c r="A10" s="51" t="s">
        <v>15</v>
      </c>
      <c r="B10" s="52">
        <v>9700000</v>
      </c>
      <c r="C10" s="52">
        <v>9158487.5199999996</v>
      </c>
      <c r="D10" s="52">
        <f t="shared" si="0"/>
        <v>94.41739711340206</v>
      </c>
      <c r="E10" s="52">
        <v>9158487.5199999996</v>
      </c>
      <c r="F10" s="52">
        <f>E10*100/C10</f>
        <v>100</v>
      </c>
      <c r="G10" s="53">
        <f>C10-E10</f>
        <v>0</v>
      </c>
      <c r="H10" s="176">
        <v>9500000</v>
      </c>
      <c r="I10" s="176">
        <v>9500000</v>
      </c>
      <c r="J10" s="176">
        <v>957913.76</v>
      </c>
      <c r="K10" s="176">
        <f>I10+J10</f>
        <v>10457913.76</v>
      </c>
      <c r="L10" s="176">
        <f>K10*100/H10</f>
        <v>110.0833027368421</v>
      </c>
      <c r="M10" s="176">
        <v>10457913.76</v>
      </c>
      <c r="N10" s="176">
        <f>M10*100/H10</f>
        <v>110.0833027368421</v>
      </c>
      <c r="O10" s="53">
        <v>10411816.18</v>
      </c>
      <c r="P10" s="176">
        <f>O10*100/M10</f>
        <v>99.559208642776184</v>
      </c>
      <c r="Q10" s="176">
        <f t="shared" ref="Q10:Q15" si="8">M10-O10</f>
        <v>46097.580000000075</v>
      </c>
      <c r="R10" s="177">
        <v>10599540</v>
      </c>
      <c r="S10" s="176">
        <v>1180715.6000000001</v>
      </c>
      <c r="T10" s="53">
        <v>6452133.4199999999</v>
      </c>
      <c r="U10" s="53">
        <v>0</v>
      </c>
      <c r="V10" s="53">
        <v>255538.4</v>
      </c>
      <c r="W10" s="53">
        <v>0</v>
      </c>
      <c r="X10" s="53">
        <f t="shared" si="2"/>
        <v>6707671.8200000003</v>
      </c>
      <c r="Y10" s="53">
        <f t="shared" si="3"/>
        <v>0</v>
      </c>
      <c r="Z10" s="53">
        <f>X10+Y10</f>
        <v>6707671.8200000003</v>
      </c>
      <c r="AA10" s="176">
        <f>Z10*100/R10</f>
        <v>63.282669059223323</v>
      </c>
      <c r="AB10" s="215"/>
      <c r="AC10" s="176">
        <f>R10-Z10</f>
        <v>3891868.1799999997</v>
      </c>
      <c r="AD10" s="176">
        <f>AC10*100/R10</f>
        <v>36.717330940776677</v>
      </c>
      <c r="AE10" s="176">
        <f t="shared" ref="AE10:AE15" si="9">Z10</f>
        <v>6707671.8200000003</v>
      </c>
      <c r="AF10" s="176">
        <f t="shared" si="4"/>
        <v>100</v>
      </c>
      <c r="AG10" s="308">
        <v>3187320.1500000004</v>
      </c>
      <c r="AH10" s="308">
        <v>400073.24</v>
      </c>
      <c r="AI10" s="309">
        <f t="shared" ref="AI10:AI29" si="10">AG10+AH10</f>
        <v>3587393.3900000006</v>
      </c>
      <c r="AJ10" s="176">
        <f t="shared" si="5"/>
        <v>53.481945543364411</v>
      </c>
      <c r="AK10" s="178"/>
      <c r="AL10" s="304"/>
      <c r="AM10" s="304"/>
      <c r="AN10" s="235">
        <f t="shared" si="6"/>
        <v>-3891868.1799999997</v>
      </c>
      <c r="AO10" s="235">
        <f t="shared" si="7"/>
        <v>0</v>
      </c>
      <c r="AP10" s="235">
        <f t="shared" ref="AP10:AP29" si="11">AI10-AE10</f>
        <v>-3120278.4299999997</v>
      </c>
    </row>
    <row r="11" spans="1:42" s="65" customFormat="1" ht="17.45" customHeight="1">
      <c r="A11" s="51" t="s">
        <v>16</v>
      </c>
      <c r="B11" s="52">
        <v>125000</v>
      </c>
      <c r="C11" s="52">
        <v>349300</v>
      </c>
      <c r="D11" s="52">
        <f t="shared" si="0"/>
        <v>279.44</v>
      </c>
      <c r="E11" s="52">
        <v>349300</v>
      </c>
      <c r="F11" s="52">
        <f t="shared" ref="F11:F29" si="12">E11*100/C11</f>
        <v>100</v>
      </c>
      <c r="G11" s="53">
        <f t="shared" ref="G11:G15" si="13">C11-E11</f>
        <v>0</v>
      </c>
      <c r="H11" s="176">
        <v>363000</v>
      </c>
      <c r="I11" s="176">
        <v>381984.5</v>
      </c>
      <c r="J11" s="176">
        <v>0</v>
      </c>
      <c r="K11" s="176">
        <f t="shared" ref="K11:K15" si="14">I11+J11</f>
        <v>381984.5</v>
      </c>
      <c r="L11" s="176">
        <f t="shared" ref="L11:L29" si="15">K11*100/H11</f>
        <v>105.22988980716254</v>
      </c>
      <c r="M11" s="176">
        <v>381984.5</v>
      </c>
      <c r="N11" s="176">
        <f t="shared" ref="N11:N29" si="16">M11*100/H11</f>
        <v>105.22988980716254</v>
      </c>
      <c r="O11" s="53">
        <v>381984.5</v>
      </c>
      <c r="P11" s="176">
        <f t="shared" ref="P11:P15" si="17">O11*100/M11</f>
        <v>100</v>
      </c>
      <c r="Q11" s="176">
        <f t="shared" si="8"/>
        <v>0</v>
      </c>
      <c r="R11" s="177">
        <v>400000</v>
      </c>
      <c r="S11" s="176">
        <v>164808</v>
      </c>
      <c r="T11" s="53">
        <v>193400</v>
      </c>
      <c r="U11" s="53">
        <v>0</v>
      </c>
      <c r="V11" s="53">
        <v>0</v>
      </c>
      <c r="W11" s="53">
        <v>0</v>
      </c>
      <c r="X11" s="53">
        <f t="shared" si="2"/>
        <v>193400</v>
      </c>
      <c r="Y11" s="53">
        <f t="shared" si="3"/>
        <v>0</v>
      </c>
      <c r="Z11" s="53">
        <f t="shared" ref="Z11:Z28" si="18">X11+Y11</f>
        <v>193400</v>
      </c>
      <c r="AA11" s="176">
        <f>Z11*100/R11</f>
        <v>48.35</v>
      </c>
      <c r="AB11" s="215"/>
      <c r="AC11" s="176">
        <f>R11-Z11</f>
        <v>206600</v>
      </c>
      <c r="AD11" s="176">
        <f>AC11*100/R11</f>
        <v>51.65</v>
      </c>
      <c r="AE11" s="176">
        <f t="shared" si="9"/>
        <v>193400</v>
      </c>
      <c r="AF11" s="176">
        <f t="shared" si="4"/>
        <v>100</v>
      </c>
      <c r="AG11" s="308">
        <v>136000</v>
      </c>
      <c r="AH11" s="308">
        <v>7700</v>
      </c>
      <c r="AI11" s="309">
        <f t="shared" si="10"/>
        <v>143700</v>
      </c>
      <c r="AJ11" s="176">
        <f t="shared" si="5"/>
        <v>74.30196483971045</v>
      </c>
      <c r="AK11" s="178"/>
      <c r="AL11" s="304"/>
      <c r="AM11" s="304"/>
      <c r="AN11" s="235">
        <f t="shared" si="6"/>
        <v>-206600</v>
      </c>
      <c r="AO11" s="235">
        <f t="shared" si="7"/>
        <v>0</v>
      </c>
      <c r="AP11" s="235">
        <f t="shared" si="11"/>
        <v>-49700</v>
      </c>
    </row>
    <row r="12" spans="1:42" s="65" customFormat="1" ht="17.45" customHeight="1">
      <c r="A12" s="51" t="s">
        <v>17</v>
      </c>
      <c r="B12" s="52">
        <v>2050000</v>
      </c>
      <c r="C12" s="52">
        <v>2249271.9500000002</v>
      </c>
      <c r="D12" s="52">
        <f t="shared" si="0"/>
        <v>109.72058292682928</v>
      </c>
      <c r="E12" s="52">
        <v>2249271.9499999997</v>
      </c>
      <c r="F12" s="52">
        <f t="shared" si="12"/>
        <v>99.999999999999972</v>
      </c>
      <c r="G12" s="53">
        <f t="shared" si="13"/>
        <v>0</v>
      </c>
      <c r="H12" s="176">
        <v>3247016.09</v>
      </c>
      <c r="I12" s="176">
        <v>2618220.2699999996</v>
      </c>
      <c r="J12" s="176">
        <v>0</v>
      </c>
      <c r="K12" s="176">
        <f t="shared" si="14"/>
        <v>2618220.2699999996</v>
      </c>
      <c r="L12" s="176">
        <f t="shared" si="15"/>
        <v>80.634656479327745</v>
      </c>
      <c r="M12" s="176">
        <v>2618220.2699999996</v>
      </c>
      <c r="N12" s="176">
        <f t="shared" si="16"/>
        <v>80.634656479327745</v>
      </c>
      <c r="O12" s="53">
        <v>2616080.2699999996</v>
      </c>
      <c r="P12" s="176">
        <f t="shared" si="17"/>
        <v>99.918265089285242</v>
      </c>
      <c r="Q12" s="176">
        <f t="shared" si="8"/>
        <v>2140</v>
      </c>
      <c r="R12" s="178">
        <v>2300000</v>
      </c>
      <c r="S12" s="176">
        <v>1199023.23</v>
      </c>
      <c r="T12" s="53">
        <v>2300000</v>
      </c>
      <c r="U12" s="53">
        <v>78061.429999999993</v>
      </c>
      <c r="V12" s="53">
        <v>0</v>
      </c>
      <c r="W12" s="53">
        <v>116133.7</v>
      </c>
      <c r="X12" s="53">
        <f t="shared" si="2"/>
        <v>2300000</v>
      </c>
      <c r="Y12" s="53">
        <f t="shared" si="3"/>
        <v>194195.13</v>
      </c>
      <c r="Z12" s="53">
        <f t="shared" si="18"/>
        <v>2494195.13</v>
      </c>
      <c r="AA12" s="176">
        <f>Z12*100/R13</f>
        <v>197.45053277390753</v>
      </c>
      <c r="AB12" s="215"/>
      <c r="AC12" s="176">
        <f>R13-Z12</f>
        <v>-1230995.1299999999</v>
      </c>
      <c r="AD12" s="176">
        <f>AC12*100/R13</f>
        <v>-97.450532773907526</v>
      </c>
      <c r="AE12" s="176">
        <f t="shared" si="9"/>
        <v>2494195.13</v>
      </c>
      <c r="AF12" s="176">
        <f t="shared" si="4"/>
        <v>100</v>
      </c>
      <c r="AG12" s="308">
        <v>1413376.0699999998</v>
      </c>
      <c r="AH12" s="308">
        <v>36187.599999999999</v>
      </c>
      <c r="AI12" s="309">
        <f t="shared" si="10"/>
        <v>1449563.67</v>
      </c>
      <c r="AJ12" s="176">
        <f t="shared" si="5"/>
        <v>58.117492595697598</v>
      </c>
      <c r="AK12" s="178"/>
      <c r="AL12" s="304"/>
      <c r="AM12" s="304"/>
      <c r="AN12" s="236">
        <f t="shared" si="6"/>
        <v>194195.12999999989</v>
      </c>
      <c r="AO12" s="235">
        <f t="shared" si="7"/>
        <v>0</v>
      </c>
      <c r="AP12" s="235">
        <f t="shared" si="11"/>
        <v>-1044631.46</v>
      </c>
    </row>
    <row r="13" spans="1:42" s="65" customFormat="1" ht="18.399999999999999" customHeight="1">
      <c r="A13" s="57" t="s">
        <v>18</v>
      </c>
      <c r="B13" s="52">
        <v>2263000</v>
      </c>
      <c r="C13" s="52">
        <v>3041144.5</v>
      </c>
      <c r="D13" s="52">
        <f t="shared" si="0"/>
        <v>134.38552806009722</v>
      </c>
      <c r="E13" s="52">
        <v>3041144.5</v>
      </c>
      <c r="F13" s="52">
        <f t="shared" si="12"/>
        <v>100</v>
      </c>
      <c r="G13" s="53">
        <f t="shared" si="13"/>
        <v>0</v>
      </c>
      <c r="H13" s="176">
        <v>3063012</v>
      </c>
      <c r="I13" s="176">
        <v>3063012</v>
      </c>
      <c r="J13" s="176">
        <v>241144.5</v>
      </c>
      <c r="K13" s="176">
        <f t="shared" si="14"/>
        <v>3304156.5</v>
      </c>
      <c r="L13" s="176">
        <f t="shared" si="15"/>
        <v>107.87278992050962</v>
      </c>
      <c r="M13" s="176">
        <v>3304156.5</v>
      </c>
      <c r="N13" s="176">
        <f t="shared" si="16"/>
        <v>107.87278992050962</v>
      </c>
      <c r="O13" s="53">
        <v>3304156.5</v>
      </c>
      <c r="P13" s="176">
        <f t="shared" si="17"/>
        <v>100</v>
      </c>
      <c r="Q13" s="176">
        <f t="shared" si="8"/>
        <v>0</v>
      </c>
      <c r="R13" s="177">
        <v>1263200</v>
      </c>
      <c r="S13" s="176">
        <v>374138.1</v>
      </c>
      <c r="T13" s="53">
        <v>1263200</v>
      </c>
      <c r="U13" s="53">
        <v>819673.53</v>
      </c>
      <c r="V13" s="53">
        <v>0</v>
      </c>
      <c r="W13" s="53">
        <v>313350.58</v>
      </c>
      <c r="X13" s="53">
        <f t="shared" si="2"/>
        <v>1263200</v>
      </c>
      <c r="Y13" s="53">
        <f t="shared" si="3"/>
        <v>1133024.1100000001</v>
      </c>
      <c r="Z13" s="53">
        <f t="shared" si="18"/>
        <v>2396224.1100000003</v>
      </c>
      <c r="AA13" s="176">
        <f>Z13*100/R13</f>
        <v>189.6947522165928</v>
      </c>
      <c r="AB13" s="215"/>
      <c r="AC13" s="176">
        <f>R14-Z13</f>
        <v>-2381224.1100000003</v>
      </c>
      <c r="AD13" s="176">
        <f>AC13*100/R14</f>
        <v>-15874.827400000002</v>
      </c>
      <c r="AE13" s="176">
        <f t="shared" si="9"/>
        <v>2396224.1100000003</v>
      </c>
      <c r="AF13" s="176">
        <f t="shared" si="4"/>
        <v>100</v>
      </c>
      <c r="AG13" s="308">
        <v>929470.88</v>
      </c>
      <c r="AH13" s="308">
        <v>429649</v>
      </c>
      <c r="AI13" s="309">
        <f t="shared" si="10"/>
        <v>1359119.88</v>
      </c>
      <c r="AJ13" s="176">
        <f t="shared" si="5"/>
        <v>56.719230656601638</v>
      </c>
      <c r="AK13" s="178"/>
      <c r="AL13" s="304"/>
      <c r="AM13" s="304"/>
      <c r="AN13" s="236">
        <f t="shared" si="6"/>
        <v>1133024.1100000003</v>
      </c>
      <c r="AO13" s="235">
        <f t="shared" si="7"/>
        <v>0</v>
      </c>
      <c r="AP13" s="235">
        <f t="shared" si="11"/>
        <v>-1037104.2300000004</v>
      </c>
    </row>
    <row r="14" spans="1:42" s="65" customFormat="1" ht="17.45" customHeight="1">
      <c r="A14" s="51" t="s">
        <v>19</v>
      </c>
      <c r="B14" s="52">
        <v>25000</v>
      </c>
      <c r="C14" s="52">
        <v>15240</v>
      </c>
      <c r="D14" s="52">
        <f t="shared" si="0"/>
        <v>60.96</v>
      </c>
      <c r="E14" s="52">
        <v>15240</v>
      </c>
      <c r="F14" s="52">
        <f t="shared" si="12"/>
        <v>100</v>
      </c>
      <c r="G14" s="53">
        <f t="shared" si="13"/>
        <v>0</v>
      </c>
      <c r="H14" s="176">
        <v>5779</v>
      </c>
      <c r="I14" s="176">
        <v>5779</v>
      </c>
      <c r="J14" s="176">
        <v>5951</v>
      </c>
      <c r="K14" s="176">
        <f t="shared" si="14"/>
        <v>11730</v>
      </c>
      <c r="L14" s="176">
        <f t="shared" si="15"/>
        <v>202.97629347637999</v>
      </c>
      <c r="M14" s="176">
        <v>11730</v>
      </c>
      <c r="N14" s="176">
        <f t="shared" si="16"/>
        <v>202.97629347637999</v>
      </c>
      <c r="O14" s="53">
        <v>11730</v>
      </c>
      <c r="P14" s="176">
        <f t="shared" si="17"/>
        <v>100</v>
      </c>
      <c r="Q14" s="176">
        <f t="shared" si="8"/>
        <v>0</v>
      </c>
      <c r="R14" s="177">
        <v>15000</v>
      </c>
      <c r="S14" s="176">
        <v>2430</v>
      </c>
      <c r="T14" s="53">
        <v>0</v>
      </c>
      <c r="U14" s="53">
        <v>0</v>
      </c>
      <c r="V14" s="53">
        <v>0</v>
      </c>
      <c r="W14" s="53">
        <v>0</v>
      </c>
      <c r="X14" s="53">
        <f t="shared" si="2"/>
        <v>0</v>
      </c>
      <c r="Y14" s="53">
        <f t="shared" si="3"/>
        <v>0</v>
      </c>
      <c r="Z14" s="53">
        <f t="shared" si="18"/>
        <v>0</v>
      </c>
      <c r="AA14" s="176">
        <f>Z14*100/R15</f>
        <v>0</v>
      </c>
      <c r="AB14" s="215"/>
      <c r="AC14" s="176">
        <f>R14-Z14</f>
        <v>15000</v>
      </c>
      <c r="AD14" s="176">
        <f t="shared" ref="AD14:AD29" si="19">AC14*100/R14</f>
        <v>100</v>
      </c>
      <c r="AE14" s="176">
        <f t="shared" si="9"/>
        <v>0</v>
      </c>
      <c r="AF14" s="176" t="e">
        <f t="shared" si="4"/>
        <v>#DIV/0!</v>
      </c>
      <c r="AG14" s="308">
        <v>0</v>
      </c>
      <c r="AH14" s="308">
        <v>0</v>
      </c>
      <c r="AI14" s="309">
        <f t="shared" si="10"/>
        <v>0</v>
      </c>
      <c r="AJ14" s="176" t="e">
        <f t="shared" si="5"/>
        <v>#DIV/0!</v>
      </c>
      <c r="AK14" s="178"/>
      <c r="AL14" s="304"/>
      <c r="AM14" s="304"/>
      <c r="AN14" s="235">
        <f t="shared" si="6"/>
        <v>-15000</v>
      </c>
      <c r="AO14" s="235">
        <f t="shared" si="7"/>
        <v>0</v>
      </c>
      <c r="AP14" s="235">
        <f t="shared" si="11"/>
        <v>0</v>
      </c>
    </row>
    <row r="15" spans="1:42" s="65" customFormat="1" ht="17.45" customHeight="1">
      <c r="A15" s="51" t="s">
        <v>20</v>
      </c>
      <c r="B15" s="52">
        <v>600000</v>
      </c>
      <c r="C15" s="52">
        <v>533169.59</v>
      </c>
      <c r="D15" s="52">
        <f t="shared" si="0"/>
        <v>88.861598333333333</v>
      </c>
      <c r="E15" s="52">
        <v>533169.59</v>
      </c>
      <c r="F15" s="52">
        <f t="shared" si="12"/>
        <v>100</v>
      </c>
      <c r="G15" s="53">
        <f t="shared" si="13"/>
        <v>0</v>
      </c>
      <c r="H15" s="176">
        <v>536450.39</v>
      </c>
      <c r="I15" s="176">
        <v>275843.88</v>
      </c>
      <c r="J15" s="176">
        <v>0</v>
      </c>
      <c r="K15" s="176">
        <f t="shared" si="14"/>
        <v>275843.88</v>
      </c>
      <c r="L15" s="176">
        <f t="shared" si="15"/>
        <v>51.420203087185747</v>
      </c>
      <c r="M15" s="176">
        <v>275843.88</v>
      </c>
      <c r="N15" s="176">
        <f t="shared" si="16"/>
        <v>51.420203087185747</v>
      </c>
      <c r="O15" s="53">
        <v>270885.88</v>
      </c>
      <c r="P15" s="176">
        <f t="shared" si="17"/>
        <v>98.202606488858848</v>
      </c>
      <c r="Q15" s="176">
        <f t="shared" si="8"/>
        <v>4958</v>
      </c>
      <c r="R15" s="177">
        <v>495888.57</v>
      </c>
      <c r="S15" s="176">
        <v>114170.62</v>
      </c>
      <c r="T15" s="53">
        <v>174497.84</v>
      </c>
      <c r="U15" s="53">
        <v>0</v>
      </c>
      <c r="V15" s="53">
        <v>3719</v>
      </c>
      <c r="W15" s="53">
        <v>0</v>
      </c>
      <c r="X15" s="53">
        <f t="shared" si="2"/>
        <v>178216.84</v>
      </c>
      <c r="Y15" s="53">
        <f t="shared" si="3"/>
        <v>0</v>
      </c>
      <c r="Z15" s="53">
        <f t="shared" si="18"/>
        <v>178216.84</v>
      </c>
      <c r="AA15" s="176">
        <f>Z15*100/R16</f>
        <v>9.3798336842105261</v>
      </c>
      <c r="AB15" s="215"/>
      <c r="AC15" s="176">
        <f>R15-Z15</f>
        <v>317671.73</v>
      </c>
      <c r="AD15" s="176">
        <f t="shared" si="19"/>
        <v>64.061111551734299</v>
      </c>
      <c r="AE15" s="176">
        <f t="shared" si="9"/>
        <v>178216.84</v>
      </c>
      <c r="AF15" s="176">
        <f t="shared" si="4"/>
        <v>100</v>
      </c>
      <c r="AG15" s="308">
        <v>124897.94</v>
      </c>
      <c r="AH15" s="308">
        <v>0</v>
      </c>
      <c r="AI15" s="309">
        <f t="shared" si="10"/>
        <v>124897.94</v>
      </c>
      <c r="AJ15" s="176">
        <f t="shared" si="5"/>
        <v>70.082007962883864</v>
      </c>
      <c r="AK15" s="178"/>
      <c r="AL15" s="304"/>
      <c r="AM15" s="304"/>
      <c r="AN15" s="235">
        <f t="shared" si="6"/>
        <v>-317671.73</v>
      </c>
      <c r="AO15" s="235">
        <f t="shared" si="7"/>
        <v>0</v>
      </c>
      <c r="AP15" s="235">
        <f t="shared" si="11"/>
        <v>-53318.899999999994</v>
      </c>
    </row>
    <row r="16" spans="1:42" s="41" customFormat="1" ht="17.45" customHeight="1">
      <c r="A16" s="58" t="s">
        <v>22</v>
      </c>
      <c r="B16" s="47">
        <f>SUM(B17:B28)</f>
        <v>2574000</v>
      </c>
      <c r="C16" s="47">
        <f>SUM(C17:C28)</f>
        <v>1750576.19</v>
      </c>
      <c r="D16" s="47">
        <f t="shared" si="0"/>
        <v>68.009952991452991</v>
      </c>
      <c r="E16" s="47">
        <f>SUM(E17:E28)</f>
        <v>1750576.19</v>
      </c>
      <c r="F16" s="47">
        <f>E16*100/C16</f>
        <v>100</v>
      </c>
      <c r="G16" s="49">
        <f>SUM(G17:G28)</f>
        <v>0</v>
      </c>
      <c r="H16" s="201">
        <f>SUM(H17:H28)</f>
        <v>1900000</v>
      </c>
      <c r="I16" s="201">
        <f>SUM(I17:I28)</f>
        <v>1742979</v>
      </c>
      <c r="J16" s="201">
        <f>SUM(J17:J28)</f>
        <v>298101.31</v>
      </c>
      <c r="K16" s="201">
        <f>SUM(K17:K28)</f>
        <v>2041080.31</v>
      </c>
      <c r="L16" s="201">
        <f t="shared" si="15"/>
        <v>107.42527947368421</v>
      </c>
      <c r="M16" s="201">
        <f>SUM(M17:M28)</f>
        <v>2041080.31</v>
      </c>
      <c r="N16" s="201">
        <f t="shared" si="16"/>
        <v>107.42527947368421</v>
      </c>
      <c r="O16" s="201">
        <f>SUM(O17:O28)</f>
        <v>2041080.31</v>
      </c>
      <c r="P16" s="201">
        <f>O16*100/M16</f>
        <v>100</v>
      </c>
      <c r="Q16" s="201">
        <f>SUM(Q17:Q28)</f>
        <v>0</v>
      </c>
      <c r="R16" s="201">
        <f>SUM(R17:R28)</f>
        <v>1900000</v>
      </c>
      <c r="S16" s="201">
        <f>SUM(S17:S28)</f>
        <v>445139.27999999997</v>
      </c>
      <c r="T16" s="49">
        <f t="shared" ref="T16:V16" si="20">SUM(T17:T28)</f>
        <v>1535856.5</v>
      </c>
      <c r="U16" s="49">
        <f t="shared" si="20"/>
        <v>113851.79999999999</v>
      </c>
      <c r="V16" s="49">
        <f t="shared" si="20"/>
        <v>120137.5</v>
      </c>
      <c r="W16" s="49">
        <f>SUM(W17:W28)</f>
        <v>346371.9</v>
      </c>
      <c r="X16" s="49">
        <f t="shared" si="2"/>
        <v>1655994</v>
      </c>
      <c r="Y16" s="49">
        <f t="shared" si="3"/>
        <v>460223.7</v>
      </c>
      <c r="Z16" s="49">
        <f t="shared" si="18"/>
        <v>2116217.7000000002</v>
      </c>
      <c r="AA16" s="201">
        <f t="shared" ref="AA16:AA29" si="21">Z16*100/R16</f>
        <v>111.37987894736844</v>
      </c>
      <c r="AB16" s="216"/>
      <c r="AC16" s="201">
        <f>R16-Z16</f>
        <v>-216217.70000000019</v>
      </c>
      <c r="AD16" s="201">
        <f t="shared" si="19"/>
        <v>-11.379878947368431</v>
      </c>
      <c r="AE16" s="201">
        <f t="shared" ref="AE16" si="22">SUM(AE17:AE28)</f>
        <v>2116217.7000000002</v>
      </c>
      <c r="AF16" s="201">
        <f t="shared" si="4"/>
        <v>100</v>
      </c>
      <c r="AG16" s="310">
        <f>SUM(AG17:AG28)</f>
        <v>1340437.8</v>
      </c>
      <c r="AH16" s="310">
        <f>SUM(AH17:AH28)</f>
        <v>242405.9</v>
      </c>
      <c r="AI16" s="310">
        <f>SUM(AI17:AI28)</f>
        <v>1582843.7</v>
      </c>
      <c r="AJ16" s="201">
        <f t="shared" si="5"/>
        <v>74.795882295096575</v>
      </c>
      <c r="AK16" s="178"/>
      <c r="AL16" s="304"/>
      <c r="AM16" s="304"/>
      <c r="AN16" s="305">
        <f t="shared" si="6"/>
        <v>216217.70000000019</v>
      </c>
      <c r="AO16" s="232">
        <f t="shared" si="7"/>
        <v>0</v>
      </c>
      <c r="AP16" s="232">
        <f t="shared" si="11"/>
        <v>-533374.00000000023</v>
      </c>
    </row>
    <row r="17" spans="1:42" s="65" customFormat="1" ht="17.45" customHeight="1">
      <c r="A17" s="143" t="s">
        <v>23</v>
      </c>
      <c r="B17" s="52">
        <v>438000</v>
      </c>
      <c r="C17" s="52">
        <v>304428</v>
      </c>
      <c r="D17" s="52">
        <f t="shared" si="0"/>
        <v>69.504109589041093</v>
      </c>
      <c r="E17" s="52">
        <v>304428</v>
      </c>
      <c r="F17" s="52">
        <f t="shared" si="12"/>
        <v>100</v>
      </c>
      <c r="G17" s="53">
        <f t="shared" ref="G17:G28" si="23">C17-E17</f>
        <v>0</v>
      </c>
      <c r="H17" s="176">
        <v>390000</v>
      </c>
      <c r="I17" s="176">
        <v>390000</v>
      </c>
      <c r="J17" s="176">
        <v>39049.4</v>
      </c>
      <c r="K17" s="176">
        <f t="shared" ref="K17:K28" si="24">I17+J17</f>
        <v>429049.4</v>
      </c>
      <c r="L17" s="176">
        <f t="shared" si="15"/>
        <v>110.01266666666666</v>
      </c>
      <c r="M17" s="176">
        <v>429049.4</v>
      </c>
      <c r="N17" s="176">
        <f t="shared" si="16"/>
        <v>110.01266666666666</v>
      </c>
      <c r="O17" s="53">
        <v>429049.4</v>
      </c>
      <c r="P17" s="176">
        <f t="shared" ref="P17:P29" si="25">O17*100/M17</f>
        <v>100</v>
      </c>
      <c r="Q17" s="176">
        <f t="shared" ref="Q17:Q28" si="26">M17-O17</f>
        <v>0</v>
      </c>
      <c r="R17" s="176">
        <v>360000</v>
      </c>
      <c r="S17" s="176">
        <v>67648.460000000006</v>
      </c>
      <c r="T17" s="53">
        <v>338682.5</v>
      </c>
      <c r="U17" s="53">
        <v>0</v>
      </c>
      <c r="V17" s="53">
        <v>21317.5</v>
      </c>
      <c r="W17" s="53">
        <v>32067.5</v>
      </c>
      <c r="X17" s="53">
        <f t="shared" si="2"/>
        <v>360000</v>
      </c>
      <c r="Y17" s="53">
        <f t="shared" si="3"/>
        <v>32067.5</v>
      </c>
      <c r="Z17" s="53">
        <f t="shared" si="18"/>
        <v>392067.5</v>
      </c>
      <c r="AA17" s="176">
        <f t="shared" si="21"/>
        <v>108.90763888888888</v>
      </c>
      <c r="AB17" s="215"/>
      <c r="AC17" s="176">
        <f>R17-Z17</f>
        <v>-32067.5</v>
      </c>
      <c r="AD17" s="176">
        <f t="shared" si="19"/>
        <v>-8.9076388888888882</v>
      </c>
      <c r="AE17" s="176">
        <f t="shared" ref="AE17:AE28" si="27">Z17</f>
        <v>392067.5</v>
      </c>
      <c r="AF17" s="176">
        <f t="shared" si="4"/>
        <v>100</v>
      </c>
      <c r="AG17" s="308">
        <v>281863</v>
      </c>
      <c r="AH17" s="308">
        <v>49105.5</v>
      </c>
      <c r="AI17" s="309">
        <f t="shared" si="10"/>
        <v>330968.5</v>
      </c>
      <c r="AJ17" s="176">
        <f t="shared" si="5"/>
        <v>84.416203842450599</v>
      </c>
      <c r="AK17" s="178"/>
      <c r="AL17" s="304"/>
      <c r="AM17" s="304"/>
      <c r="AN17" s="235">
        <f t="shared" si="6"/>
        <v>32067.5</v>
      </c>
      <c r="AO17" s="235">
        <f t="shared" si="7"/>
        <v>0</v>
      </c>
      <c r="AP17" s="235">
        <f t="shared" si="11"/>
        <v>-61099</v>
      </c>
    </row>
    <row r="18" spans="1:42" s="65" customFormat="1" ht="17.45" customHeight="1">
      <c r="A18" s="143" t="s">
        <v>24</v>
      </c>
      <c r="B18" s="52">
        <v>10000</v>
      </c>
      <c r="C18" s="52">
        <v>5000</v>
      </c>
      <c r="D18" s="52">
        <f t="shared" si="0"/>
        <v>50</v>
      </c>
      <c r="E18" s="52">
        <v>5000</v>
      </c>
      <c r="F18" s="52">
        <f t="shared" si="12"/>
        <v>100</v>
      </c>
      <c r="G18" s="53">
        <f t="shared" si="23"/>
        <v>0</v>
      </c>
      <c r="H18" s="176">
        <v>10000</v>
      </c>
      <c r="I18" s="176">
        <v>680</v>
      </c>
      <c r="J18" s="176">
        <v>0</v>
      </c>
      <c r="K18" s="176">
        <f t="shared" si="24"/>
        <v>680</v>
      </c>
      <c r="L18" s="176">
        <f t="shared" si="15"/>
        <v>6.8</v>
      </c>
      <c r="M18" s="176">
        <v>680</v>
      </c>
      <c r="N18" s="176">
        <f t="shared" si="16"/>
        <v>6.8</v>
      </c>
      <c r="O18" s="53">
        <v>680</v>
      </c>
      <c r="P18" s="176">
        <f t="shared" si="25"/>
        <v>100</v>
      </c>
      <c r="Q18" s="176">
        <f t="shared" si="26"/>
        <v>0</v>
      </c>
      <c r="R18" s="176">
        <v>10000</v>
      </c>
      <c r="S18" s="176">
        <v>0</v>
      </c>
      <c r="T18" s="53">
        <v>8400</v>
      </c>
      <c r="U18" s="53">
        <v>0</v>
      </c>
      <c r="V18" s="53">
        <v>0</v>
      </c>
      <c r="W18" s="53">
        <v>0</v>
      </c>
      <c r="X18" s="53">
        <f t="shared" si="2"/>
        <v>8400</v>
      </c>
      <c r="Y18" s="53">
        <f t="shared" si="3"/>
        <v>0</v>
      </c>
      <c r="Z18" s="53">
        <f t="shared" si="18"/>
        <v>8400</v>
      </c>
      <c r="AA18" s="176">
        <f t="shared" si="21"/>
        <v>84</v>
      </c>
      <c r="AB18" s="215"/>
      <c r="AC18" s="176">
        <f>R18-Z18</f>
        <v>1600</v>
      </c>
      <c r="AD18" s="176">
        <f t="shared" si="19"/>
        <v>16</v>
      </c>
      <c r="AE18" s="176">
        <f t="shared" si="27"/>
        <v>8400</v>
      </c>
      <c r="AF18" s="176">
        <f t="shared" si="4"/>
        <v>100</v>
      </c>
      <c r="AG18" s="308">
        <v>0</v>
      </c>
      <c r="AH18" s="308">
        <v>0</v>
      </c>
      <c r="AI18" s="309">
        <f t="shared" si="10"/>
        <v>0</v>
      </c>
      <c r="AJ18" s="176">
        <f t="shared" si="5"/>
        <v>0</v>
      </c>
      <c r="AK18" s="178"/>
      <c r="AL18" s="304"/>
      <c r="AM18" s="304"/>
      <c r="AN18" s="235">
        <f t="shared" si="6"/>
        <v>-1600</v>
      </c>
      <c r="AO18" s="235">
        <f t="shared" si="7"/>
        <v>0</v>
      </c>
      <c r="AP18" s="235">
        <f t="shared" si="11"/>
        <v>-8400</v>
      </c>
    </row>
    <row r="19" spans="1:42" s="139" customFormat="1" ht="17.45" customHeight="1">
      <c r="A19" s="172" t="s">
        <v>138</v>
      </c>
      <c r="B19" s="52">
        <v>390000</v>
      </c>
      <c r="C19" s="52">
        <v>379595.1</v>
      </c>
      <c r="D19" s="52">
        <f t="shared" ref="D19" si="28">C19*100/B19</f>
        <v>97.332076923076926</v>
      </c>
      <c r="E19" s="52">
        <v>379595.1</v>
      </c>
      <c r="F19" s="52">
        <f t="shared" ref="F19" si="29">E19*100/C19</f>
        <v>100</v>
      </c>
      <c r="G19" s="53">
        <f t="shared" si="23"/>
        <v>0</v>
      </c>
      <c r="H19" s="176">
        <v>450000</v>
      </c>
      <c r="I19" s="176">
        <v>343567</v>
      </c>
      <c r="J19" s="176">
        <v>0</v>
      </c>
      <c r="K19" s="176">
        <f t="shared" si="24"/>
        <v>343567</v>
      </c>
      <c r="L19" s="176">
        <f t="shared" ref="L19" si="30">K19*100/H19</f>
        <v>76.348222222222219</v>
      </c>
      <c r="M19" s="176">
        <v>343567</v>
      </c>
      <c r="N19" s="176">
        <f t="shared" ref="N19" si="31">M19*100/H19</f>
        <v>76.348222222222219</v>
      </c>
      <c r="O19" s="53">
        <v>343567</v>
      </c>
      <c r="P19" s="176">
        <f t="shared" si="25"/>
        <v>100</v>
      </c>
      <c r="Q19" s="176">
        <f t="shared" si="26"/>
        <v>0</v>
      </c>
      <c r="R19" s="176">
        <v>420000</v>
      </c>
      <c r="S19" s="176">
        <v>436.8</v>
      </c>
      <c r="T19" s="53">
        <v>312700</v>
      </c>
      <c r="U19" s="53">
        <v>0</v>
      </c>
      <c r="V19" s="53">
        <v>33260</v>
      </c>
      <c r="W19" s="53">
        <v>0</v>
      </c>
      <c r="X19" s="53">
        <f t="shared" si="2"/>
        <v>345960</v>
      </c>
      <c r="Y19" s="53">
        <f t="shared" si="3"/>
        <v>0</v>
      </c>
      <c r="Z19" s="53">
        <f t="shared" si="18"/>
        <v>345960</v>
      </c>
      <c r="AA19" s="176">
        <f t="shared" si="21"/>
        <v>82.371428571428567</v>
      </c>
      <c r="AB19" s="215"/>
      <c r="AC19" s="176">
        <v>0</v>
      </c>
      <c r="AD19" s="176">
        <f t="shared" si="19"/>
        <v>0</v>
      </c>
      <c r="AE19" s="176">
        <f t="shared" si="27"/>
        <v>345960</v>
      </c>
      <c r="AF19" s="176">
        <f t="shared" si="4"/>
        <v>100</v>
      </c>
      <c r="AG19" s="308">
        <v>296680</v>
      </c>
      <c r="AH19" s="308">
        <v>40970</v>
      </c>
      <c r="AI19" s="309">
        <f t="shared" si="10"/>
        <v>337650</v>
      </c>
      <c r="AJ19" s="176">
        <f t="shared" si="5"/>
        <v>97.597988206729099</v>
      </c>
      <c r="AK19" s="302"/>
      <c r="AL19" s="304"/>
      <c r="AM19" s="304"/>
      <c r="AN19" s="235">
        <f t="shared" si="6"/>
        <v>-74040</v>
      </c>
      <c r="AO19" s="235">
        <f t="shared" si="7"/>
        <v>0</v>
      </c>
      <c r="AP19" s="235">
        <f t="shared" si="11"/>
        <v>-8310</v>
      </c>
    </row>
    <row r="20" spans="1:42" s="65" customFormat="1" ht="17.45" customHeight="1">
      <c r="A20" s="143" t="s">
        <v>139</v>
      </c>
      <c r="B20" s="52">
        <v>100000</v>
      </c>
      <c r="C20" s="52">
        <v>76140</v>
      </c>
      <c r="D20" s="52">
        <f t="shared" si="0"/>
        <v>76.14</v>
      </c>
      <c r="E20" s="52">
        <v>76140</v>
      </c>
      <c r="F20" s="52">
        <f t="shared" si="12"/>
        <v>100</v>
      </c>
      <c r="G20" s="53">
        <f t="shared" si="23"/>
        <v>0</v>
      </c>
      <c r="H20" s="176">
        <v>30000</v>
      </c>
      <c r="I20" s="176">
        <v>30000</v>
      </c>
      <c r="J20" s="176">
        <v>21710</v>
      </c>
      <c r="K20" s="176">
        <f t="shared" si="24"/>
        <v>51710</v>
      </c>
      <c r="L20" s="176">
        <f t="shared" si="15"/>
        <v>172.36666666666667</v>
      </c>
      <c r="M20" s="176">
        <v>51710</v>
      </c>
      <c r="N20" s="176">
        <f t="shared" si="16"/>
        <v>172.36666666666667</v>
      </c>
      <c r="O20" s="53">
        <v>51710</v>
      </c>
      <c r="P20" s="176">
        <f t="shared" si="25"/>
        <v>100</v>
      </c>
      <c r="Q20" s="176">
        <f t="shared" si="26"/>
        <v>0</v>
      </c>
      <c r="R20" s="176">
        <v>80000</v>
      </c>
      <c r="S20" s="176">
        <v>81965</v>
      </c>
      <c r="T20" s="53">
        <v>64875</v>
      </c>
      <c r="U20" s="53">
        <v>0</v>
      </c>
      <c r="V20" s="53">
        <v>15770</v>
      </c>
      <c r="W20" s="53">
        <v>1965</v>
      </c>
      <c r="X20" s="53">
        <f t="shared" si="2"/>
        <v>80645</v>
      </c>
      <c r="Y20" s="53">
        <f t="shared" si="3"/>
        <v>1965</v>
      </c>
      <c r="Z20" s="53">
        <f t="shared" si="18"/>
        <v>82610</v>
      </c>
      <c r="AA20" s="176">
        <f t="shared" si="21"/>
        <v>103.2625</v>
      </c>
      <c r="AB20" s="215"/>
      <c r="AC20" s="176">
        <f t="shared" ref="AC20:AC29" si="32">R20-Z20</f>
        <v>-2610</v>
      </c>
      <c r="AD20" s="176">
        <f t="shared" si="19"/>
        <v>-3.2625000000000002</v>
      </c>
      <c r="AE20" s="176">
        <f t="shared" si="27"/>
        <v>82610</v>
      </c>
      <c r="AF20" s="176">
        <f t="shared" si="4"/>
        <v>100</v>
      </c>
      <c r="AG20" s="308">
        <v>58425</v>
      </c>
      <c r="AH20" s="308">
        <v>0</v>
      </c>
      <c r="AI20" s="309">
        <f t="shared" si="10"/>
        <v>58425</v>
      </c>
      <c r="AJ20" s="176">
        <f t="shared" si="5"/>
        <v>70.72388330710568</v>
      </c>
      <c r="AK20" s="178"/>
      <c r="AL20" s="304"/>
      <c r="AM20" s="304"/>
      <c r="AN20" s="235">
        <f t="shared" si="6"/>
        <v>2610</v>
      </c>
      <c r="AO20" s="235">
        <f t="shared" si="7"/>
        <v>0</v>
      </c>
      <c r="AP20" s="235">
        <f t="shared" si="11"/>
        <v>-24185</v>
      </c>
    </row>
    <row r="21" spans="1:42" s="65" customFormat="1" ht="17.45" customHeight="1">
      <c r="A21" s="143" t="s">
        <v>140</v>
      </c>
      <c r="B21" s="52">
        <v>10000</v>
      </c>
      <c r="C21" s="52">
        <v>31530</v>
      </c>
      <c r="D21" s="52">
        <f t="shared" si="0"/>
        <v>315.3</v>
      </c>
      <c r="E21" s="52">
        <v>31530</v>
      </c>
      <c r="F21" s="52">
        <f t="shared" si="12"/>
        <v>100</v>
      </c>
      <c r="G21" s="53">
        <f t="shared" si="23"/>
        <v>0</v>
      </c>
      <c r="H21" s="176">
        <v>30000</v>
      </c>
      <c r="I21" s="176">
        <v>30000</v>
      </c>
      <c r="J21" s="176">
        <v>17640</v>
      </c>
      <c r="K21" s="176">
        <f t="shared" si="24"/>
        <v>47640</v>
      </c>
      <c r="L21" s="176">
        <f t="shared" si="15"/>
        <v>158.80000000000001</v>
      </c>
      <c r="M21" s="176">
        <v>47640</v>
      </c>
      <c r="N21" s="176">
        <f t="shared" si="16"/>
        <v>158.80000000000001</v>
      </c>
      <c r="O21" s="53">
        <v>47640</v>
      </c>
      <c r="P21" s="176">
        <f t="shared" si="25"/>
        <v>100</v>
      </c>
      <c r="Q21" s="176">
        <f t="shared" si="26"/>
        <v>0</v>
      </c>
      <c r="R21" s="176">
        <v>40000</v>
      </c>
      <c r="S21" s="176">
        <v>22906.67</v>
      </c>
      <c r="T21" s="53">
        <v>0</v>
      </c>
      <c r="U21" s="53">
        <v>0</v>
      </c>
      <c r="V21" s="53">
        <v>0</v>
      </c>
      <c r="W21" s="53">
        <v>0</v>
      </c>
      <c r="X21" s="53">
        <f t="shared" si="2"/>
        <v>0</v>
      </c>
      <c r="Y21" s="53">
        <f t="shared" si="3"/>
        <v>0</v>
      </c>
      <c r="Z21" s="53">
        <f t="shared" si="18"/>
        <v>0</v>
      </c>
      <c r="AA21" s="176">
        <f t="shared" si="21"/>
        <v>0</v>
      </c>
      <c r="AB21" s="215"/>
      <c r="AC21" s="176">
        <f t="shared" si="32"/>
        <v>40000</v>
      </c>
      <c r="AD21" s="176">
        <f t="shared" si="19"/>
        <v>100</v>
      </c>
      <c r="AE21" s="176">
        <f t="shared" si="27"/>
        <v>0</v>
      </c>
      <c r="AF21" s="176" t="e">
        <f t="shared" si="4"/>
        <v>#DIV/0!</v>
      </c>
      <c r="AG21" s="308">
        <v>0</v>
      </c>
      <c r="AH21" s="308">
        <v>0</v>
      </c>
      <c r="AI21" s="309">
        <f t="shared" si="10"/>
        <v>0</v>
      </c>
      <c r="AJ21" s="176" t="e">
        <f t="shared" si="5"/>
        <v>#DIV/0!</v>
      </c>
      <c r="AK21" s="178"/>
      <c r="AL21" s="304"/>
      <c r="AM21" s="304"/>
      <c r="AN21" s="237">
        <f t="shared" si="6"/>
        <v>-40000</v>
      </c>
      <c r="AO21" s="235">
        <f t="shared" si="7"/>
        <v>0</v>
      </c>
      <c r="AP21" s="235">
        <f t="shared" si="11"/>
        <v>0</v>
      </c>
    </row>
    <row r="22" spans="1:42" s="65" customFormat="1" ht="17.45" customHeight="1">
      <c r="A22" s="143" t="s">
        <v>141</v>
      </c>
      <c r="B22" s="52">
        <v>1060000</v>
      </c>
      <c r="C22" s="52">
        <v>552616.49</v>
      </c>
      <c r="D22" s="52">
        <f t="shared" si="0"/>
        <v>52.133631132075472</v>
      </c>
      <c r="E22" s="52">
        <v>552616.49</v>
      </c>
      <c r="F22" s="52">
        <f t="shared" si="12"/>
        <v>100</v>
      </c>
      <c r="G22" s="53">
        <f t="shared" si="23"/>
        <v>0</v>
      </c>
      <c r="H22" s="176">
        <v>500000</v>
      </c>
      <c r="I22" s="176">
        <v>493895</v>
      </c>
      <c r="J22" s="176">
        <v>0</v>
      </c>
      <c r="K22" s="176">
        <f t="shared" si="24"/>
        <v>493895</v>
      </c>
      <c r="L22" s="176">
        <f t="shared" si="15"/>
        <v>98.778999999999996</v>
      </c>
      <c r="M22" s="176">
        <v>493895</v>
      </c>
      <c r="N22" s="176">
        <f t="shared" si="16"/>
        <v>98.778999999999996</v>
      </c>
      <c r="O22" s="53">
        <v>493895</v>
      </c>
      <c r="P22" s="176">
        <f t="shared" si="25"/>
        <v>100</v>
      </c>
      <c r="Q22" s="176">
        <f t="shared" si="26"/>
        <v>0</v>
      </c>
      <c r="R22" s="176">
        <v>500000</v>
      </c>
      <c r="S22" s="176">
        <v>155870</v>
      </c>
      <c r="T22" s="53">
        <v>381199</v>
      </c>
      <c r="U22" s="53">
        <v>0</v>
      </c>
      <c r="V22" s="53">
        <v>49790</v>
      </c>
      <c r="W22" s="53">
        <v>0</v>
      </c>
      <c r="X22" s="53">
        <f t="shared" si="2"/>
        <v>430989</v>
      </c>
      <c r="Y22" s="53">
        <f t="shared" si="3"/>
        <v>0</v>
      </c>
      <c r="Z22" s="53">
        <f t="shared" si="18"/>
        <v>430989</v>
      </c>
      <c r="AA22" s="176">
        <f t="shared" si="21"/>
        <v>86.197800000000001</v>
      </c>
      <c r="AB22" s="215"/>
      <c r="AC22" s="176">
        <f t="shared" si="32"/>
        <v>69011</v>
      </c>
      <c r="AD22" s="176">
        <f t="shared" si="19"/>
        <v>13.802199999999999</v>
      </c>
      <c r="AE22" s="176">
        <f t="shared" si="27"/>
        <v>430989</v>
      </c>
      <c r="AF22" s="176">
        <f t="shared" si="4"/>
        <v>100</v>
      </c>
      <c r="AG22" s="308">
        <v>280218</v>
      </c>
      <c r="AH22" s="308">
        <v>58970</v>
      </c>
      <c r="AI22" s="309">
        <f t="shared" si="10"/>
        <v>339188</v>
      </c>
      <c r="AJ22" s="176">
        <f t="shared" si="5"/>
        <v>78.69992041560225</v>
      </c>
      <c r="AK22" s="178"/>
      <c r="AL22" s="304"/>
      <c r="AM22" s="304"/>
      <c r="AN22" s="237">
        <f t="shared" si="6"/>
        <v>-69011</v>
      </c>
      <c r="AO22" s="235">
        <f t="shared" si="7"/>
        <v>0</v>
      </c>
      <c r="AP22" s="235">
        <f t="shared" si="11"/>
        <v>-91801</v>
      </c>
    </row>
    <row r="23" spans="1:42" s="65" customFormat="1" ht="17.45" customHeight="1">
      <c r="A23" s="143" t="s">
        <v>142</v>
      </c>
      <c r="B23" s="52">
        <v>350000</v>
      </c>
      <c r="C23" s="52">
        <v>288041.59999999998</v>
      </c>
      <c r="D23" s="52">
        <f t="shared" si="0"/>
        <v>82.297599999999989</v>
      </c>
      <c r="E23" s="52">
        <v>288041.59999999998</v>
      </c>
      <c r="F23" s="52">
        <f t="shared" si="12"/>
        <v>100</v>
      </c>
      <c r="G23" s="53">
        <f t="shared" si="23"/>
        <v>0</v>
      </c>
      <c r="H23" s="176">
        <v>350000</v>
      </c>
      <c r="I23" s="176">
        <v>350000</v>
      </c>
      <c r="J23" s="176">
        <v>205661.91</v>
      </c>
      <c r="K23" s="176">
        <f t="shared" si="24"/>
        <v>555661.91</v>
      </c>
      <c r="L23" s="176">
        <f t="shared" si="15"/>
        <v>158.76054571428571</v>
      </c>
      <c r="M23" s="176">
        <v>555661.91</v>
      </c>
      <c r="N23" s="176">
        <f t="shared" si="16"/>
        <v>158.76054571428571</v>
      </c>
      <c r="O23" s="53">
        <v>555661.91</v>
      </c>
      <c r="P23" s="176">
        <f t="shared" si="25"/>
        <v>100</v>
      </c>
      <c r="Q23" s="176">
        <f t="shared" si="26"/>
        <v>0</v>
      </c>
      <c r="R23" s="176">
        <v>250000</v>
      </c>
      <c r="S23" s="176">
        <v>59689.35</v>
      </c>
      <c r="T23" s="53">
        <v>250000</v>
      </c>
      <c r="U23" s="53">
        <v>83086.799999999988</v>
      </c>
      <c r="V23" s="53">
        <v>0</v>
      </c>
      <c r="W23" s="53">
        <v>245733.4</v>
      </c>
      <c r="X23" s="53">
        <f t="shared" si="2"/>
        <v>250000</v>
      </c>
      <c r="Y23" s="53">
        <f t="shared" si="3"/>
        <v>328820.19999999995</v>
      </c>
      <c r="Z23" s="53">
        <f>X23+Y23</f>
        <v>578820.19999999995</v>
      </c>
      <c r="AA23" s="176">
        <f t="shared" si="21"/>
        <v>231.52807999999996</v>
      </c>
      <c r="AB23" s="215"/>
      <c r="AC23" s="176">
        <f t="shared" si="32"/>
        <v>-328820.19999999995</v>
      </c>
      <c r="AD23" s="176">
        <f t="shared" si="19"/>
        <v>-131.52807999999999</v>
      </c>
      <c r="AE23" s="176">
        <f t="shared" si="27"/>
        <v>578820.19999999995</v>
      </c>
      <c r="AF23" s="176">
        <f t="shared" si="4"/>
        <v>100</v>
      </c>
      <c r="AG23" s="308">
        <v>237356.79999999999</v>
      </c>
      <c r="AH23" s="308">
        <v>59660.4</v>
      </c>
      <c r="AI23" s="309">
        <f t="shared" si="10"/>
        <v>297017.2</v>
      </c>
      <c r="AJ23" s="176">
        <f t="shared" si="5"/>
        <v>51.314242315662106</v>
      </c>
      <c r="AK23" s="178"/>
      <c r="AL23" s="304"/>
      <c r="AM23" s="304"/>
      <c r="AN23" s="236">
        <f t="shared" si="6"/>
        <v>328820.19999999995</v>
      </c>
      <c r="AO23" s="235">
        <f t="shared" si="7"/>
        <v>0</v>
      </c>
      <c r="AP23" s="235">
        <f t="shared" si="11"/>
        <v>-281802.99999999994</v>
      </c>
    </row>
    <row r="24" spans="1:42" s="65" customFormat="1" ht="17.45" customHeight="1">
      <c r="A24" s="143" t="s">
        <v>143</v>
      </c>
      <c r="B24" s="52">
        <v>0</v>
      </c>
      <c r="C24" s="52">
        <v>0</v>
      </c>
      <c r="D24" s="52" t="e">
        <f t="shared" si="0"/>
        <v>#DIV/0!</v>
      </c>
      <c r="E24" s="52">
        <v>0</v>
      </c>
      <c r="F24" s="52" t="e">
        <f t="shared" si="12"/>
        <v>#DIV/0!</v>
      </c>
      <c r="G24" s="53">
        <f t="shared" si="23"/>
        <v>0</v>
      </c>
      <c r="H24" s="176">
        <v>0</v>
      </c>
      <c r="I24" s="176">
        <v>0</v>
      </c>
      <c r="J24" s="176">
        <v>0</v>
      </c>
      <c r="K24" s="176">
        <f t="shared" si="24"/>
        <v>0</v>
      </c>
      <c r="L24" s="176" t="e">
        <f t="shared" si="15"/>
        <v>#DIV/0!</v>
      </c>
      <c r="M24" s="176">
        <v>0</v>
      </c>
      <c r="N24" s="176" t="e">
        <f t="shared" si="16"/>
        <v>#DIV/0!</v>
      </c>
      <c r="O24" s="53">
        <v>0</v>
      </c>
      <c r="P24" s="176" t="e">
        <f t="shared" si="25"/>
        <v>#DIV/0!</v>
      </c>
      <c r="Q24" s="176">
        <f t="shared" si="26"/>
        <v>0</v>
      </c>
      <c r="R24" s="176">
        <v>0</v>
      </c>
      <c r="S24" s="176">
        <v>0</v>
      </c>
      <c r="T24" s="53">
        <v>0</v>
      </c>
      <c r="U24" s="53">
        <v>0</v>
      </c>
      <c r="V24" s="53">
        <v>0</v>
      </c>
      <c r="W24" s="53">
        <v>0</v>
      </c>
      <c r="X24" s="53">
        <f t="shared" si="2"/>
        <v>0</v>
      </c>
      <c r="Y24" s="53">
        <f t="shared" si="3"/>
        <v>0</v>
      </c>
      <c r="Z24" s="53">
        <f t="shared" si="18"/>
        <v>0</v>
      </c>
      <c r="AA24" s="176" t="e">
        <f t="shared" si="21"/>
        <v>#DIV/0!</v>
      </c>
      <c r="AB24" s="215"/>
      <c r="AC24" s="176">
        <f t="shared" si="32"/>
        <v>0</v>
      </c>
      <c r="AD24" s="176" t="e">
        <f t="shared" si="19"/>
        <v>#DIV/0!</v>
      </c>
      <c r="AE24" s="176">
        <f t="shared" si="27"/>
        <v>0</v>
      </c>
      <c r="AF24" s="176" t="e">
        <f t="shared" si="4"/>
        <v>#DIV/0!</v>
      </c>
      <c r="AG24" s="308">
        <v>0</v>
      </c>
      <c r="AH24" s="308">
        <v>0</v>
      </c>
      <c r="AI24" s="309">
        <f t="shared" si="10"/>
        <v>0</v>
      </c>
      <c r="AJ24" s="176" t="e">
        <f t="shared" si="5"/>
        <v>#DIV/0!</v>
      </c>
      <c r="AK24" s="178"/>
      <c r="AL24" s="304"/>
      <c r="AM24" s="304"/>
      <c r="AN24" s="235">
        <f t="shared" si="6"/>
        <v>0</v>
      </c>
      <c r="AO24" s="235">
        <f t="shared" si="7"/>
        <v>0</v>
      </c>
      <c r="AP24" s="235">
        <f t="shared" si="11"/>
        <v>0</v>
      </c>
    </row>
    <row r="25" spans="1:42" s="65" customFormat="1" ht="17.45" customHeight="1">
      <c r="A25" s="143" t="s">
        <v>144</v>
      </c>
      <c r="B25" s="52">
        <v>10000</v>
      </c>
      <c r="C25" s="52">
        <v>360</v>
      </c>
      <c r="D25" s="52">
        <f t="shared" si="0"/>
        <v>3.6</v>
      </c>
      <c r="E25" s="52">
        <v>360</v>
      </c>
      <c r="F25" s="52">
        <f t="shared" si="12"/>
        <v>100</v>
      </c>
      <c r="G25" s="53">
        <f t="shared" si="23"/>
        <v>0</v>
      </c>
      <c r="H25" s="176">
        <v>10000</v>
      </c>
      <c r="I25" s="176">
        <v>10000</v>
      </c>
      <c r="J25" s="176">
        <v>14040</v>
      </c>
      <c r="K25" s="176">
        <f t="shared" si="24"/>
        <v>24040</v>
      </c>
      <c r="L25" s="176">
        <f t="shared" si="15"/>
        <v>240.4</v>
      </c>
      <c r="M25" s="176">
        <v>24040</v>
      </c>
      <c r="N25" s="176">
        <f t="shared" si="16"/>
        <v>240.4</v>
      </c>
      <c r="O25" s="53">
        <v>24040</v>
      </c>
      <c r="P25" s="176">
        <f t="shared" si="25"/>
        <v>100</v>
      </c>
      <c r="Q25" s="176">
        <f t="shared" si="26"/>
        <v>0</v>
      </c>
      <c r="R25" s="176">
        <v>30000</v>
      </c>
      <c r="S25" s="176">
        <v>0</v>
      </c>
      <c r="T25" s="53">
        <v>4670</v>
      </c>
      <c r="U25" s="53">
        <v>0</v>
      </c>
      <c r="V25" s="53">
        <v>0</v>
      </c>
      <c r="W25" s="53">
        <v>0</v>
      </c>
      <c r="X25" s="53">
        <f t="shared" si="2"/>
        <v>4670</v>
      </c>
      <c r="Y25" s="53">
        <f t="shared" si="3"/>
        <v>0</v>
      </c>
      <c r="Z25" s="53">
        <f t="shared" si="18"/>
        <v>4670</v>
      </c>
      <c r="AA25" s="176">
        <f t="shared" si="21"/>
        <v>15.566666666666666</v>
      </c>
      <c r="AB25" s="217"/>
      <c r="AC25" s="176">
        <f t="shared" si="32"/>
        <v>25330</v>
      </c>
      <c r="AD25" s="176">
        <f t="shared" si="19"/>
        <v>84.433333333333337</v>
      </c>
      <c r="AE25" s="176">
        <f t="shared" si="27"/>
        <v>4670</v>
      </c>
      <c r="AF25" s="176">
        <f t="shared" si="4"/>
        <v>100</v>
      </c>
      <c r="AG25" s="308">
        <v>1670</v>
      </c>
      <c r="AH25" s="308">
        <v>0</v>
      </c>
      <c r="AI25" s="309">
        <f t="shared" si="10"/>
        <v>1670</v>
      </c>
      <c r="AJ25" s="176">
        <f t="shared" si="5"/>
        <v>35.760171306209848</v>
      </c>
      <c r="AK25" s="178"/>
      <c r="AL25" s="304"/>
      <c r="AM25" s="304"/>
      <c r="AN25" s="235">
        <f t="shared" si="6"/>
        <v>-25330</v>
      </c>
      <c r="AO25" s="235">
        <f t="shared" si="7"/>
        <v>0</v>
      </c>
      <c r="AP25" s="235">
        <f t="shared" si="11"/>
        <v>-3000</v>
      </c>
    </row>
    <row r="26" spans="1:42" s="65" customFormat="1" ht="17.45" customHeight="1">
      <c r="A26" s="143" t="s">
        <v>145</v>
      </c>
      <c r="B26" s="52">
        <v>180000</v>
      </c>
      <c r="C26" s="52">
        <v>86335</v>
      </c>
      <c r="D26" s="52">
        <f t="shared" si="0"/>
        <v>47.963888888888889</v>
      </c>
      <c r="E26" s="52">
        <v>86335</v>
      </c>
      <c r="F26" s="52">
        <f t="shared" si="12"/>
        <v>100</v>
      </c>
      <c r="G26" s="53">
        <f t="shared" si="23"/>
        <v>0</v>
      </c>
      <c r="H26" s="176">
        <v>100000</v>
      </c>
      <c r="I26" s="176">
        <v>68908</v>
      </c>
      <c r="J26" s="176">
        <v>0</v>
      </c>
      <c r="K26" s="176">
        <f t="shared" si="24"/>
        <v>68908</v>
      </c>
      <c r="L26" s="176">
        <f t="shared" si="15"/>
        <v>68.908000000000001</v>
      </c>
      <c r="M26" s="176">
        <v>68908</v>
      </c>
      <c r="N26" s="176">
        <f t="shared" si="16"/>
        <v>68.908000000000001</v>
      </c>
      <c r="O26" s="53">
        <v>68908</v>
      </c>
      <c r="P26" s="176">
        <f t="shared" si="25"/>
        <v>100</v>
      </c>
      <c r="Q26" s="176">
        <f t="shared" si="26"/>
        <v>0</v>
      </c>
      <c r="R26" s="176">
        <v>60000</v>
      </c>
      <c r="S26" s="176">
        <v>55023</v>
      </c>
      <c r="T26" s="53">
        <v>60000</v>
      </c>
      <c r="U26" s="53">
        <v>19980</v>
      </c>
      <c r="V26" s="53">
        <v>0</v>
      </c>
      <c r="W26" s="53">
        <v>24140</v>
      </c>
      <c r="X26" s="53">
        <f t="shared" si="2"/>
        <v>60000</v>
      </c>
      <c r="Y26" s="53">
        <f t="shared" si="3"/>
        <v>44120</v>
      </c>
      <c r="Z26" s="53">
        <f t="shared" si="18"/>
        <v>104120</v>
      </c>
      <c r="AA26" s="176">
        <f t="shared" si="21"/>
        <v>173.53333333333333</v>
      </c>
      <c r="AB26" s="215"/>
      <c r="AC26" s="176">
        <f t="shared" si="32"/>
        <v>-44120</v>
      </c>
      <c r="AD26" s="176">
        <f t="shared" si="19"/>
        <v>-73.533333333333331</v>
      </c>
      <c r="AE26" s="176">
        <f t="shared" si="27"/>
        <v>104120</v>
      </c>
      <c r="AF26" s="176">
        <f t="shared" si="4"/>
        <v>100</v>
      </c>
      <c r="AG26" s="308">
        <v>71780</v>
      </c>
      <c r="AH26" s="308">
        <v>8200</v>
      </c>
      <c r="AI26" s="309">
        <f t="shared" si="10"/>
        <v>79980</v>
      </c>
      <c r="AJ26" s="176">
        <f t="shared" si="5"/>
        <v>76.815213215520558</v>
      </c>
      <c r="AK26" s="178"/>
      <c r="AL26" s="304"/>
      <c r="AM26" s="304"/>
      <c r="AN26" s="236">
        <f t="shared" si="6"/>
        <v>44120</v>
      </c>
      <c r="AO26" s="235">
        <f t="shared" si="7"/>
        <v>0</v>
      </c>
      <c r="AP26" s="235">
        <f t="shared" si="11"/>
        <v>-24140</v>
      </c>
    </row>
    <row r="27" spans="1:42" s="65" customFormat="1" ht="17.45" customHeight="1">
      <c r="A27" s="143" t="s">
        <v>146</v>
      </c>
      <c r="B27" s="52">
        <v>26000</v>
      </c>
      <c r="C27" s="52">
        <v>26530</v>
      </c>
      <c r="D27" s="52">
        <f t="shared" si="0"/>
        <v>102.03846153846153</v>
      </c>
      <c r="E27" s="52">
        <v>26530</v>
      </c>
      <c r="F27" s="52">
        <f t="shared" si="12"/>
        <v>100</v>
      </c>
      <c r="G27" s="53">
        <f t="shared" si="23"/>
        <v>0</v>
      </c>
      <c r="H27" s="176">
        <v>30000</v>
      </c>
      <c r="I27" s="176">
        <v>25929</v>
      </c>
      <c r="J27" s="176">
        <v>0</v>
      </c>
      <c r="K27" s="176">
        <f t="shared" si="24"/>
        <v>25929</v>
      </c>
      <c r="L27" s="176">
        <f t="shared" si="15"/>
        <v>86.43</v>
      </c>
      <c r="M27" s="176">
        <v>25929</v>
      </c>
      <c r="N27" s="176">
        <f t="shared" si="16"/>
        <v>86.43</v>
      </c>
      <c r="O27" s="53">
        <v>25929</v>
      </c>
      <c r="P27" s="176">
        <f t="shared" si="25"/>
        <v>100</v>
      </c>
      <c r="Q27" s="176">
        <f t="shared" si="26"/>
        <v>0</v>
      </c>
      <c r="R27" s="176">
        <v>50000</v>
      </c>
      <c r="S27" s="176">
        <v>1600</v>
      </c>
      <c r="T27" s="53">
        <v>15330</v>
      </c>
      <c r="U27" s="53">
        <v>0</v>
      </c>
      <c r="V27" s="53">
        <v>0</v>
      </c>
      <c r="W27" s="53">
        <v>0</v>
      </c>
      <c r="X27" s="53">
        <f t="shared" si="2"/>
        <v>15330</v>
      </c>
      <c r="Y27" s="53">
        <f t="shared" si="3"/>
        <v>0</v>
      </c>
      <c r="Z27" s="53">
        <f t="shared" si="18"/>
        <v>15330</v>
      </c>
      <c r="AA27" s="176">
        <f t="shared" si="21"/>
        <v>30.66</v>
      </c>
      <c r="AB27" s="215"/>
      <c r="AC27" s="176">
        <f t="shared" si="32"/>
        <v>34670</v>
      </c>
      <c r="AD27" s="176">
        <f t="shared" si="19"/>
        <v>69.34</v>
      </c>
      <c r="AE27" s="176">
        <f t="shared" si="27"/>
        <v>15330</v>
      </c>
      <c r="AF27" s="176">
        <f t="shared" si="4"/>
        <v>100</v>
      </c>
      <c r="AG27" s="308">
        <v>11090</v>
      </c>
      <c r="AH27" s="308">
        <v>0</v>
      </c>
      <c r="AI27" s="309">
        <f t="shared" si="10"/>
        <v>11090</v>
      </c>
      <c r="AJ27" s="176">
        <f t="shared" si="5"/>
        <v>72.341813437703848</v>
      </c>
      <c r="AK27" s="178"/>
      <c r="AL27" s="304"/>
      <c r="AM27" s="304"/>
      <c r="AN27" s="235">
        <f t="shared" si="6"/>
        <v>-34670</v>
      </c>
      <c r="AO27" s="235">
        <f t="shared" si="7"/>
        <v>0</v>
      </c>
      <c r="AP27" s="235">
        <f t="shared" si="11"/>
        <v>-4240</v>
      </c>
    </row>
    <row r="28" spans="1:42" s="65" customFormat="1" ht="17.45" customHeight="1">
      <c r="A28" s="143" t="s">
        <v>147</v>
      </c>
      <c r="B28" s="52">
        <v>0</v>
      </c>
      <c r="C28" s="52">
        <v>0</v>
      </c>
      <c r="D28" s="52" t="e">
        <f t="shared" si="0"/>
        <v>#DIV/0!</v>
      </c>
      <c r="E28" s="52">
        <v>0</v>
      </c>
      <c r="F28" s="52" t="e">
        <f t="shared" si="12"/>
        <v>#DIV/0!</v>
      </c>
      <c r="G28" s="53">
        <f t="shared" si="23"/>
        <v>0</v>
      </c>
      <c r="H28" s="176">
        <v>0</v>
      </c>
      <c r="I28" s="176">
        <v>0</v>
      </c>
      <c r="J28" s="176">
        <v>0</v>
      </c>
      <c r="K28" s="176">
        <f t="shared" si="24"/>
        <v>0</v>
      </c>
      <c r="L28" s="176" t="e">
        <f t="shared" si="15"/>
        <v>#DIV/0!</v>
      </c>
      <c r="M28" s="176">
        <v>0</v>
      </c>
      <c r="N28" s="176" t="e">
        <f t="shared" si="16"/>
        <v>#DIV/0!</v>
      </c>
      <c r="O28" s="53">
        <v>0</v>
      </c>
      <c r="P28" s="176" t="e">
        <f t="shared" si="25"/>
        <v>#DIV/0!</v>
      </c>
      <c r="Q28" s="176">
        <f t="shared" si="26"/>
        <v>0</v>
      </c>
      <c r="R28" s="176">
        <v>100000</v>
      </c>
      <c r="S28" s="176">
        <v>0</v>
      </c>
      <c r="T28" s="53">
        <v>100000</v>
      </c>
      <c r="U28" s="53">
        <v>10785</v>
      </c>
      <c r="V28" s="53">
        <v>0</v>
      </c>
      <c r="W28" s="53">
        <v>42466</v>
      </c>
      <c r="X28" s="53">
        <f t="shared" si="2"/>
        <v>100000</v>
      </c>
      <c r="Y28" s="53">
        <f t="shared" si="3"/>
        <v>53251</v>
      </c>
      <c r="Z28" s="53">
        <f t="shared" si="18"/>
        <v>153251</v>
      </c>
      <c r="AA28" s="176">
        <f t="shared" si="21"/>
        <v>153.251</v>
      </c>
      <c r="AB28" s="215"/>
      <c r="AC28" s="176">
        <f t="shared" si="32"/>
        <v>-53251</v>
      </c>
      <c r="AD28" s="176">
        <f t="shared" si="19"/>
        <v>-53.250999999999998</v>
      </c>
      <c r="AE28" s="176">
        <f t="shared" si="27"/>
        <v>153251</v>
      </c>
      <c r="AF28" s="176">
        <f t="shared" si="4"/>
        <v>100</v>
      </c>
      <c r="AG28" s="308">
        <v>101355</v>
      </c>
      <c r="AH28" s="308">
        <v>25500</v>
      </c>
      <c r="AI28" s="309">
        <f t="shared" si="10"/>
        <v>126855</v>
      </c>
      <c r="AJ28" s="176">
        <f t="shared" si="5"/>
        <v>82.775968835439897</v>
      </c>
      <c r="AK28" s="178"/>
      <c r="AL28" s="304"/>
      <c r="AM28" s="304"/>
      <c r="AN28" s="236">
        <f t="shared" si="6"/>
        <v>53251</v>
      </c>
      <c r="AO28" s="235">
        <f t="shared" si="7"/>
        <v>0</v>
      </c>
      <c r="AP28" s="235">
        <f t="shared" si="11"/>
        <v>-26396</v>
      </c>
    </row>
    <row r="29" spans="1:42" s="41" customFormat="1" ht="17.45" customHeight="1">
      <c r="A29" s="62" t="s">
        <v>33</v>
      </c>
      <c r="B29" s="47">
        <f>B9+B16</f>
        <v>17337000</v>
      </c>
      <c r="C29" s="47">
        <f>C9+C16</f>
        <v>17097189.75</v>
      </c>
      <c r="D29" s="47">
        <f t="shared" si="0"/>
        <v>98.61677193286036</v>
      </c>
      <c r="E29" s="47">
        <f>E9+E16</f>
        <v>17097189.75</v>
      </c>
      <c r="F29" s="47">
        <f t="shared" si="12"/>
        <v>100</v>
      </c>
      <c r="G29" s="49">
        <f>G9+G16</f>
        <v>0</v>
      </c>
      <c r="H29" s="201">
        <f>H9+H16</f>
        <v>18615257.48</v>
      </c>
      <c r="I29" s="201">
        <f>I9+I16</f>
        <v>17587818.649999999</v>
      </c>
      <c r="J29" s="201">
        <f>J9+J16</f>
        <v>1503110.57</v>
      </c>
      <c r="K29" s="201">
        <f>K9+K16</f>
        <v>19090929.219999999</v>
      </c>
      <c r="L29" s="201">
        <f t="shared" si="15"/>
        <v>102.55527886472188</v>
      </c>
      <c r="M29" s="201">
        <f>M9+M16</f>
        <v>19090929.219999999</v>
      </c>
      <c r="N29" s="201">
        <f t="shared" si="16"/>
        <v>102.55527886472188</v>
      </c>
      <c r="O29" s="201">
        <f>O9+O16</f>
        <v>19037733.639999997</v>
      </c>
      <c r="P29" s="201">
        <f t="shared" si="25"/>
        <v>99.721356779510387</v>
      </c>
      <c r="Q29" s="201">
        <f t="shared" ref="Q29:W29" si="33">Q9+Q16</f>
        <v>53195.580000000075</v>
      </c>
      <c r="R29" s="201">
        <f t="shared" si="33"/>
        <v>16973628.57</v>
      </c>
      <c r="S29" s="201">
        <f t="shared" si="33"/>
        <v>3480424.83</v>
      </c>
      <c r="T29" s="201">
        <f t="shared" si="33"/>
        <v>11919087.76</v>
      </c>
      <c r="U29" s="201">
        <f t="shared" si="33"/>
        <v>1011586.76</v>
      </c>
      <c r="V29" s="201">
        <f t="shared" si="33"/>
        <v>379394.9</v>
      </c>
      <c r="W29" s="201">
        <f t="shared" si="33"/>
        <v>775856.18</v>
      </c>
      <c r="X29" s="201">
        <f t="shared" si="2"/>
        <v>12298482.66</v>
      </c>
      <c r="Y29" s="201">
        <f t="shared" si="3"/>
        <v>1787442.94</v>
      </c>
      <c r="Z29" s="201">
        <f>X29+Y29</f>
        <v>14085925.6</v>
      </c>
      <c r="AA29" s="201">
        <f t="shared" si="21"/>
        <v>82.987120531765001</v>
      </c>
      <c r="AB29" s="216"/>
      <c r="AC29" s="201">
        <f t="shared" si="32"/>
        <v>2887702.9700000007</v>
      </c>
      <c r="AD29" s="201">
        <f t="shared" si="19"/>
        <v>17.012879468235003</v>
      </c>
      <c r="AE29" s="201">
        <f>AE9+AE16</f>
        <v>14085925.599999998</v>
      </c>
      <c r="AF29" s="201">
        <f t="shared" si="4"/>
        <v>99.999999999999986</v>
      </c>
      <c r="AG29" s="310">
        <f>AG9+AG16</f>
        <v>7131502.8400000008</v>
      </c>
      <c r="AH29" s="310">
        <f>AH9+AH16</f>
        <v>1116015.74</v>
      </c>
      <c r="AI29" s="307">
        <f t="shared" si="10"/>
        <v>8247518.580000001</v>
      </c>
      <c r="AJ29" s="201">
        <f t="shared" si="5"/>
        <v>58.551484752979263</v>
      </c>
      <c r="AK29" s="178"/>
      <c r="AL29" s="304"/>
      <c r="AM29" s="304"/>
      <c r="AN29" s="232">
        <f t="shared" si="6"/>
        <v>-2887702.9700000007</v>
      </c>
      <c r="AO29" s="232">
        <f t="shared" si="7"/>
        <v>0</v>
      </c>
      <c r="AP29" s="232">
        <f t="shared" si="11"/>
        <v>-5838407.0199999968</v>
      </c>
    </row>
    <row r="30" spans="1:42" s="65" customFormat="1" ht="17.45" customHeight="1">
      <c r="C30" s="66"/>
      <c r="D30" s="66"/>
      <c r="H30" s="152"/>
      <c r="I30" s="152"/>
      <c r="J30" s="152"/>
      <c r="K30" s="152"/>
      <c r="L30" s="152"/>
      <c r="M30" s="66"/>
      <c r="N30" s="66"/>
      <c r="R30" s="64"/>
      <c r="S30" s="56"/>
      <c r="W30" s="56"/>
      <c r="X30" s="56"/>
      <c r="Y30" s="56"/>
      <c r="Z30" s="56"/>
      <c r="AA30" s="63"/>
      <c r="AB30" s="44"/>
      <c r="AC30" s="56"/>
      <c r="AD30" s="63"/>
      <c r="AE30" s="63"/>
      <c r="AF30" s="66"/>
      <c r="AG30" s="56"/>
      <c r="AH30" s="56"/>
      <c r="AI30" s="56"/>
      <c r="AJ30" s="56"/>
      <c r="AL30" s="56"/>
      <c r="AM30" s="56"/>
      <c r="AN30" s="56"/>
      <c r="AO30" s="56"/>
      <c r="AP30" s="56"/>
    </row>
    <row r="31" spans="1:42" s="65" customFormat="1" ht="17.45" customHeight="1">
      <c r="C31" s="66"/>
      <c r="D31" s="66"/>
      <c r="M31" s="66"/>
      <c r="N31" s="66"/>
      <c r="R31" s="56"/>
      <c r="S31" s="56"/>
      <c r="W31" s="56"/>
      <c r="X31" s="56"/>
      <c r="Y31" s="56"/>
      <c r="Z31" s="56"/>
      <c r="AA31" s="63"/>
      <c r="AB31" s="44"/>
      <c r="AC31" s="56"/>
      <c r="AD31" s="63"/>
      <c r="AE31" s="63"/>
      <c r="AF31" s="63"/>
      <c r="AG31" s="56"/>
      <c r="AH31" s="56"/>
      <c r="AI31" s="56"/>
      <c r="AJ31" s="56"/>
      <c r="AL31" s="56"/>
      <c r="AM31" s="56"/>
      <c r="AN31" s="56"/>
      <c r="AO31" s="56"/>
      <c r="AP31" s="56"/>
    </row>
    <row r="32" spans="1:42" s="129" customFormat="1" ht="17.45" customHeight="1">
      <c r="A32" s="164" t="s">
        <v>58</v>
      </c>
      <c r="C32" s="423"/>
      <c r="D32" s="423"/>
      <c r="M32" s="423"/>
      <c r="N32" s="423"/>
      <c r="R32" s="128"/>
      <c r="S32" s="128"/>
      <c r="W32" s="128"/>
      <c r="X32" s="128"/>
      <c r="Y32" s="128"/>
      <c r="Z32" s="128"/>
      <c r="AA32" s="130"/>
      <c r="AB32" s="131"/>
      <c r="AC32" s="382" t="s">
        <v>37</v>
      </c>
      <c r="AD32" s="382"/>
      <c r="AE32" s="383" t="s">
        <v>38</v>
      </c>
      <c r="AF32" s="383"/>
      <c r="AG32" s="128"/>
      <c r="AH32" s="128"/>
      <c r="AI32" s="128"/>
      <c r="AJ32" s="128"/>
      <c r="AL32" s="128"/>
      <c r="AM32" s="128"/>
      <c r="AN32" s="128"/>
      <c r="AO32" s="128"/>
      <c r="AP32" s="128"/>
    </row>
    <row r="33" spans="1:48" s="128" customFormat="1" ht="21" customHeight="1">
      <c r="A33" s="132" t="s">
        <v>117</v>
      </c>
      <c r="C33" s="130"/>
      <c r="D33" s="130"/>
      <c r="M33" s="130"/>
      <c r="N33" s="130"/>
      <c r="S33" s="130"/>
      <c r="T33" s="130"/>
      <c r="X33" s="127"/>
      <c r="Y33" s="127"/>
      <c r="Z33" s="127"/>
      <c r="AA33" s="127"/>
      <c r="AB33" s="127"/>
      <c r="AC33" s="130"/>
      <c r="AD33" s="130"/>
      <c r="AJ33" s="129"/>
      <c r="AK33" s="129"/>
      <c r="AL33" s="229"/>
      <c r="AM33" s="229"/>
      <c r="AN33" s="130"/>
      <c r="AO33" s="130"/>
      <c r="AQ33" s="131"/>
      <c r="AR33" s="131"/>
      <c r="AS33" s="131"/>
      <c r="AT33" s="130"/>
      <c r="AU33" s="130"/>
    </row>
    <row r="34" spans="1:48" s="128" customFormat="1" ht="21" customHeight="1">
      <c r="A34" s="132" t="s">
        <v>116</v>
      </c>
      <c r="C34" s="130"/>
      <c r="D34" s="130"/>
      <c r="M34" s="130"/>
      <c r="N34" s="130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</row>
    <row r="35" spans="1:48" s="128" customFormat="1" ht="21" customHeight="1">
      <c r="A35" s="132" t="s">
        <v>148</v>
      </c>
      <c r="C35" s="130"/>
      <c r="D35" s="130"/>
      <c r="M35" s="130"/>
      <c r="N35" s="130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</row>
    <row r="36" spans="1:48" s="128" customFormat="1" ht="21" customHeight="1">
      <c r="A36" s="133" t="s">
        <v>127</v>
      </c>
      <c r="C36" s="130"/>
      <c r="D36" s="130"/>
      <c r="M36" s="130"/>
      <c r="N36" s="130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</row>
    <row r="37" spans="1:48" s="128" customFormat="1" ht="21" customHeight="1">
      <c r="A37" s="133" t="s">
        <v>128</v>
      </c>
      <c r="C37" s="130"/>
      <c r="D37" s="130"/>
      <c r="M37" s="130"/>
      <c r="N37" s="130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</row>
    <row r="38" spans="1:48" s="128" customFormat="1" ht="21" customHeight="1">
      <c r="A38" s="133" t="s">
        <v>129</v>
      </c>
      <c r="C38" s="130"/>
      <c r="D38" s="130"/>
      <c r="M38" s="130"/>
      <c r="N38" s="130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</row>
    <row r="39" spans="1:48" s="128" customFormat="1" ht="21" customHeight="1">
      <c r="A39" s="133" t="s">
        <v>70</v>
      </c>
      <c r="C39" s="130"/>
      <c r="D39" s="130"/>
      <c r="M39" s="130"/>
      <c r="N39" s="130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</row>
    <row r="40" spans="1:48" s="128" customFormat="1" ht="21" customHeight="1">
      <c r="A40" s="133" t="s">
        <v>71</v>
      </c>
      <c r="C40" s="130"/>
      <c r="D40" s="130"/>
      <c r="M40" s="130"/>
      <c r="N40" s="130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</row>
    <row r="41" spans="1:48" s="128" customFormat="1" ht="21" customHeight="1">
      <c r="A41" s="133" t="s">
        <v>130</v>
      </c>
      <c r="C41" s="130"/>
      <c r="D41" s="130"/>
      <c r="M41" s="130"/>
      <c r="N41" s="130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</row>
    <row r="42" spans="1:48" s="128" customFormat="1" ht="21" customHeight="1">
      <c r="A42" s="133" t="s">
        <v>131</v>
      </c>
      <c r="C42" s="130"/>
      <c r="D42" s="130"/>
      <c r="M42" s="130"/>
      <c r="N42" s="130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</row>
    <row r="43" spans="1:48" s="128" customFormat="1" ht="21" customHeight="1">
      <c r="A43" s="133" t="s">
        <v>132</v>
      </c>
      <c r="C43" s="130"/>
      <c r="D43" s="130"/>
      <c r="M43" s="130"/>
      <c r="N43" s="130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</row>
    <row r="44" spans="1:48" s="128" customFormat="1" ht="21" customHeight="1">
      <c r="A44" s="133" t="s">
        <v>133</v>
      </c>
      <c r="C44" s="130"/>
      <c r="D44" s="130"/>
      <c r="M44" s="130"/>
      <c r="N44" s="130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</row>
    <row r="45" spans="1:48" s="128" customFormat="1" ht="21" customHeight="1">
      <c r="A45" s="133" t="s">
        <v>134</v>
      </c>
      <c r="C45" s="130"/>
      <c r="D45" s="130"/>
      <c r="M45" s="130"/>
      <c r="N45" s="130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</row>
    <row r="46" spans="1:48" s="128" customFormat="1" ht="21" customHeight="1">
      <c r="A46" s="133" t="s">
        <v>135</v>
      </c>
      <c r="C46" s="130"/>
      <c r="D46" s="130"/>
      <c r="M46" s="130"/>
      <c r="N46" s="130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</row>
    <row r="47" spans="1:48" s="128" customFormat="1" ht="21" customHeight="1">
      <c r="A47" s="135" t="s">
        <v>136</v>
      </c>
      <c r="C47" s="130"/>
      <c r="D47" s="130"/>
      <c r="M47" s="130"/>
      <c r="N47" s="130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</row>
    <row r="48" spans="1:48" ht="21" customHeight="1">
      <c r="A48" s="111" t="s">
        <v>76</v>
      </c>
      <c r="S48" s="68"/>
      <c r="T48" s="68"/>
      <c r="U48" s="68"/>
      <c r="V48" s="68"/>
      <c r="W48" s="68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9"/>
      <c r="AK48" s="69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</row>
    <row r="49" spans="7:42" ht="17.45" customHeight="1"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L49" s="111"/>
      <c r="AM49" s="111"/>
      <c r="AN49" s="111"/>
      <c r="AO49" s="111"/>
      <c r="AP49" s="111"/>
    </row>
    <row r="50" spans="7:42" ht="17.45" customHeight="1">
      <c r="S50" s="63"/>
      <c r="T50" s="63"/>
      <c r="U50" s="56"/>
      <c r="V50" s="56"/>
      <c r="AA50" s="56"/>
      <c r="AB50" s="56"/>
      <c r="AC50" s="63"/>
      <c r="AE50" s="56"/>
      <c r="AF50" s="56"/>
      <c r="AJ50" s="65"/>
      <c r="AM50" s="63"/>
      <c r="AN50" s="63"/>
      <c r="AO50" s="63"/>
    </row>
  </sheetData>
  <mergeCells count="43">
    <mergeCell ref="T8:U8"/>
    <mergeCell ref="V8:W8"/>
    <mergeCell ref="X8:AA8"/>
    <mergeCell ref="AC8:AD8"/>
    <mergeCell ref="AE8:AF8"/>
    <mergeCell ref="R4:AJ4"/>
    <mergeCell ref="T5:U5"/>
    <mergeCell ref="H4:Q4"/>
    <mergeCell ref="I5:L5"/>
    <mergeCell ref="M5:N5"/>
    <mergeCell ref="O5:P5"/>
    <mergeCell ref="X5:AA5"/>
    <mergeCell ref="AB5:AB6"/>
    <mergeCell ref="AC5:AD5"/>
    <mergeCell ref="AE5:AF5"/>
    <mergeCell ref="X6:Y6"/>
    <mergeCell ref="Z6:Z7"/>
    <mergeCell ref="AE6:AF6"/>
    <mergeCell ref="I6:J6"/>
    <mergeCell ref="K6:K7"/>
    <mergeCell ref="M6:N6"/>
    <mergeCell ref="AG5:AJ5"/>
    <mergeCell ref="T6:U6"/>
    <mergeCell ref="AI6:AJ6"/>
    <mergeCell ref="C32:D32"/>
    <mergeCell ref="C8:D8"/>
    <mergeCell ref="E8:F8"/>
    <mergeCell ref="K8:L8"/>
    <mergeCell ref="M8:N8"/>
    <mergeCell ref="O8:P8"/>
    <mergeCell ref="M32:N32"/>
    <mergeCell ref="V5:W5"/>
    <mergeCell ref="V6:W6"/>
    <mergeCell ref="O6:P6"/>
    <mergeCell ref="AG8:AJ8"/>
    <mergeCell ref="AC32:AD32"/>
    <mergeCell ref="AE32:AF32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AS50"/>
  <sheetViews>
    <sheetView zoomScale="80" zoomScaleNormal="80" workbookViewId="0">
      <pane xSplit="7" ySplit="8" topLeftCell="X9" activePane="bottomRight" state="frozen"/>
      <selection pane="topRight" activeCell="H1" sqref="H1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6.375" style="61" customWidth="1"/>
    <col min="2" max="2" width="16.875" style="61" hidden="1" customWidth="1"/>
    <col min="3" max="3" width="16.375" style="157" hidden="1" customWidth="1"/>
    <col min="4" max="4" width="9.125" style="157" hidden="1" customWidth="1"/>
    <col min="5" max="5" width="16.625" style="61" hidden="1" customWidth="1"/>
    <col min="6" max="6" width="9.125" style="61" hidden="1" customWidth="1"/>
    <col min="7" max="7" width="12.25" style="56" hidden="1" customWidth="1"/>
    <col min="8" max="8" width="20.5" style="56" customWidth="1"/>
    <col min="9" max="9" width="20" style="56" bestFit="1" customWidth="1"/>
    <col min="10" max="10" width="16.875" style="56" bestFit="1" customWidth="1"/>
    <col min="11" max="11" width="20" style="56" bestFit="1" customWidth="1"/>
    <col min="12" max="12" width="9.625" style="56" bestFit="1" customWidth="1"/>
    <col min="13" max="13" width="19" style="63" customWidth="1"/>
    <col min="14" max="14" width="9.625" style="63" bestFit="1" customWidth="1"/>
    <col min="15" max="15" width="19.625" style="56" customWidth="1"/>
    <col min="16" max="16" width="9.625" style="56" bestFit="1" customWidth="1"/>
    <col min="17" max="17" width="19.375" style="56" customWidth="1"/>
    <col min="18" max="18" width="20.5" style="56" customWidth="1"/>
    <col min="19" max="19" width="17.125" style="56" customWidth="1"/>
    <col min="20" max="22" width="16.625" style="65" customWidth="1"/>
    <col min="23" max="23" width="16.625" style="56" customWidth="1"/>
    <col min="24" max="26" width="17.875" style="56" customWidth="1"/>
    <col min="27" max="27" width="9.875" style="63" bestFit="1" customWidth="1"/>
    <col min="28" max="28" width="16.875" style="44" bestFit="1" customWidth="1"/>
    <col min="29" max="29" width="17.25" style="56" bestFit="1" customWidth="1"/>
    <col min="30" max="30" width="9.875" style="63" bestFit="1" customWidth="1"/>
    <col min="31" max="31" width="19.125" style="63" customWidth="1"/>
    <col min="32" max="32" width="10.875" style="63" customWidth="1"/>
    <col min="33" max="33" width="26.25" style="56" customWidth="1"/>
    <col min="34" max="34" width="17.25" style="56" bestFit="1" customWidth="1"/>
    <col min="35" max="35" width="18.875" style="56" customWidth="1"/>
    <col min="36" max="36" width="9.875" style="56" bestFit="1" customWidth="1"/>
    <col min="37" max="37" width="14.25" style="61" bestFit="1" customWidth="1"/>
    <col min="38" max="38" width="17.5" style="56" bestFit="1" customWidth="1"/>
    <col min="39" max="39" width="16" style="56" bestFit="1" customWidth="1"/>
    <col min="40" max="40" width="18.875" style="56" bestFit="1" customWidth="1"/>
    <col min="41" max="41" width="20.25" style="56" bestFit="1" customWidth="1"/>
    <col min="42" max="42" width="22.625" style="56" bestFit="1" customWidth="1"/>
    <col min="43" max="16384" width="9" style="61"/>
  </cols>
  <sheetData>
    <row r="1" spans="1:42" s="124" customFormat="1" ht="17.45" customHeight="1">
      <c r="A1" s="40" t="s">
        <v>104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  <c r="U1" s="41"/>
      <c r="V1" s="41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L1" s="40"/>
      <c r="AM1" s="40"/>
      <c r="AN1" s="40"/>
      <c r="AO1" s="40"/>
      <c r="AP1" s="40"/>
    </row>
    <row r="2" spans="1:42" s="124" customFormat="1" ht="17.45" customHeight="1">
      <c r="A2" s="124" t="s">
        <v>88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  <c r="U2" s="41"/>
      <c r="V2" s="41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L2" s="40"/>
      <c r="AM2" s="40"/>
      <c r="AN2" s="40"/>
      <c r="AO2" s="40"/>
      <c r="AP2" s="40"/>
    </row>
    <row r="3" spans="1:42" s="124" customFormat="1" ht="17.45" customHeight="1">
      <c r="A3" s="42" t="s">
        <v>191</v>
      </c>
      <c r="B3" s="155"/>
      <c r="C3" s="155"/>
      <c r="D3" s="155"/>
      <c r="E3" s="155"/>
      <c r="F3" s="155"/>
      <c r="G3" s="40"/>
      <c r="H3" s="42"/>
      <c r="I3" s="42"/>
      <c r="J3" s="42"/>
      <c r="K3" s="42"/>
      <c r="L3" s="42"/>
      <c r="M3" s="43"/>
      <c r="N3" s="42"/>
      <c r="O3" s="43"/>
      <c r="P3" s="42"/>
      <c r="Q3" s="40"/>
      <c r="R3" s="40"/>
      <c r="S3" s="40"/>
      <c r="T3" s="41"/>
      <c r="U3" s="41"/>
      <c r="V3" s="41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L3" s="40"/>
      <c r="AM3" s="40"/>
      <c r="AN3" s="40"/>
      <c r="AO3" s="40"/>
      <c r="AP3" s="40"/>
    </row>
    <row r="4" spans="1:42" s="124" customFormat="1" ht="17.45" customHeight="1">
      <c r="A4" s="427" t="s">
        <v>0</v>
      </c>
      <c r="B4" s="427" t="s">
        <v>56</v>
      </c>
      <c r="C4" s="427"/>
      <c r="D4" s="427"/>
      <c r="E4" s="427"/>
      <c r="F4" s="427"/>
      <c r="G4" s="165"/>
      <c r="H4" s="395" t="s">
        <v>55</v>
      </c>
      <c r="I4" s="396"/>
      <c r="J4" s="396"/>
      <c r="K4" s="396"/>
      <c r="L4" s="396"/>
      <c r="M4" s="396"/>
      <c r="N4" s="396"/>
      <c r="O4" s="396"/>
      <c r="P4" s="396"/>
      <c r="Q4" s="397"/>
      <c r="R4" s="364"/>
      <c r="S4" s="364"/>
      <c r="T4" s="365"/>
      <c r="U4" s="365"/>
      <c r="V4" s="365"/>
      <c r="W4" s="365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L4" s="40"/>
      <c r="AM4" s="40"/>
      <c r="AN4" s="40"/>
      <c r="AO4" s="40"/>
      <c r="AP4" s="40"/>
    </row>
    <row r="5" spans="1:42" s="156" customFormat="1" ht="17.45" customHeight="1">
      <c r="A5" s="427"/>
      <c r="B5" s="166" t="s">
        <v>1</v>
      </c>
      <c r="C5" s="428" t="s">
        <v>5</v>
      </c>
      <c r="D5" s="429"/>
      <c r="E5" s="429" t="s">
        <v>50</v>
      </c>
      <c r="F5" s="430"/>
      <c r="G5" s="72" t="s">
        <v>94</v>
      </c>
      <c r="H5" s="107" t="s">
        <v>1</v>
      </c>
      <c r="I5" s="398" t="s">
        <v>46</v>
      </c>
      <c r="J5" s="398"/>
      <c r="K5" s="398"/>
      <c r="L5" s="399"/>
      <c r="M5" s="404" t="s">
        <v>5</v>
      </c>
      <c r="N5" s="405"/>
      <c r="O5" s="405" t="s">
        <v>50</v>
      </c>
      <c r="P5" s="401"/>
      <c r="Q5" s="108" t="s">
        <v>94</v>
      </c>
      <c r="R5" s="109" t="s">
        <v>1</v>
      </c>
      <c r="S5" s="110" t="s">
        <v>4</v>
      </c>
      <c r="T5" s="369" t="s">
        <v>2</v>
      </c>
      <c r="U5" s="370"/>
      <c r="V5" s="369" t="s">
        <v>2</v>
      </c>
      <c r="W5" s="371"/>
      <c r="X5" s="372" t="s">
        <v>46</v>
      </c>
      <c r="Y5" s="372"/>
      <c r="Z5" s="372"/>
      <c r="AA5" s="373"/>
      <c r="AB5" s="374" t="s">
        <v>3</v>
      </c>
      <c r="AC5" s="362" t="s">
        <v>48</v>
      </c>
      <c r="AD5" s="362"/>
      <c r="AE5" s="376" t="s">
        <v>115</v>
      </c>
      <c r="AF5" s="369"/>
      <c r="AG5" s="362" t="s">
        <v>114</v>
      </c>
      <c r="AH5" s="362"/>
      <c r="AI5" s="362"/>
      <c r="AJ5" s="362"/>
      <c r="AL5" s="80"/>
      <c r="AM5" s="80"/>
      <c r="AN5" s="80"/>
      <c r="AO5" s="80"/>
      <c r="AP5" s="80"/>
    </row>
    <row r="6" spans="1:42" s="161" customFormat="1" ht="17.45" customHeight="1">
      <c r="A6" s="427"/>
      <c r="B6" s="167" t="s">
        <v>6</v>
      </c>
      <c r="C6" s="431" t="s">
        <v>49</v>
      </c>
      <c r="D6" s="432"/>
      <c r="E6" s="431" t="s">
        <v>100</v>
      </c>
      <c r="F6" s="433"/>
      <c r="G6" s="76" t="s">
        <v>93</v>
      </c>
      <c r="H6" s="77" t="s">
        <v>106</v>
      </c>
      <c r="I6" s="400" t="s">
        <v>45</v>
      </c>
      <c r="J6" s="401"/>
      <c r="K6" s="402" t="s">
        <v>47</v>
      </c>
      <c r="L6" s="78" t="s">
        <v>44</v>
      </c>
      <c r="M6" s="406" t="s">
        <v>204</v>
      </c>
      <c r="N6" s="407"/>
      <c r="O6" s="406" t="s">
        <v>205</v>
      </c>
      <c r="P6" s="408"/>
      <c r="Q6" s="79" t="s">
        <v>93</v>
      </c>
      <c r="R6" s="94" t="s">
        <v>111</v>
      </c>
      <c r="S6" s="95" t="s">
        <v>112</v>
      </c>
      <c r="T6" s="385" t="s">
        <v>206</v>
      </c>
      <c r="U6" s="387"/>
      <c r="V6" s="434" t="s">
        <v>207</v>
      </c>
      <c r="W6" s="435"/>
      <c r="X6" s="370" t="s">
        <v>45</v>
      </c>
      <c r="Y6" s="371"/>
      <c r="Z6" s="365" t="s">
        <v>47</v>
      </c>
      <c r="AA6" s="96" t="s">
        <v>44</v>
      </c>
      <c r="AB6" s="375"/>
      <c r="AC6" s="94" t="s">
        <v>45</v>
      </c>
      <c r="AD6" s="96" t="s">
        <v>44</v>
      </c>
      <c r="AE6" s="385" t="s">
        <v>194</v>
      </c>
      <c r="AF6" s="386"/>
      <c r="AG6" s="97" t="s">
        <v>199</v>
      </c>
      <c r="AH6" s="97" t="s">
        <v>210</v>
      </c>
      <c r="AI6" s="362" t="s">
        <v>113</v>
      </c>
      <c r="AJ6" s="362"/>
      <c r="AL6" s="80"/>
      <c r="AM6" s="80"/>
      <c r="AN6" s="80"/>
      <c r="AO6" s="80"/>
      <c r="AP6" s="80"/>
    </row>
    <row r="7" spans="1:42" s="156" customFormat="1" ht="17.45" customHeight="1">
      <c r="A7" s="427"/>
      <c r="B7" s="168"/>
      <c r="C7" s="169" t="s">
        <v>8</v>
      </c>
      <c r="D7" s="166" t="s">
        <v>44</v>
      </c>
      <c r="E7" s="169" t="s">
        <v>8</v>
      </c>
      <c r="F7" s="170" t="s">
        <v>44</v>
      </c>
      <c r="G7" s="83" t="s">
        <v>96</v>
      </c>
      <c r="H7" s="84"/>
      <c r="I7" s="85" t="s">
        <v>35</v>
      </c>
      <c r="J7" s="85" t="s">
        <v>34</v>
      </c>
      <c r="K7" s="403"/>
      <c r="L7" s="86"/>
      <c r="M7" s="87" t="s">
        <v>8</v>
      </c>
      <c r="N7" s="73" t="s">
        <v>44</v>
      </c>
      <c r="O7" s="87" t="s">
        <v>8</v>
      </c>
      <c r="P7" s="74" t="s">
        <v>44</v>
      </c>
      <c r="Q7" s="88" t="s">
        <v>105</v>
      </c>
      <c r="R7" s="98"/>
      <c r="S7" s="98"/>
      <c r="T7" s="99" t="s">
        <v>35</v>
      </c>
      <c r="U7" s="99" t="s">
        <v>34</v>
      </c>
      <c r="V7" s="99" t="s">
        <v>35</v>
      </c>
      <c r="W7" s="99" t="s">
        <v>34</v>
      </c>
      <c r="X7" s="100" t="s">
        <v>35</v>
      </c>
      <c r="Y7" s="100" t="s">
        <v>34</v>
      </c>
      <c r="Z7" s="384"/>
      <c r="AA7" s="101"/>
      <c r="AB7" s="102" t="s">
        <v>34</v>
      </c>
      <c r="AC7" s="98"/>
      <c r="AD7" s="103"/>
      <c r="AE7" s="93" t="s">
        <v>8</v>
      </c>
      <c r="AF7" s="92" t="s">
        <v>44</v>
      </c>
      <c r="AG7" s="100" t="s">
        <v>8</v>
      </c>
      <c r="AH7" s="100" t="s">
        <v>8</v>
      </c>
      <c r="AI7" s="100" t="s">
        <v>7</v>
      </c>
      <c r="AJ7" s="100" t="s">
        <v>44</v>
      </c>
      <c r="AL7" s="212"/>
      <c r="AM7" s="212"/>
      <c r="AN7" s="212"/>
      <c r="AO7" s="212"/>
      <c r="AP7" s="212"/>
    </row>
    <row r="8" spans="1:42" s="156" customFormat="1" ht="17.45" customHeight="1">
      <c r="A8" s="427"/>
      <c r="B8" s="165" t="s">
        <v>9</v>
      </c>
      <c r="C8" s="427" t="s">
        <v>10</v>
      </c>
      <c r="D8" s="427"/>
      <c r="E8" s="427" t="s">
        <v>11</v>
      </c>
      <c r="F8" s="427"/>
      <c r="G8" s="160"/>
      <c r="H8" s="90" t="s">
        <v>12</v>
      </c>
      <c r="I8" s="90" t="s">
        <v>13</v>
      </c>
      <c r="J8" s="90" t="s">
        <v>52</v>
      </c>
      <c r="K8" s="380" t="s">
        <v>109</v>
      </c>
      <c r="L8" s="381"/>
      <c r="M8" s="380" t="s">
        <v>36</v>
      </c>
      <c r="N8" s="381"/>
      <c r="O8" s="380" t="s">
        <v>118</v>
      </c>
      <c r="P8" s="381"/>
      <c r="Q8" s="90" t="s">
        <v>65</v>
      </c>
      <c r="R8" s="104" t="s">
        <v>66</v>
      </c>
      <c r="S8" s="104" t="s">
        <v>119</v>
      </c>
      <c r="T8" s="358" t="s">
        <v>120</v>
      </c>
      <c r="U8" s="360"/>
      <c r="V8" s="358" t="s">
        <v>121</v>
      </c>
      <c r="W8" s="360"/>
      <c r="X8" s="358" t="s">
        <v>122</v>
      </c>
      <c r="Y8" s="359"/>
      <c r="Z8" s="359"/>
      <c r="AA8" s="360"/>
      <c r="AB8" s="104" t="s">
        <v>123</v>
      </c>
      <c r="AC8" s="358" t="s">
        <v>124</v>
      </c>
      <c r="AD8" s="360"/>
      <c r="AE8" s="361" t="s">
        <v>125</v>
      </c>
      <c r="AF8" s="361"/>
      <c r="AG8" s="358" t="s">
        <v>126</v>
      </c>
      <c r="AH8" s="359"/>
      <c r="AI8" s="359"/>
      <c r="AJ8" s="360"/>
      <c r="AL8" s="91"/>
      <c r="AM8" s="91"/>
      <c r="AN8" s="91" t="s">
        <v>189</v>
      </c>
      <c r="AO8" s="91" t="s">
        <v>185</v>
      </c>
      <c r="AP8" s="91" t="s">
        <v>186</v>
      </c>
    </row>
    <row r="9" spans="1:42" s="50" customFormat="1" ht="17.45" customHeight="1">
      <c r="A9" s="115" t="s">
        <v>14</v>
      </c>
      <c r="B9" s="116">
        <f>SUM(B10:B15)</f>
        <v>9694832.2200000007</v>
      </c>
      <c r="C9" s="116">
        <f>SUM(C10:C15)</f>
        <v>8966628.1899999995</v>
      </c>
      <c r="D9" s="119">
        <f t="shared" ref="D9:D29" si="0">C9*100/B9</f>
        <v>92.488740253825654</v>
      </c>
      <c r="E9" s="116">
        <f>SUM(E10:E15)</f>
        <v>8966628.1899999995</v>
      </c>
      <c r="F9" s="119">
        <f>E9*100/C9</f>
        <v>100</v>
      </c>
      <c r="G9" s="117">
        <f>SUM(G10:G15)</f>
        <v>0</v>
      </c>
      <c r="H9" s="200">
        <f>SUM(H10:H15)</f>
        <v>9609634.1766666658</v>
      </c>
      <c r="I9" s="200">
        <f>SUM(I10:I15)</f>
        <v>9222464.879999999</v>
      </c>
      <c r="J9" s="200">
        <f>SUM(J10:J15)</f>
        <v>338291.27</v>
      </c>
      <c r="K9" s="200">
        <f>SUM(K10:K15)</f>
        <v>9560756.1499999985</v>
      </c>
      <c r="L9" s="201">
        <f>K9*100/H9</f>
        <v>99.491364335331838</v>
      </c>
      <c r="M9" s="200">
        <f>SUM(M10:M15)</f>
        <v>9087422</v>
      </c>
      <c r="N9" s="201">
        <f t="shared" ref="N9:N29" si="1">M9*100/H9</f>
        <v>94.565743429290379</v>
      </c>
      <c r="O9" s="200">
        <f>SUM(O10:O15)</f>
        <v>8958284.8999999985</v>
      </c>
      <c r="P9" s="201">
        <f t="shared" ref="P9:P29" si="2">O9*100/M9</f>
        <v>98.578946812418295</v>
      </c>
      <c r="Q9" s="200">
        <f t="shared" ref="Q9:W9" si="3">SUM(Q10:Q15)</f>
        <v>129137.10000000015</v>
      </c>
      <c r="R9" s="200">
        <f t="shared" si="3"/>
        <v>8774918.1699999999</v>
      </c>
      <c r="S9" s="200">
        <f t="shared" si="3"/>
        <v>2526973.14</v>
      </c>
      <c r="T9" s="200">
        <f t="shared" si="3"/>
        <v>7506806.3500000006</v>
      </c>
      <c r="U9" s="202">
        <f t="shared" si="3"/>
        <v>0</v>
      </c>
      <c r="V9" s="200">
        <f t="shared" si="3"/>
        <v>457698.35000000003</v>
      </c>
      <c r="W9" s="200">
        <f t="shared" si="3"/>
        <v>248136.36</v>
      </c>
      <c r="X9" s="238">
        <f>T9+V9</f>
        <v>7964504.7000000002</v>
      </c>
      <c r="Y9" s="238">
        <f>U9+W9</f>
        <v>248136.36</v>
      </c>
      <c r="Z9" s="238">
        <f>X9+Y9</f>
        <v>8212641.0600000005</v>
      </c>
      <c r="AA9" s="201">
        <f t="shared" ref="AA9:AA29" si="4">Z9*100/R9</f>
        <v>93.592223891929464</v>
      </c>
      <c r="AB9" s="147"/>
      <c r="AC9" s="201">
        <f t="shared" ref="AC9:AC18" si="5">R9-Z9</f>
        <v>562277.1099999994</v>
      </c>
      <c r="AD9" s="201">
        <f t="shared" ref="AD9:AD29" si="6">AC9*100/R9</f>
        <v>6.407776108070526</v>
      </c>
      <c r="AE9" s="200">
        <f>SUM(AE10:AE15)</f>
        <v>7393254.1200000001</v>
      </c>
      <c r="AF9" s="201">
        <f t="shared" ref="AF9:AF29" si="7">AE9*100/Z9</f>
        <v>90.022857032059306</v>
      </c>
      <c r="AG9" s="200">
        <f>SUM(AG10:AG15)</f>
        <v>4144702.3</v>
      </c>
      <c r="AH9" s="200">
        <f>SUM(AH10:AH15)</f>
        <v>770009.74</v>
      </c>
      <c r="AI9" s="200">
        <f>SUM(AI10:AI15)</f>
        <v>4914712.04</v>
      </c>
      <c r="AJ9" s="201">
        <f t="shared" ref="AJ9:AJ29" si="8">AI9*100/AE9</f>
        <v>66.475627108567451</v>
      </c>
      <c r="AK9" s="212"/>
      <c r="AL9" s="146"/>
      <c r="AM9" s="146"/>
      <c r="AN9" s="232">
        <f t="shared" ref="AN9:AN29" si="9">Z9-R9</f>
        <v>-562277.1099999994</v>
      </c>
      <c r="AO9" s="232">
        <f t="shared" ref="AO9:AO29" si="10">AE9-Z9</f>
        <v>-819386.94000000041</v>
      </c>
      <c r="AP9" s="232">
        <f t="shared" ref="AP9:AP29" si="11">AI9-AE9</f>
        <v>-2478542.08</v>
      </c>
    </row>
    <row r="10" spans="1:42" s="56" customFormat="1" ht="17.45" customHeight="1">
      <c r="A10" s="51" t="s">
        <v>15</v>
      </c>
      <c r="B10" s="120">
        <v>4996688.6100000003</v>
      </c>
      <c r="C10" s="120">
        <v>5258117.2300000004</v>
      </c>
      <c r="D10" s="120">
        <f t="shared" si="0"/>
        <v>105.23203746330712</v>
      </c>
      <c r="E10" s="120">
        <v>5258117.2299999995</v>
      </c>
      <c r="F10" s="120">
        <f>E10*100/C10</f>
        <v>99.999999999999986</v>
      </c>
      <c r="G10" s="120">
        <f>C10-E10</f>
        <v>0</v>
      </c>
      <c r="H10" s="176">
        <v>5539565.1966666663</v>
      </c>
      <c r="I10" s="176">
        <v>5326300.3</v>
      </c>
      <c r="J10" s="176">
        <v>0</v>
      </c>
      <c r="K10" s="176">
        <f>I10+J10</f>
        <v>5326300.3</v>
      </c>
      <c r="L10" s="176">
        <f>K10*100/H10</f>
        <v>96.150150975838415</v>
      </c>
      <c r="M10" s="53">
        <v>4830973.5199999996</v>
      </c>
      <c r="N10" s="176">
        <f t="shared" si="1"/>
        <v>87.208532592178003</v>
      </c>
      <c r="O10" s="53">
        <v>4830973.5199999996</v>
      </c>
      <c r="P10" s="176">
        <f t="shared" si="2"/>
        <v>100</v>
      </c>
      <c r="Q10" s="176">
        <f t="shared" ref="Q10:Q15" si="12">M10-O10</f>
        <v>0</v>
      </c>
      <c r="R10" s="53">
        <v>4713483.5199999996</v>
      </c>
      <c r="S10" s="176">
        <v>1255187.7</v>
      </c>
      <c r="T10" s="176">
        <v>4265874.37</v>
      </c>
      <c r="U10" s="176">
        <v>0</v>
      </c>
      <c r="V10" s="53">
        <v>358313.71</v>
      </c>
      <c r="W10" s="176">
        <v>0</v>
      </c>
      <c r="X10" s="223">
        <f>T10+V10</f>
        <v>4624188.08</v>
      </c>
      <c r="Y10" s="223">
        <f>U10+W10</f>
        <v>0</v>
      </c>
      <c r="Z10" s="223">
        <f>X10+Y10</f>
        <v>4624188.08</v>
      </c>
      <c r="AA10" s="176">
        <f t="shared" si="4"/>
        <v>98.105531935751856</v>
      </c>
      <c r="AB10" s="218"/>
      <c r="AC10" s="176">
        <f t="shared" si="5"/>
        <v>89295.439999999478</v>
      </c>
      <c r="AD10" s="176">
        <f t="shared" si="6"/>
        <v>1.8944680642481484</v>
      </c>
      <c r="AE10" s="53">
        <v>4356524.8800000008</v>
      </c>
      <c r="AF10" s="176">
        <f t="shared" si="7"/>
        <v>94.211671424921818</v>
      </c>
      <c r="AG10" s="176">
        <v>2171690.2199999997</v>
      </c>
      <c r="AH10" s="53">
        <v>374082.54</v>
      </c>
      <c r="AI10" s="205">
        <f t="shared" ref="AI10:AI29" si="13">AG10+AH10</f>
        <v>2545772.7599999998</v>
      </c>
      <c r="AJ10" s="176">
        <f t="shared" si="8"/>
        <v>58.435859546841364</v>
      </c>
      <c r="AL10" s="146"/>
      <c r="AM10" s="146"/>
      <c r="AN10" s="235">
        <f t="shared" si="9"/>
        <v>-89295.439999999478</v>
      </c>
      <c r="AO10" s="235">
        <f t="shared" si="10"/>
        <v>-267663.19999999925</v>
      </c>
      <c r="AP10" s="235">
        <f t="shared" si="11"/>
        <v>-1810752.120000001</v>
      </c>
    </row>
    <row r="11" spans="1:42" s="56" customFormat="1" ht="17.45" customHeight="1">
      <c r="A11" s="51" t="s">
        <v>16</v>
      </c>
      <c r="B11" s="120">
        <v>840</v>
      </c>
      <c r="C11" s="120">
        <v>1600</v>
      </c>
      <c r="D11" s="120">
        <f t="shared" si="0"/>
        <v>190.47619047619048</v>
      </c>
      <c r="E11" s="120">
        <v>1600</v>
      </c>
      <c r="F11" s="120">
        <f t="shared" ref="F11:F29" si="14">E11*100/C11</f>
        <v>100</v>
      </c>
      <c r="G11" s="120">
        <f t="shared" ref="G11:G28" si="15">C11-E11</f>
        <v>0</v>
      </c>
      <c r="H11" s="176">
        <v>1575</v>
      </c>
      <c r="I11" s="176">
        <v>0</v>
      </c>
      <c r="J11" s="176">
        <v>0</v>
      </c>
      <c r="K11" s="176">
        <f t="shared" ref="K11:K15" si="16">I11+J11</f>
        <v>0</v>
      </c>
      <c r="L11" s="176">
        <f t="shared" ref="L11:L29" si="17">K11*100/H11</f>
        <v>0</v>
      </c>
      <c r="M11" s="53">
        <v>0</v>
      </c>
      <c r="N11" s="176">
        <f t="shared" si="1"/>
        <v>0</v>
      </c>
      <c r="O11" s="53">
        <v>0</v>
      </c>
      <c r="P11" s="176" t="e">
        <f t="shared" si="2"/>
        <v>#DIV/0!</v>
      </c>
      <c r="Q11" s="176">
        <f t="shared" si="12"/>
        <v>0</v>
      </c>
      <c r="R11" s="208">
        <v>0</v>
      </c>
      <c r="S11" s="176">
        <v>0</v>
      </c>
      <c r="T11" s="176">
        <v>0</v>
      </c>
      <c r="U11" s="176">
        <v>0</v>
      </c>
      <c r="V11" s="53">
        <v>0</v>
      </c>
      <c r="W11" s="176">
        <v>0</v>
      </c>
      <c r="X11" s="223">
        <f t="shared" ref="X11:Y15" si="18">T11+V11</f>
        <v>0</v>
      </c>
      <c r="Y11" s="223">
        <f t="shared" si="18"/>
        <v>0</v>
      </c>
      <c r="Z11" s="223">
        <f t="shared" ref="Z11:Z28" si="19">X11+Y11</f>
        <v>0</v>
      </c>
      <c r="AA11" s="176" t="e">
        <f t="shared" si="4"/>
        <v>#DIV/0!</v>
      </c>
      <c r="AB11" s="218"/>
      <c r="AC11" s="176">
        <f t="shared" si="5"/>
        <v>0</v>
      </c>
      <c r="AD11" s="176" t="e">
        <f t="shared" si="6"/>
        <v>#DIV/0!</v>
      </c>
      <c r="AE11" s="53">
        <v>0</v>
      </c>
      <c r="AF11" s="176" t="e">
        <f t="shared" si="7"/>
        <v>#DIV/0!</v>
      </c>
      <c r="AG11" s="176">
        <v>0</v>
      </c>
      <c r="AH11" s="53">
        <v>0</v>
      </c>
      <c r="AI11" s="205">
        <f t="shared" si="13"/>
        <v>0</v>
      </c>
      <c r="AJ11" s="176" t="e">
        <f t="shared" si="8"/>
        <v>#DIV/0!</v>
      </c>
      <c r="AL11" s="146"/>
      <c r="AM11" s="146"/>
      <c r="AN11" s="235">
        <f t="shared" si="9"/>
        <v>0</v>
      </c>
      <c r="AO11" s="235">
        <f t="shared" si="10"/>
        <v>0</v>
      </c>
      <c r="AP11" s="235">
        <f t="shared" si="11"/>
        <v>0</v>
      </c>
    </row>
    <row r="12" spans="1:42" s="56" customFormat="1" ht="17.45" customHeight="1">
      <c r="A12" s="51" t="s">
        <v>17</v>
      </c>
      <c r="B12" s="120">
        <v>1729128.89</v>
      </c>
      <c r="C12" s="120">
        <v>1469938.35</v>
      </c>
      <c r="D12" s="120">
        <f t="shared" si="0"/>
        <v>85.010340090957598</v>
      </c>
      <c r="E12" s="120">
        <v>1469938.35</v>
      </c>
      <c r="F12" s="120">
        <f t="shared" si="14"/>
        <v>100</v>
      </c>
      <c r="G12" s="120">
        <f t="shared" si="15"/>
        <v>0</v>
      </c>
      <c r="H12" s="176">
        <v>1765428.2</v>
      </c>
      <c r="I12" s="176">
        <v>1765428.2</v>
      </c>
      <c r="J12" s="176">
        <v>243314.63</v>
      </c>
      <c r="K12" s="176">
        <f t="shared" si="16"/>
        <v>2008742.83</v>
      </c>
      <c r="L12" s="176">
        <f t="shared" si="17"/>
        <v>113.78218780010425</v>
      </c>
      <c r="M12" s="53">
        <v>2031969.92</v>
      </c>
      <c r="N12" s="176">
        <f t="shared" si="1"/>
        <v>115.09785104826126</v>
      </c>
      <c r="O12" s="53">
        <v>2024841.52</v>
      </c>
      <c r="P12" s="176">
        <f t="shared" si="2"/>
        <v>99.649187720259164</v>
      </c>
      <c r="Q12" s="176">
        <f t="shared" si="12"/>
        <v>7128.3999999999069</v>
      </c>
      <c r="R12" s="176">
        <v>1905737.9</v>
      </c>
      <c r="S12" s="176">
        <v>559325.49</v>
      </c>
      <c r="T12" s="176">
        <v>1695436.1</v>
      </c>
      <c r="U12" s="176">
        <v>0</v>
      </c>
      <c r="V12" s="53">
        <v>89854.64</v>
      </c>
      <c r="W12" s="53">
        <v>248136.36</v>
      </c>
      <c r="X12" s="223">
        <f t="shared" si="18"/>
        <v>1785290.74</v>
      </c>
      <c r="Y12" s="223">
        <f t="shared" si="18"/>
        <v>248136.36</v>
      </c>
      <c r="Z12" s="223">
        <f t="shared" si="19"/>
        <v>2033427.1</v>
      </c>
      <c r="AA12" s="211">
        <f t="shared" si="4"/>
        <v>106.70024980874862</v>
      </c>
      <c r="AB12" s="218" t="s">
        <v>151</v>
      </c>
      <c r="AC12" s="176">
        <f t="shared" si="5"/>
        <v>-127689.20000000019</v>
      </c>
      <c r="AD12" s="176">
        <f t="shared" si="6"/>
        <v>-6.700249808748632</v>
      </c>
      <c r="AE12" s="53">
        <v>1708418.1</v>
      </c>
      <c r="AF12" s="176">
        <f t="shared" si="7"/>
        <v>84.016687886179938</v>
      </c>
      <c r="AG12" s="176">
        <v>908572.53999999992</v>
      </c>
      <c r="AH12" s="53">
        <v>382766.2</v>
      </c>
      <c r="AI12" s="205">
        <f t="shared" si="13"/>
        <v>1291338.74</v>
      </c>
      <c r="AJ12" s="176">
        <f t="shared" si="8"/>
        <v>75.58680980961276</v>
      </c>
      <c r="AL12" s="146"/>
      <c r="AM12" s="146"/>
      <c r="AN12" s="236">
        <f t="shared" si="9"/>
        <v>127689.20000000019</v>
      </c>
      <c r="AO12" s="235">
        <f t="shared" si="10"/>
        <v>-325009</v>
      </c>
      <c r="AP12" s="235">
        <f t="shared" si="11"/>
        <v>-417079.3600000001</v>
      </c>
    </row>
    <row r="13" spans="1:42" s="56" customFormat="1" ht="18.600000000000001" customHeight="1">
      <c r="A13" s="57" t="s">
        <v>18</v>
      </c>
      <c r="B13" s="120">
        <v>2199145</v>
      </c>
      <c r="C13" s="120">
        <v>1739124.58</v>
      </c>
      <c r="D13" s="120">
        <f t="shared" si="0"/>
        <v>79.081851355867855</v>
      </c>
      <c r="E13" s="120">
        <v>1739124.58</v>
      </c>
      <c r="F13" s="120">
        <f t="shared" si="14"/>
        <v>100</v>
      </c>
      <c r="G13" s="120">
        <f t="shared" si="15"/>
        <v>0</v>
      </c>
      <c r="H13" s="176">
        <v>1803962.2</v>
      </c>
      <c r="I13" s="176">
        <v>1803962.2</v>
      </c>
      <c r="J13" s="176">
        <v>94976.639999999999</v>
      </c>
      <c r="K13" s="176">
        <f t="shared" si="16"/>
        <v>1898938.8399999999</v>
      </c>
      <c r="L13" s="176">
        <f t="shared" si="17"/>
        <v>105.26489080536167</v>
      </c>
      <c r="M13" s="53">
        <v>1897704.3800000001</v>
      </c>
      <c r="N13" s="176">
        <f t="shared" si="1"/>
        <v>105.19646032494472</v>
      </c>
      <c r="O13" s="53">
        <v>1781695.68</v>
      </c>
      <c r="P13" s="176">
        <f t="shared" si="2"/>
        <v>93.886892962749016</v>
      </c>
      <c r="Q13" s="176">
        <f t="shared" si="12"/>
        <v>116008.70000000019</v>
      </c>
      <c r="R13" s="53">
        <v>1748249.64</v>
      </c>
      <c r="S13" s="176">
        <v>377025</v>
      </c>
      <c r="T13" s="176">
        <v>1204029.2</v>
      </c>
      <c r="U13" s="176">
        <v>0</v>
      </c>
      <c r="V13" s="53">
        <v>9530</v>
      </c>
      <c r="W13" s="176">
        <v>0</v>
      </c>
      <c r="X13" s="223">
        <f t="shared" si="18"/>
        <v>1213559.2</v>
      </c>
      <c r="Y13" s="223">
        <f t="shared" si="18"/>
        <v>0</v>
      </c>
      <c r="Z13" s="223">
        <f t="shared" si="19"/>
        <v>1213559.2</v>
      </c>
      <c r="AA13" s="176">
        <f t="shared" si="4"/>
        <v>69.415669949744711</v>
      </c>
      <c r="AB13" s="218"/>
      <c r="AC13" s="176">
        <f t="shared" si="5"/>
        <v>534690.43999999994</v>
      </c>
      <c r="AD13" s="176">
        <f t="shared" si="6"/>
        <v>30.584330050255293</v>
      </c>
      <c r="AE13" s="53">
        <v>1103037.8</v>
      </c>
      <c r="AF13" s="176">
        <f t="shared" si="7"/>
        <v>90.892788748995514</v>
      </c>
      <c r="AG13" s="176">
        <v>970271.2</v>
      </c>
      <c r="AH13" s="53">
        <v>13161</v>
      </c>
      <c r="AI13" s="205">
        <f t="shared" si="13"/>
        <v>983432.2</v>
      </c>
      <c r="AJ13" s="176">
        <f t="shared" si="8"/>
        <v>89.15670886346777</v>
      </c>
      <c r="AL13" s="146"/>
      <c r="AM13" s="146"/>
      <c r="AN13" s="235">
        <f t="shared" si="9"/>
        <v>-534690.43999999994</v>
      </c>
      <c r="AO13" s="235">
        <f t="shared" si="10"/>
        <v>-110521.39999999991</v>
      </c>
      <c r="AP13" s="235">
        <f t="shared" si="11"/>
        <v>-119605.60000000009</v>
      </c>
    </row>
    <row r="14" spans="1:42" s="56" customFormat="1" ht="17.45" customHeight="1">
      <c r="A14" s="51" t="s">
        <v>19</v>
      </c>
      <c r="B14" s="120">
        <v>117805</v>
      </c>
      <c r="C14" s="120">
        <v>0</v>
      </c>
      <c r="D14" s="120">
        <f t="shared" si="0"/>
        <v>0</v>
      </c>
      <c r="E14" s="120">
        <v>0</v>
      </c>
      <c r="F14" s="120" t="e">
        <f t="shared" si="14"/>
        <v>#DIV/0!</v>
      </c>
      <c r="G14" s="120">
        <f t="shared" si="15"/>
        <v>0</v>
      </c>
      <c r="H14" s="176">
        <v>0</v>
      </c>
      <c r="I14" s="176">
        <v>0</v>
      </c>
      <c r="J14" s="176">
        <v>0</v>
      </c>
      <c r="K14" s="176">
        <f t="shared" si="16"/>
        <v>0</v>
      </c>
      <c r="L14" s="176" t="e">
        <f t="shared" si="17"/>
        <v>#DIV/0!</v>
      </c>
      <c r="M14" s="53">
        <v>0</v>
      </c>
      <c r="N14" s="176" t="e">
        <f t="shared" si="1"/>
        <v>#DIV/0!</v>
      </c>
      <c r="O14" s="53">
        <v>0</v>
      </c>
      <c r="P14" s="176" t="e">
        <f t="shared" si="2"/>
        <v>#DIV/0!</v>
      </c>
      <c r="Q14" s="176">
        <f t="shared" si="12"/>
        <v>0</v>
      </c>
      <c r="R14" s="176">
        <v>0</v>
      </c>
      <c r="S14" s="176">
        <v>410</v>
      </c>
      <c r="T14" s="176">
        <v>0</v>
      </c>
      <c r="U14" s="176">
        <v>0</v>
      </c>
      <c r="V14" s="176">
        <v>0</v>
      </c>
      <c r="W14" s="176">
        <v>0</v>
      </c>
      <c r="X14" s="223">
        <f t="shared" si="18"/>
        <v>0</v>
      </c>
      <c r="Y14" s="223">
        <f t="shared" si="18"/>
        <v>0</v>
      </c>
      <c r="Z14" s="223">
        <f t="shared" si="19"/>
        <v>0</v>
      </c>
      <c r="AA14" s="176" t="e">
        <f t="shared" si="4"/>
        <v>#DIV/0!</v>
      </c>
      <c r="AB14" s="218"/>
      <c r="AC14" s="176">
        <f t="shared" si="5"/>
        <v>0</v>
      </c>
      <c r="AD14" s="176" t="e">
        <f t="shared" si="6"/>
        <v>#DIV/0!</v>
      </c>
      <c r="AE14" s="53">
        <v>0</v>
      </c>
      <c r="AF14" s="176" t="e">
        <f t="shared" si="7"/>
        <v>#DIV/0!</v>
      </c>
      <c r="AG14" s="176">
        <v>0</v>
      </c>
      <c r="AH14" s="53">
        <v>0</v>
      </c>
      <c r="AI14" s="205">
        <f t="shared" si="13"/>
        <v>0</v>
      </c>
      <c r="AJ14" s="176" t="e">
        <f t="shared" si="8"/>
        <v>#DIV/0!</v>
      </c>
      <c r="AL14" s="146"/>
      <c r="AM14" s="146"/>
      <c r="AN14" s="235">
        <f t="shared" si="9"/>
        <v>0</v>
      </c>
      <c r="AO14" s="235">
        <f t="shared" si="10"/>
        <v>0</v>
      </c>
      <c r="AP14" s="235">
        <f t="shared" si="11"/>
        <v>0</v>
      </c>
    </row>
    <row r="15" spans="1:42" s="56" customFormat="1" ht="17.45" customHeight="1">
      <c r="A15" s="51" t="s">
        <v>20</v>
      </c>
      <c r="B15" s="120">
        <v>651224.72</v>
      </c>
      <c r="C15" s="120">
        <v>497848.03</v>
      </c>
      <c r="D15" s="120">
        <f t="shared" si="0"/>
        <v>76.447962540488334</v>
      </c>
      <c r="E15" s="120">
        <v>497848.03</v>
      </c>
      <c r="F15" s="120">
        <f t="shared" si="14"/>
        <v>100</v>
      </c>
      <c r="G15" s="120">
        <f t="shared" si="15"/>
        <v>0</v>
      </c>
      <c r="H15" s="176">
        <v>499103.58</v>
      </c>
      <c r="I15" s="176">
        <v>326774.18</v>
      </c>
      <c r="J15" s="176">
        <v>0</v>
      </c>
      <c r="K15" s="176">
        <f t="shared" si="16"/>
        <v>326774.18</v>
      </c>
      <c r="L15" s="176">
        <f t="shared" si="17"/>
        <v>65.472217209902595</v>
      </c>
      <c r="M15" s="53">
        <v>326774.18000000005</v>
      </c>
      <c r="N15" s="176">
        <f t="shared" si="1"/>
        <v>65.47221720990261</v>
      </c>
      <c r="O15" s="53">
        <v>320774.18</v>
      </c>
      <c r="P15" s="176">
        <f t="shared" si="2"/>
        <v>98.163869617850452</v>
      </c>
      <c r="Q15" s="176">
        <f t="shared" si="12"/>
        <v>6000.0000000000582</v>
      </c>
      <c r="R15" s="176">
        <v>407447.11</v>
      </c>
      <c r="S15" s="176">
        <v>335024.95</v>
      </c>
      <c r="T15" s="176">
        <v>341466.68</v>
      </c>
      <c r="U15" s="176">
        <v>0</v>
      </c>
      <c r="V15" s="176">
        <v>0</v>
      </c>
      <c r="W15" s="176">
        <v>0</v>
      </c>
      <c r="X15" s="223">
        <f t="shared" si="18"/>
        <v>341466.68</v>
      </c>
      <c r="Y15" s="223">
        <f t="shared" si="18"/>
        <v>0</v>
      </c>
      <c r="Z15" s="223">
        <f t="shared" si="19"/>
        <v>341466.68</v>
      </c>
      <c r="AA15" s="176">
        <f t="shared" si="4"/>
        <v>83.806381643006375</v>
      </c>
      <c r="AB15" s="218"/>
      <c r="AC15" s="176">
        <f t="shared" si="5"/>
        <v>65980.429999999993</v>
      </c>
      <c r="AD15" s="176">
        <f t="shared" si="6"/>
        <v>16.193618356993621</v>
      </c>
      <c r="AE15" s="53">
        <v>225273.34000000003</v>
      </c>
      <c r="AF15" s="176">
        <f t="shared" si="7"/>
        <v>65.972275830836566</v>
      </c>
      <c r="AG15" s="176">
        <v>94168.34</v>
      </c>
      <c r="AH15" s="53">
        <v>0</v>
      </c>
      <c r="AI15" s="205">
        <f t="shared" si="13"/>
        <v>94168.34</v>
      </c>
      <c r="AJ15" s="176">
        <f t="shared" si="8"/>
        <v>41.80181285544041</v>
      </c>
      <c r="AL15" s="146"/>
      <c r="AM15" s="146"/>
      <c r="AN15" s="235">
        <f t="shared" si="9"/>
        <v>-65980.429999999993</v>
      </c>
      <c r="AO15" s="235">
        <f t="shared" si="10"/>
        <v>-116193.33999999997</v>
      </c>
      <c r="AP15" s="235">
        <f t="shared" si="11"/>
        <v>-131105.00000000003</v>
      </c>
    </row>
    <row r="16" spans="1:42" s="40" customFormat="1" ht="17.45" customHeight="1">
      <c r="A16" s="58" t="s">
        <v>22</v>
      </c>
      <c r="B16" s="119">
        <f>SUM(B17:B28)</f>
        <v>1790908.6</v>
      </c>
      <c r="C16" s="119">
        <f>SUM(C17:C28)</f>
        <v>1995871.38</v>
      </c>
      <c r="D16" s="119">
        <f t="shared" si="0"/>
        <v>111.44462537060797</v>
      </c>
      <c r="E16" s="119">
        <f>SUM(E17:E28)</f>
        <v>1995871.38</v>
      </c>
      <c r="F16" s="119">
        <f>E16*100/C16</f>
        <v>100</v>
      </c>
      <c r="G16" s="118">
        <f>SUM(G17:G28)</f>
        <v>0</v>
      </c>
      <c r="H16" s="201">
        <f>SUM(H17:H28)</f>
        <v>2417260</v>
      </c>
      <c r="I16" s="201">
        <f>SUM(I17:I28)</f>
        <v>2032912.35</v>
      </c>
      <c r="J16" s="201">
        <f>SUM(J17:J28)</f>
        <v>259167.05</v>
      </c>
      <c r="K16" s="201">
        <f>SUM(K17:K28)</f>
        <v>2292079.4</v>
      </c>
      <c r="L16" s="201">
        <f t="shared" si="17"/>
        <v>94.821384542829492</v>
      </c>
      <c r="M16" s="201">
        <f>SUM(M17:M28)</f>
        <v>2272945.0500000003</v>
      </c>
      <c r="N16" s="201">
        <f t="shared" si="1"/>
        <v>94.029812680472943</v>
      </c>
      <c r="O16" s="201">
        <f>SUM(O17:O28)</f>
        <v>2260115.0500000003</v>
      </c>
      <c r="P16" s="201">
        <f t="shared" si="2"/>
        <v>99.435534088252595</v>
      </c>
      <c r="Q16" s="201">
        <f>SUM(Q17:Q28)</f>
        <v>12830</v>
      </c>
      <c r="R16" s="201">
        <f>SUM(R17:R28)</f>
        <v>2838661.3</v>
      </c>
      <c r="S16" s="201">
        <f>SUM(S17:S28)</f>
        <v>466428.03</v>
      </c>
      <c r="T16" s="201">
        <f t="shared" ref="T16:V16" si="20">SUM(T17:T28)</f>
        <v>1932549.82</v>
      </c>
      <c r="U16" s="201">
        <f t="shared" si="20"/>
        <v>26974.5</v>
      </c>
      <c r="V16" s="201">
        <f t="shared" si="20"/>
        <v>146777.88</v>
      </c>
      <c r="W16" s="201">
        <f>SUM(W17:W28)</f>
        <v>220081.52</v>
      </c>
      <c r="X16" s="238">
        <f>T16+V16</f>
        <v>2079327.7000000002</v>
      </c>
      <c r="Y16" s="238">
        <f>U16+W16</f>
        <v>247056.02</v>
      </c>
      <c r="Z16" s="238">
        <f t="shared" si="19"/>
        <v>2326383.7200000002</v>
      </c>
      <c r="AA16" s="201">
        <f t="shared" si="4"/>
        <v>81.953550428858861</v>
      </c>
      <c r="AB16" s="269"/>
      <c r="AC16" s="201">
        <f t="shared" si="5"/>
        <v>512277.57999999961</v>
      </c>
      <c r="AD16" s="201">
        <f t="shared" si="6"/>
        <v>18.046449571141146</v>
      </c>
      <c r="AE16" s="201">
        <f t="shared" ref="AE16" si="21">SUM(AE17:AE28)</f>
        <v>2283484.0999999996</v>
      </c>
      <c r="AF16" s="201">
        <f t="shared" si="7"/>
        <v>98.155952535637567</v>
      </c>
      <c r="AG16" s="201">
        <f>SUM(AG17:AG28)</f>
        <v>1504504.1</v>
      </c>
      <c r="AH16" s="201">
        <f>SUM(AH17:AH28)</f>
        <v>214633</v>
      </c>
      <c r="AI16" s="201">
        <f>SUM(AI17:AI28)</f>
        <v>1719137.1</v>
      </c>
      <c r="AJ16" s="201">
        <f t="shared" si="8"/>
        <v>75.285704857765396</v>
      </c>
      <c r="AL16" s="146"/>
      <c r="AM16" s="146"/>
      <c r="AN16" s="232">
        <f t="shared" si="9"/>
        <v>-512277.57999999961</v>
      </c>
      <c r="AO16" s="232">
        <f t="shared" si="10"/>
        <v>-42899.620000000577</v>
      </c>
      <c r="AP16" s="232">
        <f t="shared" si="11"/>
        <v>-564346.99999999953</v>
      </c>
    </row>
    <row r="17" spans="1:42" s="56" customFormat="1" ht="17.45" customHeight="1">
      <c r="A17" s="143" t="s">
        <v>23</v>
      </c>
      <c r="B17" s="120">
        <v>265564</v>
      </c>
      <c r="C17" s="120">
        <v>378419</v>
      </c>
      <c r="D17" s="120">
        <f t="shared" si="0"/>
        <v>142.49634739648445</v>
      </c>
      <c r="E17" s="120">
        <v>378419</v>
      </c>
      <c r="F17" s="120">
        <f t="shared" si="14"/>
        <v>100</v>
      </c>
      <c r="G17" s="120">
        <f t="shared" si="15"/>
        <v>0</v>
      </c>
      <c r="H17" s="176">
        <v>400000</v>
      </c>
      <c r="I17" s="176">
        <v>377714</v>
      </c>
      <c r="J17" s="176">
        <v>0</v>
      </c>
      <c r="K17" s="176">
        <f t="shared" ref="K17:K28" si="22">I17+J17</f>
        <v>377714</v>
      </c>
      <c r="L17" s="176">
        <f t="shared" si="17"/>
        <v>94.4285</v>
      </c>
      <c r="M17" s="53">
        <v>359269</v>
      </c>
      <c r="N17" s="176">
        <f t="shared" si="1"/>
        <v>89.817250000000001</v>
      </c>
      <c r="O17" s="53">
        <v>346439</v>
      </c>
      <c r="P17" s="176">
        <f t="shared" si="2"/>
        <v>96.428859712360378</v>
      </c>
      <c r="Q17" s="176">
        <f t="shared" ref="Q17:Q28" si="23">M17-O17</f>
        <v>12830</v>
      </c>
      <c r="R17" s="53">
        <v>650000</v>
      </c>
      <c r="S17" s="176">
        <v>160774.91</v>
      </c>
      <c r="T17" s="176">
        <v>466440</v>
      </c>
      <c r="U17" s="176">
        <v>0</v>
      </c>
      <c r="V17" s="53">
        <v>38161</v>
      </c>
      <c r="W17" s="176">
        <v>0</v>
      </c>
      <c r="X17" s="223">
        <f t="shared" ref="X17:Y28" si="24">T17+V17</f>
        <v>504601</v>
      </c>
      <c r="Y17" s="223">
        <f t="shared" si="24"/>
        <v>0</v>
      </c>
      <c r="Z17" s="223">
        <f t="shared" si="19"/>
        <v>504601</v>
      </c>
      <c r="AA17" s="176">
        <f t="shared" si="4"/>
        <v>77.630923076923082</v>
      </c>
      <c r="AB17" s="218"/>
      <c r="AC17" s="176">
        <f t="shared" si="5"/>
        <v>145399</v>
      </c>
      <c r="AD17" s="176">
        <f t="shared" si="6"/>
        <v>22.369076923076921</v>
      </c>
      <c r="AE17" s="53">
        <v>500311</v>
      </c>
      <c r="AF17" s="176">
        <f t="shared" si="7"/>
        <v>99.149823325756387</v>
      </c>
      <c r="AG17" s="176">
        <v>392477</v>
      </c>
      <c r="AH17" s="53">
        <v>8800</v>
      </c>
      <c r="AI17" s="205">
        <f t="shared" si="13"/>
        <v>401277</v>
      </c>
      <c r="AJ17" s="176">
        <f t="shared" si="8"/>
        <v>80.205512171429376</v>
      </c>
      <c r="AL17" s="146"/>
      <c r="AM17" s="146"/>
      <c r="AN17" s="235">
        <f t="shared" si="9"/>
        <v>-145399</v>
      </c>
      <c r="AO17" s="235">
        <f t="shared" si="10"/>
        <v>-4290</v>
      </c>
      <c r="AP17" s="235">
        <f t="shared" si="11"/>
        <v>-99034</v>
      </c>
    </row>
    <row r="18" spans="1:42" s="56" customFormat="1" ht="17.45" customHeight="1">
      <c r="A18" s="143" t="s">
        <v>24</v>
      </c>
      <c r="B18" s="120">
        <v>52000</v>
      </c>
      <c r="C18" s="120">
        <v>53640</v>
      </c>
      <c r="D18" s="120">
        <f t="shared" si="0"/>
        <v>103.15384615384616</v>
      </c>
      <c r="E18" s="120">
        <v>53640</v>
      </c>
      <c r="F18" s="120">
        <f t="shared" si="14"/>
        <v>100</v>
      </c>
      <c r="G18" s="120">
        <f t="shared" si="15"/>
        <v>0</v>
      </c>
      <c r="H18" s="176">
        <v>64000</v>
      </c>
      <c r="I18" s="176">
        <v>86819</v>
      </c>
      <c r="J18" s="176">
        <v>0</v>
      </c>
      <c r="K18" s="176">
        <f t="shared" si="22"/>
        <v>86819</v>
      </c>
      <c r="L18" s="176">
        <f t="shared" si="17"/>
        <v>135.65468749999999</v>
      </c>
      <c r="M18" s="53">
        <v>86419</v>
      </c>
      <c r="N18" s="176">
        <f t="shared" si="1"/>
        <v>135.02968749999999</v>
      </c>
      <c r="O18" s="53">
        <v>86419</v>
      </c>
      <c r="P18" s="176">
        <f t="shared" si="2"/>
        <v>100</v>
      </c>
      <c r="Q18" s="176">
        <f t="shared" si="23"/>
        <v>0</v>
      </c>
      <c r="R18" s="53">
        <v>82520</v>
      </c>
      <c r="S18" s="176">
        <v>0</v>
      </c>
      <c r="T18" s="176">
        <v>46000</v>
      </c>
      <c r="U18" s="176">
        <v>0</v>
      </c>
      <c r="V18" s="53">
        <v>3250</v>
      </c>
      <c r="W18" s="176">
        <v>0</v>
      </c>
      <c r="X18" s="223">
        <f t="shared" si="24"/>
        <v>49250</v>
      </c>
      <c r="Y18" s="223">
        <f t="shared" si="24"/>
        <v>0</v>
      </c>
      <c r="Z18" s="223">
        <f t="shared" si="19"/>
        <v>49250</v>
      </c>
      <c r="AA18" s="176">
        <f t="shared" si="4"/>
        <v>59.682501211827436</v>
      </c>
      <c r="AB18" s="218"/>
      <c r="AC18" s="176">
        <f t="shared" si="5"/>
        <v>33270</v>
      </c>
      <c r="AD18" s="176">
        <f t="shared" si="6"/>
        <v>40.317498788172564</v>
      </c>
      <c r="AE18" s="53">
        <v>49250</v>
      </c>
      <c r="AF18" s="176">
        <f t="shared" si="7"/>
        <v>100</v>
      </c>
      <c r="AG18" s="176">
        <v>46000</v>
      </c>
      <c r="AH18" s="53">
        <v>0</v>
      </c>
      <c r="AI18" s="205">
        <f t="shared" si="13"/>
        <v>46000</v>
      </c>
      <c r="AJ18" s="176">
        <f t="shared" si="8"/>
        <v>93.401015228426402</v>
      </c>
      <c r="AL18" s="146"/>
      <c r="AM18" s="146"/>
      <c r="AN18" s="235">
        <f t="shared" si="9"/>
        <v>-33270</v>
      </c>
      <c r="AO18" s="235">
        <f t="shared" si="10"/>
        <v>0</v>
      </c>
      <c r="AP18" s="235">
        <f t="shared" si="11"/>
        <v>-3250</v>
      </c>
    </row>
    <row r="19" spans="1:42" s="139" customFormat="1" ht="17.45" customHeight="1">
      <c r="A19" s="172" t="s">
        <v>138</v>
      </c>
      <c r="B19" s="120">
        <v>500000</v>
      </c>
      <c r="C19" s="120">
        <v>567373</v>
      </c>
      <c r="D19" s="120">
        <f t="shared" ref="D19" si="25">C19*100/B19</f>
        <v>113.4746</v>
      </c>
      <c r="E19" s="120">
        <v>567373</v>
      </c>
      <c r="F19" s="120">
        <f t="shared" ref="F19" si="26">E19*100/C19</f>
        <v>100</v>
      </c>
      <c r="G19" s="120">
        <f t="shared" ref="G19" si="27">C19-E19</f>
        <v>0</v>
      </c>
      <c r="H19" s="176">
        <v>600000</v>
      </c>
      <c r="I19" s="176">
        <v>568420</v>
      </c>
      <c r="J19" s="176">
        <v>0</v>
      </c>
      <c r="K19" s="176">
        <f t="shared" si="22"/>
        <v>568420</v>
      </c>
      <c r="L19" s="176">
        <f t="shared" ref="L19" si="28">K19*100/H19</f>
        <v>94.736666666666665</v>
      </c>
      <c r="M19" s="53">
        <v>568420</v>
      </c>
      <c r="N19" s="176">
        <f t="shared" si="1"/>
        <v>94.736666666666665</v>
      </c>
      <c r="O19" s="53">
        <v>568420</v>
      </c>
      <c r="P19" s="176">
        <f t="shared" si="2"/>
        <v>100</v>
      </c>
      <c r="Q19" s="176">
        <f t="shared" si="23"/>
        <v>0</v>
      </c>
      <c r="R19" s="53">
        <v>620000</v>
      </c>
      <c r="S19" s="176">
        <v>0</v>
      </c>
      <c r="T19" s="176">
        <v>468045</v>
      </c>
      <c r="U19" s="176">
        <v>0</v>
      </c>
      <c r="V19" s="53">
        <v>58577</v>
      </c>
      <c r="W19" s="176">
        <v>0</v>
      </c>
      <c r="X19" s="223">
        <f t="shared" si="24"/>
        <v>526622</v>
      </c>
      <c r="Y19" s="223">
        <f t="shared" si="24"/>
        <v>0</v>
      </c>
      <c r="Z19" s="223">
        <f t="shared" si="19"/>
        <v>526622</v>
      </c>
      <c r="AA19" s="176">
        <f t="shared" si="4"/>
        <v>84.939032258064515</v>
      </c>
      <c r="AB19" s="218"/>
      <c r="AC19" s="176">
        <v>0</v>
      </c>
      <c r="AD19" s="176">
        <f t="shared" si="6"/>
        <v>0</v>
      </c>
      <c r="AE19" s="53">
        <v>526622</v>
      </c>
      <c r="AF19" s="176">
        <f t="shared" si="7"/>
        <v>100</v>
      </c>
      <c r="AG19" s="176">
        <v>413290</v>
      </c>
      <c r="AH19" s="53">
        <v>54755</v>
      </c>
      <c r="AI19" s="205">
        <f t="shared" si="13"/>
        <v>468045</v>
      </c>
      <c r="AJ19" s="176">
        <f t="shared" si="8"/>
        <v>88.876841453642271</v>
      </c>
      <c r="AL19" s="146"/>
      <c r="AM19" s="146"/>
      <c r="AN19" s="235">
        <f t="shared" si="9"/>
        <v>-93378</v>
      </c>
      <c r="AO19" s="235">
        <f t="shared" si="10"/>
        <v>0</v>
      </c>
      <c r="AP19" s="235">
        <f t="shared" si="11"/>
        <v>-58577</v>
      </c>
    </row>
    <row r="20" spans="1:42" s="56" customFormat="1" ht="17.45" customHeight="1">
      <c r="A20" s="234" t="s">
        <v>139</v>
      </c>
      <c r="B20" s="120">
        <v>25795</v>
      </c>
      <c r="C20" s="120">
        <v>28235</v>
      </c>
      <c r="D20" s="120">
        <f t="shared" si="0"/>
        <v>109.45919751889902</v>
      </c>
      <c r="E20" s="120">
        <v>28235</v>
      </c>
      <c r="F20" s="120">
        <f t="shared" si="14"/>
        <v>100</v>
      </c>
      <c r="G20" s="120">
        <f t="shared" si="15"/>
        <v>0</v>
      </c>
      <c r="H20" s="176">
        <v>30000</v>
      </c>
      <c r="I20" s="176">
        <v>30289.35</v>
      </c>
      <c r="J20" s="176">
        <v>4369.3500000000004</v>
      </c>
      <c r="K20" s="176">
        <f t="shared" si="22"/>
        <v>34658.699999999997</v>
      </c>
      <c r="L20" s="176">
        <f t="shared" si="17"/>
        <v>115.52899999999998</v>
      </c>
      <c r="M20" s="53">
        <v>34369.35</v>
      </c>
      <c r="N20" s="176">
        <f t="shared" si="1"/>
        <v>114.5645</v>
      </c>
      <c r="O20" s="53">
        <v>34369.35</v>
      </c>
      <c r="P20" s="176">
        <f t="shared" si="2"/>
        <v>100</v>
      </c>
      <c r="Q20" s="176">
        <f t="shared" si="23"/>
        <v>0</v>
      </c>
      <c r="R20" s="53">
        <v>50000</v>
      </c>
      <c r="S20" s="176">
        <v>14512.55</v>
      </c>
      <c r="T20" s="176">
        <v>50000</v>
      </c>
      <c r="U20" s="176">
        <v>1434.5</v>
      </c>
      <c r="V20" s="176">
        <v>0</v>
      </c>
      <c r="W20" s="53">
        <v>8495</v>
      </c>
      <c r="X20" s="223">
        <f t="shared" si="24"/>
        <v>50000</v>
      </c>
      <c r="Y20" s="223">
        <f t="shared" si="24"/>
        <v>9929.5</v>
      </c>
      <c r="Z20" s="223">
        <f t="shared" si="19"/>
        <v>59929.5</v>
      </c>
      <c r="AA20" s="211">
        <f t="shared" si="4"/>
        <v>119.85899999999999</v>
      </c>
      <c r="AB20" s="228" t="s">
        <v>151</v>
      </c>
      <c r="AC20" s="176">
        <f t="shared" ref="AC20:AC29" si="29">R20-Z20</f>
        <v>-9929.5</v>
      </c>
      <c r="AD20" s="176">
        <f t="shared" si="6"/>
        <v>-19.859000000000002</v>
      </c>
      <c r="AE20" s="53">
        <v>59929.5</v>
      </c>
      <c r="AF20" s="176">
        <f t="shared" si="7"/>
        <v>100</v>
      </c>
      <c r="AG20" s="176">
        <v>42594.5</v>
      </c>
      <c r="AH20" s="53">
        <v>8840</v>
      </c>
      <c r="AI20" s="205">
        <f t="shared" si="13"/>
        <v>51434.5</v>
      </c>
      <c r="AJ20" s="176">
        <f t="shared" si="8"/>
        <v>85.825011054655889</v>
      </c>
      <c r="AL20" s="146"/>
      <c r="AM20" s="146"/>
      <c r="AN20" s="236">
        <f t="shared" si="9"/>
        <v>9929.5</v>
      </c>
      <c r="AO20" s="235">
        <f t="shared" si="10"/>
        <v>0</v>
      </c>
      <c r="AP20" s="235">
        <f t="shared" si="11"/>
        <v>-8495</v>
      </c>
    </row>
    <row r="21" spans="1:42" s="56" customFormat="1" ht="17.45" customHeight="1">
      <c r="A21" s="143" t="s">
        <v>140</v>
      </c>
      <c r="B21" s="120">
        <v>0</v>
      </c>
      <c r="C21" s="120">
        <v>0</v>
      </c>
      <c r="D21" s="120" t="e">
        <f t="shared" si="0"/>
        <v>#DIV/0!</v>
      </c>
      <c r="E21" s="120">
        <v>0</v>
      </c>
      <c r="F21" s="120" t="e">
        <f t="shared" si="14"/>
        <v>#DIV/0!</v>
      </c>
      <c r="G21" s="120">
        <f t="shared" si="15"/>
        <v>0</v>
      </c>
      <c r="H21" s="176">
        <v>2000</v>
      </c>
      <c r="I21" s="176">
        <v>0</v>
      </c>
      <c r="J21" s="176">
        <v>0</v>
      </c>
      <c r="K21" s="176">
        <f t="shared" si="22"/>
        <v>0</v>
      </c>
      <c r="L21" s="176">
        <f t="shared" si="17"/>
        <v>0</v>
      </c>
      <c r="M21" s="53">
        <v>0</v>
      </c>
      <c r="N21" s="176">
        <f t="shared" si="1"/>
        <v>0</v>
      </c>
      <c r="O21" s="122">
        <v>0</v>
      </c>
      <c r="P21" s="176" t="e">
        <f t="shared" si="2"/>
        <v>#DIV/0!</v>
      </c>
      <c r="Q21" s="176">
        <f t="shared" si="23"/>
        <v>0</v>
      </c>
      <c r="R21" s="53">
        <v>30000</v>
      </c>
      <c r="S21" s="176">
        <v>0</v>
      </c>
      <c r="T21" s="176">
        <v>490</v>
      </c>
      <c r="U21" s="176">
        <v>0</v>
      </c>
      <c r="V21" s="176">
        <v>0</v>
      </c>
      <c r="W21" s="176">
        <v>0</v>
      </c>
      <c r="X21" s="223">
        <f t="shared" si="24"/>
        <v>490</v>
      </c>
      <c r="Y21" s="223">
        <f t="shared" si="24"/>
        <v>0</v>
      </c>
      <c r="Z21" s="223">
        <f t="shared" si="19"/>
        <v>490</v>
      </c>
      <c r="AA21" s="176">
        <f>Z21*100/R21</f>
        <v>1.6333333333333333</v>
      </c>
      <c r="AB21" s="218"/>
      <c r="AC21" s="211">
        <f t="shared" si="29"/>
        <v>29510</v>
      </c>
      <c r="AD21" s="176">
        <f t="shared" si="6"/>
        <v>98.36666666666666</v>
      </c>
      <c r="AE21" s="53">
        <v>490</v>
      </c>
      <c r="AF21" s="176">
        <f t="shared" si="7"/>
        <v>100</v>
      </c>
      <c r="AG21" s="176">
        <v>490</v>
      </c>
      <c r="AH21" s="53">
        <v>0</v>
      </c>
      <c r="AI21" s="205">
        <f t="shared" si="13"/>
        <v>490</v>
      </c>
      <c r="AJ21" s="176">
        <f t="shared" si="8"/>
        <v>100</v>
      </c>
      <c r="AL21" s="146"/>
      <c r="AM21" s="146"/>
      <c r="AN21" s="237">
        <f t="shared" si="9"/>
        <v>-29510</v>
      </c>
      <c r="AO21" s="235">
        <f t="shared" si="10"/>
        <v>0</v>
      </c>
      <c r="AP21" s="235">
        <f t="shared" si="11"/>
        <v>0</v>
      </c>
    </row>
    <row r="22" spans="1:42" s="56" customFormat="1" ht="17.45" customHeight="1">
      <c r="A22" s="143" t="s">
        <v>141</v>
      </c>
      <c r="B22" s="120">
        <v>197420</v>
      </c>
      <c r="C22" s="120">
        <v>173390</v>
      </c>
      <c r="D22" s="120">
        <f t="shared" si="0"/>
        <v>87.827980954310604</v>
      </c>
      <c r="E22" s="120">
        <v>173390</v>
      </c>
      <c r="F22" s="120">
        <f t="shared" si="14"/>
        <v>100</v>
      </c>
      <c r="G22" s="120">
        <f t="shared" si="15"/>
        <v>0</v>
      </c>
      <c r="H22" s="176">
        <v>273960</v>
      </c>
      <c r="I22" s="176">
        <v>188010</v>
      </c>
      <c r="J22" s="176">
        <v>0</v>
      </c>
      <c r="K22" s="176">
        <f t="shared" si="22"/>
        <v>188010</v>
      </c>
      <c r="L22" s="176">
        <f t="shared" si="17"/>
        <v>68.62680683311433</v>
      </c>
      <c r="M22" s="53">
        <v>188010</v>
      </c>
      <c r="N22" s="176">
        <f t="shared" si="1"/>
        <v>68.62680683311433</v>
      </c>
      <c r="O22" s="53">
        <v>188010</v>
      </c>
      <c r="P22" s="176">
        <f t="shared" si="2"/>
        <v>100</v>
      </c>
      <c r="Q22" s="176">
        <f t="shared" si="23"/>
        <v>0</v>
      </c>
      <c r="R22" s="53">
        <v>324230</v>
      </c>
      <c r="S22" s="176">
        <v>55400</v>
      </c>
      <c r="T22" s="176">
        <v>110220</v>
      </c>
      <c r="U22" s="176">
        <v>0</v>
      </c>
      <c r="V22" s="176">
        <v>0</v>
      </c>
      <c r="W22" s="176">
        <v>0</v>
      </c>
      <c r="X22" s="223">
        <f t="shared" si="24"/>
        <v>110220</v>
      </c>
      <c r="Y22" s="223">
        <f t="shared" si="24"/>
        <v>0</v>
      </c>
      <c r="Z22" s="223">
        <f t="shared" si="19"/>
        <v>110220</v>
      </c>
      <c r="AA22" s="176">
        <f t="shared" si="4"/>
        <v>33.994386700798813</v>
      </c>
      <c r="AB22" s="218"/>
      <c r="AC22" s="176">
        <f t="shared" si="29"/>
        <v>214010</v>
      </c>
      <c r="AD22" s="176">
        <f t="shared" si="6"/>
        <v>66.005613299201187</v>
      </c>
      <c r="AE22" s="53">
        <v>110220</v>
      </c>
      <c r="AF22" s="176">
        <f t="shared" si="7"/>
        <v>100</v>
      </c>
      <c r="AG22" s="176">
        <v>110220</v>
      </c>
      <c r="AH22" s="53">
        <v>0</v>
      </c>
      <c r="AI22" s="205">
        <f t="shared" si="13"/>
        <v>110220</v>
      </c>
      <c r="AJ22" s="176">
        <f t="shared" si="8"/>
        <v>100</v>
      </c>
      <c r="AL22" s="146"/>
      <c r="AM22" s="146"/>
      <c r="AN22" s="237">
        <f t="shared" si="9"/>
        <v>-214010</v>
      </c>
      <c r="AO22" s="235">
        <f t="shared" si="10"/>
        <v>0</v>
      </c>
      <c r="AP22" s="235">
        <f t="shared" si="11"/>
        <v>0</v>
      </c>
    </row>
    <row r="23" spans="1:42" s="56" customFormat="1" ht="17.45" customHeight="1">
      <c r="A23" s="143" t="s">
        <v>142</v>
      </c>
      <c r="B23" s="120">
        <v>482591.6</v>
      </c>
      <c r="C23" s="120">
        <v>576153.38</v>
      </c>
      <c r="D23" s="120">
        <f t="shared" si="0"/>
        <v>119.38736190186485</v>
      </c>
      <c r="E23" s="120">
        <v>576153.38</v>
      </c>
      <c r="F23" s="120">
        <f t="shared" si="14"/>
        <v>100</v>
      </c>
      <c r="G23" s="120">
        <f t="shared" si="15"/>
        <v>0</v>
      </c>
      <c r="H23" s="176">
        <v>500000</v>
      </c>
      <c r="I23" s="176">
        <v>500000</v>
      </c>
      <c r="J23" s="176">
        <v>202490.59999999998</v>
      </c>
      <c r="K23" s="176">
        <f t="shared" si="22"/>
        <v>702490.6</v>
      </c>
      <c r="L23" s="176">
        <f t="shared" si="17"/>
        <v>140.49812</v>
      </c>
      <c r="M23" s="53">
        <v>702490.60000000009</v>
      </c>
      <c r="N23" s="176">
        <f t="shared" si="1"/>
        <v>140.49812000000003</v>
      </c>
      <c r="O23" s="53">
        <v>702490.6</v>
      </c>
      <c r="P23" s="176">
        <f t="shared" si="2"/>
        <v>99.999999999999986</v>
      </c>
      <c r="Q23" s="176">
        <f t="shared" si="23"/>
        <v>0</v>
      </c>
      <c r="R23" s="53">
        <v>738011.3</v>
      </c>
      <c r="S23" s="176">
        <v>220976.44</v>
      </c>
      <c r="T23" s="176">
        <v>618293.02</v>
      </c>
      <c r="U23" s="176">
        <v>0</v>
      </c>
      <c r="V23" s="53">
        <v>39940.879999999997</v>
      </c>
      <c r="W23" s="53">
        <v>211586.52</v>
      </c>
      <c r="X23" s="223">
        <f t="shared" si="24"/>
        <v>658233.9</v>
      </c>
      <c r="Y23" s="223">
        <f t="shared" si="24"/>
        <v>211586.52</v>
      </c>
      <c r="Z23" s="223">
        <f>X23+Y23</f>
        <v>869820.42</v>
      </c>
      <c r="AA23" s="176">
        <f t="shared" si="4"/>
        <v>117.86004089639277</v>
      </c>
      <c r="AB23" s="218" t="s">
        <v>151</v>
      </c>
      <c r="AC23" s="176">
        <f t="shared" si="29"/>
        <v>-131809.12</v>
      </c>
      <c r="AD23" s="176">
        <f t="shared" si="6"/>
        <v>-17.860040896392778</v>
      </c>
      <c r="AE23" s="53">
        <v>831210.8</v>
      </c>
      <c r="AF23" s="176">
        <f t="shared" si="7"/>
        <v>95.561196413393006</v>
      </c>
      <c r="AG23" s="176">
        <v>432940.79999999999</v>
      </c>
      <c r="AH23" s="53">
        <v>52638</v>
      </c>
      <c r="AI23" s="205">
        <f t="shared" si="13"/>
        <v>485578.8</v>
      </c>
      <c r="AJ23" s="176">
        <f t="shared" si="8"/>
        <v>58.41824961850832</v>
      </c>
      <c r="AL23" s="146"/>
      <c r="AM23" s="146"/>
      <c r="AN23" s="236">
        <f t="shared" si="9"/>
        <v>131809.12</v>
      </c>
      <c r="AO23" s="235">
        <f t="shared" si="10"/>
        <v>-38609.619999999995</v>
      </c>
      <c r="AP23" s="235">
        <f t="shared" si="11"/>
        <v>-345632.00000000006</v>
      </c>
    </row>
    <row r="24" spans="1:42" s="56" customFormat="1" ht="17.45" customHeight="1">
      <c r="A24" s="143" t="s">
        <v>143</v>
      </c>
      <c r="B24" s="120">
        <v>62000</v>
      </c>
      <c r="C24" s="120">
        <v>29175</v>
      </c>
      <c r="D24" s="120">
        <f t="shared" si="0"/>
        <v>47.056451612903224</v>
      </c>
      <c r="E24" s="120">
        <v>29175</v>
      </c>
      <c r="F24" s="120">
        <f t="shared" si="14"/>
        <v>100</v>
      </c>
      <c r="G24" s="120">
        <f t="shared" si="15"/>
        <v>0</v>
      </c>
      <c r="H24" s="176">
        <v>150000</v>
      </c>
      <c r="I24" s="176">
        <v>93960</v>
      </c>
      <c r="J24" s="176">
        <v>0</v>
      </c>
      <c r="K24" s="176">
        <f t="shared" si="22"/>
        <v>93960</v>
      </c>
      <c r="L24" s="176">
        <f t="shared" si="17"/>
        <v>62.64</v>
      </c>
      <c r="M24" s="53">
        <v>93960</v>
      </c>
      <c r="N24" s="176">
        <f t="shared" si="1"/>
        <v>62.64</v>
      </c>
      <c r="O24" s="53">
        <v>93960</v>
      </c>
      <c r="P24" s="176">
        <f t="shared" si="2"/>
        <v>100</v>
      </c>
      <c r="Q24" s="176">
        <f t="shared" si="23"/>
        <v>0</v>
      </c>
      <c r="R24" s="53">
        <v>150000</v>
      </c>
      <c r="S24" s="176">
        <v>0</v>
      </c>
      <c r="T24" s="176">
        <v>17880</v>
      </c>
      <c r="U24" s="176">
        <v>0</v>
      </c>
      <c r="V24" s="53">
        <v>1760</v>
      </c>
      <c r="W24" s="176">
        <v>0</v>
      </c>
      <c r="X24" s="223">
        <f t="shared" si="24"/>
        <v>19640</v>
      </c>
      <c r="Y24" s="223">
        <f t="shared" si="24"/>
        <v>0</v>
      </c>
      <c r="Z24" s="223">
        <f t="shared" si="19"/>
        <v>19640</v>
      </c>
      <c r="AA24" s="176">
        <f t="shared" si="4"/>
        <v>13.093333333333334</v>
      </c>
      <c r="AB24" s="218"/>
      <c r="AC24" s="176">
        <f t="shared" si="29"/>
        <v>130360</v>
      </c>
      <c r="AD24" s="176">
        <f t="shared" si="6"/>
        <v>86.906666666666666</v>
      </c>
      <c r="AE24" s="53">
        <v>19640</v>
      </c>
      <c r="AF24" s="176">
        <f t="shared" si="7"/>
        <v>100</v>
      </c>
      <c r="AG24" s="176">
        <v>13560</v>
      </c>
      <c r="AH24" s="53">
        <v>3040</v>
      </c>
      <c r="AI24" s="205">
        <f t="shared" si="13"/>
        <v>16600</v>
      </c>
      <c r="AJ24" s="176">
        <f t="shared" si="8"/>
        <v>84.521384928716898</v>
      </c>
      <c r="AL24" s="146"/>
      <c r="AM24" s="146"/>
      <c r="AN24" s="235">
        <f t="shared" si="9"/>
        <v>-130360</v>
      </c>
      <c r="AO24" s="235">
        <f t="shared" si="10"/>
        <v>0</v>
      </c>
      <c r="AP24" s="235">
        <f t="shared" si="11"/>
        <v>-3040</v>
      </c>
    </row>
    <row r="25" spans="1:42" s="56" customFormat="1" ht="17.45" customHeight="1">
      <c r="A25" s="234" t="s">
        <v>144</v>
      </c>
      <c r="B25" s="120">
        <v>173050</v>
      </c>
      <c r="C25" s="120">
        <v>68350</v>
      </c>
      <c r="D25" s="120">
        <f t="shared" si="0"/>
        <v>39.497255128575553</v>
      </c>
      <c r="E25" s="120">
        <v>68350</v>
      </c>
      <c r="F25" s="120">
        <f t="shared" si="14"/>
        <v>100</v>
      </c>
      <c r="G25" s="120">
        <f t="shared" si="15"/>
        <v>0</v>
      </c>
      <c r="H25" s="176">
        <v>350000</v>
      </c>
      <c r="I25" s="176">
        <v>140400</v>
      </c>
      <c r="J25" s="176">
        <v>0</v>
      </c>
      <c r="K25" s="176">
        <f t="shared" si="22"/>
        <v>140400</v>
      </c>
      <c r="L25" s="176">
        <f t="shared" si="17"/>
        <v>40.114285714285714</v>
      </c>
      <c r="M25" s="53">
        <v>140400</v>
      </c>
      <c r="N25" s="176">
        <f t="shared" si="1"/>
        <v>40.114285714285714</v>
      </c>
      <c r="O25" s="53">
        <v>140400</v>
      </c>
      <c r="P25" s="176">
        <f t="shared" si="2"/>
        <v>100</v>
      </c>
      <c r="Q25" s="176">
        <f t="shared" si="23"/>
        <v>0</v>
      </c>
      <c r="R25" s="53">
        <v>96150</v>
      </c>
      <c r="S25" s="176">
        <v>7925</v>
      </c>
      <c r="T25" s="176">
        <v>96150</v>
      </c>
      <c r="U25" s="176">
        <v>25540</v>
      </c>
      <c r="V25" s="176">
        <v>0</v>
      </c>
      <c r="W25" s="176">
        <v>0</v>
      </c>
      <c r="X25" s="223">
        <f t="shared" si="24"/>
        <v>96150</v>
      </c>
      <c r="Y25" s="223">
        <f t="shared" si="24"/>
        <v>25540</v>
      </c>
      <c r="Z25" s="223">
        <f t="shared" si="19"/>
        <v>121690</v>
      </c>
      <c r="AA25" s="211">
        <f t="shared" si="4"/>
        <v>126.56266250650026</v>
      </c>
      <c r="AB25" s="228" t="s">
        <v>151</v>
      </c>
      <c r="AC25" s="176">
        <f t="shared" si="29"/>
        <v>-25540</v>
      </c>
      <c r="AD25" s="176">
        <f t="shared" si="6"/>
        <v>-26.56266250650026</v>
      </c>
      <c r="AE25" s="53">
        <v>121690</v>
      </c>
      <c r="AF25" s="176">
        <f t="shared" si="7"/>
        <v>100</v>
      </c>
      <c r="AG25" s="176">
        <v>0</v>
      </c>
      <c r="AH25" s="53">
        <v>81220</v>
      </c>
      <c r="AI25" s="205">
        <f t="shared" si="13"/>
        <v>81220</v>
      </c>
      <c r="AJ25" s="176">
        <f t="shared" si="8"/>
        <v>66.743364286301258</v>
      </c>
      <c r="AL25" s="146"/>
      <c r="AM25" s="146"/>
      <c r="AN25" s="236">
        <f t="shared" si="9"/>
        <v>25540</v>
      </c>
      <c r="AO25" s="235">
        <f t="shared" si="10"/>
        <v>0</v>
      </c>
      <c r="AP25" s="235">
        <f t="shared" si="11"/>
        <v>-40470</v>
      </c>
    </row>
    <row r="26" spans="1:42" s="56" customFormat="1" ht="17.45" customHeight="1">
      <c r="A26" s="143" t="s">
        <v>145</v>
      </c>
      <c r="B26" s="120">
        <v>20278</v>
      </c>
      <c r="C26" s="120">
        <v>62570</v>
      </c>
      <c r="D26" s="120">
        <f t="shared" si="0"/>
        <v>308.56100207121017</v>
      </c>
      <c r="E26" s="120">
        <v>62570</v>
      </c>
      <c r="F26" s="120">
        <f t="shared" si="14"/>
        <v>100</v>
      </c>
      <c r="G26" s="120">
        <f t="shared" si="15"/>
        <v>0</v>
      </c>
      <c r="H26" s="176">
        <v>40000</v>
      </c>
      <c r="I26" s="176">
        <v>40000</v>
      </c>
      <c r="J26" s="176">
        <v>29062.1</v>
      </c>
      <c r="K26" s="176">
        <f t="shared" si="22"/>
        <v>69062.100000000006</v>
      </c>
      <c r="L26" s="176">
        <f t="shared" si="17"/>
        <v>172.65525000000002</v>
      </c>
      <c r="M26" s="53">
        <v>69062.100000000006</v>
      </c>
      <c r="N26" s="176">
        <f t="shared" si="1"/>
        <v>172.65525000000002</v>
      </c>
      <c r="O26" s="53">
        <v>69062.100000000006</v>
      </c>
      <c r="P26" s="176">
        <f t="shared" si="2"/>
        <v>100</v>
      </c>
      <c r="Q26" s="176">
        <f t="shared" si="23"/>
        <v>0</v>
      </c>
      <c r="R26" s="53">
        <v>48000</v>
      </c>
      <c r="S26" s="176">
        <v>6839.13</v>
      </c>
      <c r="T26" s="176">
        <v>38156.800000000003</v>
      </c>
      <c r="U26" s="176">
        <v>0</v>
      </c>
      <c r="V26" s="53">
        <v>4369</v>
      </c>
      <c r="W26" s="176">
        <v>0</v>
      </c>
      <c r="X26" s="223">
        <f t="shared" si="24"/>
        <v>42525.8</v>
      </c>
      <c r="Y26" s="223">
        <f t="shared" si="24"/>
        <v>0</v>
      </c>
      <c r="Z26" s="223">
        <f t="shared" si="19"/>
        <v>42525.8</v>
      </c>
      <c r="AA26" s="176">
        <f t="shared" si="4"/>
        <v>88.595416666666665</v>
      </c>
      <c r="AB26" s="218"/>
      <c r="AC26" s="176">
        <f t="shared" si="29"/>
        <v>5474.1999999999971</v>
      </c>
      <c r="AD26" s="176">
        <f t="shared" si="6"/>
        <v>11.404583333333328</v>
      </c>
      <c r="AE26" s="53">
        <v>42525.8</v>
      </c>
      <c r="AF26" s="176">
        <f t="shared" si="7"/>
        <v>100</v>
      </c>
      <c r="AG26" s="176">
        <v>32816.800000000003</v>
      </c>
      <c r="AH26" s="53">
        <v>5340</v>
      </c>
      <c r="AI26" s="205">
        <f t="shared" si="13"/>
        <v>38156.800000000003</v>
      </c>
      <c r="AJ26" s="176">
        <f t="shared" si="8"/>
        <v>89.726236778614393</v>
      </c>
      <c r="AL26" s="146"/>
      <c r="AM26" s="146"/>
      <c r="AN26" s="235">
        <f t="shared" si="9"/>
        <v>-5474.1999999999971</v>
      </c>
      <c r="AO26" s="235">
        <f t="shared" si="10"/>
        <v>0</v>
      </c>
      <c r="AP26" s="235">
        <f t="shared" si="11"/>
        <v>-4369</v>
      </c>
    </row>
    <row r="27" spans="1:42" s="56" customFormat="1" ht="17.45" customHeight="1">
      <c r="A27" s="143" t="s">
        <v>146</v>
      </c>
      <c r="B27" s="120">
        <v>12210</v>
      </c>
      <c r="C27" s="120">
        <v>58566</v>
      </c>
      <c r="D27" s="120">
        <f t="shared" si="0"/>
        <v>479.65601965601968</v>
      </c>
      <c r="E27" s="120">
        <v>58566</v>
      </c>
      <c r="F27" s="120">
        <f t="shared" si="14"/>
        <v>100</v>
      </c>
      <c r="G27" s="120">
        <f t="shared" si="15"/>
        <v>0</v>
      </c>
      <c r="H27" s="176">
        <v>7300</v>
      </c>
      <c r="I27" s="176">
        <v>7300</v>
      </c>
      <c r="J27" s="176">
        <v>23245</v>
      </c>
      <c r="K27" s="176">
        <f t="shared" si="22"/>
        <v>30545</v>
      </c>
      <c r="L27" s="176">
        <f t="shared" si="17"/>
        <v>418.42465753424659</v>
      </c>
      <c r="M27" s="53">
        <v>30545</v>
      </c>
      <c r="N27" s="176">
        <f t="shared" si="1"/>
        <v>418.42465753424659</v>
      </c>
      <c r="O27" s="53">
        <v>30545</v>
      </c>
      <c r="P27" s="176">
        <f t="shared" si="2"/>
        <v>100</v>
      </c>
      <c r="Q27" s="176">
        <f t="shared" si="23"/>
        <v>0</v>
      </c>
      <c r="R27" s="53">
        <v>49750</v>
      </c>
      <c r="S27" s="176">
        <v>0</v>
      </c>
      <c r="T27" s="176">
        <v>20875</v>
      </c>
      <c r="U27" s="176">
        <v>0</v>
      </c>
      <c r="V27" s="53">
        <v>720</v>
      </c>
      <c r="W27" s="176">
        <v>0</v>
      </c>
      <c r="X27" s="223">
        <f t="shared" si="24"/>
        <v>21595</v>
      </c>
      <c r="Y27" s="223">
        <f t="shared" si="24"/>
        <v>0</v>
      </c>
      <c r="Z27" s="223">
        <f t="shared" si="19"/>
        <v>21595</v>
      </c>
      <c r="AA27" s="176">
        <f t="shared" si="4"/>
        <v>43.4070351758794</v>
      </c>
      <c r="AB27" s="218"/>
      <c r="AC27" s="176">
        <f t="shared" si="29"/>
        <v>28155</v>
      </c>
      <c r="AD27" s="176">
        <f t="shared" si="6"/>
        <v>56.5929648241206</v>
      </c>
      <c r="AE27" s="53">
        <v>21595</v>
      </c>
      <c r="AF27" s="176">
        <f t="shared" si="7"/>
        <v>100</v>
      </c>
      <c r="AG27" s="176">
        <v>20115</v>
      </c>
      <c r="AH27" s="53">
        <v>0</v>
      </c>
      <c r="AI27" s="205">
        <f t="shared" si="13"/>
        <v>20115</v>
      </c>
      <c r="AJ27" s="176">
        <f t="shared" si="8"/>
        <v>93.146561704098175</v>
      </c>
      <c r="AL27" s="146"/>
      <c r="AM27" s="146"/>
      <c r="AN27" s="235">
        <f t="shared" si="9"/>
        <v>-28155</v>
      </c>
      <c r="AO27" s="235">
        <f t="shared" si="10"/>
        <v>0</v>
      </c>
      <c r="AP27" s="235">
        <f t="shared" si="11"/>
        <v>-1480</v>
      </c>
    </row>
    <row r="28" spans="1:42" s="56" customFormat="1" ht="17.45" customHeight="1">
      <c r="A28" s="143" t="s">
        <v>147</v>
      </c>
      <c r="B28" s="120">
        <v>0</v>
      </c>
      <c r="C28" s="120">
        <v>0</v>
      </c>
      <c r="D28" s="120" t="e">
        <f t="shared" si="0"/>
        <v>#DIV/0!</v>
      </c>
      <c r="E28" s="120">
        <v>0</v>
      </c>
      <c r="F28" s="120" t="e">
        <f t="shared" si="14"/>
        <v>#DIV/0!</v>
      </c>
      <c r="G28" s="120">
        <f t="shared" si="15"/>
        <v>0</v>
      </c>
      <c r="H28" s="176">
        <v>0</v>
      </c>
      <c r="I28" s="176">
        <v>0</v>
      </c>
      <c r="J28" s="176">
        <v>0</v>
      </c>
      <c r="K28" s="176">
        <f t="shared" si="22"/>
        <v>0</v>
      </c>
      <c r="L28" s="176" t="e">
        <f t="shared" si="17"/>
        <v>#DIV/0!</v>
      </c>
      <c r="M28" s="53">
        <v>0</v>
      </c>
      <c r="N28" s="176" t="e">
        <f t="shared" si="1"/>
        <v>#DIV/0!</v>
      </c>
      <c r="O28" s="53">
        <v>0</v>
      </c>
      <c r="P28" s="176" t="e">
        <f t="shared" si="2"/>
        <v>#DIV/0!</v>
      </c>
      <c r="Q28" s="176">
        <f t="shared" si="23"/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223">
        <f t="shared" si="24"/>
        <v>0</v>
      </c>
      <c r="Y28" s="223">
        <f t="shared" si="24"/>
        <v>0</v>
      </c>
      <c r="Z28" s="223">
        <f t="shared" si="19"/>
        <v>0</v>
      </c>
      <c r="AA28" s="176" t="e">
        <f t="shared" si="4"/>
        <v>#DIV/0!</v>
      </c>
      <c r="AB28" s="218"/>
      <c r="AC28" s="176">
        <f t="shared" si="29"/>
        <v>0</v>
      </c>
      <c r="AD28" s="176" t="e">
        <f t="shared" si="6"/>
        <v>#DIV/0!</v>
      </c>
      <c r="AE28" s="53">
        <v>0</v>
      </c>
      <c r="AF28" s="176" t="e">
        <f t="shared" si="7"/>
        <v>#DIV/0!</v>
      </c>
      <c r="AG28" s="176">
        <v>0</v>
      </c>
      <c r="AH28" s="53">
        <v>0</v>
      </c>
      <c r="AI28" s="205">
        <f t="shared" si="13"/>
        <v>0</v>
      </c>
      <c r="AJ28" s="176" t="e">
        <f t="shared" si="8"/>
        <v>#DIV/0!</v>
      </c>
      <c r="AL28" s="146"/>
      <c r="AM28" s="146"/>
      <c r="AN28" s="235">
        <f t="shared" si="9"/>
        <v>0</v>
      </c>
      <c r="AO28" s="235">
        <f t="shared" si="10"/>
        <v>0</v>
      </c>
      <c r="AP28" s="235">
        <f t="shared" si="11"/>
        <v>0</v>
      </c>
    </row>
    <row r="29" spans="1:42" s="40" customFormat="1" ht="17.45" customHeight="1">
      <c r="A29" s="174" t="s">
        <v>33</v>
      </c>
      <c r="B29" s="119">
        <f>B9+B16</f>
        <v>11485740.82</v>
      </c>
      <c r="C29" s="119">
        <f>C9+C16</f>
        <v>10962499.57</v>
      </c>
      <c r="D29" s="119">
        <f t="shared" si="0"/>
        <v>95.444427501890985</v>
      </c>
      <c r="E29" s="119">
        <f>E9+E16</f>
        <v>10962499.57</v>
      </c>
      <c r="F29" s="119">
        <f t="shared" si="14"/>
        <v>100</v>
      </c>
      <c r="G29" s="118">
        <f>G9+G16</f>
        <v>0</v>
      </c>
      <c r="H29" s="201">
        <f>H9+H16</f>
        <v>12026894.176666666</v>
      </c>
      <c r="I29" s="201">
        <f>I9+I16</f>
        <v>11255377.229999999</v>
      </c>
      <c r="J29" s="201">
        <f>J9+J16</f>
        <v>597458.32000000007</v>
      </c>
      <c r="K29" s="201">
        <f>K9+K16</f>
        <v>11852835.549999999</v>
      </c>
      <c r="L29" s="201">
        <f t="shared" si="17"/>
        <v>98.552754983041623</v>
      </c>
      <c r="M29" s="201">
        <f>M9+M16</f>
        <v>11360367.050000001</v>
      </c>
      <c r="N29" s="201">
        <f t="shared" si="1"/>
        <v>94.458027842634607</v>
      </c>
      <c r="O29" s="201">
        <f>O9+O16</f>
        <v>11218399.949999999</v>
      </c>
      <c r="P29" s="201">
        <f t="shared" si="2"/>
        <v>98.750329990438104</v>
      </c>
      <c r="Q29" s="201">
        <f t="shared" ref="Q29:W29" si="30">Q9+Q16</f>
        <v>141967.10000000015</v>
      </c>
      <c r="R29" s="201">
        <f t="shared" si="30"/>
        <v>11613579.469999999</v>
      </c>
      <c r="S29" s="201">
        <f t="shared" si="30"/>
        <v>2993401.17</v>
      </c>
      <c r="T29" s="201">
        <f t="shared" si="30"/>
        <v>9439356.1699999999</v>
      </c>
      <c r="U29" s="201">
        <f t="shared" si="30"/>
        <v>26974.5</v>
      </c>
      <c r="V29" s="201">
        <f t="shared" si="30"/>
        <v>604476.23</v>
      </c>
      <c r="W29" s="201">
        <f t="shared" si="30"/>
        <v>468217.88</v>
      </c>
      <c r="X29" s="238">
        <f>T29+V29</f>
        <v>10043832.4</v>
      </c>
      <c r="Y29" s="238">
        <f>U29+W29</f>
        <v>495192.38</v>
      </c>
      <c r="Z29" s="238">
        <f>X29+Y29</f>
        <v>10539024.780000001</v>
      </c>
      <c r="AA29" s="201">
        <f t="shared" si="4"/>
        <v>90.747428966445966</v>
      </c>
      <c r="AB29" s="269"/>
      <c r="AC29" s="201">
        <f t="shared" si="29"/>
        <v>1074554.6899999976</v>
      </c>
      <c r="AD29" s="201">
        <f t="shared" si="6"/>
        <v>9.2525710335540303</v>
      </c>
      <c r="AE29" s="201">
        <f>AE9+AE16</f>
        <v>9676738.2199999988</v>
      </c>
      <c r="AF29" s="201">
        <f t="shared" si="7"/>
        <v>91.818156062823093</v>
      </c>
      <c r="AG29" s="201">
        <f>AG9+AG16</f>
        <v>5649206.4000000004</v>
      </c>
      <c r="AH29" s="201">
        <f>AH9+AH16</f>
        <v>984642.74</v>
      </c>
      <c r="AI29" s="200">
        <f t="shared" si="13"/>
        <v>6633849.1400000006</v>
      </c>
      <c r="AJ29" s="201">
        <f t="shared" si="8"/>
        <v>68.554599589033842</v>
      </c>
      <c r="AL29" s="146"/>
      <c r="AM29" s="146"/>
      <c r="AN29" s="232">
        <f t="shared" si="9"/>
        <v>-1074554.6899999976</v>
      </c>
      <c r="AO29" s="232">
        <f t="shared" si="10"/>
        <v>-862286.56000000238</v>
      </c>
      <c r="AP29" s="232">
        <f t="shared" si="11"/>
        <v>-3042889.0799999982</v>
      </c>
    </row>
    <row r="30" spans="1:42" ht="17.45" customHeight="1">
      <c r="H30" s="64"/>
      <c r="I30" s="64"/>
      <c r="J30" s="64"/>
      <c r="K30" s="64"/>
      <c r="L30" s="64"/>
      <c r="R30" s="64" t="s">
        <v>179</v>
      </c>
      <c r="AF30" s="66"/>
    </row>
    <row r="32" spans="1:42" s="128" customFormat="1" ht="17.45" customHeight="1">
      <c r="A32" s="127" t="s">
        <v>58</v>
      </c>
      <c r="C32" s="383"/>
      <c r="D32" s="383"/>
      <c r="M32" s="383"/>
      <c r="N32" s="383"/>
      <c r="T32" s="129"/>
      <c r="U32" s="129"/>
      <c r="V32" s="129"/>
      <c r="AA32" s="130"/>
      <c r="AB32" s="131"/>
      <c r="AC32" s="382" t="s">
        <v>37</v>
      </c>
      <c r="AD32" s="382"/>
      <c r="AE32" s="383" t="s">
        <v>38</v>
      </c>
      <c r="AF32" s="383"/>
    </row>
    <row r="33" spans="1:45" s="128" customFormat="1" ht="21" customHeight="1">
      <c r="A33" s="132" t="s">
        <v>117</v>
      </c>
      <c r="C33" s="130"/>
      <c r="D33" s="130"/>
      <c r="M33" s="130"/>
      <c r="N33" s="130"/>
      <c r="S33" s="130"/>
      <c r="T33" s="130"/>
      <c r="X33" s="127"/>
      <c r="Y33" s="127"/>
      <c r="Z33" s="127"/>
      <c r="AA33" s="127"/>
      <c r="AB33" s="127"/>
      <c r="AC33" s="130"/>
      <c r="AD33" s="130"/>
      <c r="AJ33" s="129"/>
      <c r="AL33" s="229"/>
      <c r="AM33" s="229"/>
      <c r="AN33" s="130"/>
      <c r="AO33" s="130"/>
      <c r="AQ33" s="130"/>
      <c r="AR33" s="130"/>
    </row>
    <row r="34" spans="1:45" s="128" customFormat="1" ht="21" customHeight="1">
      <c r="A34" s="132" t="s">
        <v>116</v>
      </c>
      <c r="C34" s="130"/>
      <c r="D34" s="130"/>
      <c r="M34" s="130"/>
      <c r="N34" s="130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</row>
    <row r="35" spans="1:45" s="128" customFormat="1" ht="21" customHeight="1">
      <c r="A35" s="132" t="s">
        <v>148</v>
      </c>
      <c r="C35" s="130"/>
      <c r="D35" s="130"/>
      <c r="M35" s="130"/>
      <c r="N35" s="130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</row>
    <row r="36" spans="1:45" s="128" customFormat="1" ht="21" customHeight="1">
      <c r="A36" s="133" t="s">
        <v>127</v>
      </c>
      <c r="C36" s="130"/>
      <c r="D36" s="130"/>
      <c r="M36" s="130"/>
      <c r="N36" s="130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</row>
    <row r="37" spans="1:45" s="128" customFormat="1" ht="21" customHeight="1">
      <c r="A37" s="133" t="s">
        <v>128</v>
      </c>
      <c r="C37" s="130"/>
      <c r="D37" s="130"/>
      <c r="M37" s="130"/>
      <c r="N37" s="130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</row>
    <row r="38" spans="1:45" s="128" customFormat="1" ht="21" customHeight="1">
      <c r="A38" s="133" t="s">
        <v>129</v>
      </c>
      <c r="C38" s="130"/>
      <c r="D38" s="130"/>
      <c r="M38" s="130"/>
      <c r="N38" s="130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</row>
    <row r="39" spans="1:45" s="128" customFormat="1" ht="21" customHeight="1">
      <c r="A39" s="133" t="s">
        <v>70</v>
      </c>
      <c r="C39" s="130"/>
      <c r="D39" s="130"/>
      <c r="M39" s="130"/>
      <c r="N39" s="130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</row>
    <row r="40" spans="1:45" s="128" customFormat="1" ht="21" customHeight="1">
      <c r="A40" s="133" t="s">
        <v>71</v>
      </c>
      <c r="C40" s="130"/>
      <c r="D40" s="130"/>
      <c r="M40" s="130"/>
      <c r="N40" s="130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</row>
    <row r="41" spans="1:45" s="128" customFormat="1" ht="21" customHeight="1">
      <c r="A41" s="133" t="s">
        <v>130</v>
      </c>
      <c r="C41" s="130"/>
      <c r="D41" s="130"/>
      <c r="M41" s="130"/>
      <c r="N41" s="130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</row>
    <row r="42" spans="1:45" s="128" customFormat="1" ht="21" customHeight="1">
      <c r="A42" s="133" t="s">
        <v>131</v>
      </c>
      <c r="C42" s="130"/>
      <c r="D42" s="130"/>
      <c r="M42" s="130"/>
      <c r="N42" s="130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</row>
    <row r="43" spans="1:45" s="128" customFormat="1" ht="21" customHeight="1">
      <c r="A43" s="133" t="s">
        <v>132</v>
      </c>
      <c r="C43" s="130"/>
      <c r="D43" s="130"/>
      <c r="M43" s="130"/>
      <c r="N43" s="130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</row>
    <row r="44" spans="1:45" s="128" customFormat="1" ht="21" customHeight="1">
      <c r="A44" s="133" t="s">
        <v>133</v>
      </c>
      <c r="C44" s="130"/>
      <c r="D44" s="130"/>
      <c r="M44" s="130"/>
      <c r="N44" s="130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</row>
    <row r="45" spans="1:45" s="128" customFormat="1" ht="21" customHeight="1">
      <c r="A45" s="133" t="s">
        <v>134</v>
      </c>
      <c r="C45" s="130"/>
      <c r="D45" s="130"/>
      <c r="M45" s="130"/>
      <c r="N45" s="130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</row>
    <row r="46" spans="1:45" s="128" customFormat="1" ht="21" customHeight="1">
      <c r="A46" s="133" t="s">
        <v>135</v>
      </c>
      <c r="C46" s="130"/>
      <c r="D46" s="130"/>
      <c r="M46" s="130"/>
      <c r="N46" s="130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</row>
    <row r="47" spans="1:45" s="128" customFormat="1" ht="21" customHeight="1">
      <c r="A47" s="135" t="s">
        <v>136</v>
      </c>
      <c r="C47" s="130"/>
      <c r="D47" s="130"/>
      <c r="M47" s="130"/>
      <c r="N47" s="130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</row>
    <row r="48" spans="1:45" s="56" customFormat="1" ht="21" customHeight="1">
      <c r="A48" s="111" t="s">
        <v>76</v>
      </c>
      <c r="C48" s="63"/>
      <c r="D48" s="63"/>
      <c r="M48" s="63"/>
      <c r="N48" s="63"/>
      <c r="S48" s="68"/>
      <c r="T48" s="68"/>
      <c r="U48" s="68"/>
      <c r="V48" s="68"/>
      <c r="W48" s="68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9"/>
      <c r="AK48" s="68"/>
      <c r="AL48" s="68"/>
      <c r="AM48" s="68"/>
      <c r="AN48" s="68"/>
      <c r="AO48" s="68"/>
      <c r="AP48" s="68"/>
      <c r="AQ48" s="68"/>
      <c r="AR48" s="68"/>
      <c r="AS48" s="68"/>
    </row>
    <row r="49" spans="8:42" ht="17.45" customHeight="1"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L49" s="111"/>
      <c r="AM49" s="111"/>
      <c r="AN49" s="111"/>
      <c r="AO49" s="111"/>
      <c r="AP49" s="111"/>
    </row>
    <row r="50" spans="8:42" ht="17.45" customHeight="1">
      <c r="S50" s="63"/>
      <c r="T50" s="63"/>
      <c r="U50" s="56"/>
      <c r="V50" s="56"/>
      <c r="AA50" s="56"/>
      <c r="AB50" s="56"/>
      <c r="AC50" s="63"/>
      <c r="AE50" s="56"/>
      <c r="AF50" s="56"/>
      <c r="AJ50" s="65"/>
      <c r="AM50" s="63"/>
      <c r="AN50" s="63"/>
      <c r="AO50" s="63"/>
    </row>
  </sheetData>
  <mergeCells count="43">
    <mergeCell ref="AG8:AJ8"/>
    <mergeCell ref="AC32:AD32"/>
    <mergeCell ref="AE32:AF32"/>
    <mergeCell ref="T8:U8"/>
    <mergeCell ref="V8:W8"/>
    <mergeCell ref="X8:AA8"/>
    <mergeCell ref="AC8:AD8"/>
    <mergeCell ref="AE8:AF8"/>
    <mergeCell ref="AB5:AB6"/>
    <mergeCell ref="AC5:AD5"/>
    <mergeCell ref="V6:W6"/>
    <mergeCell ref="X6:Y6"/>
    <mergeCell ref="Z6:Z7"/>
    <mergeCell ref="M8:N8"/>
    <mergeCell ref="O8:P8"/>
    <mergeCell ref="T5:U5"/>
    <mergeCell ref="V5:W5"/>
    <mergeCell ref="X5:AA5"/>
    <mergeCell ref="M32:N32"/>
    <mergeCell ref="R4:AJ4"/>
    <mergeCell ref="H4:Q4"/>
    <mergeCell ref="I5:L5"/>
    <mergeCell ref="M5:N5"/>
    <mergeCell ref="O5:P5"/>
    <mergeCell ref="I6:J6"/>
    <mergeCell ref="K6:K7"/>
    <mergeCell ref="M6:N6"/>
    <mergeCell ref="O6:P6"/>
    <mergeCell ref="AE5:AF5"/>
    <mergeCell ref="AG5:AJ5"/>
    <mergeCell ref="T6:U6"/>
    <mergeCell ref="AE6:AF6"/>
    <mergeCell ref="AI6:AJ6"/>
    <mergeCell ref="K8:L8"/>
    <mergeCell ref="C32:D32"/>
    <mergeCell ref="C8:D8"/>
    <mergeCell ref="E8:F8"/>
    <mergeCell ref="A4:A8"/>
    <mergeCell ref="B4:F4"/>
    <mergeCell ref="C5:D5"/>
    <mergeCell ref="E5:F5"/>
    <mergeCell ref="C6:D6"/>
    <mergeCell ref="E6:F6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</sheetPr>
  <dimension ref="A1:AP50"/>
  <sheetViews>
    <sheetView topLeftCell="A2" zoomScale="70" zoomScaleNormal="70" workbookViewId="0">
      <pane xSplit="1" ySplit="7" topLeftCell="V9" activePane="bottomRight" state="frozen"/>
      <selection activeCell="A2" sqref="A2"/>
      <selection pane="topRight" activeCell="B2" sqref="B2"/>
      <selection pane="bottomLeft" activeCell="A9" sqref="A9"/>
      <selection pane="bottomRight" activeCell="AI17" sqref="AI17:AI28"/>
    </sheetView>
  </sheetViews>
  <sheetFormatPr defaultColWidth="9" defaultRowHeight="17.45" customHeight="1"/>
  <cols>
    <col min="1" max="1" width="38.625" style="56" customWidth="1"/>
    <col min="2" max="2" width="18" style="56" hidden="1" customWidth="1"/>
    <col min="3" max="3" width="16.625" style="63" hidden="1" customWidth="1"/>
    <col min="4" max="4" width="8.625" style="63" hidden="1" customWidth="1"/>
    <col min="5" max="5" width="16.625" style="139" hidden="1" customWidth="1"/>
    <col min="6" max="6" width="9.25" style="56" hidden="1" customWidth="1"/>
    <col min="7" max="7" width="13.25" style="56" hidden="1" customWidth="1"/>
    <col min="8" max="8" width="18.875" style="56" bestFit="1" customWidth="1"/>
    <col min="9" max="9" width="16.25" style="56" bestFit="1" customWidth="1"/>
    <col min="10" max="10" width="11.75" style="56" bestFit="1" customWidth="1"/>
    <col min="11" max="11" width="16.25" style="56" bestFit="1" customWidth="1"/>
    <col min="12" max="12" width="9.75" style="56" bestFit="1" customWidth="1"/>
    <col min="13" max="13" width="16.25" style="63" bestFit="1" customWidth="1"/>
    <col min="14" max="14" width="9.75" style="63" bestFit="1" customWidth="1"/>
    <col min="15" max="15" width="19.625" style="56" customWidth="1"/>
    <col min="16" max="16" width="9.75" style="56" bestFit="1" customWidth="1"/>
    <col min="17" max="17" width="14.5" style="56" bestFit="1" customWidth="1"/>
    <col min="18" max="18" width="20.5" style="56" customWidth="1"/>
    <col min="19" max="19" width="17.125" style="56" customWidth="1"/>
    <col min="20" max="22" width="17.875" style="65" customWidth="1"/>
    <col min="23" max="25" width="17.875" style="56" customWidth="1"/>
    <col min="26" max="26" width="18" style="56" customWidth="1"/>
    <col min="27" max="27" width="10" style="63" bestFit="1" customWidth="1"/>
    <col min="28" max="28" width="13.25" style="44" bestFit="1" customWidth="1"/>
    <col min="29" max="29" width="16.75" style="56" bestFit="1" customWidth="1"/>
    <col min="30" max="30" width="10.5" style="63" bestFit="1" customWidth="1"/>
    <col min="31" max="31" width="16.75" style="63" bestFit="1" customWidth="1"/>
    <col min="32" max="32" width="8.625" style="63" bestFit="1" customWidth="1"/>
    <col min="33" max="34" width="20.625" style="56" customWidth="1"/>
    <col min="35" max="35" width="15" style="56" bestFit="1" customWidth="1"/>
    <col min="36" max="36" width="8.5" style="56" bestFit="1" customWidth="1"/>
    <col min="37" max="37" width="14.25" style="56" bestFit="1" customWidth="1"/>
    <col min="38" max="38" width="17.5" style="56" bestFit="1" customWidth="1"/>
    <col min="39" max="39" width="16" style="56" bestFit="1" customWidth="1"/>
    <col min="40" max="40" width="18.875" style="56" bestFit="1" customWidth="1"/>
    <col min="41" max="41" width="20.25" style="56" bestFit="1" customWidth="1"/>
    <col min="42" max="42" width="22.625" style="56" bestFit="1" customWidth="1"/>
    <col min="43" max="16384" width="9" style="56"/>
  </cols>
  <sheetData>
    <row r="1" spans="1:42" s="40" customFormat="1" ht="17.45" customHeight="1">
      <c r="A1" s="40" t="s">
        <v>104</v>
      </c>
      <c r="E1" s="142"/>
      <c r="T1" s="41"/>
      <c r="U1" s="41"/>
      <c r="V1" s="41"/>
    </row>
    <row r="2" spans="1:42" s="40" customFormat="1" ht="17.45" customHeight="1">
      <c r="A2" s="40" t="s">
        <v>89</v>
      </c>
      <c r="E2" s="142"/>
      <c r="T2" s="41"/>
      <c r="U2" s="41"/>
      <c r="V2" s="41"/>
    </row>
    <row r="3" spans="1:42" s="40" customFormat="1" ht="17.45" customHeight="1">
      <c r="A3" s="42" t="s">
        <v>191</v>
      </c>
      <c r="B3" s="42"/>
      <c r="C3" s="42"/>
      <c r="D3" s="42"/>
      <c r="E3" s="158"/>
      <c r="F3" s="42"/>
      <c r="H3" s="42"/>
      <c r="I3" s="42"/>
      <c r="J3" s="42"/>
      <c r="K3" s="42"/>
      <c r="L3" s="42"/>
      <c r="M3" s="43"/>
      <c r="N3" s="42"/>
      <c r="O3" s="43"/>
      <c r="P3" s="42"/>
      <c r="T3" s="41"/>
      <c r="U3" s="41"/>
      <c r="V3" s="41"/>
    </row>
    <row r="4" spans="1:42" s="40" customFormat="1" ht="17.45" customHeight="1">
      <c r="A4" s="410" t="s">
        <v>0</v>
      </c>
      <c r="B4" s="392" t="s">
        <v>56</v>
      </c>
      <c r="C4" s="393"/>
      <c r="D4" s="393"/>
      <c r="E4" s="393"/>
      <c r="F4" s="393"/>
      <c r="G4" s="394"/>
      <c r="H4" s="395" t="s">
        <v>55</v>
      </c>
      <c r="I4" s="396"/>
      <c r="J4" s="396"/>
      <c r="K4" s="396"/>
      <c r="L4" s="396"/>
      <c r="M4" s="396"/>
      <c r="N4" s="396"/>
      <c r="O4" s="396"/>
      <c r="P4" s="396"/>
      <c r="Q4" s="397"/>
      <c r="R4" s="364"/>
      <c r="S4" s="364"/>
      <c r="T4" s="365"/>
      <c r="U4" s="365"/>
      <c r="V4" s="365"/>
      <c r="W4" s="365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</row>
    <row r="5" spans="1:42" s="50" customFormat="1" ht="17.45" customHeight="1">
      <c r="A5" s="410"/>
      <c r="B5" s="71" t="s">
        <v>1</v>
      </c>
      <c r="C5" s="411" t="s">
        <v>5</v>
      </c>
      <c r="D5" s="412"/>
      <c r="E5" s="412" t="s">
        <v>50</v>
      </c>
      <c r="F5" s="413"/>
      <c r="G5" s="72" t="s">
        <v>94</v>
      </c>
      <c r="H5" s="107" t="s">
        <v>1</v>
      </c>
      <c r="I5" s="398" t="s">
        <v>46</v>
      </c>
      <c r="J5" s="398"/>
      <c r="K5" s="398"/>
      <c r="L5" s="399"/>
      <c r="M5" s="404" t="s">
        <v>5</v>
      </c>
      <c r="N5" s="405"/>
      <c r="O5" s="405" t="s">
        <v>50</v>
      </c>
      <c r="P5" s="401"/>
      <c r="Q5" s="108" t="s">
        <v>94</v>
      </c>
      <c r="R5" s="109" t="s">
        <v>1</v>
      </c>
      <c r="S5" s="110" t="s">
        <v>4</v>
      </c>
      <c r="T5" s="369" t="s">
        <v>2</v>
      </c>
      <c r="U5" s="370"/>
      <c r="V5" s="369" t="s">
        <v>2</v>
      </c>
      <c r="W5" s="371"/>
      <c r="X5" s="372" t="s">
        <v>46</v>
      </c>
      <c r="Y5" s="372"/>
      <c r="Z5" s="372"/>
      <c r="AA5" s="373"/>
      <c r="AB5" s="374" t="s">
        <v>3</v>
      </c>
      <c r="AC5" s="362" t="s">
        <v>48</v>
      </c>
      <c r="AD5" s="362"/>
      <c r="AE5" s="376" t="s">
        <v>115</v>
      </c>
      <c r="AF5" s="369"/>
      <c r="AG5" s="362" t="s">
        <v>114</v>
      </c>
      <c r="AH5" s="362"/>
      <c r="AI5" s="362"/>
      <c r="AJ5" s="362"/>
      <c r="AL5" s="80"/>
      <c r="AM5" s="80"/>
      <c r="AN5" s="80"/>
      <c r="AO5" s="80"/>
      <c r="AP5" s="80"/>
    </row>
    <row r="6" spans="1:42" s="80" customFormat="1" ht="17.45" customHeight="1">
      <c r="A6" s="410"/>
      <c r="B6" s="75" t="s">
        <v>6</v>
      </c>
      <c r="C6" s="377" t="s">
        <v>49</v>
      </c>
      <c r="D6" s="378"/>
      <c r="E6" s="377" t="s">
        <v>103</v>
      </c>
      <c r="F6" s="409"/>
      <c r="G6" s="76" t="s">
        <v>93</v>
      </c>
      <c r="H6" s="77" t="s">
        <v>106</v>
      </c>
      <c r="I6" s="400" t="s">
        <v>45</v>
      </c>
      <c r="J6" s="401"/>
      <c r="K6" s="402" t="s">
        <v>47</v>
      </c>
      <c r="L6" s="78" t="s">
        <v>44</v>
      </c>
      <c r="M6" s="406" t="s">
        <v>137</v>
      </c>
      <c r="N6" s="407"/>
      <c r="O6" s="406" t="s">
        <v>180</v>
      </c>
      <c r="P6" s="408"/>
      <c r="Q6" s="79" t="s">
        <v>93</v>
      </c>
      <c r="R6" s="94" t="s">
        <v>111</v>
      </c>
      <c r="S6" s="95" t="s">
        <v>112</v>
      </c>
      <c r="T6" s="385" t="s">
        <v>208</v>
      </c>
      <c r="U6" s="386"/>
      <c r="V6" s="385" t="s">
        <v>209</v>
      </c>
      <c r="W6" s="386"/>
      <c r="X6" s="370" t="s">
        <v>45</v>
      </c>
      <c r="Y6" s="371"/>
      <c r="Z6" s="365" t="s">
        <v>47</v>
      </c>
      <c r="AA6" s="96" t="s">
        <v>44</v>
      </c>
      <c r="AB6" s="375"/>
      <c r="AC6" s="94" t="s">
        <v>45</v>
      </c>
      <c r="AD6" s="96" t="s">
        <v>44</v>
      </c>
      <c r="AE6" s="385" t="s">
        <v>194</v>
      </c>
      <c r="AF6" s="386"/>
      <c r="AG6" s="97" t="s">
        <v>182</v>
      </c>
      <c r="AH6" s="179" t="s">
        <v>183</v>
      </c>
      <c r="AI6" s="362" t="s">
        <v>113</v>
      </c>
      <c r="AJ6" s="362"/>
    </row>
    <row r="7" spans="1:42" s="50" customFormat="1" ht="17.45" customHeight="1">
      <c r="A7" s="410"/>
      <c r="B7" s="81"/>
      <c r="C7" s="82" t="s">
        <v>8</v>
      </c>
      <c r="D7" s="71" t="s">
        <v>44</v>
      </c>
      <c r="E7" s="159" t="s">
        <v>8</v>
      </c>
      <c r="F7" s="72" t="s">
        <v>44</v>
      </c>
      <c r="G7" s="83" t="s">
        <v>96</v>
      </c>
      <c r="H7" s="84"/>
      <c r="I7" s="85" t="s">
        <v>35</v>
      </c>
      <c r="J7" s="85" t="s">
        <v>34</v>
      </c>
      <c r="K7" s="403"/>
      <c r="L7" s="86"/>
      <c r="M7" s="87" t="s">
        <v>8</v>
      </c>
      <c r="N7" s="73" t="s">
        <v>44</v>
      </c>
      <c r="O7" s="87" t="s">
        <v>8</v>
      </c>
      <c r="P7" s="74" t="s">
        <v>44</v>
      </c>
      <c r="Q7" s="88" t="s">
        <v>105</v>
      </c>
      <c r="R7" s="98"/>
      <c r="S7" s="98"/>
      <c r="T7" s="99" t="s">
        <v>35</v>
      </c>
      <c r="U7" s="99" t="s">
        <v>34</v>
      </c>
      <c r="V7" s="99" t="s">
        <v>35</v>
      </c>
      <c r="W7" s="99" t="s">
        <v>34</v>
      </c>
      <c r="X7" s="100" t="s">
        <v>35</v>
      </c>
      <c r="Y7" s="100" t="s">
        <v>34</v>
      </c>
      <c r="Z7" s="384"/>
      <c r="AA7" s="101"/>
      <c r="AB7" s="102" t="s">
        <v>34</v>
      </c>
      <c r="AC7" s="98"/>
      <c r="AD7" s="103"/>
      <c r="AE7" s="93" t="s">
        <v>8</v>
      </c>
      <c r="AF7" s="92" t="s">
        <v>44</v>
      </c>
      <c r="AG7" s="100" t="s">
        <v>8</v>
      </c>
      <c r="AH7" s="100" t="s">
        <v>8</v>
      </c>
      <c r="AI7" s="100" t="s">
        <v>7</v>
      </c>
      <c r="AJ7" s="100" t="s">
        <v>44</v>
      </c>
      <c r="AL7" s="212"/>
      <c r="AM7" s="212"/>
      <c r="AN7" s="212"/>
      <c r="AO7" s="212"/>
      <c r="AP7" s="212"/>
    </row>
    <row r="8" spans="1:42" s="50" customFormat="1" ht="17.45" customHeight="1">
      <c r="A8" s="410"/>
      <c r="B8" s="160" t="s">
        <v>9</v>
      </c>
      <c r="C8" s="410" t="s">
        <v>10</v>
      </c>
      <c r="D8" s="410"/>
      <c r="E8" s="410" t="s">
        <v>11</v>
      </c>
      <c r="F8" s="410"/>
      <c r="G8" s="160"/>
      <c r="H8" s="90" t="s">
        <v>12</v>
      </c>
      <c r="I8" s="90" t="s">
        <v>13</v>
      </c>
      <c r="J8" s="90" t="s">
        <v>52</v>
      </c>
      <c r="K8" s="380" t="s">
        <v>109</v>
      </c>
      <c r="L8" s="381"/>
      <c r="M8" s="380" t="s">
        <v>36</v>
      </c>
      <c r="N8" s="381"/>
      <c r="O8" s="380" t="s">
        <v>118</v>
      </c>
      <c r="P8" s="381"/>
      <c r="Q8" s="90" t="s">
        <v>65</v>
      </c>
      <c r="R8" s="104" t="s">
        <v>66</v>
      </c>
      <c r="S8" s="104" t="s">
        <v>119</v>
      </c>
      <c r="T8" s="358" t="s">
        <v>120</v>
      </c>
      <c r="U8" s="360"/>
      <c r="V8" s="358" t="s">
        <v>121</v>
      </c>
      <c r="W8" s="360"/>
      <c r="X8" s="358" t="s">
        <v>122</v>
      </c>
      <c r="Y8" s="359"/>
      <c r="Z8" s="359"/>
      <c r="AA8" s="360"/>
      <c r="AB8" s="104" t="s">
        <v>123</v>
      </c>
      <c r="AC8" s="358" t="s">
        <v>124</v>
      </c>
      <c r="AD8" s="360"/>
      <c r="AE8" s="361" t="s">
        <v>125</v>
      </c>
      <c r="AF8" s="361"/>
      <c r="AG8" s="358" t="s">
        <v>126</v>
      </c>
      <c r="AH8" s="359"/>
      <c r="AI8" s="359"/>
      <c r="AJ8" s="360"/>
      <c r="AL8" s="91"/>
      <c r="AM8" s="91"/>
      <c r="AN8" s="91" t="s">
        <v>189</v>
      </c>
      <c r="AO8" s="91" t="s">
        <v>185</v>
      </c>
      <c r="AP8" s="91" t="s">
        <v>186</v>
      </c>
    </row>
    <row r="9" spans="1:42" s="50" customFormat="1" ht="17.45" customHeight="1">
      <c r="A9" s="115" t="s">
        <v>14</v>
      </c>
      <c r="B9" s="116">
        <f>SUM(B10:B15)</f>
        <v>8170396.1600000001</v>
      </c>
      <c r="C9" s="116">
        <f>SUM(C10:C15)</f>
        <v>7696427.1799999997</v>
      </c>
      <c r="D9" s="119">
        <f t="shared" ref="D9:D29" si="0">C9*100/B9</f>
        <v>94.198947386169337</v>
      </c>
      <c r="E9" s="48">
        <f>SUM(E10:E15)</f>
        <v>7696427.1799999997</v>
      </c>
      <c r="F9" s="49">
        <f>E9*100/C9</f>
        <v>100</v>
      </c>
      <c r="G9" s="117">
        <f>SUM(G10:G15)</f>
        <v>0</v>
      </c>
      <c r="H9" s="200">
        <f>SUM(H10:H15)</f>
        <v>8882869.790000001</v>
      </c>
      <c r="I9" s="200">
        <f>SUM(I10:I15)</f>
        <v>8230863.169999999</v>
      </c>
      <c r="J9" s="200">
        <f>SUM(J10:J15)</f>
        <v>71240.7</v>
      </c>
      <c r="K9" s="200">
        <f>SUM(K10:K15)</f>
        <v>8302103.8699999992</v>
      </c>
      <c r="L9" s="201">
        <f>K9*100/H9</f>
        <v>93.461956172612076</v>
      </c>
      <c r="M9" s="200">
        <f>SUM(M10:M15)</f>
        <v>8300643.8700000001</v>
      </c>
      <c r="N9" s="201">
        <f>M9*100/H9</f>
        <v>93.44552004290945</v>
      </c>
      <c r="O9" s="200">
        <f>SUM(O10:O15)</f>
        <v>8296988.8699999992</v>
      </c>
      <c r="P9" s="201">
        <f>O9*100/M9</f>
        <v>99.955967271247346</v>
      </c>
      <c r="Q9" s="200">
        <f t="shared" ref="Q9:W9" si="1">SUM(Q10:Q15)</f>
        <v>3655</v>
      </c>
      <c r="R9" s="200">
        <f t="shared" si="1"/>
        <v>6965408.3799999999</v>
      </c>
      <c r="S9" s="200">
        <f t="shared" si="1"/>
        <v>3597036.2799999993</v>
      </c>
      <c r="T9" s="200">
        <f t="shared" si="1"/>
        <v>5388495.0100000007</v>
      </c>
      <c r="U9" s="202">
        <f t="shared" si="1"/>
        <v>156203.20000000001</v>
      </c>
      <c r="V9" s="200">
        <f t="shared" si="1"/>
        <v>7420</v>
      </c>
      <c r="W9" s="200">
        <f t="shared" si="1"/>
        <v>420720</v>
      </c>
      <c r="X9" s="201">
        <f>T9+V9</f>
        <v>5395915.0100000007</v>
      </c>
      <c r="Y9" s="201">
        <f>U9+W9</f>
        <v>576923.19999999995</v>
      </c>
      <c r="Z9" s="201">
        <f>X9+Y9</f>
        <v>5972838.2100000009</v>
      </c>
      <c r="AA9" s="201">
        <f t="shared" ref="AA9:AA29" si="2">Z9*100/R9</f>
        <v>85.750007525043372</v>
      </c>
      <c r="AB9" s="48"/>
      <c r="AC9" s="201">
        <f t="shared" ref="AC9:AC29" si="3">R9-Z9</f>
        <v>992570.16999999899</v>
      </c>
      <c r="AD9" s="201">
        <f t="shared" ref="AD9:AD29" si="4">AC9*100/R9</f>
        <v>14.249992474956636</v>
      </c>
      <c r="AE9" s="200">
        <f>SUM(AE10:AE15)</f>
        <v>5468866.8200000003</v>
      </c>
      <c r="AF9" s="201">
        <f t="shared" ref="AF9:AF29" si="5">AE9*100/Z9</f>
        <v>91.562279568259044</v>
      </c>
      <c r="AG9" s="200">
        <f>SUM(AG10:AG15)</f>
        <v>2214539.7199999997</v>
      </c>
      <c r="AH9" s="200">
        <f>SUM(AH10:AH15)</f>
        <v>189256.69</v>
      </c>
      <c r="AI9" s="200">
        <f>SUM(AI10:AI15)</f>
        <v>2403796.41</v>
      </c>
      <c r="AJ9" s="201">
        <f t="shared" ref="AJ9:AJ29" si="6">AI9*100/AE9</f>
        <v>43.954195432391238</v>
      </c>
      <c r="AK9" s="212"/>
      <c r="AL9" s="146"/>
      <c r="AM9" s="146"/>
      <c r="AN9" s="232">
        <f t="shared" ref="AN9:AN29" si="7">Z9-R9</f>
        <v>-992570.16999999899</v>
      </c>
      <c r="AO9" s="232">
        <f t="shared" ref="AO9:AO29" si="8">AE9-Z9</f>
        <v>-503971.3900000006</v>
      </c>
      <c r="AP9" s="232">
        <f t="shared" ref="AP9:AP29" si="9">AI9-AE9</f>
        <v>-3065070.41</v>
      </c>
    </row>
    <row r="10" spans="1:42" ht="17.45" customHeight="1">
      <c r="A10" s="51" t="s">
        <v>15</v>
      </c>
      <c r="B10" s="120">
        <v>4875866.16</v>
      </c>
      <c r="C10" s="120">
        <v>4905530.42</v>
      </c>
      <c r="D10" s="120">
        <f t="shared" si="0"/>
        <v>100.60838954611502</v>
      </c>
      <c r="E10" s="53">
        <v>4905530.42</v>
      </c>
      <c r="F10" s="53">
        <f>E10*100/C10</f>
        <v>100</v>
      </c>
      <c r="G10" s="120">
        <f>C10-E10</f>
        <v>0</v>
      </c>
      <c r="H10" s="176">
        <v>5394293.3300000001</v>
      </c>
      <c r="I10" s="176">
        <v>4879708.71</v>
      </c>
      <c r="J10" s="176">
        <v>0</v>
      </c>
      <c r="K10" s="176">
        <f>I10+J10</f>
        <v>4879708.71</v>
      </c>
      <c r="L10" s="176">
        <f>K10*100/H10</f>
        <v>90.460574008124993</v>
      </c>
      <c r="M10" s="176">
        <v>4879708.71</v>
      </c>
      <c r="N10" s="176">
        <f>M10*100/H10</f>
        <v>90.460574008124993</v>
      </c>
      <c r="O10" s="53">
        <v>4876053.71</v>
      </c>
      <c r="P10" s="176">
        <f>O10*100/M10</f>
        <v>99.925097988072324</v>
      </c>
      <c r="Q10" s="176">
        <f t="shared" ref="Q10:Q15" si="10">M10-O10</f>
        <v>3655</v>
      </c>
      <c r="R10" s="53">
        <v>3349380.88</v>
      </c>
      <c r="S10" s="176">
        <v>2851240.57</v>
      </c>
      <c r="T10" s="176">
        <v>2316722.0700000003</v>
      </c>
      <c r="U10" s="176">
        <v>0</v>
      </c>
      <c r="V10" s="53">
        <v>0</v>
      </c>
      <c r="W10" s="53">
        <v>0</v>
      </c>
      <c r="X10" s="176">
        <f>T10+V10</f>
        <v>2316722.0700000003</v>
      </c>
      <c r="Y10" s="176">
        <f>U10+W10</f>
        <v>0</v>
      </c>
      <c r="Z10" s="176">
        <f>X10+Y10</f>
        <v>2316722.0700000003</v>
      </c>
      <c r="AA10" s="176">
        <f t="shared" si="2"/>
        <v>69.168665881916667</v>
      </c>
      <c r="AB10" s="218"/>
      <c r="AC10" s="176">
        <f t="shared" si="3"/>
        <v>1032658.8099999996</v>
      </c>
      <c r="AD10" s="176">
        <f t="shared" si="4"/>
        <v>30.831334118083326</v>
      </c>
      <c r="AE10" s="53">
        <v>2242602.0700000003</v>
      </c>
      <c r="AF10" s="176">
        <f t="shared" si="5"/>
        <v>96.800652052319762</v>
      </c>
      <c r="AG10" s="176">
        <v>479346.66</v>
      </c>
      <c r="AH10" s="53">
        <v>79327.600000000006</v>
      </c>
      <c r="AI10" s="205">
        <f t="shared" ref="AI10:AI29" si="11">AG10+AH10</f>
        <v>558674.26</v>
      </c>
      <c r="AJ10" s="176">
        <f t="shared" si="6"/>
        <v>24.911876586290671</v>
      </c>
      <c r="AL10" s="146"/>
      <c r="AM10" s="146"/>
      <c r="AN10" s="235">
        <f t="shared" si="7"/>
        <v>-1032658.8099999996</v>
      </c>
      <c r="AO10" s="235">
        <f t="shared" si="8"/>
        <v>-74120</v>
      </c>
      <c r="AP10" s="235">
        <f t="shared" si="9"/>
        <v>-1683927.8100000003</v>
      </c>
    </row>
    <row r="11" spans="1:42" ht="17.45" customHeight="1">
      <c r="A11" s="51" t="s">
        <v>16</v>
      </c>
      <c r="B11" s="120">
        <v>1048455.6</v>
      </c>
      <c r="C11" s="120">
        <v>1011230.4</v>
      </c>
      <c r="D11" s="120">
        <f t="shared" si="0"/>
        <v>96.449520609170293</v>
      </c>
      <c r="E11" s="53">
        <v>1011230.4</v>
      </c>
      <c r="F11" s="53">
        <f t="shared" ref="F11:F29" si="12">E11*100/C11</f>
        <v>100</v>
      </c>
      <c r="G11" s="120">
        <f t="shared" ref="G11:G15" si="13">C11-E11</f>
        <v>0</v>
      </c>
      <c r="H11" s="176">
        <v>1406665.16</v>
      </c>
      <c r="I11" s="176">
        <v>1337281.1499999999</v>
      </c>
      <c r="J11" s="176">
        <v>0</v>
      </c>
      <c r="K11" s="176">
        <f t="shared" ref="K11:K15" si="14">I11+J11</f>
        <v>1337281.1499999999</v>
      </c>
      <c r="L11" s="176">
        <f t="shared" ref="L11:L29" si="15">K11*100/H11</f>
        <v>95.06748215758752</v>
      </c>
      <c r="M11" s="176">
        <v>1337281.1500000001</v>
      </c>
      <c r="N11" s="176">
        <f t="shared" ref="N11:N29" si="16">M11*100/H11</f>
        <v>95.067482157587534</v>
      </c>
      <c r="O11" s="53">
        <v>1337281.1499999999</v>
      </c>
      <c r="P11" s="176">
        <f t="shared" ref="P11:P15" si="17">O11*100/M11</f>
        <v>99.999999999999972</v>
      </c>
      <c r="Q11" s="176">
        <f t="shared" si="10"/>
        <v>0</v>
      </c>
      <c r="R11" s="53">
        <v>1337582</v>
      </c>
      <c r="S11" s="176">
        <v>441398.28</v>
      </c>
      <c r="T11" s="176">
        <v>1083857.29</v>
      </c>
      <c r="U11" s="176">
        <v>0</v>
      </c>
      <c r="V11" s="53">
        <v>0</v>
      </c>
      <c r="W11" s="53">
        <v>0</v>
      </c>
      <c r="X11" s="176">
        <f t="shared" ref="X11:Y15" si="18">T11+V11</f>
        <v>1083857.29</v>
      </c>
      <c r="Y11" s="176">
        <f t="shared" si="18"/>
        <v>0</v>
      </c>
      <c r="Z11" s="176">
        <f t="shared" ref="Z11:Z28" si="19">X11+Y11</f>
        <v>1083857.29</v>
      </c>
      <c r="AA11" s="176">
        <f t="shared" si="2"/>
        <v>81.031091177961429</v>
      </c>
      <c r="AB11" s="218"/>
      <c r="AC11" s="176">
        <f t="shared" si="3"/>
        <v>253724.70999999996</v>
      </c>
      <c r="AD11" s="176">
        <f t="shared" si="4"/>
        <v>18.968908822038571</v>
      </c>
      <c r="AE11" s="53">
        <v>861395.65</v>
      </c>
      <c r="AF11" s="176">
        <f t="shared" si="5"/>
        <v>79.475006345161916</v>
      </c>
      <c r="AG11" s="176">
        <v>322492.86</v>
      </c>
      <c r="AH11" s="53">
        <v>71056.09</v>
      </c>
      <c r="AI11" s="205">
        <f t="shared" si="11"/>
        <v>393548.94999999995</v>
      </c>
      <c r="AJ11" s="176">
        <f t="shared" si="6"/>
        <v>45.687362131443308</v>
      </c>
      <c r="AL11" s="146"/>
      <c r="AM11" s="146"/>
      <c r="AN11" s="235">
        <f t="shared" si="7"/>
        <v>-253724.70999999996</v>
      </c>
      <c r="AO11" s="235">
        <f t="shared" si="8"/>
        <v>-222461.64</v>
      </c>
      <c r="AP11" s="235">
        <f t="shared" si="9"/>
        <v>-467846.70000000007</v>
      </c>
    </row>
    <row r="12" spans="1:42" ht="17.45" customHeight="1">
      <c r="A12" s="51" t="s">
        <v>17</v>
      </c>
      <c r="B12" s="120">
        <v>127090</v>
      </c>
      <c r="C12" s="120">
        <v>331315</v>
      </c>
      <c r="D12" s="120">
        <f t="shared" si="0"/>
        <v>260.69320953654892</v>
      </c>
      <c r="E12" s="53">
        <v>331315</v>
      </c>
      <c r="F12" s="53">
        <f t="shared" si="12"/>
        <v>100</v>
      </c>
      <c r="G12" s="120">
        <f t="shared" si="13"/>
        <v>0</v>
      </c>
      <c r="H12" s="176">
        <v>413110</v>
      </c>
      <c r="I12" s="176">
        <v>412866.5</v>
      </c>
      <c r="J12" s="176">
        <v>0</v>
      </c>
      <c r="K12" s="211">
        <f t="shared" si="14"/>
        <v>412866.5</v>
      </c>
      <c r="L12" s="176">
        <f t="shared" si="15"/>
        <v>99.941056861368637</v>
      </c>
      <c r="M12" s="211">
        <v>411406.5</v>
      </c>
      <c r="N12" s="176">
        <f t="shared" si="16"/>
        <v>99.587640095858248</v>
      </c>
      <c r="O12" s="53">
        <v>411406.5</v>
      </c>
      <c r="P12" s="176">
        <f t="shared" si="17"/>
        <v>100</v>
      </c>
      <c r="Q12" s="176">
        <f t="shared" si="10"/>
        <v>0</v>
      </c>
      <c r="R12" s="53">
        <v>449770</v>
      </c>
      <c r="S12" s="176">
        <v>2620</v>
      </c>
      <c r="T12" s="176">
        <v>237680</v>
      </c>
      <c r="U12" s="176">
        <v>0</v>
      </c>
      <c r="V12" s="53">
        <v>7420</v>
      </c>
      <c r="W12" s="53">
        <v>0</v>
      </c>
      <c r="X12" s="176">
        <f t="shared" si="18"/>
        <v>245100</v>
      </c>
      <c r="Y12" s="176">
        <f t="shared" si="18"/>
        <v>0</v>
      </c>
      <c r="Z12" s="176">
        <f t="shared" si="19"/>
        <v>245100</v>
      </c>
      <c r="AA12" s="176">
        <f t="shared" si="2"/>
        <v>54.494519421037417</v>
      </c>
      <c r="AB12" s="218"/>
      <c r="AC12" s="176">
        <f t="shared" si="3"/>
        <v>204670</v>
      </c>
      <c r="AD12" s="176">
        <f t="shared" si="4"/>
        <v>45.505480578962583</v>
      </c>
      <c r="AE12" s="53">
        <v>216900</v>
      </c>
      <c r="AF12" s="176">
        <f t="shared" si="5"/>
        <v>88.494492044063648</v>
      </c>
      <c r="AG12" s="176">
        <v>152137</v>
      </c>
      <c r="AH12" s="53">
        <v>0</v>
      </c>
      <c r="AI12" s="205">
        <f t="shared" si="11"/>
        <v>152137</v>
      </c>
      <c r="AJ12" s="176">
        <f t="shared" si="6"/>
        <v>70.141539880129088</v>
      </c>
      <c r="AL12" s="146"/>
      <c r="AM12" s="146"/>
      <c r="AN12" s="235">
        <f t="shared" si="7"/>
        <v>-204670</v>
      </c>
      <c r="AO12" s="235">
        <f t="shared" si="8"/>
        <v>-28200</v>
      </c>
      <c r="AP12" s="235">
        <f t="shared" si="9"/>
        <v>-64763</v>
      </c>
    </row>
    <row r="13" spans="1:42" ht="15.75">
      <c r="A13" s="57" t="s">
        <v>18</v>
      </c>
      <c r="B13" s="120">
        <v>1808605.4</v>
      </c>
      <c r="C13" s="120">
        <v>1140286.3</v>
      </c>
      <c r="D13" s="120">
        <f t="shared" si="0"/>
        <v>63.047821266042888</v>
      </c>
      <c r="E13" s="53">
        <v>1140286.3</v>
      </c>
      <c r="F13" s="53">
        <f t="shared" si="12"/>
        <v>100</v>
      </c>
      <c r="G13" s="120">
        <f t="shared" si="13"/>
        <v>0</v>
      </c>
      <c r="H13" s="176">
        <v>1289824.3</v>
      </c>
      <c r="I13" s="176">
        <v>1289824.3</v>
      </c>
      <c r="J13" s="176">
        <v>71240.7</v>
      </c>
      <c r="K13" s="176">
        <f t="shared" si="14"/>
        <v>1361065</v>
      </c>
      <c r="L13" s="176">
        <f t="shared" si="15"/>
        <v>105.5232871639959</v>
      </c>
      <c r="M13" s="176">
        <v>1361065</v>
      </c>
      <c r="N13" s="176">
        <f t="shared" si="16"/>
        <v>105.5232871639959</v>
      </c>
      <c r="O13" s="53">
        <v>1361065</v>
      </c>
      <c r="P13" s="176">
        <f t="shared" si="17"/>
        <v>100</v>
      </c>
      <c r="Q13" s="176">
        <f t="shared" si="10"/>
        <v>0</v>
      </c>
      <c r="R13" s="53">
        <v>1519365.7</v>
      </c>
      <c r="S13" s="176">
        <v>112171.92</v>
      </c>
      <c r="T13" s="176">
        <v>1519365.7</v>
      </c>
      <c r="U13" s="176">
        <v>156203.20000000001</v>
      </c>
      <c r="V13" s="53">
        <v>0</v>
      </c>
      <c r="W13" s="53">
        <v>420720</v>
      </c>
      <c r="X13" s="176">
        <f t="shared" si="18"/>
        <v>1519365.7</v>
      </c>
      <c r="Y13" s="176">
        <f t="shared" si="18"/>
        <v>576923.19999999995</v>
      </c>
      <c r="Z13" s="176">
        <f t="shared" si="19"/>
        <v>2096288.9</v>
      </c>
      <c r="AA13" s="176">
        <f t="shared" si="2"/>
        <v>137.97131921564375</v>
      </c>
      <c r="AB13" s="218" t="s">
        <v>151</v>
      </c>
      <c r="AC13" s="176">
        <f t="shared" si="3"/>
        <v>-576923.19999999995</v>
      </c>
      <c r="AD13" s="176">
        <f t="shared" si="4"/>
        <v>-37.971319215643732</v>
      </c>
      <c r="AE13" s="53">
        <v>1994120.9000000001</v>
      </c>
      <c r="AF13" s="176">
        <f t="shared" si="5"/>
        <v>95.126244288179933</v>
      </c>
      <c r="AG13" s="176">
        <v>1184917.94</v>
      </c>
      <c r="AH13" s="53">
        <v>38873</v>
      </c>
      <c r="AI13" s="205">
        <f t="shared" si="11"/>
        <v>1223790.94</v>
      </c>
      <c r="AJ13" s="176">
        <f t="shared" si="6"/>
        <v>61.369947027785521</v>
      </c>
      <c r="AL13" s="146"/>
      <c r="AM13" s="146"/>
      <c r="AN13" s="236">
        <f t="shared" si="7"/>
        <v>576923.19999999995</v>
      </c>
      <c r="AO13" s="235">
        <f t="shared" si="8"/>
        <v>-102167.99999999977</v>
      </c>
      <c r="AP13" s="235">
        <f t="shared" si="9"/>
        <v>-770329.9600000002</v>
      </c>
    </row>
    <row r="14" spans="1:42" ht="17.45" customHeight="1">
      <c r="A14" s="51" t="s">
        <v>19</v>
      </c>
      <c r="B14" s="120">
        <v>0</v>
      </c>
      <c r="C14" s="120">
        <v>0</v>
      </c>
      <c r="D14" s="120" t="e">
        <f t="shared" si="0"/>
        <v>#DIV/0!</v>
      </c>
      <c r="E14" s="53">
        <v>0</v>
      </c>
      <c r="F14" s="53" t="e">
        <f t="shared" si="12"/>
        <v>#DIV/0!</v>
      </c>
      <c r="G14" s="120">
        <v>0</v>
      </c>
      <c r="H14" s="176">
        <v>0</v>
      </c>
      <c r="I14" s="176">
        <v>0</v>
      </c>
      <c r="J14" s="176">
        <v>0</v>
      </c>
      <c r="K14" s="176">
        <f t="shared" si="14"/>
        <v>0</v>
      </c>
      <c r="L14" s="176" t="e">
        <f t="shared" si="15"/>
        <v>#DIV/0!</v>
      </c>
      <c r="M14" s="176">
        <v>0</v>
      </c>
      <c r="N14" s="176" t="e">
        <f t="shared" si="16"/>
        <v>#DIV/0!</v>
      </c>
      <c r="O14" s="53">
        <v>0</v>
      </c>
      <c r="P14" s="176" t="e">
        <f t="shared" si="17"/>
        <v>#DIV/0!</v>
      </c>
      <c r="Q14" s="176">
        <f t="shared" si="10"/>
        <v>0</v>
      </c>
      <c r="R14" s="53">
        <v>0</v>
      </c>
      <c r="S14" s="176">
        <v>0</v>
      </c>
      <c r="T14" s="176">
        <v>0</v>
      </c>
      <c r="U14" s="176">
        <v>0</v>
      </c>
      <c r="V14" s="53">
        <v>0</v>
      </c>
      <c r="W14" s="53">
        <v>0</v>
      </c>
      <c r="X14" s="176">
        <f t="shared" si="18"/>
        <v>0</v>
      </c>
      <c r="Y14" s="176">
        <f t="shared" si="18"/>
        <v>0</v>
      </c>
      <c r="Z14" s="176">
        <f t="shared" si="19"/>
        <v>0</v>
      </c>
      <c r="AA14" s="176" t="e">
        <f t="shared" si="2"/>
        <v>#DIV/0!</v>
      </c>
      <c r="AB14" s="218"/>
      <c r="AC14" s="176">
        <f t="shared" si="3"/>
        <v>0</v>
      </c>
      <c r="AD14" s="176" t="e">
        <f t="shared" si="4"/>
        <v>#DIV/0!</v>
      </c>
      <c r="AE14" s="53">
        <v>0</v>
      </c>
      <c r="AF14" s="176" t="e">
        <f t="shared" si="5"/>
        <v>#DIV/0!</v>
      </c>
      <c r="AG14" s="176">
        <v>0</v>
      </c>
      <c r="AH14" s="53">
        <v>0</v>
      </c>
      <c r="AI14" s="205">
        <f t="shared" si="11"/>
        <v>0</v>
      </c>
      <c r="AJ14" s="176" t="e">
        <f t="shared" si="6"/>
        <v>#DIV/0!</v>
      </c>
      <c r="AL14" s="146"/>
      <c r="AM14" s="146"/>
      <c r="AN14" s="235">
        <f t="shared" si="7"/>
        <v>0</v>
      </c>
      <c r="AO14" s="235">
        <f t="shared" si="8"/>
        <v>0</v>
      </c>
      <c r="AP14" s="235">
        <f t="shared" si="9"/>
        <v>0</v>
      </c>
    </row>
    <row r="15" spans="1:42" ht="17.45" customHeight="1">
      <c r="A15" s="51" t="s">
        <v>20</v>
      </c>
      <c r="B15" s="120">
        <v>310379</v>
      </c>
      <c r="C15" s="120">
        <v>308065.06</v>
      </c>
      <c r="D15" s="120">
        <f t="shared" si="0"/>
        <v>99.254479201234616</v>
      </c>
      <c r="E15" s="53">
        <v>308065.06</v>
      </c>
      <c r="F15" s="53">
        <f t="shared" si="12"/>
        <v>100</v>
      </c>
      <c r="G15" s="120">
        <f t="shared" si="13"/>
        <v>0</v>
      </c>
      <c r="H15" s="176">
        <v>378977</v>
      </c>
      <c r="I15" s="176">
        <v>311182.51</v>
      </c>
      <c r="J15" s="176">
        <v>0</v>
      </c>
      <c r="K15" s="176">
        <f t="shared" si="14"/>
        <v>311182.51</v>
      </c>
      <c r="L15" s="176">
        <f t="shared" si="15"/>
        <v>82.111186166970555</v>
      </c>
      <c r="M15" s="176">
        <v>311182.51</v>
      </c>
      <c r="N15" s="176">
        <f t="shared" si="16"/>
        <v>82.111186166970555</v>
      </c>
      <c r="O15" s="53">
        <v>311182.51</v>
      </c>
      <c r="P15" s="176">
        <f t="shared" si="17"/>
        <v>100</v>
      </c>
      <c r="Q15" s="176">
        <f t="shared" si="10"/>
        <v>0</v>
      </c>
      <c r="R15" s="53">
        <v>309309.8</v>
      </c>
      <c r="S15" s="176">
        <v>189605.51</v>
      </c>
      <c r="T15" s="176">
        <v>230869.95</v>
      </c>
      <c r="U15" s="176">
        <v>0</v>
      </c>
      <c r="V15" s="53">
        <v>0</v>
      </c>
      <c r="W15" s="53">
        <v>0</v>
      </c>
      <c r="X15" s="176">
        <f t="shared" si="18"/>
        <v>230869.95</v>
      </c>
      <c r="Y15" s="176">
        <f t="shared" si="18"/>
        <v>0</v>
      </c>
      <c r="Z15" s="176">
        <f t="shared" si="19"/>
        <v>230869.95</v>
      </c>
      <c r="AA15" s="176">
        <f t="shared" si="2"/>
        <v>74.640360570534781</v>
      </c>
      <c r="AB15" s="218"/>
      <c r="AC15" s="176">
        <f t="shared" si="3"/>
        <v>78439.849999999977</v>
      </c>
      <c r="AD15" s="176">
        <f t="shared" si="4"/>
        <v>25.359639429465211</v>
      </c>
      <c r="AE15" s="53">
        <v>153848.20000000001</v>
      </c>
      <c r="AF15" s="176">
        <f t="shared" si="5"/>
        <v>66.638468973549834</v>
      </c>
      <c r="AG15" s="176">
        <v>75645.260000000009</v>
      </c>
      <c r="AH15" s="53">
        <v>0</v>
      </c>
      <c r="AI15" s="205">
        <f t="shared" si="11"/>
        <v>75645.260000000009</v>
      </c>
      <c r="AJ15" s="176">
        <f t="shared" si="6"/>
        <v>49.168765055424764</v>
      </c>
      <c r="AL15" s="146"/>
      <c r="AM15" s="146"/>
      <c r="AN15" s="235">
        <f t="shared" si="7"/>
        <v>-78439.849999999977</v>
      </c>
      <c r="AO15" s="235">
        <f t="shared" si="8"/>
        <v>-77021.75</v>
      </c>
      <c r="AP15" s="235">
        <f t="shared" si="9"/>
        <v>-78202.94</v>
      </c>
    </row>
    <row r="16" spans="1:42" s="40" customFormat="1" ht="17.45" customHeight="1">
      <c r="A16" s="58" t="s">
        <v>22</v>
      </c>
      <c r="B16" s="119">
        <f>SUM(B17:B28)</f>
        <v>2597032</v>
      </c>
      <c r="C16" s="119">
        <f>SUM(C17:C28)</f>
        <v>2074721.13</v>
      </c>
      <c r="D16" s="119">
        <f t="shared" si="0"/>
        <v>79.888161947946728</v>
      </c>
      <c r="E16" s="118">
        <f>SUM(E17:E28)</f>
        <v>2074721.13</v>
      </c>
      <c r="F16" s="119">
        <f>E16*100/C16</f>
        <v>100</v>
      </c>
      <c r="G16" s="118">
        <f>SUM(G17:G28)</f>
        <v>0</v>
      </c>
      <c r="H16" s="201">
        <f>SUM(H17:H28)</f>
        <v>2531286</v>
      </c>
      <c r="I16" s="201">
        <f>SUM(I17:I28)</f>
        <v>2051385.35</v>
      </c>
      <c r="J16" s="201">
        <f>SUM(J17:J28)</f>
        <v>0</v>
      </c>
      <c r="K16" s="201">
        <f>SUM(K17:K28)</f>
        <v>2051385.35</v>
      </c>
      <c r="L16" s="201">
        <f t="shared" si="15"/>
        <v>81.041231611125724</v>
      </c>
      <c r="M16" s="201">
        <f>SUM(M17:M28)</f>
        <v>2024175.35</v>
      </c>
      <c r="N16" s="201">
        <f t="shared" si="16"/>
        <v>79.966283936307477</v>
      </c>
      <c r="O16" s="201">
        <f>SUM(O17:O28)</f>
        <v>2024175.35</v>
      </c>
      <c r="P16" s="201">
        <f>O16*100/M16</f>
        <v>100</v>
      </c>
      <c r="Q16" s="201">
        <f>SUM(Q17:Q28)</f>
        <v>0</v>
      </c>
      <c r="R16" s="201">
        <f>SUM(R17:R28)</f>
        <v>1691155</v>
      </c>
      <c r="S16" s="201">
        <f>SUM(S17:S28)</f>
        <v>561646.17999999993</v>
      </c>
      <c r="T16" s="201">
        <f t="shared" ref="T16:V16" si="20">SUM(T17:T28)</f>
        <v>1587323</v>
      </c>
      <c r="U16" s="201">
        <f t="shared" si="20"/>
        <v>246582.39999999999</v>
      </c>
      <c r="V16" s="201">
        <f t="shared" si="20"/>
        <v>63664</v>
      </c>
      <c r="W16" s="201">
        <f>SUM(W17:W28)</f>
        <v>782751</v>
      </c>
      <c r="X16" s="201">
        <f>T16+V16</f>
        <v>1650987</v>
      </c>
      <c r="Y16" s="201">
        <f>U16+W16</f>
        <v>1029333.4</v>
      </c>
      <c r="Z16" s="201">
        <f t="shared" si="19"/>
        <v>2680320.4</v>
      </c>
      <c r="AA16" s="201">
        <f t="shared" si="2"/>
        <v>158.49052274924534</v>
      </c>
      <c r="AB16" s="269"/>
      <c r="AC16" s="201">
        <f t="shared" si="3"/>
        <v>-989165.39999999991</v>
      </c>
      <c r="AD16" s="201">
        <f t="shared" si="4"/>
        <v>-58.490522749245329</v>
      </c>
      <c r="AE16" s="201">
        <f t="shared" ref="AE16" si="21">SUM(AE17:AE28)</f>
        <v>2497994.4</v>
      </c>
      <c r="AF16" s="201">
        <f t="shared" si="5"/>
        <v>93.197604286412925</v>
      </c>
      <c r="AG16" s="201">
        <f>SUM(AG17:AG28)</f>
        <v>1106028</v>
      </c>
      <c r="AH16" s="201">
        <f>SUM(AH17:AH28)</f>
        <v>238167</v>
      </c>
      <c r="AI16" s="201">
        <f>SUM(AI17:AI28)</f>
        <v>1344195</v>
      </c>
      <c r="AJ16" s="201">
        <f t="shared" si="6"/>
        <v>53.81096931202088</v>
      </c>
      <c r="AL16" s="146"/>
      <c r="AM16" s="146"/>
      <c r="AN16" s="232">
        <f t="shared" si="7"/>
        <v>989165.39999999991</v>
      </c>
      <c r="AO16" s="232">
        <f t="shared" si="8"/>
        <v>-182326</v>
      </c>
      <c r="AP16" s="232">
        <f t="shared" si="9"/>
        <v>-1153799.3999999999</v>
      </c>
    </row>
    <row r="17" spans="1:42" ht="17.45" customHeight="1">
      <c r="A17" s="143" t="s">
        <v>23</v>
      </c>
      <c r="B17" s="120">
        <v>331917</v>
      </c>
      <c r="C17" s="120">
        <v>353318</v>
      </c>
      <c r="D17" s="120">
        <f t="shared" si="0"/>
        <v>106.44769626141475</v>
      </c>
      <c r="E17" s="121">
        <v>353318</v>
      </c>
      <c r="F17" s="120">
        <f t="shared" si="12"/>
        <v>100</v>
      </c>
      <c r="G17" s="120">
        <f t="shared" ref="G17:G26" si="22">C17-E17</f>
        <v>0</v>
      </c>
      <c r="H17" s="176">
        <v>615309</v>
      </c>
      <c r="I17" s="176">
        <v>429596</v>
      </c>
      <c r="J17" s="176">
        <v>0</v>
      </c>
      <c r="K17" s="176">
        <f t="shared" ref="K17:K28" si="23">I17+J17</f>
        <v>429596</v>
      </c>
      <c r="L17" s="176">
        <f t="shared" si="15"/>
        <v>69.817928878010889</v>
      </c>
      <c r="M17" s="176">
        <v>429596</v>
      </c>
      <c r="N17" s="176">
        <f t="shared" si="16"/>
        <v>69.817928878010889</v>
      </c>
      <c r="O17" s="176">
        <v>429596</v>
      </c>
      <c r="P17" s="176">
        <f t="shared" ref="P17:P29" si="24">O17*100/M17</f>
        <v>100</v>
      </c>
      <c r="Q17" s="176">
        <f t="shared" ref="Q17:Q28" si="25">M17-O17</f>
        <v>0</v>
      </c>
      <c r="R17" s="53">
        <v>350000</v>
      </c>
      <c r="S17" s="176">
        <v>133828</v>
      </c>
      <c r="T17" s="176">
        <v>350000</v>
      </c>
      <c r="U17" s="176">
        <v>31544.400000000001</v>
      </c>
      <c r="V17" s="53">
        <v>0</v>
      </c>
      <c r="W17" s="53">
        <v>16230</v>
      </c>
      <c r="X17" s="176">
        <f t="shared" ref="X17:Y28" si="26">T17+V17</f>
        <v>350000</v>
      </c>
      <c r="Y17" s="176">
        <f t="shared" si="26"/>
        <v>47774.400000000001</v>
      </c>
      <c r="Z17" s="176">
        <f t="shared" si="19"/>
        <v>397774.4</v>
      </c>
      <c r="AA17" s="176">
        <f t="shared" si="2"/>
        <v>113.64982857142857</v>
      </c>
      <c r="AB17" s="218" t="s">
        <v>151</v>
      </c>
      <c r="AC17" s="176">
        <f t="shared" si="3"/>
        <v>-47774.400000000023</v>
      </c>
      <c r="AD17" s="176">
        <f t="shared" si="4"/>
        <v>-13.649828571428577</v>
      </c>
      <c r="AE17" s="53">
        <v>341299.4</v>
      </c>
      <c r="AF17" s="176">
        <f t="shared" si="5"/>
        <v>85.802253739808293</v>
      </c>
      <c r="AG17" s="176">
        <v>234912</v>
      </c>
      <c r="AH17" s="53">
        <v>12273</v>
      </c>
      <c r="AI17" s="205">
        <f t="shared" si="11"/>
        <v>247185</v>
      </c>
      <c r="AJ17" s="176">
        <f t="shared" si="6"/>
        <v>72.424680500463808</v>
      </c>
      <c r="AL17" s="146"/>
      <c r="AM17" s="146"/>
      <c r="AN17" s="236">
        <f t="shared" si="7"/>
        <v>47774.400000000023</v>
      </c>
      <c r="AO17" s="235">
        <f t="shared" si="8"/>
        <v>-56475</v>
      </c>
      <c r="AP17" s="235">
        <f t="shared" si="9"/>
        <v>-94114.400000000023</v>
      </c>
    </row>
    <row r="18" spans="1:42" ht="17.45" customHeight="1">
      <c r="A18" s="143" t="s">
        <v>24</v>
      </c>
      <c r="B18" s="120">
        <v>38641</v>
      </c>
      <c r="C18" s="120">
        <v>14215</v>
      </c>
      <c r="D18" s="120">
        <f t="shared" si="0"/>
        <v>36.787350223855491</v>
      </c>
      <c r="E18" s="121">
        <v>14215</v>
      </c>
      <c r="F18" s="120">
        <f t="shared" si="12"/>
        <v>100</v>
      </c>
      <c r="G18" s="120">
        <f t="shared" si="22"/>
        <v>0</v>
      </c>
      <c r="H18" s="176">
        <v>10972</v>
      </c>
      <c r="I18" s="176">
        <v>7728</v>
      </c>
      <c r="J18" s="176">
        <v>0</v>
      </c>
      <c r="K18" s="176">
        <f t="shared" si="23"/>
        <v>7728</v>
      </c>
      <c r="L18" s="176">
        <f t="shared" si="15"/>
        <v>70.433831571272336</v>
      </c>
      <c r="M18" s="176">
        <v>7728</v>
      </c>
      <c r="N18" s="176">
        <f t="shared" si="16"/>
        <v>70.433831571272336</v>
      </c>
      <c r="O18" s="176">
        <v>7728</v>
      </c>
      <c r="P18" s="176">
        <f t="shared" si="24"/>
        <v>100</v>
      </c>
      <c r="Q18" s="176">
        <f t="shared" si="25"/>
        <v>0</v>
      </c>
      <c r="R18" s="53">
        <v>0</v>
      </c>
      <c r="S18" s="176">
        <v>370</v>
      </c>
      <c r="T18" s="176">
        <v>0</v>
      </c>
      <c r="U18" s="176">
        <v>0</v>
      </c>
      <c r="V18" s="53">
        <v>0</v>
      </c>
      <c r="W18" s="53">
        <v>0</v>
      </c>
      <c r="X18" s="176">
        <f t="shared" si="26"/>
        <v>0</v>
      </c>
      <c r="Y18" s="176">
        <f t="shared" si="26"/>
        <v>0</v>
      </c>
      <c r="Z18" s="176">
        <f t="shared" si="19"/>
        <v>0</v>
      </c>
      <c r="AA18" s="176" t="e">
        <f t="shared" si="2"/>
        <v>#DIV/0!</v>
      </c>
      <c r="AB18" s="218"/>
      <c r="AC18" s="176">
        <f t="shared" si="3"/>
        <v>0</v>
      </c>
      <c r="AD18" s="176" t="e">
        <f t="shared" si="4"/>
        <v>#DIV/0!</v>
      </c>
      <c r="AE18" s="53">
        <v>0</v>
      </c>
      <c r="AF18" s="176" t="e">
        <f t="shared" si="5"/>
        <v>#DIV/0!</v>
      </c>
      <c r="AG18" s="176">
        <v>0</v>
      </c>
      <c r="AH18" s="53">
        <v>0</v>
      </c>
      <c r="AI18" s="205">
        <f t="shared" si="11"/>
        <v>0</v>
      </c>
      <c r="AJ18" s="176" t="e">
        <f t="shared" si="6"/>
        <v>#DIV/0!</v>
      </c>
      <c r="AL18" s="146"/>
      <c r="AM18" s="146"/>
      <c r="AN18" s="235">
        <f t="shared" si="7"/>
        <v>0</v>
      </c>
      <c r="AO18" s="235">
        <f t="shared" si="8"/>
        <v>0</v>
      </c>
      <c r="AP18" s="235">
        <f t="shared" si="9"/>
        <v>0</v>
      </c>
    </row>
    <row r="19" spans="1:42" s="139" customFormat="1" ht="17.45" customHeight="1">
      <c r="A19" s="172" t="s">
        <v>138</v>
      </c>
      <c r="B19" s="120">
        <v>380000</v>
      </c>
      <c r="C19" s="120">
        <v>371186.63</v>
      </c>
      <c r="D19" s="120">
        <f t="shared" ref="D19" si="27">C19*100/B19</f>
        <v>97.680692105263162</v>
      </c>
      <c r="E19" s="53">
        <v>371186.63</v>
      </c>
      <c r="F19" s="53">
        <f t="shared" ref="F19" si="28">E19*100/C19</f>
        <v>100</v>
      </c>
      <c r="G19" s="120">
        <f t="shared" si="22"/>
        <v>0</v>
      </c>
      <c r="H19" s="176">
        <v>422400</v>
      </c>
      <c r="I19" s="176">
        <v>361894</v>
      </c>
      <c r="J19" s="176">
        <v>0</v>
      </c>
      <c r="K19" s="211">
        <f t="shared" si="23"/>
        <v>361894</v>
      </c>
      <c r="L19" s="176">
        <f t="shared" ref="L19" si="29">K19*100/H19</f>
        <v>85.675662878787875</v>
      </c>
      <c r="M19" s="211">
        <v>334684</v>
      </c>
      <c r="N19" s="176">
        <f t="shared" ref="N19" si="30">M19*100/H19</f>
        <v>79.233901515151516</v>
      </c>
      <c r="O19" s="176">
        <v>334684</v>
      </c>
      <c r="P19" s="176">
        <f t="shared" si="24"/>
        <v>100</v>
      </c>
      <c r="Q19" s="176">
        <f t="shared" si="25"/>
        <v>0</v>
      </c>
      <c r="R19" s="53">
        <v>317000</v>
      </c>
      <c r="S19" s="176">
        <v>0</v>
      </c>
      <c r="T19" s="176">
        <v>285404</v>
      </c>
      <c r="U19" s="176">
        <v>0</v>
      </c>
      <c r="V19" s="53">
        <v>31596</v>
      </c>
      <c r="W19" s="53">
        <v>26434</v>
      </c>
      <c r="X19" s="176">
        <f t="shared" ref="X19" si="31">T19+V19</f>
        <v>317000</v>
      </c>
      <c r="Y19" s="176">
        <f t="shared" ref="Y19" si="32">U19+W19</f>
        <v>26434</v>
      </c>
      <c r="Z19" s="176">
        <f t="shared" si="19"/>
        <v>343434</v>
      </c>
      <c r="AA19" s="176">
        <f t="shared" si="2"/>
        <v>108.33880126182966</v>
      </c>
      <c r="AB19" s="218" t="s">
        <v>151</v>
      </c>
      <c r="AC19" s="176">
        <f t="shared" si="3"/>
        <v>-26434</v>
      </c>
      <c r="AD19" s="176">
        <f t="shared" si="4"/>
        <v>-8.3388012618296532</v>
      </c>
      <c r="AE19" s="53">
        <v>343434</v>
      </c>
      <c r="AF19" s="176">
        <f t="shared" si="5"/>
        <v>100</v>
      </c>
      <c r="AG19" s="176">
        <v>267494</v>
      </c>
      <c r="AH19" s="53">
        <v>55130</v>
      </c>
      <c r="AI19" s="205">
        <f t="shared" si="11"/>
        <v>322624</v>
      </c>
      <c r="AJ19" s="176">
        <f t="shared" si="6"/>
        <v>93.940611587670418</v>
      </c>
      <c r="AL19" s="146"/>
      <c r="AM19" s="146"/>
      <c r="AN19" s="236">
        <f t="shared" si="7"/>
        <v>26434</v>
      </c>
      <c r="AO19" s="235">
        <f t="shared" si="8"/>
        <v>0</v>
      </c>
      <c r="AP19" s="235">
        <f t="shared" si="9"/>
        <v>-20810</v>
      </c>
    </row>
    <row r="20" spans="1:42" ht="17.45" customHeight="1">
      <c r="A20" s="143" t="s">
        <v>139</v>
      </c>
      <c r="B20" s="120">
        <v>64702</v>
      </c>
      <c r="C20" s="120">
        <v>66247</v>
      </c>
      <c r="D20" s="120">
        <f t="shared" si="0"/>
        <v>102.38787054495997</v>
      </c>
      <c r="E20" s="121">
        <v>66247</v>
      </c>
      <c r="F20" s="120">
        <f t="shared" si="12"/>
        <v>100</v>
      </c>
      <c r="G20" s="120">
        <f t="shared" si="22"/>
        <v>0</v>
      </c>
      <c r="H20" s="176">
        <v>123349</v>
      </c>
      <c r="I20" s="176">
        <v>107975.6</v>
      </c>
      <c r="J20" s="176">
        <v>0</v>
      </c>
      <c r="K20" s="176">
        <f t="shared" si="23"/>
        <v>107975.6</v>
      </c>
      <c r="L20" s="176">
        <f t="shared" si="15"/>
        <v>87.53666426156677</v>
      </c>
      <c r="M20" s="176">
        <v>107975.6</v>
      </c>
      <c r="N20" s="176">
        <f t="shared" si="16"/>
        <v>87.53666426156677</v>
      </c>
      <c r="O20" s="176">
        <v>107975.6</v>
      </c>
      <c r="P20" s="176">
        <f t="shared" si="24"/>
        <v>100</v>
      </c>
      <c r="Q20" s="176">
        <f t="shared" si="25"/>
        <v>0</v>
      </c>
      <c r="R20" s="53">
        <v>30000</v>
      </c>
      <c r="S20" s="176">
        <v>12555.4</v>
      </c>
      <c r="T20" s="176">
        <v>30000</v>
      </c>
      <c r="U20" s="176">
        <v>30649</v>
      </c>
      <c r="V20" s="53">
        <v>0</v>
      </c>
      <c r="W20" s="53">
        <v>46925</v>
      </c>
      <c r="X20" s="176">
        <f t="shared" si="26"/>
        <v>30000</v>
      </c>
      <c r="Y20" s="176">
        <f t="shared" si="26"/>
        <v>77574</v>
      </c>
      <c r="Z20" s="176">
        <f t="shared" si="19"/>
        <v>107574</v>
      </c>
      <c r="AA20" s="176">
        <f t="shared" si="2"/>
        <v>358.58</v>
      </c>
      <c r="AB20" s="218" t="s">
        <v>151</v>
      </c>
      <c r="AC20" s="176">
        <f t="shared" si="3"/>
        <v>-77574</v>
      </c>
      <c r="AD20" s="176">
        <f t="shared" si="4"/>
        <v>-258.58</v>
      </c>
      <c r="AE20" s="53">
        <v>107574</v>
      </c>
      <c r="AF20" s="176">
        <f t="shared" si="5"/>
        <v>100</v>
      </c>
      <c r="AG20" s="176">
        <v>36839</v>
      </c>
      <c r="AH20" s="53">
        <v>20796</v>
      </c>
      <c r="AI20" s="205">
        <f t="shared" si="11"/>
        <v>57635</v>
      </c>
      <c r="AJ20" s="176">
        <f t="shared" si="6"/>
        <v>53.577072526818746</v>
      </c>
      <c r="AL20" s="146"/>
      <c r="AM20" s="146"/>
      <c r="AN20" s="236">
        <f t="shared" si="7"/>
        <v>77574</v>
      </c>
      <c r="AO20" s="235">
        <f t="shared" si="8"/>
        <v>0</v>
      </c>
      <c r="AP20" s="235">
        <f t="shared" si="9"/>
        <v>-49939</v>
      </c>
    </row>
    <row r="21" spans="1:42" ht="17.45" customHeight="1">
      <c r="A21" s="143" t="s">
        <v>140</v>
      </c>
      <c r="B21" s="120">
        <v>4648</v>
      </c>
      <c r="C21" s="120">
        <v>0</v>
      </c>
      <c r="D21" s="120">
        <f t="shared" si="0"/>
        <v>0</v>
      </c>
      <c r="E21" s="120">
        <v>0</v>
      </c>
      <c r="F21" s="120" t="e">
        <f t="shared" si="12"/>
        <v>#DIV/0!</v>
      </c>
      <c r="G21" s="120">
        <v>0</v>
      </c>
      <c r="H21" s="176">
        <v>0</v>
      </c>
      <c r="I21" s="176">
        <v>0</v>
      </c>
      <c r="J21" s="176">
        <v>0</v>
      </c>
      <c r="K21" s="176">
        <f t="shared" si="23"/>
        <v>0</v>
      </c>
      <c r="L21" s="176" t="e">
        <f t="shared" si="15"/>
        <v>#DIV/0!</v>
      </c>
      <c r="M21" s="176">
        <v>0</v>
      </c>
      <c r="N21" s="176" t="e">
        <f t="shared" si="16"/>
        <v>#DIV/0!</v>
      </c>
      <c r="O21" s="176">
        <v>0</v>
      </c>
      <c r="P21" s="176" t="e">
        <f t="shared" si="24"/>
        <v>#DIV/0!</v>
      </c>
      <c r="Q21" s="176">
        <f t="shared" si="25"/>
        <v>0</v>
      </c>
      <c r="R21" s="53">
        <v>0</v>
      </c>
      <c r="S21" s="176">
        <v>0</v>
      </c>
      <c r="T21" s="176">
        <v>0</v>
      </c>
      <c r="U21" s="176">
        <v>0</v>
      </c>
      <c r="V21" s="53">
        <v>0</v>
      </c>
      <c r="W21" s="53">
        <v>0</v>
      </c>
      <c r="X21" s="176">
        <f t="shared" si="26"/>
        <v>0</v>
      </c>
      <c r="Y21" s="176">
        <f t="shared" si="26"/>
        <v>0</v>
      </c>
      <c r="Z21" s="176">
        <f t="shared" si="19"/>
        <v>0</v>
      </c>
      <c r="AA21" s="176" t="e">
        <f t="shared" si="2"/>
        <v>#DIV/0!</v>
      </c>
      <c r="AB21" s="218"/>
      <c r="AC21" s="176">
        <f t="shared" si="3"/>
        <v>0</v>
      </c>
      <c r="AD21" s="176" t="e">
        <f t="shared" si="4"/>
        <v>#DIV/0!</v>
      </c>
      <c r="AE21" s="53">
        <v>0</v>
      </c>
      <c r="AF21" s="176" t="e">
        <f t="shared" si="5"/>
        <v>#DIV/0!</v>
      </c>
      <c r="AG21" s="176">
        <v>0</v>
      </c>
      <c r="AH21" s="53">
        <v>0</v>
      </c>
      <c r="AI21" s="205">
        <f t="shared" si="11"/>
        <v>0</v>
      </c>
      <c r="AJ21" s="176" t="e">
        <f t="shared" si="6"/>
        <v>#DIV/0!</v>
      </c>
      <c r="AL21" s="146"/>
      <c r="AM21" s="146"/>
      <c r="AN21" s="237">
        <f t="shared" si="7"/>
        <v>0</v>
      </c>
      <c r="AO21" s="235">
        <f t="shared" si="8"/>
        <v>0</v>
      </c>
      <c r="AP21" s="235">
        <f t="shared" si="9"/>
        <v>0</v>
      </c>
    </row>
    <row r="22" spans="1:42" ht="17.45" customHeight="1">
      <c r="A22" s="143" t="s">
        <v>141</v>
      </c>
      <c r="B22" s="120">
        <v>417706</v>
      </c>
      <c r="C22" s="120">
        <v>287682</v>
      </c>
      <c r="D22" s="120">
        <f t="shared" si="0"/>
        <v>68.871885967642314</v>
      </c>
      <c r="E22" s="121">
        <v>287682</v>
      </c>
      <c r="F22" s="120">
        <f t="shared" si="12"/>
        <v>100</v>
      </c>
      <c r="G22" s="120">
        <f t="shared" si="22"/>
        <v>0</v>
      </c>
      <c r="H22" s="176">
        <v>236385</v>
      </c>
      <c r="I22" s="176">
        <v>231783</v>
      </c>
      <c r="J22" s="176">
        <v>0</v>
      </c>
      <c r="K22" s="176">
        <f t="shared" si="23"/>
        <v>231783</v>
      </c>
      <c r="L22" s="176">
        <f t="shared" si="15"/>
        <v>98.053175962941808</v>
      </c>
      <c r="M22" s="176">
        <v>231783</v>
      </c>
      <c r="N22" s="176">
        <f t="shared" si="16"/>
        <v>98.053175962941808</v>
      </c>
      <c r="O22" s="176">
        <v>231783</v>
      </c>
      <c r="P22" s="176">
        <f t="shared" si="24"/>
        <v>100</v>
      </c>
      <c r="Q22" s="176">
        <f t="shared" si="25"/>
        <v>0</v>
      </c>
      <c r="R22" s="53">
        <v>120000</v>
      </c>
      <c r="S22" s="176">
        <v>98825</v>
      </c>
      <c r="T22" s="176">
        <v>120000</v>
      </c>
      <c r="U22" s="176">
        <v>23400</v>
      </c>
      <c r="V22" s="53">
        <v>0</v>
      </c>
      <c r="W22" s="53">
        <v>0</v>
      </c>
      <c r="X22" s="176">
        <f t="shared" si="26"/>
        <v>120000</v>
      </c>
      <c r="Y22" s="176">
        <f t="shared" si="26"/>
        <v>23400</v>
      </c>
      <c r="Z22" s="176">
        <f t="shared" si="19"/>
        <v>143400</v>
      </c>
      <c r="AA22" s="176">
        <f t="shared" si="2"/>
        <v>119.5</v>
      </c>
      <c r="AB22" s="218" t="s">
        <v>151</v>
      </c>
      <c r="AC22" s="176">
        <f t="shared" si="3"/>
        <v>-23400</v>
      </c>
      <c r="AD22" s="176">
        <f t="shared" si="4"/>
        <v>-19.5</v>
      </c>
      <c r="AE22" s="53">
        <v>127125</v>
      </c>
      <c r="AF22" s="176">
        <f t="shared" si="5"/>
        <v>88.65062761506276</v>
      </c>
      <c r="AG22" s="176">
        <v>55570</v>
      </c>
      <c r="AH22" s="53">
        <v>0</v>
      </c>
      <c r="AI22" s="205">
        <f t="shared" si="11"/>
        <v>55570</v>
      </c>
      <c r="AJ22" s="176">
        <f t="shared" si="6"/>
        <v>43.712881022615534</v>
      </c>
      <c r="AL22" s="146"/>
      <c r="AM22" s="146"/>
      <c r="AN22" s="236">
        <f t="shared" si="7"/>
        <v>23400</v>
      </c>
      <c r="AO22" s="235">
        <f t="shared" si="8"/>
        <v>-16275</v>
      </c>
      <c r="AP22" s="235">
        <f t="shared" si="9"/>
        <v>-71555</v>
      </c>
    </row>
    <row r="23" spans="1:42" ht="17.45" customHeight="1">
      <c r="A23" s="143" t="s">
        <v>142</v>
      </c>
      <c r="B23" s="120">
        <v>840018</v>
      </c>
      <c r="C23" s="120">
        <v>659718</v>
      </c>
      <c r="D23" s="120">
        <f t="shared" si="0"/>
        <v>78.536174224838035</v>
      </c>
      <c r="E23" s="121">
        <v>659718</v>
      </c>
      <c r="F23" s="120">
        <f t="shared" si="12"/>
        <v>100</v>
      </c>
      <c r="G23" s="120">
        <f t="shared" si="22"/>
        <v>0</v>
      </c>
      <c r="H23" s="176">
        <v>933541</v>
      </c>
      <c r="I23" s="176">
        <v>757149</v>
      </c>
      <c r="J23" s="176">
        <v>0</v>
      </c>
      <c r="K23" s="176">
        <f t="shared" si="23"/>
        <v>757149</v>
      </c>
      <c r="L23" s="176">
        <f t="shared" si="15"/>
        <v>81.105061266725301</v>
      </c>
      <c r="M23" s="176">
        <v>757149</v>
      </c>
      <c r="N23" s="176">
        <f t="shared" si="16"/>
        <v>81.105061266725301</v>
      </c>
      <c r="O23" s="176">
        <v>757149</v>
      </c>
      <c r="P23" s="176">
        <f t="shared" si="24"/>
        <v>100</v>
      </c>
      <c r="Q23" s="176">
        <f t="shared" si="25"/>
        <v>0</v>
      </c>
      <c r="R23" s="53">
        <v>400000</v>
      </c>
      <c r="S23" s="176">
        <v>211445.78</v>
      </c>
      <c r="T23" s="176">
        <v>400000</v>
      </c>
      <c r="U23" s="176">
        <v>73315</v>
      </c>
      <c r="V23" s="53">
        <v>0</v>
      </c>
      <c r="W23" s="53">
        <v>143547</v>
      </c>
      <c r="X23" s="176">
        <f t="shared" si="26"/>
        <v>400000</v>
      </c>
      <c r="Y23" s="176">
        <f t="shared" si="26"/>
        <v>216862</v>
      </c>
      <c r="Z23" s="176">
        <f>X23+Y23</f>
        <v>616862</v>
      </c>
      <c r="AA23" s="176">
        <f t="shared" si="2"/>
        <v>154.21549999999999</v>
      </c>
      <c r="AB23" s="218" t="s">
        <v>151</v>
      </c>
      <c r="AC23" s="176">
        <f t="shared" si="3"/>
        <v>-216862</v>
      </c>
      <c r="AD23" s="176">
        <f t="shared" si="4"/>
        <v>-54.215499999999999</v>
      </c>
      <c r="AE23" s="53">
        <v>509986</v>
      </c>
      <c r="AF23" s="176">
        <f t="shared" si="5"/>
        <v>82.674244806780123</v>
      </c>
      <c r="AG23" s="176">
        <v>254373</v>
      </c>
      <c r="AH23" s="53">
        <v>70952</v>
      </c>
      <c r="AI23" s="205">
        <f t="shared" si="11"/>
        <v>325325</v>
      </c>
      <c r="AJ23" s="176">
        <f t="shared" si="6"/>
        <v>63.790966810853632</v>
      </c>
      <c r="AL23" s="146"/>
      <c r="AM23" s="146"/>
      <c r="AN23" s="236">
        <f t="shared" si="7"/>
        <v>216862</v>
      </c>
      <c r="AO23" s="235">
        <f t="shared" si="8"/>
        <v>-106876</v>
      </c>
      <c r="AP23" s="235">
        <f t="shared" si="9"/>
        <v>-184661</v>
      </c>
    </row>
    <row r="24" spans="1:42" ht="17.45" customHeight="1">
      <c r="A24" s="143" t="s">
        <v>143</v>
      </c>
      <c r="B24" s="120">
        <v>55000</v>
      </c>
      <c r="C24" s="120">
        <v>8825</v>
      </c>
      <c r="D24" s="120">
        <f t="shared" si="0"/>
        <v>16.045454545454547</v>
      </c>
      <c r="E24" s="121">
        <v>8825</v>
      </c>
      <c r="F24" s="120">
        <f t="shared" si="12"/>
        <v>100</v>
      </c>
      <c r="G24" s="120">
        <f t="shared" si="22"/>
        <v>0</v>
      </c>
      <c r="H24" s="176">
        <v>30960</v>
      </c>
      <c r="I24" s="176">
        <v>26990</v>
      </c>
      <c r="J24" s="176">
        <v>0</v>
      </c>
      <c r="K24" s="176">
        <f t="shared" si="23"/>
        <v>26990</v>
      </c>
      <c r="L24" s="176">
        <f t="shared" si="15"/>
        <v>87.177002583979331</v>
      </c>
      <c r="M24" s="176">
        <v>26990</v>
      </c>
      <c r="N24" s="176">
        <f t="shared" si="16"/>
        <v>87.177002583979331</v>
      </c>
      <c r="O24" s="176">
        <v>26990</v>
      </c>
      <c r="P24" s="176">
        <f t="shared" si="24"/>
        <v>100</v>
      </c>
      <c r="Q24" s="176">
        <f t="shared" si="25"/>
        <v>0</v>
      </c>
      <c r="R24" s="53">
        <v>20000</v>
      </c>
      <c r="S24" s="176">
        <v>3305</v>
      </c>
      <c r="T24" s="176">
        <v>13854</v>
      </c>
      <c r="U24" s="176">
        <v>0</v>
      </c>
      <c r="V24" s="53">
        <v>6146</v>
      </c>
      <c r="W24" s="53">
        <v>213054</v>
      </c>
      <c r="X24" s="176">
        <f t="shared" si="26"/>
        <v>20000</v>
      </c>
      <c r="Y24" s="176">
        <f t="shared" si="26"/>
        <v>213054</v>
      </c>
      <c r="Z24" s="176">
        <f t="shared" si="19"/>
        <v>233054</v>
      </c>
      <c r="AA24" s="176">
        <f t="shared" si="2"/>
        <v>1165.27</v>
      </c>
      <c r="AB24" s="218" t="s">
        <v>151</v>
      </c>
      <c r="AC24" s="176">
        <f t="shared" si="3"/>
        <v>-213054</v>
      </c>
      <c r="AD24" s="176">
        <f t="shared" si="4"/>
        <v>-1065.27</v>
      </c>
      <c r="AE24" s="53">
        <v>232054</v>
      </c>
      <c r="AF24" s="176">
        <f t="shared" si="5"/>
        <v>99.57091489526033</v>
      </c>
      <c r="AG24" s="176">
        <v>10854</v>
      </c>
      <c r="AH24" s="53">
        <v>44800</v>
      </c>
      <c r="AI24" s="205">
        <f t="shared" si="11"/>
        <v>55654</v>
      </c>
      <c r="AJ24" s="176">
        <f t="shared" si="6"/>
        <v>23.983210804381738</v>
      </c>
      <c r="AL24" s="146"/>
      <c r="AM24" s="146"/>
      <c r="AN24" s="236">
        <f t="shared" si="7"/>
        <v>213054</v>
      </c>
      <c r="AO24" s="235">
        <f t="shared" si="8"/>
        <v>-1000</v>
      </c>
      <c r="AP24" s="235">
        <f t="shared" si="9"/>
        <v>-176400</v>
      </c>
    </row>
    <row r="25" spans="1:42" ht="17.45" customHeight="1">
      <c r="A25" s="143" t="s">
        <v>144</v>
      </c>
      <c r="B25" s="120">
        <v>412400</v>
      </c>
      <c r="C25" s="120">
        <v>249100</v>
      </c>
      <c r="D25" s="120">
        <f t="shared" si="0"/>
        <v>60.402521823472355</v>
      </c>
      <c r="E25" s="121">
        <v>249100</v>
      </c>
      <c r="F25" s="120">
        <f t="shared" si="12"/>
        <v>100</v>
      </c>
      <c r="G25" s="120">
        <v>0</v>
      </c>
      <c r="H25" s="176">
        <v>52100</v>
      </c>
      <c r="I25" s="176">
        <v>52100</v>
      </c>
      <c r="J25" s="176">
        <v>0</v>
      </c>
      <c r="K25" s="176">
        <f t="shared" si="23"/>
        <v>52100</v>
      </c>
      <c r="L25" s="176">
        <f t="shared" si="15"/>
        <v>100</v>
      </c>
      <c r="M25" s="176">
        <v>52100</v>
      </c>
      <c r="N25" s="176">
        <f t="shared" si="16"/>
        <v>100</v>
      </c>
      <c r="O25" s="176">
        <v>52100</v>
      </c>
      <c r="P25" s="176">
        <f t="shared" si="24"/>
        <v>100</v>
      </c>
      <c r="Q25" s="176">
        <f t="shared" si="25"/>
        <v>0</v>
      </c>
      <c r="R25" s="53">
        <v>19850</v>
      </c>
      <c r="S25" s="176">
        <v>97400</v>
      </c>
      <c r="T25" s="176">
        <v>19850</v>
      </c>
      <c r="U25" s="176">
        <v>29000</v>
      </c>
      <c r="V25" s="53">
        <v>0</v>
      </c>
      <c r="W25" s="53">
        <v>0</v>
      </c>
      <c r="X25" s="176">
        <f t="shared" si="26"/>
        <v>19850</v>
      </c>
      <c r="Y25" s="176">
        <f t="shared" si="26"/>
        <v>29000</v>
      </c>
      <c r="Z25" s="176">
        <f t="shared" si="19"/>
        <v>48850</v>
      </c>
      <c r="AA25" s="176">
        <f t="shared" si="2"/>
        <v>246.09571788413098</v>
      </c>
      <c r="AB25" s="218" t="s">
        <v>151</v>
      </c>
      <c r="AC25" s="176">
        <f t="shared" si="3"/>
        <v>-29000</v>
      </c>
      <c r="AD25" s="176">
        <f t="shared" si="4"/>
        <v>-146.09571788413098</v>
      </c>
      <c r="AE25" s="53">
        <v>48850</v>
      </c>
      <c r="AF25" s="176">
        <f t="shared" si="5"/>
        <v>100</v>
      </c>
      <c r="AG25" s="176">
        <v>19850</v>
      </c>
      <c r="AH25" s="53">
        <v>0</v>
      </c>
      <c r="AI25" s="205">
        <f t="shared" si="11"/>
        <v>19850</v>
      </c>
      <c r="AJ25" s="176">
        <f t="shared" si="6"/>
        <v>40.634595701125896</v>
      </c>
      <c r="AL25" s="146"/>
      <c r="AM25" s="146"/>
      <c r="AN25" s="236">
        <f t="shared" si="7"/>
        <v>29000</v>
      </c>
      <c r="AO25" s="235">
        <f t="shared" si="8"/>
        <v>0</v>
      </c>
      <c r="AP25" s="235">
        <f t="shared" si="9"/>
        <v>-29000</v>
      </c>
    </row>
    <row r="26" spans="1:42" ht="17.45" customHeight="1">
      <c r="A26" s="143" t="s">
        <v>145</v>
      </c>
      <c r="B26" s="120">
        <v>35000</v>
      </c>
      <c r="C26" s="120">
        <v>56146.5</v>
      </c>
      <c r="D26" s="120">
        <f t="shared" si="0"/>
        <v>160.41857142857143</v>
      </c>
      <c r="E26" s="121">
        <v>56146.5</v>
      </c>
      <c r="F26" s="120">
        <f t="shared" si="12"/>
        <v>100</v>
      </c>
      <c r="G26" s="120">
        <f t="shared" si="22"/>
        <v>0</v>
      </c>
      <c r="H26" s="176">
        <v>53160</v>
      </c>
      <c r="I26" s="176">
        <v>39828.75</v>
      </c>
      <c r="J26" s="176">
        <v>0</v>
      </c>
      <c r="K26" s="176">
        <f t="shared" si="23"/>
        <v>39828.75</v>
      </c>
      <c r="L26" s="176">
        <f t="shared" si="15"/>
        <v>74.92240406320542</v>
      </c>
      <c r="M26" s="176">
        <v>39828.75</v>
      </c>
      <c r="N26" s="176">
        <f t="shared" si="16"/>
        <v>74.92240406320542</v>
      </c>
      <c r="O26" s="176">
        <v>39828.75</v>
      </c>
      <c r="P26" s="176">
        <f t="shared" si="24"/>
        <v>100</v>
      </c>
      <c r="Q26" s="176">
        <f t="shared" si="25"/>
        <v>0</v>
      </c>
      <c r="R26" s="53">
        <v>25000</v>
      </c>
      <c r="S26" s="176">
        <v>2093</v>
      </c>
      <c r="T26" s="176">
        <v>25000</v>
      </c>
      <c r="U26" s="176">
        <v>30334</v>
      </c>
      <c r="V26" s="53">
        <v>0</v>
      </c>
      <c r="W26" s="53">
        <v>27218</v>
      </c>
      <c r="X26" s="176">
        <f t="shared" si="26"/>
        <v>25000</v>
      </c>
      <c r="Y26" s="176">
        <f t="shared" si="26"/>
        <v>57552</v>
      </c>
      <c r="Z26" s="176">
        <f t="shared" si="19"/>
        <v>82552</v>
      </c>
      <c r="AA26" s="176">
        <f t="shared" si="2"/>
        <v>330.20800000000003</v>
      </c>
      <c r="AB26" s="218" t="s">
        <v>151</v>
      </c>
      <c r="AC26" s="176">
        <f t="shared" si="3"/>
        <v>-57552</v>
      </c>
      <c r="AD26" s="176">
        <f t="shared" si="4"/>
        <v>-230.208</v>
      </c>
      <c r="AE26" s="53">
        <v>82552</v>
      </c>
      <c r="AF26" s="176">
        <f t="shared" si="5"/>
        <v>100</v>
      </c>
      <c r="AG26" s="176">
        <v>18825</v>
      </c>
      <c r="AH26" s="53">
        <v>31431</v>
      </c>
      <c r="AI26" s="205">
        <f t="shared" si="11"/>
        <v>50256</v>
      </c>
      <c r="AJ26" s="176">
        <f t="shared" si="6"/>
        <v>60.877992053493557</v>
      </c>
      <c r="AL26" s="146"/>
      <c r="AM26" s="146"/>
      <c r="AN26" s="236">
        <f t="shared" si="7"/>
        <v>57552</v>
      </c>
      <c r="AO26" s="235">
        <f t="shared" si="8"/>
        <v>0</v>
      </c>
      <c r="AP26" s="235">
        <f t="shared" si="9"/>
        <v>-32296</v>
      </c>
    </row>
    <row r="27" spans="1:42" ht="17.45" customHeight="1">
      <c r="A27" s="143" t="s">
        <v>146</v>
      </c>
      <c r="B27" s="120">
        <v>17000</v>
      </c>
      <c r="C27" s="120">
        <v>8283</v>
      </c>
      <c r="D27" s="120">
        <f t="shared" si="0"/>
        <v>48.723529411764709</v>
      </c>
      <c r="E27" s="121">
        <v>8283</v>
      </c>
      <c r="F27" s="120">
        <f t="shared" si="12"/>
        <v>100</v>
      </c>
      <c r="G27" s="120">
        <v>0</v>
      </c>
      <c r="H27" s="176">
        <v>53110</v>
      </c>
      <c r="I27" s="176">
        <v>36341</v>
      </c>
      <c r="J27" s="176">
        <v>0</v>
      </c>
      <c r="K27" s="176">
        <f t="shared" si="23"/>
        <v>36341</v>
      </c>
      <c r="L27" s="176">
        <f t="shared" si="15"/>
        <v>68.425908491809452</v>
      </c>
      <c r="M27" s="176">
        <v>36341</v>
      </c>
      <c r="N27" s="176">
        <f t="shared" si="16"/>
        <v>68.425908491809452</v>
      </c>
      <c r="O27" s="176">
        <v>36341</v>
      </c>
      <c r="P27" s="176">
        <f t="shared" si="24"/>
        <v>100</v>
      </c>
      <c r="Q27" s="176">
        <f t="shared" si="25"/>
        <v>0</v>
      </c>
      <c r="R27" s="53">
        <v>81070</v>
      </c>
      <c r="S27" s="176">
        <v>1824</v>
      </c>
      <c r="T27" s="176">
        <v>60138</v>
      </c>
      <c r="U27" s="176">
        <v>0</v>
      </c>
      <c r="V27" s="53">
        <v>20932</v>
      </c>
      <c r="W27" s="53">
        <v>309343</v>
      </c>
      <c r="X27" s="176">
        <f t="shared" si="26"/>
        <v>81070</v>
      </c>
      <c r="Y27" s="176">
        <f t="shared" si="26"/>
        <v>309343</v>
      </c>
      <c r="Z27" s="176">
        <f t="shared" si="19"/>
        <v>390413</v>
      </c>
      <c r="AA27" s="176">
        <f t="shared" si="2"/>
        <v>481.57518194153204</v>
      </c>
      <c r="AB27" s="218" t="s">
        <v>151</v>
      </c>
      <c r="AC27" s="176">
        <f t="shared" si="3"/>
        <v>-309343</v>
      </c>
      <c r="AD27" s="176">
        <f t="shared" si="4"/>
        <v>-381.57518194153204</v>
      </c>
      <c r="AE27" s="53">
        <v>388713</v>
      </c>
      <c r="AF27" s="176">
        <f t="shared" si="5"/>
        <v>99.564563680000404</v>
      </c>
      <c r="AG27" s="176">
        <v>40489</v>
      </c>
      <c r="AH27" s="53">
        <v>2785</v>
      </c>
      <c r="AI27" s="205">
        <f t="shared" si="11"/>
        <v>43274</v>
      </c>
      <c r="AJ27" s="176">
        <f t="shared" si="6"/>
        <v>11.132635131832483</v>
      </c>
      <c r="AL27" s="146"/>
      <c r="AM27" s="146"/>
      <c r="AN27" s="236">
        <f t="shared" si="7"/>
        <v>309343</v>
      </c>
      <c r="AO27" s="235">
        <f t="shared" si="8"/>
        <v>-1700</v>
      </c>
      <c r="AP27" s="235">
        <f t="shared" si="9"/>
        <v>-345439</v>
      </c>
    </row>
    <row r="28" spans="1:42" ht="17.45" customHeight="1">
      <c r="A28" s="143" t="s">
        <v>147</v>
      </c>
      <c r="B28" s="120">
        <v>0</v>
      </c>
      <c r="C28" s="120">
        <v>0</v>
      </c>
      <c r="D28" s="120" t="e">
        <f t="shared" si="0"/>
        <v>#DIV/0!</v>
      </c>
      <c r="E28" s="120">
        <v>0</v>
      </c>
      <c r="F28" s="120" t="e">
        <f t="shared" si="12"/>
        <v>#DIV/0!</v>
      </c>
      <c r="G28" s="120">
        <v>0</v>
      </c>
      <c r="H28" s="176">
        <v>0</v>
      </c>
      <c r="I28" s="176">
        <v>0</v>
      </c>
      <c r="J28" s="176">
        <v>0</v>
      </c>
      <c r="K28" s="176">
        <f t="shared" si="23"/>
        <v>0</v>
      </c>
      <c r="L28" s="176" t="e">
        <f t="shared" si="15"/>
        <v>#DIV/0!</v>
      </c>
      <c r="M28" s="176">
        <v>0</v>
      </c>
      <c r="N28" s="176" t="e">
        <f t="shared" si="16"/>
        <v>#DIV/0!</v>
      </c>
      <c r="O28" s="176">
        <v>0</v>
      </c>
      <c r="P28" s="176" t="e">
        <f t="shared" si="24"/>
        <v>#DIV/0!</v>
      </c>
      <c r="Q28" s="176">
        <f t="shared" si="25"/>
        <v>0</v>
      </c>
      <c r="R28" s="53">
        <v>328235</v>
      </c>
      <c r="S28" s="176">
        <v>0</v>
      </c>
      <c r="T28" s="208">
        <v>283077</v>
      </c>
      <c r="U28" s="208">
        <v>28340</v>
      </c>
      <c r="V28" s="53">
        <v>4990</v>
      </c>
      <c r="W28" s="53">
        <v>0</v>
      </c>
      <c r="X28" s="176">
        <f t="shared" si="26"/>
        <v>288067</v>
      </c>
      <c r="Y28" s="208">
        <f t="shared" si="26"/>
        <v>28340</v>
      </c>
      <c r="Z28" s="176">
        <f t="shared" si="19"/>
        <v>316407</v>
      </c>
      <c r="AA28" s="176">
        <f t="shared" si="2"/>
        <v>96.396484226240347</v>
      </c>
      <c r="AB28" s="54"/>
      <c r="AC28" s="176">
        <f t="shared" si="3"/>
        <v>11828</v>
      </c>
      <c r="AD28" s="176">
        <f t="shared" si="4"/>
        <v>3.6035157737596539</v>
      </c>
      <c r="AE28" s="53">
        <v>316407</v>
      </c>
      <c r="AF28" s="176">
        <f t="shared" si="5"/>
        <v>100</v>
      </c>
      <c r="AG28" s="176">
        <v>166822</v>
      </c>
      <c r="AH28" s="53">
        <v>0</v>
      </c>
      <c r="AI28" s="205">
        <f t="shared" si="11"/>
        <v>166822</v>
      </c>
      <c r="AJ28" s="176">
        <f t="shared" si="6"/>
        <v>52.723865148369029</v>
      </c>
      <c r="AL28" s="146"/>
      <c r="AM28" s="146"/>
      <c r="AN28" s="235">
        <f t="shared" si="7"/>
        <v>-11828</v>
      </c>
      <c r="AO28" s="235">
        <f t="shared" si="8"/>
        <v>0</v>
      </c>
      <c r="AP28" s="235">
        <f t="shared" si="9"/>
        <v>-149585</v>
      </c>
    </row>
    <row r="29" spans="1:42" s="40" customFormat="1" ht="17.45" customHeight="1">
      <c r="A29" s="174" t="s">
        <v>33</v>
      </c>
      <c r="B29" s="119">
        <f>B9+B16</f>
        <v>10767428.16</v>
      </c>
      <c r="C29" s="119">
        <f>C9+C16</f>
        <v>9771148.3099999987</v>
      </c>
      <c r="D29" s="119">
        <f t="shared" si="0"/>
        <v>90.747281196626986</v>
      </c>
      <c r="E29" s="118">
        <f>E9+E16</f>
        <v>9771148.3099999987</v>
      </c>
      <c r="F29" s="119">
        <f t="shared" si="12"/>
        <v>100</v>
      </c>
      <c r="G29" s="118">
        <f>G9+G16</f>
        <v>0</v>
      </c>
      <c r="H29" s="201">
        <f>H9+H16</f>
        <v>11414155.790000001</v>
      </c>
      <c r="I29" s="201">
        <f>I9+I16</f>
        <v>10282248.52</v>
      </c>
      <c r="J29" s="201">
        <f>J9+J16</f>
        <v>71240.7</v>
      </c>
      <c r="K29" s="201">
        <f>K9+K16</f>
        <v>10353489.219999999</v>
      </c>
      <c r="L29" s="201">
        <f t="shared" si="15"/>
        <v>90.707446178987169</v>
      </c>
      <c r="M29" s="201">
        <f>M9+M16</f>
        <v>10324819.220000001</v>
      </c>
      <c r="N29" s="201">
        <f t="shared" si="16"/>
        <v>90.456266849324308</v>
      </c>
      <c r="O29" s="201">
        <f>O9+O16</f>
        <v>10321164.219999999</v>
      </c>
      <c r="P29" s="201">
        <f t="shared" si="24"/>
        <v>99.964599864441965</v>
      </c>
      <c r="Q29" s="201">
        <f t="shared" ref="Q29:W29" si="33">Q9+Q16</f>
        <v>3655</v>
      </c>
      <c r="R29" s="201">
        <f t="shared" si="33"/>
        <v>8656563.379999999</v>
      </c>
      <c r="S29" s="201">
        <f t="shared" si="33"/>
        <v>4158682.459999999</v>
      </c>
      <c r="T29" s="201">
        <f t="shared" si="33"/>
        <v>6975818.0100000007</v>
      </c>
      <c r="U29" s="201">
        <f t="shared" si="33"/>
        <v>402785.6</v>
      </c>
      <c r="V29" s="201">
        <f t="shared" si="33"/>
        <v>71084</v>
      </c>
      <c r="W29" s="201">
        <f t="shared" si="33"/>
        <v>1203471</v>
      </c>
      <c r="X29" s="201">
        <f>T29+V29</f>
        <v>7046902.0100000007</v>
      </c>
      <c r="Y29" s="201">
        <f>U29+W29</f>
        <v>1606256.6</v>
      </c>
      <c r="Z29" s="201">
        <f>X29+Y29</f>
        <v>8653158.6100000013</v>
      </c>
      <c r="AA29" s="201">
        <f t="shared" si="2"/>
        <v>99.960668340881512</v>
      </c>
      <c r="AB29" s="59"/>
      <c r="AC29" s="201">
        <f t="shared" si="3"/>
        <v>3404.7699999976903</v>
      </c>
      <c r="AD29" s="201">
        <f t="shared" si="4"/>
        <v>3.9331659118490632E-2</v>
      </c>
      <c r="AE29" s="201">
        <f>AE9+AE16</f>
        <v>7966861.2200000007</v>
      </c>
      <c r="AF29" s="201">
        <f t="shared" si="5"/>
        <v>92.068822254027765</v>
      </c>
      <c r="AG29" s="201">
        <f>AG9+AG16</f>
        <v>3320567.7199999997</v>
      </c>
      <c r="AH29" s="201">
        <f>AH9+AH16</f>
        <v>427423.69</v>
      </c>
      <c r="AI29" s="200">
        <f t="shared" si="11"/>
        <v>3747991.4099999997</v>
      </c>
      <c r="AJ29" s="201">
        <f t="shared" si="6"/>
        <v>47.04476840378549</v>
      </c>
      <c r="AL29" s="146"/>
      <c r="AM29" s="146"/>
      <c r="AN29" s="232">
        <f t="shared" si="7"/>
        <v>-3404.7699999976903</v>
      </c>
      <c r="AO29" s="232">
        <f t="shared" si="8"/>
        <v>-686297.3900000006</v>
      </c>
      <c r="AP29" s="232">
        <f t="shared" si="9"/>
        <v>-4218869.8100000005</v>
      </c>
    </row>
    <row r="30" spans="1:42" ht="17.45" customHeight="1">
      <c r="H30" s="64"/>
      <c r="I30" s="64"/>
      <c r="J30" s="64"/>
      <c r="K30" s="64"/>
      <c r="L30" s="64"/>
      <c r="R30" s="64"/>
      <c r="AF30" s="66"/>
    </row>
    <row r="31" spans="1:42" ht="17.45" customHeight="1">
      <c r="R31" s="56" t="s">
        <v>179</v>
      </c>
    </row>
    <row r="32" spans="1:42" s="128" customFormat="1" ht="17.45" customHeight="1">
      <c r="A32" s="127" t="s">
        <v>58</v>
      </c>
      <c r="C32" s="383"/>
      <c r="D32" s="383"/>
      <c r="M32" s="383"/>
      <c r="N32" s="383"/>
      <c r="T32" s="129"/>
      <c r="U32" s="129"/>
      <c r="V32" s="129"/>
      <c r="AA32" s="130"/>
      <c r="AB32" s="131"/>
      <c r="AC32" s="382" t="s">
        <v>37</v>
      </c>
      <c r="AD32" s="382"/>
      <c r="AE32" s="383" t="s">
        <v>38</v>
      </c>
      <c r="AF32" s="383"/>
    </row>
    <row r="33" spans="1:42" s="128" customFormat="1" ht="21" customHeight="1">
      <c r="A33" s="132" t="s">
        <v>117</v>
      </c>
      <c r="C33" s="130"/>
      <c r="D33" s="130"/>
      <c r="M33" s="130"/>
      <c r="N33" s="130"/>
      <c r="S33" s="130"/>
      <c r="T33" s="130"/>
      <c r="X33" s="127"/>
      <c r="Y33" s="127"/>
      <c r="Z33" s="127"/>
      <c r="AA33" s="127"/>
      <c r="AB33" s="127"/>
      <c r="AC33" s="130"/>
      <c r="AD33" s="130"/>
      <c r="AJ33" s="129"/>
      <c r="AL33" s="229"/>
      <c r="AM33" s="229"/>
      <c r="AN33" s="130"/>
      <c r="AO33" s="130"/>
    </row>
    <row r="34" spans="1:42" s="128" customFormat="1" ht="21" customHeight="1">
      <c r="A34" s="132" t="s">
        <v>116</v>
      </c>
      <c r="C34" s="130"/>
      <c r="D34" s="130"/>
      <c r="M34" s="130"/>
      <c r="N34" s="130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</row>
    <row r="35" spans="1:42" s="128" customFormat="1" ht="21" customHeight="1">
      <c r="A35" s="132" t="s">
        <v>148</v>
      </c>
      <c r="C35" s="130"/>
      <c r="D35" s="130"/>
      <c r="M35" s="130"/>
      <c r="N35" s="130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</row>
    <row r="36" spans="1:42" s="128" customFormat="1" ht="21" customHeight="1">
      <c r="A36" s="133" t="s">
        <v>127</v>
      </c>
      <c r="C36" s="130"/>
      <c r="D36" s="130"/>
      <c r="M36" s="130"/>
      <c r="N36" s="130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</row>
    <row r="37" spans="1:42" s="128" customFormat="1" ht="21" customHeight="1">
      <c r="A37" s="133" t="s">
        <v>128</v>
      </c>
      <c r="C37" s="130"/>
      <c r="D37" s="130"/>
      <c r="M37" s="130"/>
      <c r="N37" s="130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</row>
    <row r="38" spans="1:42" s="128" customFormat="1" ht="21" customHeight="1">
      <c r="A38" s="133" t="s">
        <v>129</v>
      </c>
      <c r="C38" s="130"/>
      <c r="D38" s="130"/>
      <c r="M38" s="130"/>
      <c r="N38" s="130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</row>
    <row r="39" spans="1:42" s="128" customFormat="1" ht="21" customHeight="1">
      <c r="A39" s="133" t="s">
        <v>70</v>
      </c>
      <c r="C39" s="130"/>
      <c r="D39" s="130"/>
      <c r="M39" s="130"/>
      <c r="N39" s="130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</row>
    <row r="40" spans="1:42" s="128" customFormat="1" ht="21" customHeight="1">
      <c r="A40" s="133" t="s">
        <v>71</v>
      </c>
      <c r="C40" s="130"/>
      <c r="D40" s="130"/>
      <c r="M40" s="130"/>
      <c r="N40" s="130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</row>
    <row r="41" spans="1:42" s="128" customFormat="1" ht="21" customHeight="1">
      <c r="A41" s="133" t="s">
        <v>130</v>
      </c>
      <c r="C41" s="130"/>
      <c r="D41" s="130"/>
      <c r="M41" s="130"/>
      <c r="N41" s="130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</row>
    <row r="42" spans="1:42" s="128" customFormat="1" ht="21" customHeight="1">
      <c r="A42" s="133" t="s">
        <v>131</v>
      </c>
      <c r="C42" s="130"/>
      <c r="D42" s="130"/>
      <c r="M42" s="130"/>
      <c r="N42" s="130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</row>
    <row r="43" spans="1:42" s="128" customFormat="1" ht="21" customHeight="1">
      <c r="A43" s="133" t="s">
        <v>132</v>
      </c>
      <c r="C43" s="130"/>
      <c r="D43" s="130"/>
      <c r="M43" s="130"/>
      <c r="N43" s="130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</row>
    <row r="44" spans="1:42" s="128" customFormat="1" ht="21" customHeight="1">
      <c r="A44" s="133" t="s">
        <v>133</v>
      </c>
      <c r="C44" s="130"/>
      <c r="D44" s="130"/>
      <c r="M44" s="130"/>
      <c r="N44" s="130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</row>
    <row r="45" spans="1:42" s="128" customFormat="1" ht="21" customHeight="1">
      <c r="A45" s="133" t="s">
        <v>134</v>
      </c>
      <c r="C45" s="130"/>
      <c r="D45" s="130"/>
      <c r="M45" s="130"/>
      <c r="N45" s="130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</row>
    <row r="46" spans="1:42" s="128" customFormat="1" ht="21" customHeight="1">
      <c r="A46" s="133" t="s">
        <v>135</v>
      </c>
      <c r="C46" s="130"/>
      <c r="D46" s="130"/>
      <c r="M46" s="130"/>
      <c r="N46" s="130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</row>
    <row r="47" spans="1:42" s="128" customFormat="1" ht="21" customHeight="1">
      <c r="A47" s="135" t="s">
        <v>136</v>
      </c>
      <c r="C47" s="130"/>
      <c r="D47" s="130"/>
      <c r="M47" s="130"/>
      <c r="N47" s="130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</row>
    <row r="48" spans="1:42" ht="21" customHeight="1">
      <c r="A48" s="111" t="s">
        <v>76</v>
      </c>
      <c r="E48" s="56"/>
      <c r="S48" s="68"/>
      <c r="T48" s="68"/>
      <c r="U48" s="68"/>
      <c r="V48" s="68"/>
      <c r="W48" s="68"/>
      <c r="X48" s="67"/>
      <c r="Y48" s="67"/>
      <c r="Z48" s="67"/>
      <c r="AA48" s="67"/>
      <c r="AB48" s="67"/>
      <c r="AC48" s="68"/>
      <c r="AD48" s="68"/>
      <c r="AE48" s="68"/>
      <c r="AF48" s="68"/>
      <c r="AG48" s="68"/>
      <c r="AH48" s="68"/>
      <c r="AI48" s="68"/>
      <c r="AJ48" s="69"/>
      <c r="AK48" s="68"/>
      <c r="AL48" s="68"/>
      <c r="AM48" s="68"/>
      <c r="AN48" s="68"/>
      <c r="AO48" s="68"/>
      <c r="AP48" s="68"/>
    </row>
    <row r="49" spans="8:42" ht="17.45" customHeight="1"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L49" s="111"/>
      <c r="AM49" s="111"/>
      <c r="AN49" s="111"/>
      <c r="AO49" s="111"/>
      <c r="AP49" s="111"/>
    </row>
    <row r="50" spans="8:42" ht="17.45" customHeight="1">
      <c r="S50" s="63"/>
      <c r="T50" s="63"/>
      <c r="U50" s="56"/>
      <c r="V50" s="56"/>
      <c r="AA50" s="56"/>
      <c r="AB50" s="56"/>
      <c r="AC50" s="63"/>
      <c r="AE50" s="56"/>
      <c r="AF50" s="56"/>
      <c r="AJ50" s="65"/>
      <c r="AM50" s="63"/>
      <c r="AN50" s="63"/>
      <c r="AO50" s="63"/>
    </row>
  </sheetData>
  <mergeCells count="43">
    <mergeCell ref="AC32:AD32"/>
    <mergeCell ref="AE32:AF32"/>
    <mergeCell ref="AG5:AJ5"/>
    <mergeCell ref="T6:U6"/>
    <mergeCell ref="V6:W6"/>
    <mergeCell ref="X6:Y6"/>
    <mergeCell ref="Z6:Z7"/>
    <mergeCell ref="AE6:AF6"/>
    <mergeCell ref="AI6:AJ6"/>
    <mergeCell ref="V5:W5"/>
    <mergeCell ref="X5:AA5"/>
    <mergeCell ref="AB5:AB6"/>
    <mergeCell ref="AC5:AD5"/>
    <mergeCell ref="AE5:AF5"/>
    <mergeCell ref="H4:Q4"/>
    <mergeCell ref="I5:L5"/>
    <mergeCell ref="M5:N5"/>
    <mergeCell ref="O5:P5"/>
    <mergeCell ref="I6:J6"/>
    <mergeCell ref="K6:K7"/>
    <mergeCell ref="M6:N6"/>
    <mergeCell ref="O6:P6"/>
    <mergeCell ref="R4:AJ4"/>
    <mergeCell ref="T5:U5"/>
    <mergeCell ref="V8:W8"/>
    <mergeCell ref="X8:AA8"/>
    <mergeCell ref="AC8:AD8"/>
    <mergeCell ref="AE8:AF8"/>
    <mergeCell ref="AG8:AJ8"/>
    <mergeCell ref="C32:D32"/>
    <mergeCell ref="C8:D8"/>
    <mergeCell ref="E8:F8"/>
    <mergeCell ref="T8:U8"/>
    <mergeCell ref="K8:L8"/>
    <mergeCell ref="M8:N8"/>
    <mergeCell ref="O8:P8"/>
    <mergeCell ref="M32:N32"/>
    <mergeCell ref="A4:A8"/>
    <mergeCell ref="C5:D5"/>
    <mergeCell ref="E5:F5"/>
    <mergeCell ref="C6:D6"/>
    <mergeCell ref="E6:F6"/>
    <mergeCell ref="B4:G4"/>
  </mergeCells>
  <pageMargins left="0.19685039370078741" right="0.19685039370078741" top="0.31496062992125984" bottom="0.31496062992125984" header="0.31496062992125984" footer="0.1574803149606299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รพร.สระแก้ว</vt:lpstr>
      <vt:lpstr>รพ.คลองหาด</vt:lpstr>
      <vt:lpstr>รพ.ตาพระยา</vt:lpstr>
      <vt:lpstr>รพ.วังน้ำเย็น</vt:lpstr>
      <vt:lpstr>รพ.วัฒนานคร</vt:lpstr>
      <vt:lpstr>รพ.อรัญประเทศ</vt:lpstr>
      <vt:lpstr>รพ.เขาฉกรรจ์</vt:lpstr>
      <vt:lpstr>รพ.วังสมบูรณ์</vt:lpstr>
      <vt:lpstr>รพ.โคกสูง</vt:lpstr>
      <vt:lpstr>ปี 2564 ต.ค.2563- ส.ค.2564</vt:lpstr>
      <vt:lpstr>ฟอร์ม</vt:lpstr>
      <vt:lpstr>'ปี 2564 ต.ค.2563- ส.ค.2564'!Print_Titles</vt:lpstr>
      <vt:lpstr>ฟอร์ม!Print_Titles</vt:lpstr>
      <vt:lpstr>รพ.เขาฉกรรจ์!Print_Titles</vt:lpstr>
      <vt:lpstr>รพ.คลองหาด!Print_Titles</vt:lpstr>
      <vt:lpstr>รพ.โคกสูง!Print_Titles</vt:lpstr>
      <vt:lpstr>รพ.ตาพระยา!Print_Titles</vt:lpstr>
      <vt:lpstr>รพ.วังน้ำเย็น!Print_Titles</vt:lpstr>
      <vt:lpstr>รพ.วังสมบูรณ์!Print_Titles</vt:lpstr>
      <vt:lpstr>รพ.วัฒนานคร!Print_Titles</vt:lpstr>
      <vt:lpstr>รพ.อรัญประเทศ!Print_Titles</vt:lpstr>
      <vt:lpstr>รพร.สระแก้ว!Print_Titles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2020-06-26T08:15:39Z</cp:lastPrinted>
  <dcterms:created xsi:type="dcterms:W3CDTF">2018-12-21T03:08:07Z</dcterms:created>
  <dcterms:modified xsi:type="dcterms:W3CDTF">2021-08-31T01:30:48Z</dcterms:modified>
</cp:coreProperties>
</file>