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 MOC ^0 Planfin/ข้อมูลMOC ปี 2566/ข้อมูลประกอบการจัดทำแผนเงินบำรุง^0Planfin 2566/"/>
    </mc:Choice>
  </mc:AlternateContent>
  <xr:revisionPtr revIDLastSave="13" documentId="8_{D2D32399-0EF9-436B-BBEF-6AD86D248275}" xr6:coauthVersionLast="47" xr6:coauthVersionMax="47" xr10:uidLastSave="{80A04745-435C-4279-9B0A-B489B55540C0}"/>
  <bookViews>
    <workbookView xWindow="-108" yWindow="-108" windowWidth="23256" windowHeight="12576" xr2:uid="{785C8433-3A82-4BD4-AEDA-7F39B98B958F}"/>
  </bookViews>
  <sheets>
    <sheet name="สรุปจัดสรร UC ปี 2566 สระแก้ว" sheetId="1" r:id="rId1"/>
    <sheet name="คำนวณปรับลดค่าแรง ปี 2566" sheetId="2" r:id="rId2"/>
  </sheets>
  <externalReferences>
    <externalReference r:id="rId3"/>
    <externalReference r:id="rId4"/>
    <externalReference r:id="rId5"/>
  </externalReferences>
  <definedNames>
    <definedName name="q02_รพศ_รพท">[1]รพศ_รพท_รพช!$A$1:$V$836</definedName>
    <definedName name="SAPBEXsysID" hidden="1">"BWP"</definedName>
    <definedName name="t3_รพศรพทรพช883">[2]t3_รพศรพทรพช883!$A$1:$AH$884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2" i="2" l="1"/>
  <c r="N82" i="2"/>
  <c r="K82" i="2"/>
  <c r="H82" i="2"/>
  <c r="W81" i="2"/>
  <c r="V81" i="2"/>
  <c r="X81" i="2" s="1"/>
  <c r="U81" i="2"/>
  <c r="Q81" i="2"/>
  <c r="T81" i="2" s="1"/>
  <c r="O81" i="2"/>
  <c r="L81" i="2"/>
  <c r="I81" i="2"/>
  <c r="S81" i="2" s="1"/>
  <c r="W80" i="2"/>
  <c r="V80" i="2"/>
  <c r="U80" i="2"/>
  <c r="X80" i="2" s="1"/>
  <c r="T80" i="2"/>
  <c r="S80" i="2"/>
  <c r="Q80" i="2"/>
  <c r="O80" i="2"/>
  <c r="L80" i="2"/>
  <c r="I80" i="2"/>
  <c r="S79" i="2"/>
  <c r="Q79" i="2"/>
  <c r="W79" i="2" s="1"/>
  <c r="O79" i="2"/>
  <c r="L79" i="2"/>
  <c r="I79" i="2"/>
  <c r="Q78" i="2"/>
  <c r="W78" i="2" s="1"/>
  <c r="O78" i="2"/>
  <c r="L78" i="2"/>
  <c r="S78" i="2" s="1"/>
  <c r="I78" i="2"/>
  <c r="Q77" i="2"/>
  <c r="W77" i="2" s="1"/>
  <c r="O77" i="2"/>
  <c r="L77" i="2"/>
  <c r="I77" i="2"/>
  <c r="S77" i="2" s="1"/>
  <c r="W76" i="2"/>
  <c r="V76" i="2"/>
  <c r="T76" i="2"/>
  <c r="Q76" i="2"/>
  <c r="U76" i="2" s="1"/>
  <c r="X76" i="2" s="1"/>
  <c r="O76" i="2"/>
  <c r="L76" i="2"/>
  <c r="I76" i="2"/>
  <c r="S76" i="2" s="1"/>
  <c r="W75" i="2"/>
  <c r="V75" i="2"/>
  <c r="Q75" i="2"/>
  <c r="U75" i="2" s="1"/>
  <c r="X75" i="2" s="1"/>
  <c r="O75" i="2"/>
  <c r="L75" i="2"/>
  <c r="I75" i="2"/>
  <c r="S75" i="2" s="1"/>
  <c r="W74" i="2"/>
  <c r="V74" i="2"/>
  <c r="U74" i="2"/>
  <c r="X74" i="2" s="1"/>
  <c r="T74" i="2"/>
  <c r="Q74" i="2"/>
  <c r="O74" i="2"/>
  <c r="L74" i="2"/>
  <c r="I74" i="2"/>
  <c r="S74" i="2" s="1"/>
  <c r="S73" i="2"/>
  <c r="Q73" i="2"/>
  <c r="Q82" i="2" s="1"/>
  <c r="O73" i="2"/>
  <c r="O82" i="2" s="1"/>
  <c r="L73" i="2"/>
  <c r="L82" i="2" s="1"/>
  <c r="I73" i="2"/>
  <c r="I82" i="2" s="1"/>
  <c r="R71" i="2"/>
  <c r="P71" i="2" s="1"/>
  <c r="Q71" i="2"/>
  <c r="J71" i="2"/>
  <c r="R70" i="2"/>
  <c r="J70" i="2" s="1"/>
  <c r="Q70" i="2"/>
  <c r="P70" i="2"/>
  <c r="M70" i="2"/>
  <c r="R69" i="2"/>
  <c r="M69" i="2" s="1"/>
  <c r="Q69" i="2"/>
  <c r="P69" i="2"/>
  <c r="R68" i="2"/>
  <c r="Q68" i="2"/>
  <c r="P68" i="2"/>
  <c r="M68" i="2"/>
  <c r="J68" i="2"/>
  <c r="R67" i="2"/>
  <c r="P67" i="2" s="1"/>
  <c r="Q67" i="2"/>
  <c r="R66" i="2"/>
  <c r="P66" i="2" s="1"/>
  <c r="Q66" i="2"/>
  <c r="M66" i="2"/>
  <c r="J66" i="2"/>
  <c r="R65" i="2"/>
  <c r="M65" i="2" s="1"/>
  <c r="Q65" i="2"/>
  <c r="P65" i="2"/>
  <c r="R64" i="2"/>
  <c r="Q64" i="2"/>
  <c r="P64" i="2"/>
  <c r="M64" i="2"/>
  <c r="J64" i="2"/>
  <c r="R63" i="2"/>
  <c r="Q63" i="2"/>
  <c r="P63" i="2"/>
  <c r="M63" i="2"/>
  <c r="J63" i="2"/>
  <c r="R62" i="2"/>
  <c r="P62" i="2" s="1"/>
  <c r="Q62" i="2"/>
  <c r="M62" i="2"/>
  <c r="J62" i="2"/>
  <c r="R61" i="2"/>
  <c r="Q61" i="2"/>
  <c r="P61" i="2"/>
  <c r="M61" i="2"/>
  <c r="J61" i="2"/>
  <c r="R60" i="2"/>
  <c r="P60" i="2" s="1"/>
  <c r="Q60" i="2"/>
  <c r="R59" i="2"/>
  <c r="P59" i="2" s="1"/>
  <c r="Q59" i="2"/>
  <c r="J59" i="2"/>
  <c r="R58" i="2"/>
  <c r="J58" i="2" s="1"/>
  <c r="Q58" i="2"/>
  <c r="P58" i="2"/>
  <c r="M58" i="2"/>
  <c r="R57" i="2"/>
  <c r="P57" i="2" s="1"/>
  <c r="Q57" i="2"/>
  <c r="R56" i="2"/>
  <c r="Q56" i="2"/>
  <c r="P56" i="2"/>
  <c r="M56" i="2"/>
  <c r="J56" i="2"/>
  <c r="R55" i="2"/>
  <c r="P55" i="2" s="1"/>
  <c r="Q55" i="2"/>
  <c r="R54" i="2"/>
  <c r="Q54" i="2"/>
  <c r="P54" i="2"/>
  <c r="M54" i="2"/>
  <c r="J54" i="2"/>
  <c r="R53" i="2"/>
  <c r="M53" i="2" s="1"/>
  <c r="Q53" i="2"/>
  <c r="P53" i="2"/>
  <c r="R52" i="2"/>
  <c r="Q52" i="2"/>
  <c r="P52" i="2"/>
  <c r="M52" i="2"/>
  <c r="J52" i="2"/>
  <c r="R51" i="2"/>
  <c r="Q51" i="2"/>
  <c r="P51" i="2"/>
  <c r="M51" i="2"/>
  <c r="J51" i="2"/>
  <c r="R50" i="2"/>
  <c r="P50" i="2" s="1"/>
  <c r="Q50" i="2"/>
  <c r="M50" i="2"/>
  <c r="J50" i="2"/>
  <c r="R49" i="2"/>
  <c r="Q49" i="2"/>
  <c r="P49" i="2"/>
  <c r="M49" i="2"/>
  <c r="J49" i="2"/>
  <c r="R48" i="2"/>
  <c r="P48" i="2" s="1"/>
  <c r="Q48" i="2"/>
  <c r="R47" i="2"/>
  <c r="P47" i="2" s="1"/>
  <c r="Q47" i="2"/>
  <c r="J47" i="2"/>
  <c r="R46" i="2"/>
  <c r="J46" i="2" s="1"/>
  <c r="Q46" i="2"/>
  <c r="P46" i="2"/>
  <c r="M46" i="2"/>
  <c r="R45" i="2"/>
  <c r="P45" i="2" s="1"/>
  <c r="Q45" i="2"/>
  <c r="R44" i="2"/>
  <c r="Q44" i="2"/>
  <c r="P44" i="2"/>
  <c r="M44" i="2"/>
  <c r="J44" i="2"/>
  <c r="R43" i="2"/>
  <c r="P43" i="2" s="1"/>
  <c r="Q43" i="2"/>
  <c r="R42" i="2"/>
  <c r="Q42" i="2"/>
  <c r="P42" i="2"/>
  <c r="M42" i="2"/>
  <c r="J42" i="2"/>
  <c r="R41" i="2"/>
  <c r="M41" i="2" s="1"/>
  <c r="Q41" i="2"/>
  <c r="P41" i="2"/>
  <c r="R40" i="2"/>
  <c r="M40" i="2" s="1"/>
  <c r="Q40" i="2"/>
  <c r="P40" i="2"/>
  <c r="J40" i="2"/>
  <c r="R39" i="2"/>
  <c r="Q39" i="2"/>
  <c r="P39" i="2"/>
  <c r="M39" i="2"/>
  <c r="J39" i="2"/>
  <c r="R38" i="2"/>
  <c r="P38" i="2" s="1"/>
  <c r="Q38" i="2"/>
  <c r="M38" i="2"/>
  <c r="J38" i="2"/>
  <c r="R37" i="2"/>
  <c r="Q37" i="2"/>
  <c r="P37" i="2"/>
  <c r="M37" i="2"/>
  <c r="J37" i="2"/>
  <c r="R36" i="2"/>
  <c r="P36" i="2" s="1"/>
  <c r="Q36" i="2"/>
  <c r="R35" i="2"/>
  <c r="P35" i="2" s="1"/>
  <c r="Q35" i="2"/>
  <c r="M35" i="2"/>
  <c r="J35" i="2"/>
  <c r="R34" i="2"/>
  <c r="J34" i="2" s="1"/>
  <c r="Q34" i="2"/>
  <c r="P34" i="2"/>
  <c r="M34" i="2"/>
  <c r="R33" i="2"/>
  <c r="P33" i="2" s="1"/>
  <c r="Q33" i="2"/>
  <c r="R32" i="2"/>
  <c r="P32" i="2" s="1"/>
  <c r="Q32" i="2"/>
  <c r="M32" i="2"/>
  <c r="J32" i="2"/>
  <c r="R31" i="2"/>
  <c r="P31" i="2" s="1"/>
  <c r="Q31" i="2"/>
  <c r="R30" i="2"/>
  <c r="Q30" i="2"/>
  <c r="P30" i="2"/>
  <c r="M30" i="2"/>
  <c r="J30" i="2"/>
  <c r="R29" i="2"/>
  <c r="M29" i="2" s="1"/>
  <c r="Q29" i="2"/>
  <c r="P29" i="2"/>
  <c r="R28" i="2"/>
  <c r="M28" i="2" s="1"/>
  <c r="Q28" i="2"/>
  <c r="P28" i="2"/>
  <c r="J28" i="2"/>
  <c r="R27" i="2"/>
  <c r="Q27" i="2"/>
  <c r="P27" i="2"/>
  <c r="M27" i="2"/>
  <c r="J27" i="2"/>
  <c r="R26" i="2"/>
  <c r="P26" i="2" s="1"/>
  <c r="Q26" i="2"/>
  <c r="M26" i="2"/>
  <c r="R25" i="2"/>
  <c r="Q25" i="2"/>
  <c r="P25" i="2"/>
  <c r="M25" i="2"/>
  <c r="J25" i="2"/>
  <c r="R24" i="2"/>
  <c r="P24" i="2" s="1"/>
  <c r="Q24" i="2"/>
  <c r="R23" i="2"/>
  <c r="P23" i="2" s="1"/>
  <c r="Q23" i="2"/>
  <c r="M23" i="2"/>
  <c r="J23" i="2"/>
  <c r="R22" i="2"/>
  <c r="J22" i="2" s="1"/>
  <c r="Q22" i="2"/>
  <c r="P22" i="2"/>
  <c r="M22" i="2"/>
  <c r="R21" i="2"/>
  <c r="P21" i="2" s="1"/>
  <c r="Q21" i="2"/>
  <c r="R20" i="2"/>
  <c r="P20" i="2" s="1"/>
  <c r="Q20" i="2"/>
  <c r="M20" i="2"/>
  <c r="J20" i="2"/>
  <c r="R19" i="2"/>
  <c r="P19" i="2" s="1"/>
  <c r="Q19" i="2"/>
  <c r="R18" i="2"/>
  <c r="Q18" i="2"/>
  <c r="P18" i="2"/>
  <c r="M18" i="2"/>
  <c r="J18" i="2"/>
  <c r="R17" i="2"/>
  <c r="M17" i="2" s="1"/>
  <c r="Q17" i="2"/>
  <c r="P17" i="2"/>
  <c r="R16" i="2"/>
  <c r="M16" i="2" s="1"/>
  <c r="Q16" i="2"/>
  <c r="P16" i="2"/>
  <c r="J16" i="2"/>
  <c r="R15" i="2"/>
  <c r="Q15" i="2"/>
  <c r="P15" i="2"/>
  <c r="M15" i="2"/>
  <c r="J15" i="2"/>
  <c r="R14" i="2"/>
  <c r="P14" i="2" s="1"/>
  <c r="Q14" i="2"/>
  <c r="M14" i="2"/>
  <c r="R13" i="2"/>
  <c r="Q13" i="2"/>
  <c r="P13" i="2"/>
  <c r="M13" i="2"/>
  <c r="J13" i="2"/>
  <c r="R12" i="2"/>
  <c r="P12" i="2" s="1"/>
  <c r="Q12" i="2"/>
  <c r="R11" i="2"/>
  <c r="P11" i="2" s="1"/>
  <c r="Q11" i="2"/>
  <c r="M11" i="2"/>
  <c r="J11" i="2"/>
  <c r="R10" i="2"/>
  <c r="J10" i="2" s="1"/>
  <c r="Q10" i="2"/>
  <c r="P10" i="2"/>
  <c r="M10" i="2"/>
  <c r="R9" i="2"/>
  <c r="P9" i="2" s="1"/>
  <c r="Q9" i="2"/>
  <c r="R8" i="2"/>
  <c r="P8" i="2" s="1"/>
  <c r="Q8" i="2"/>
  <c r="J8" i="2"/>
  <c r="R7" i="2"/>
  <c r="P7" i="2" s="1"/>
  <c r="Q7" i="2"/>
  <c r="R6" i="2"/>
  <c r="Q6" i="2"/>
  <c r="P6" i="2"/>
  <c r="M6" i="2"/>
  <c r="J6" i="2"/>
  <c r="R5" i="2"/>
  <c r="M5" i="2" s="1"/>
  <c r="Q5" i="2"/>
  <c r="P5" i="2"/>
  <c r="R4" i="2"/>
  <c r="Q4" i="2"/>
  <c r="P4" i="2"/>
  <c r="M4" i="2"/>
  <c r="J4" i="2"/>
  <c r="S82" i="2" l="1"/>
  <c r="M8" i="2"/>
  <c r="T73" i="2"/>
  <c r="T79" i="2"/>
  <c r="U73" i="2"/>
  <c r="U79" i="2"/>
  <c r="V73" i="2"/>
  <c r="T78" i="2"/>
  <c r="V79" i="2"/>
  <c r="M47" i="2"/>
  <c r="M59" i="2"/>
  <c r="M71" i="2"/>
  <c r="W73" i="2"/>
  <c r="U78" i="2"/>
  <c r="J9" i="2"/>
  <c r="J21" i="2"/>
  <c r="J33" i="2"/>
  <c r="J45" i="2"/>
  <c r="J57" i="2"/>
  <c r="J69" i="2"/>
  <c r="T77" i="2"/>
  <c r="V78" i="2"/>
  <c r="M9" i="2"/>
  <c r="J14" i="2"/>
  <c r="M21" i="2"/>
  <c r="J26" i="2"/>
  <c r="M33" i="2"/>
  <c r="M45" i="2"/>
  <c r="M57" i="2"/>
  <c r="U77" i="2"/>
  <c r="X77" i="2" s="1"/>
  <c r="J7" i="2"/>
  <c r="J19" i="2"/>
  <c r="J31" i="2"/>
  <c r="J43" i="2"/>
  <c r="J55" i="2"/>
  <c r="J67" i="2"/>
  <c r="V77" i="2"/>
  <c r="M7" i="2"/>
  <c r="J12" i="2"/>
  <c r="M19" i="2"/>
  <c r="J24" i="2"/>
  <c r="M31" i="2"/>
  <c r="J36" i="2"/>
  <c r="M43" i="2"/>
  <c r="J48" i="2"/>
  <c r="M55" i="2"/>
  <c r="J60" i="2"/>
  <c r="M67" i="2"/>
  <c r="J5" i="2"/>
  <c r="M12" i="2"/>
  <c r="J17" i="2"/>
  <c r="M24" i="2"/>
  <c r="J29" i="2"/>
  <c r="M36" i="2"/>
  <c r="J41" i="2"/>
  <c r="M48" i="2"/>
  <c r="J53" i="2"/>
  <c r="M60" i="2"/>
  <c r="J65" i="2"/>
  <c r="T75" i="2"/>
  <c r="X79" i="2" l="1"/>
  <c r="X73" i="2"/>
  <c r="X78" i="2"/>
  <c r="AQ25" i="1" l="1"/>
  <c r="AP25" i="1"/>
  <c r="AR24" i="1"/>
  <c r="AR23" i="1"/>
  <c r="AR22" i="1"/>
  <c r="AR21" i="1"/>
  <c r="AR20" i="1"/>
  <c r="AR19" i="1"/>
  <c r="AR18" i="1"/>
  <c r="AR17" i="1"/>
  <c r="AR16" i="1"/>
  <c r="AR25" i="1" s="1"/>
  <c r="Q13" i="1"/>
  <c r="AJ12" i="1"/>
  <c r="AA12" i="1"/>
  <c r="AJ11" i="1"/>
  <c r="AJ13" i="1" s="1"/>
  <c r="AA11" i="1"/>
  <c r="AA13" i="1" s="1"/>
  <c r="Z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Tawatchai Ruangrot</author>
  </authors>
  <commentList>
    <comment ref="I1" authorId="0" shapeId="0" xr:uid="{B575327C-2A8F-4086-A798-73B068A2F1BF}">
      <text>
        <r>
          <rPr>
            <sz val="18"/>
            <color theme="1"/>
            <rFont val="Tahoma"/>
            <family val="2"/>
            <scheme val="minor"/>
          </rPr>
          <t>1</t>
        </r>
        <r>
          <rPr>
            <sz val="10"/>
            <color theme="1"/>
            <rFont val="Tahoma"/>
            <family val="2"/>
            <scheme val="minor"/>
          </rPr>
          <t>. เขตสามารถปรับค่าคะแนน Stepในแต่ละช่วงได้
1.1 หากไม่ต้องการปรับให้เติมหมายเลข 1 ลง ในcell I1 (เบื้องต้นเป็นหมายเลข1 อยู่แล้ว)
1.2 หากต้องการปรับให้ใส่หมายเลข 2 ในcell I1 เสร็จแล้วใส่ค่าคะแนนที่ต้องการปรับในแต่ละช่วงลงใน cell L2-L12</t>
        </r>
      </text>
    </comment>
    <comment ref="H15" authorId="0" shapeId="0" xr:uid="{E3B3B5B4-D7FC-4995-A05E-9EA37ABE8065}">
      <text>
        <r>
          <rPr>
            <sz val="18"/>
            <color theme="1"/>
            <rFont val="Tahoma"/>
            <family val="2"/>
            <scheme val="minor"/>
          </rPr>
          <t>2</t>
        </r>
        <r>
          <rPr>
            <sz val="16"/>
            <color theme="1"/>
            <rFont val="Tahoma"/>
            <family val="2"/>
            <scheme val="minor"/>
          </rPr>
          <t>.</t>
        </r>
        <r>
          <rPr>
            <sz val="10"/>
            <color theme="1"/>
            <rFont val="Tahoma"/>
            <family val="2"/>
            <scheme val="minor"/>
          </rPr>
          <t xml:space="preserve"> เขตสามารถปรับค่าKในแต่ละรพ.ได้ 
(ถ้าเขตปรับค่าKจะใช้ค่าตามที่เขตปรับ ถ้าเขตไม่ปรับค่าK จะใช้ค่าK ตามเกณฑ์กลาง)</t>
        </r>
      </text>
    </comment>
    <comment ref="AA15" authorId="0" shapeId="0" xr:uid="{D5418F5E-1F61-4990-9B21-4D09E948214E}">
      <text>
        <r>
          <rPr>
            <sz val="16"/>
            <color indexed="81"/>
            <rFont val="Tahoma"/>
            <family val="2"/>
          </rPr>
          <t>3.</t>
        </r>
        <r>
          <rPr>
            <sz val="10"/>
            <color indexed="81"/>
            <rFont val="Tahoma"/>
            <family val="2"/>
          </rPr>
          <t xml:space="preserve"> เขตสามารถปรับเกลี่ยเงินเพิ่มเติมตามเกณฑ์ โดยผลการปรับเกลี่ยเงินเติมเมื่อรวมกับเงินOP/PP/IP แล้ว (คอลัมภ์[19]) จะต้องได้ไม่น้อยกว่าหรือเท่ากับ 90% ของยอดประกันปี65 หากปรับเกลี่ยได้ตรงตามเงื่อนไขคอลัมภ์ [24] จะมีข้อความ "ผ่าน" ***หากเขตไม่ต้องการปรับเกลี่ยให้ copyเงินเติมที่แต่ละCUPได้รับตามเกณฑ์กลางในคอลัมภ์[18]ของsheet2 มาวางได้ </t>
        </r>
        <r>
          <rPr>
            <b/>
            <sz val="10"/>
            <color indexed="81"/>
            <rFont val="Tahoma"/>
            <family val="2"/>
          </rPr>
          <t>(ซึ่งในเบื้องต้นได้วางไว้ให้แล้ว)</t>
        </r>
      </text>
    </comment>
    <comment ref="AI15" authorId="0" shapeId="0" xr:uid="{ADD17E63-E033-44D0-98CA-766D1F2460E3}">
      <text>
        <r>
          <rPr>
            <b/>
            <sz val="18"/>
            <color indexed="81"/>
            <rFont val="Tahoma"/>
            <family val="2"/>
          </rPr>
          <t xml:space="preserve">4. </t>
        </r>
        <r>
          <rPr>
            <b/>
            <sz val="9"/>
            <color indexed="81"/>
            <rFont val="Tahoma"/>
            <family val="2"/>
          </rPr>
          <t>เขตปรับเกลี่ยเงินระดับเขต
ให้กับ CUP ภายใต้วงเงินของเขต</t>
        </r>
      </text>
    </comment>
  </commentList>
</comments>
</file>

<file path=xl/sharedStrings.xml><?xml version="1.0" encoding="utf-8"?>
<sst xmlns="http://schemas.openxmlformats.org/spreadsheetml/2006/main" count="657" uniqueCount="302">
  <si>
    <t>ช่วง ปชก.(คน)</t>
  </si>
  <si>
    <t>ค่าคะแนนเกณฑ์กลางประเทศ</t>
  </si>
  <si>
    <t>ค่าคะแนนเกณฑ์ที่เขตปรับ</t>
  </si>
  <si>
    <t>1-5000</t>
  </si>
  <si>
    <t>5001-10000</t>
  </si>
  <si>
    <t>10001-20000</t>
  </si>
  <si>
    <t>20001-30000</t>
  </si>
  <si>
    <t>30001-40000</t>
  </si>
  <si>
    <t>40001-50000</t>
  </si>
  <si>
    <t>50001-60000</t>
  </si>
  <si>
    <t>60001-90000</t>
  </si>
  <si>
    <t>90001-120000</t>
  </si>
  <si>
    <t>120001-150000</t>
  </si>
  <si>
    <t>ตรวจสอบผลการปรับเกลี่ย</t>
  </si>
  <si>
    <t>เงินระดับเขต</t>
  </si>
  <si>
    <t>กันเงิน Virtual account ตามประกาศฯ (ถ้ามี) เงินกันนี้จะถูกนำไปหักจากรายรับ OP (ห้ามกันมากกว่ารายรับOP)</t>
  </si>
  <si>
    <t>ประมาณการเงินหลังหัก Virtual account</t>
  </si>
  <si>
    <t>เพิ่มเติม</t>
  </si>
  <si>
    <t>รายรรับปี66 สุทธิ</t>
  </si>
  <si>
    <t>150001-ขึ้นไป</t>
  </si>
  <si>
    <t>ปรับเกลี่ยแล้ว</t>
  </si>
  <si>
    <t>เขตปรับเกลี่ยแล้ว</t>
  </si>
  <si>
    <t>ประมาณการ rate หลังเขตปรับค่าK</t>
  </si>
  <si>
    <t>คงเหลือยังไม่ปรับเกลี่ย</t>
  </si>
  <si>
    <t>คงเหลือเงินที่ยังไม่ปรับเกลี่ย</t>
  </si>
  <si>
    <t>ปรับค่า K</t>
  </si>
  <si>
    <t>[1]</t>
  </si>
  <si>
    <t>[2]</t>
  </si>
  <si>
    <t>[3]</t>
  </si>
  <si>
    <t>[4]</t>
  </si>
  <si>
    <t>[5]</t>
  </si>
  <si>
    <t>[6]</t>
  </si>
  <si>
    <t>[7]</t>
  </si>
  <si>
    <t>[8]</t>
  </si>
  <si>
    <t>[9]=[1]*[2]</t>
  </si>
  <si>
    <t>[10]=[1]*[3]</t>
  </si>
  <si>
    <t>[11]=[4]*K*[8]</t>
  </si>
  <si>
    <t>[12]=[5]*9,600</t>
  </si>
  <si>
    <t>[13]=[6]*9,000</t>
  </si>
  <si>
    <t>[14]=[7]*12,000</t>
  </si>
  <si>
    <t>[15]=[9]+…+[14]</t>
  </si>
  <si>
    <t>[16]</t>
  </si>
  <si>
    <t>[17]=[15]-[16]</t>
  </si>
  <si>
    <t>[18]</t>
  </si>
  <si>
    <t>[19]=[17]+[18]</t>
  </si>
  <si>
    <t>[20]</t>
  </si>
  <si>
    <t>[21]</t>
  </si>
  <si>
    <t>[22]=[19]-[20]</t>
  </si>
  <si>
    <t>[23]=[19]-[21]</t>
  </si>
  <si>
    <t>[24]</t>
  </si>
  <si>
    <t>[25]</t>
  </si>
  <si>
    <t>[26]</t>
  </si>
  <si>
    <t>[27]=[19]+[26]</t>
  </si>
  <si>
    <t>[28]</t>
  </si>
  <si>
    <t>[29]</t>
  </si>
  <si>
    <t>[30]=[28]+[29]</t>
  </si>
  <si>
    <t>[31]=[19]-[30]</t>
  </si>
  <si>
    <t>[32]=[27]-[30]</t>
  </si>
  <si>
    <t>[33]</t>
  </si>
  <si>
    <t>[34]</t>
  </si>
  <si>
    <t>[35]=[32]+[33]+[34]</t>
  </si>
  <si>
    <t>ลำดับ</t>
  </si>
  <si>
    <t>เขต</t>
  </si>
  <si>
    <t>PURCHASEPROVINCE</t>
  </si>
  <si>
    <t>จังหวัด</t>
  </si>
  <si>
    <t>HOSPMAIN</t>
  </si>
  <si>
    <t>ชื่อหน่วยบริการ</t>
  </si>
  <si>
    <t>ค่า K กลาง</t>
  </si>
  <si>
    <t>เขตปรับค่าK (ถ้ามี)</t>
  </si>
  <si>
    <t>ค่า K Final (ใช้ประมวลผลจ่ายปี65)</t>
  </si>
  <si>
    <t>ปชก UC</t>
  </si>
  <si>
    <t>อัตราจ่าย OP Step ladder</t>
  </si>
  <si>
    <t>อัตราจ่าย PP Step ladder</t>
  </si>
  <si>
    <t>ประมาณการ adjrw IP บริการคนในเขต</t>
  </si>
  <si>
    <t>ประมาณการ adjrw IP บริการคนนอกเขต</t>
  </si>
  <si>
    <t>ประมาณการ adjrw IP NBป่วย/นน.&lt;1,500g</t>
  </si>
  <si>
    <t>ประมาณการ adjRW NB นน.&lt;1,500g/ป่วย มีหัตถการราคาแพง</t>
  </si>
  <si>
    <t>ประมาณการอัตราจ่ายIPในเขตหลังปรับค่า K</t>
  </si>
  <si>
    <t>OP Step ladder</t>
  </si>
  <si>
    <t>P&amp;P  Step ladder</t>
  </si>
  <si>
    <t>ประมาณการเงิน IPในเขต ปรับค่าk</t>
  </si>
  <si>
    <t>ประมาณการเงิน IP นอกเขต</t>
  </si>
  <si>
    <t>ประมาณการเงิน IP NBป่วย/นน.&lt;1,500g</t>
  </si>
  <si>
    <t>ประมาณการเงิน IP NBนน.&lt;1,500g/ป่วย มีหัตถการราคาแพง</t>
  </si>
  <si>
    <t>รวมประมาณการรายรับก่อนปรับลดค่าแรง</t>
  </si>
  <si>
    <t>ปรับลดค่าแรง</t>
  </si>
  <si>
    <t>รวมประมาณการรายรับหลังปรับลดค่าแรง</t>
  </si>
  <si>
    <t>เขตปรับเกลี่ยเงินเติมตามเกณฑ์ สป.สธ.</t>
  </si>
  <si>
    <t>รวมประมาณการรายรับหลังปรับลดค่าแรง รวมเงินเติมฯ</t>
  </si>
  <si>
    <t>ยอดเงินประกันตามเกณฑ์กลางปี66</t>
  </si>
  <si>
    <t>ยอดเงินประกันสำหรับเขตจะต้องได้ไม่น้อยกว่าหรือเท่ากับ 90% ของยอดประกันปี65</t>
  </si>
  <si>
    <t>ส่วนต่างของประมาณการรายรับกับยอดประกันตามเกณฑ์กลางปี65</t>
  </si>
  <si>
    <t>ส่วนต่างของประมาณการรายรับกับยอดประกันเขตนำร่อง ที่90% ของยอดประกันปี65</t>
  </si>
  <si>
    <t>ผลการตรวจสอบปรับเกลี่ย</t>
  </si>
  <si>
    <t>ยอดประกันตามที่เขตปรับเกลี่ย</t>
  </si>
  <si>
    <t>เขตปรับเกลี่ยเงินระดับเขต</t>
  </si>
  <si>
    <t>รวมประมาณการรายรับหลังปรับลดค่าแรง รวมปรับเกลี่ยเงินกันระดับเขต</t>
  </si>
  <si>
    <t>สำหรับ OP Refer ข้ามจังหวัด</t>
  </si>
  <si>
    <t>สำหรับ OP Refer ในจังหวัด/OP AE ในจังหวัด</t>
  </si>
  <si>
    <t>รวมเงินกัน Virtual account</t>
  </si>
  <si>
    <t>ประมาณการรายรับปี66 ไม่รวมเงินเติมระดับเขต หักด้วย Virtual account</t>
  </si>
  <si>
    <t>ประมาณการรายรรับปี66 รวมเงินเติมระดับเขต หักด้วย Virtual account</t>
  </si>
  <si>
    <t>HS ปี 66</t>
  </si>
  <si>
    <t>PP Non UC ให้ CUP</t>
  </si>
  <si>
    <t>ประมาณการรายรรับปี66 สุทธิ</t>
  </si>
  <si>
    <t>06</t>
  </si>
  <si>
    <t>2700</t>
  </si>
  <si>
    <t>สระแก้ว</t>
  </si>
  <si>
    <t>10699</t>
  </si>
  <si>
    <t>รพร.สระแก้ว</t>
  </si>
  <si>
    <t>ผ่าน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</si>
  <si>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</si>
  <si>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</si>
  <si>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</si>
  <si>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</si>
  <si>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</si>
  <si>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</si>
  <si>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</si>
  <si>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</si>
  <si>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</si>
  <si>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</si>
  <si>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</si>
  <si>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</si>
  <si>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</si>
  <si>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</si>
  <si>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</si>
  <si>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</si>
  <si>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สระแก้ว Total</t>
  </si>
  <si>
    <t>ประมาณการคำนวน ค่าแรง OP PP IP ปี 2566</t>
  </si>
  <si>
    <t>[3]=[2]*100/[11]</t>
  </si>
  <si>
    <t>[6]=[5]*100/[11]</t>
  </si>
  <si>
    <t>[9]=[8]*100/[11]</t>
  </si>
  <si>
    <t>[10]=[1]+[4]+[7]</t>
  </si>
  <si>
    <t>[11]=[2]+[5]+[8]</t>
  </si>
  <si>
    <t>รหัสจังหวัด</t>
  </si>
  <si>
    <t>รหัส</t>
  </si>
  <si>
    <t>หน่วยบริการ</t>
  </si>
  <si>
    <t>HOSPTYPE</t>
  </si>
  <si>
    <t xml:space="preserve">รายรับ OP </t>
  </si>
  <si>
    <t>ปรับลดค่าแรง OP</t>
  </si>
  <si>
    <t xml:space="preserve"> น้ำหนัก % ค่าแรง OP</t>
  </si>
  <si>
    <t xml:space="preserve">รายรับ PP </t>
  </si>
  <si>
    <t>ปรับลดค่าแรง PP</t>
  </si>
  <si>
    <t xml:space="preserve"> น้ำหนัก % ค่าแรง PP</t>
  </si>
  <si>
    <t xml:space="preserve">ประมาณการ
รายรับ IP </t>
  </si>
  <si>
    <t>ปรับลดค่าแรง IP</t>
  </si>
  <si>
    <t xml:space="preserve"> น้ำหนัก % ค่าแรง IP</t>
  </si>
  <si>
    <t>รายรับ OP PP IP</t>
  </si>
  <si>
    <t>ค่าแรง OP PP IP</t>
  </si>
  <si>
    <t>%ค่าแรงที่ถูกหัก</t>
  </si>
  <si>
    <t>1100</t>
  </si>
  <si>
    <t>สมุทรปราการ</t>
  </si>
  <si>
    <t>00935</t>
  </si>
  <si>
    <t>รพ.สต.เฉลิมพระเกียรติ บ้านคลองบางปิ้ง หมู่ที่ 05 ตำบลบางเมือง</t>
  </si>
  <si>
    <t>0010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</si>
  <si>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</si>
  <si>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</si>
  <si>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</si>
  <si>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</si>
  <si>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</si>
  <si>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</si>
  <si>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10754</t>
  </si>
  <si>
    <t>รพ.บางจาก</t>
  </si>
  <si>
    <t>10755</t>
  </si>
  <si>
    <t>รพ.พระสมุทรเจดีย์</t>
  </si>
  <si>
    <t>28785</t>
  </si>
  <si>
    <t>รพ.บางเสาธง</t>
  </si>
  <si>
    <t>2000</t>
  </si>
  <si>
    <t>ชลบุรี</t>
  </si>
  <si>
    <t>01854</t>
  </si>
  <si>
    <t>รพ.สต.ตะเคียนเตี้ย</t>
  </si>
  <si>
    <t>01894</t>
  </si>
  <si>
    <t>รพ.สต.บ้านตลาดล่างบางพระ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</si>
  <si>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</si>
  <si>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</si>
  <si>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</si>
  <si>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</si>
  <si>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</si>
  <si>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</si>
  <si>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</si>
  <si>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</si>
  <si>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</si>
  <si>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</si>
  <si>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</si>
  <si>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</si>
  <si>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</si>
  <si>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</si>
  <si>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</si>
  <si>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</si>
  <si>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10824</t>
  </si>
  <si>
    <t>รพ.เกาะสีชัง</t>
  </si>
  <si>
    <t>10825</t>
  </si>
  <si>
    <t>รพ.สัตหีบ</t>
  </si>
  <si>
    <t>10826</t>
  </si>
  <si>
    <t>รพ.บ่อทอง</t>
  </si>
  <si>
    <t>22670</t>
  </si>
  <si>
    <t>คลินิกหมอครอบครัว ศูนย์สุขภาพชุมชนเมืองชลบุรี</t>
  </si>
  <si>
    <t>28006</t>
  </si>
  <si>
    <t>รพ.เกาะจันทร์</t>
  </si>
  <si>
    <t>2100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</si>
  <si>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</si>
  <si>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</si>
  <si>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</si>
  <si>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</si>
  <si>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</si>
  <si>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</si>
  <si>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</si>
  <si>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</si>
  <si>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</si>
  <si>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10830</t>
  </si>
  <si>
    <t>รพ.วังจันทร์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</si>
  <si>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</si>
  <si>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</si>
  <si>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</si>
  <si>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</si>
  <si>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</si>
  <si>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</si>
  <si>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23962</t>
  </si>
  <si>
    <t>รพ.นิคมพัฒนา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</si>
  <si>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</si>
  <si>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</si>
  <si>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</si>
  <si>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</si>
  <si>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</si>
  <si>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</si>
  <si>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</si>
  <si>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</si>
  <si>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</si>
  <si>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</si>
  <si>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</si>
  <si>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</si>
  <si>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</si>
  <si>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</si>
  <si>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</si>
  <si>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</si>
  <si>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</si>
  <si>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</si>
  <si>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</si>
  <si>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</si>
  <si>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</si>
  <si>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</si>
  <si>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</si>
  <si>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</si>
  <si>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</si>
  <si>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</si>
  <si>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2300</t>
  </si>
  <si>
    <t>ตราด</t>
  </si>
  <si>
    <t>10696</t>
  </si>
  <si>
    <t>รพ.ตราด</t>
  </si>
  <si>
    <t>10845</t>
  </si>
  <si>
    <t>รพ.คลองใหญ่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</si>
  <si>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</si>
  <si>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</si>
  <si>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</si>
  <si>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</si>
  <si>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</si>
  <si>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</si>
  <si>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10849</t>
  </si>
  <si>
    <t>รพ.เกาะกูด</t>
  </si>
  <si>
    <t>13816</t>
  </si>
  <si>
    <t>รพ.เกาะช้าง</t>
  </si>
  <si>
    <t>2400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</si>
  <si>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</si>
  <si>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</si>
  <si>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</si>
  <si>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</si>
  <si>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</si>
  <si>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</si>
  <si>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</si>
  <si>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</si>
  <si>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</si>
  <si>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</si>
  <si>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</si>
  <si>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</si>
  <si>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</si>
  <si>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</si>
  <si>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</si>
  <si>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</si>
  <si>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</si>
  <si>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</si>
  <si>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</si>
  <si>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13747</t>
  </si>
  <si>
    <t>รพ.ราชสาส์น</t>
  </si>
  <si>
    <t>31327</t>
  </si>
  <si>
    <t>รพ.คลองเขื่อน</t>
  </si>
  <si>
    <t>2500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</si>
  <si>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</si>
  <si>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</si>
  <si>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</si>
  <si>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</si>
  <si>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</si>
  <si>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</si>
  <si>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</si>
  <si>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</si>
  <si>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</si>
  <si>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</si>
  <si>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</si>
  <si>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</si>
  <si>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</si>
  <si>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</si>
  <si>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</si>
  <si>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สระแก้วTotal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</si>
</sst>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0_ ;[Red]\-#,##0.00\ "/>
    <numFmt numFmtId="188" formatCode="#,##0_ ;[Red]\-#,##0\ "/>
    <numFmt numFmtId="189" formatCode="#,##0.0000_ ;[Red]\-#,##0.0000\ "/>
    <numFmt numFmtId="190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sz val="10"/>
      <color theme="0" tint="-0.499984740745262"/>
      <name val="Tahoma"/>
      <family val="2"/>
      <scheme val="major"/>
    </font>
    <font>
      <sz val="10"/>
      <name val="Tahoma"/>
      <family val="2"/>
      <scheme val="major"/>
    </font>
    <font>
      <sz val="10"/>
      <color rgb="FFFF0000"/>
      <name val="Tahoma"/>
      <family val="2"/>
      <scheme val="major"/>
    </font>
    <font>
      <sz val="11"/>
      <color theme="1"/>
      <name val="Tahoma"/>
      <family val="2"/>
      <scheme val="minor"/>
    </font>
    <font>
      <sz val="18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6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0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43" fontId="5" fillId="0" borderId="0" xfId="3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/>
    <xf numFmtId="43" fontId="2" fillId="6" borderId="0" xfId="0" applyNumberFormat="1" applyFont="1" applyFill="1" applyAlignment="1">
      <alignment horizontal="right"/>
    </xf>
    <xf numFmtId="43" fontId="2" fillId="6" borderId="0" xfId="0" applyNumberFormat="1" applyFont="1" applyFill="1"/>
    <xf numFmtId="43" fontId="5" fillId="8" borderId="3" xfId="4" applyFont="1" applyFill="1" applyBorder="1" applyAlignment="1" applyProtection="1"/>
    <xf numFmtId="187" fontId="2" fillId="8" borderId="4" xfId="2" applyNumberFormat="1" applyFont="1" applyFill="1" applyBorder="1"/>
    <xf numFmtId="0" fontId="2" fillId="6" borderId="0" xfId="0" applyFont="1" applyFill="1" applyAlignment="1">
      <alignment horizontal="right"/>
    </xf>
    <xf numFmtId="187" fontId="2" fillId="6" borderId="0" xfId="0" applyNumberFormat="1" applyFont="1" applyFill="1"/>
    <xf numFmtId="0" fontId="5" fillId="8" borderId="0" xfId="3" applyFont="1" applyFill="1"/>
    <xf numFmtId="187" fontId="2" fillId="8" borderId="6" xfId="2" applyNumberFormat="1" applyFont="1" applyFill="1" applyBorder="1"/>
    <xf numFmtId="43" fontId="4" fillId="0" borderId="0" xfId="4" applyFont="1" applyFill="1" applyBorder="1" applyAlignment="1" applyProtection="1">
      <alignment horizontal="right"/>
    </xf>
    <xf numFmtId="187" fontId="4" fillId="0" borderId="0" xfId="5" applyNumberFormat="1" applyFont="1" applyFill="1" applyBorder="1" applyAlignment="1" applyProtection="1">
      <alignment horizontal="right"/>
    </xf>
    <xf numFmtId="0" fontId="5" fillId="8" borderId="8" xfId="3" applyFont="1" applyFill="1" applyBorder="1"/>
    <xf numFmtId="187" fontId="2" fillId="8" borderId="9" xfId="2" applyNumberFormat="1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43" fontId="5" fillId="10" borderId="1" xfId="3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1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87" fontId="2" fillId="0" borderId="1" xfId="0" applyNumberFormat="1" applyFont="1" applyBorder="1"/>
    <xf numFmtId="188" fontId="2" fillId="0" borderId="1" xfId="0" applyNumberFormat="1" applyFont="1" applyBorder="1"/>
    <xf numFmtId="189" fontId="2" fillId="0" borderId="1" xfId="0" applyNumberFormat="1" applyFont="1" applyBorder="1"/>
    <xf numFmtId="190" fontId="2" fillId="0" borderId="1" xfId="0" applyNumberFormat="1" applyFont="1" applyBorder="1"/>
    <xf numFmtId="43" fontId="2" fillId="0" borderId="1" xfId="1" applyFont="1" applyBorder="1"/>
    <xf numFmtId="0" fontId="3" fillId="0" borderId="1" xfId="0" applyFont="1" applyBorder="1"/>
    <xf numFmtId="187" fontId="3" fillId="0" borderId="1" xfId="0" applyNumberFormat="1" applyFont="1" applyBorder="1"/>
    <xf numFmtId="188" fontId="3" fillId="0" borderId="1" xfId="0" applyNumberFormat="1" applyFont="1" applyBorder="1"/>
    <xf numFmtId="189" fontId="3" fillId="0" borderId="1" xfId="0" applyNumberFormat="1" applyFont="1" applyBorder="1"/>
    <xf numFmtId="0" fontId="3" fillId="0" borderId="0" xfId="0" applyFont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43" fontId="5" fillId="7" borderId="2" xfId="3" applyNumberFormat="1" applyFont="1" applyFill="1" applyBorder="1" applyAlignment="1">
      <alignment horizontal="center" vertical="center"/>
    </xf>
    <xf numFmtId="43" fontId="5" fillId="7" borderId="3" xfId="3" applyNumberFormat="1" applyFont="1" applyFill="1" applyBorder="1" applyAlignment="1">
      <alignment horizontal="center" vertical="center"/>
    </xf>
    <xf numFmtId="43" fontId="5" fillId="7" borderId="5" xfId="3" applyNumberFormat="1" applyFont="1" applyFill="1" applyBorder="1" applyAlignment="1">
      <alignment horizontal="center" vertical="center"/>
    </xf>
    <xf numFmtId="43" fontId="5" fillId="7" borderId="0" xfId="3" applyNumberFormat="1" applyFont="1" applyFill="1" applyAlignment="1">
      <alignment horizontal="center" vertical="center"/>
    </xf>
    <xf numFmtId="43" fontId="5" fillId="7" borderId="7" xfId="3" applyNumberFormat="1" applyFont="1" applyFill="1" applyBorder="1" applyAlignment="1">
      <alignment horizontal="center" vertical="center"/>
    </xf>
    <xf numFmtId="43" fontId="5" fillId="7" borderId="8" xfId="3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2" fillId="8" borderId="2" xfId="2" applyFont="1" applyFill="1" applyBorder="1" applyAlignment="1">
      <alignment horizontal="center" vertical="center"/>
    </xf>
    <xf numFmtId="0" fontId="2" fillId="8" borderId="3" xfId="2" applyFont="1" applyFill="1" applyBorder="1" applyAlignment="1">
      <alignment horizontal="center" vertical="center"/>
    </xf>
    <xf numFmtId="0" fontId="2" fillId="8" borderId="5" xfId="2" applyFont="1" applyFill="1" applyBorder="1" applyAlignment="1">
      <alignment horizontal="center" vertical="center"/>
    </xf>
    <xf numFmtId="0" fontId="2" fillId="8" borderId="0" xfId="2" applyFont="1" applyFill="1" applyAlignment="1">
      <alignment horizontal="center" vertical="center"/>
    </xf>
    <xf numFmtId="0" fontId="2" fillId="8" borderId="7" xfId="2" applyFont="1" applyFill="1" applyBorder="1" applyAlignment="1">
      <alignment horizontal="center" vertical="center"/>
    </xf>
    <xf numFmtId="0" fontId="2" fillId="8" borderId="8" xfId="2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top"/>
    </xf>
    <xf numFmtId="0" fontId="16" fillId="13" borderId="1" xfId="2" applyFont="1" applyFill="1" applyBorder="1" applyAlignment="1">
      <alignment horizontal="center" vertical="top"/>
    </xf>
    <xf numFmtId="0" fontId="16" fillId="13" borderId="1" xfId="2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7" fillId="13" borderId="1" xfId="0" applyFont="1" applyFill="1" applyBorder="1" applyAlignment="1">
      <alignment horizontal="center" vertical="top"/>
    </xf>
    <xf numFmtId="0" fontId="18" fillId="13" borderId="1" xfId="2" applyFont="1" applyFill="1" applyBorder="1" applyAlignment="1">
      <alignment horizontal="center" vertical="top" shrinkToFit="1"/>
    </xf>
    <xf numFmtId="0" fontId="17" fillId="13" borderId="1" xfId="2" applyFont="1" applyFill="1" applyBorder="1" applyAlignment="1">
      <alignment horizontal="center" vertical="top" shrinkToFit="1"/>
    </xf>
    <xf numFmtId="0" fontId="17" fillId="8" borderId="1" xfId="2" applyFont="1" applyFill="1" applyBorder="1" applyAlignment="1">
      <alignment horizontal="center" vertical="top" shrinkToFit="1"/>
    </xf>
    <xf numFmtId="0" fontId="17" fillId="13" borderId="1" xfId="0" applyFont="1" applyFill="1" applyBorder="1" applyAlignment="1">
      <alignment horizontal="center" vertical="top" wrapText="1"/>
    </xf>
    <xf numFmtId="0" fontId="19" fillId="13" borderId="1" xfId="0" applyFont="1" applyFill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vertical="center"/>
    </xf>
    <xf numFmtId="0" fontId="19" fillId="8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187" fontId="9" fillId="0" borderId="1" xfId="0" applyNumberFormat="1" applyFont="1" applyBorder="1" applyAlignment="1">
      <alignment vertical="top"/>
    </xf>
    <xf numFmtId="187" fontId="9" fillId="8" borderId="1" xfId="0" applyNumberFormat="1" applyFont="1" applyFill="1" applyBorder="1" applyAlignment="1">
      <alignment vertical="top"/>
    </xf>
    <xf numFmtId="187" fontId="0" fillId="0" borderId="1" xfId="0" applyNumberFormat="1" applyBorder="1" applyAlignment="1">
      <alignment vertical="top"/>
    </xf>
    <xf numFmtId="0" fontId="0" fillId="0" borderId="1" xfId="0" applyBorder="1" applyAlignment="1">
      <alignment vertical="center"/>
    </xf>
    <xf numFmtId="43" fontId="9" fillId="8" borderId="1" xfId="0" applyNumberFormat="1" applyFont="1" applyFill="1" applyBorder="1" applyAlignment="1">
      <alignment vertical="top"/>
    </xf>
    <xf numFmtId="187" fontId="0" fillId="0" borderId="0" xfId="0" applyNumberFormat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1" xfId="1" applyFont="1" applyBorder="1" applyAlignment="1">
      <alignment vertical="center"/>
    </xf>
    <xf numFmtId="190" fontId="0" fillId="0" borderId="0" xfId="1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187" fontId="20" fillId="0" borderId="1" xfId="0" applyNumberFormat="1" applyFont="1" applyBorder="1" applyAlignment="1">
      <alignment vertical="top"/>
    </xf>
    <xf numFmtId="187" fontId="20" fillId="0" borderId="0" xfId="0" applyNumberFormat="1" applyFont="1" applyAlignment="1">
      <alignment vertical="top"/>
    </xf>
    <xf numFmtId="0" fontId="20" fillId="0" borderId="0" xfId="0" applyFont="1" applyAlignment="1">
      <alignment vertical="center"/>
    </xf>
  </cellXfs>
  <cellStyles count="6">
    <cellStyle name="Comma 2" xfId="5" xr:uid="{23CFE11A-44A9-4F1A-8D20-6B9516BE0BA1}"/>
    <cellStyle name="Comma 3" xfId="4" xr:uid="{6DEF2D4B-4ED5-440A-A074-909859DAD664}"/>
    <cellStyle name="Normal 2 2 10" xfId="2" xr:uid="{3C1C0B65-26CE-4AF6-B0C3-D9A2CAD2D30D}"/>
    <cellStyle name="Normal 3" xfId="3" xr:uid="{6F833808-66AB-463A-A569-FFF308F573A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090462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090462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c9b4cb3f84e8dd9/Data%20MaMa%2028042565/&#3591;&#3634;&#3609;&#3585;&#3634;&#3619;&#3648;&#3591;&#3636;&#3609;&#3585;&#3634;&#3619;&#3588;&#3621;&#3633;&#3591;/&#3585;&#3634;&#3619;&#3592;&#3633;&#3604;&#3626;&#3619;&#3619;&#3648;&#3591;&#3636;&#3609;/&#3619;&#3656;&#3634;&#3591;&#3592;&#3633;&#3604;&#3626;&#3619;&#3619;&#3648;&#3591;&#3636;&#3609;%20&#3611;&#3637;%202566/F_template%20&#3611;&#3619;&#3633;&#3610;&#3648;&#3585;&#3621;&#3637;&#3656;&#3618;%20&#3626;&#3611;.&#3626;&#3608;.66&#3648;&#3614;&#3636;&#3656;&#3617;&#3619;&#3614;&#3626;&#3605;_&#3648;&#3586;&#3605;%206%20%20EDIT%20&#3648;&#3591;&#3636;&#3609;&#3585;&#3633;&#3609;&#3648;&#3586;&#3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"/>
      <sheetName val="Readme"/>
      <sheetName val="1.จัดสรรก่อนSK"/>
      <sheetName val="2.จัดสรรหลังSK"/>
      <sheetName val="3.สรุปวงเงินเขต"/>
      <sheetName val="4.เขตปรับKและเกลี่ยเงินเพิ่มฯ"/>
      <sheetName val="5.โอนOP-PPให้รพ.สต.ถ่ายโอน"/>
      <sheetName val="6.ปรับเกลี่ย PP NonUC"/>
      <sheetName val="7.Printผลการปรับเกลี่ยส่ง"/>
    </sheetNames>
    <sheetDataSet>
      <sheetData sheetId="0"/>
      <sheetData sheetId="1"/>
      <sheetData sheetId="2"/>
      <sheetData sheetId="3"/>
      <sheetData sheetId="4">
        <row r="5">
          <cell r="C5">
            <v>3550135443.500001</v>
          </cell>
        </row>
        <row r="8">
          <cell r="F8">
            <v>389287346</v>
          </cell>
        </row>
        <row r="12">
          <cell r="B12" t="str">
            <v>เงินเติมตามเกณฑ์ สป.สธ.</v>
          </cell>
          <cell r="C12">
            <v>343518009.44000006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88DD-89BA-41AE-97D4-E6AD54E7379B}">
  <sheetPr>
    <tabColor theme="8" tint="-0.249977111117893"/>
  </sheetPr>
  <dimension ref="A1:AR25"/>
  <sheetViews>
    <sheetView tabSelected="1" zoomScale="80" zoomScaleNormal="80" workbookViewId="0">
      <pane xSplit="7" ySplit="15" topLeftCell="Q16" activePane="bottomRight" state="frozen"/>
      <selection pane="topRight" activeCell="H1" sqref="H1"/>
      <selection pane="bottomLeft" activeCell="A16" sqref="A16"/>
      <selection pane="bottomRight" activeCell="R31" sqref="R31:R32"/>
    </sheetView>
  </sheetViews>
  <sheetFormatPr defaultRowHeight="13.2" x14ac:dyDescent="0.25"/>
  <cols>
    <col min="1" max="1" width="4.796875" style="1" bestFit="1" customWidth="1"/>
    <col min="2" max="5" width="8.796875" style="1"/>
    <col min="6" max="6" width="11.796875" style="1" bestFit="1" customWidth="1"/>
    <col min="7" max="7" width="8.8984375" style="1" bestFit="1" customWidth="1"/>
    <col min="8" max="8" width="8.796875" style="1"/>
    <col min="9" max="9" width="8.8984375" style="1" bestFit="1" customWidth="1"/>
    <col min="10" max="10" width="8.3984375" style="1" bestFit="1" customWidth="1"/>
    <col min="11" max="11" width="10" style="1" bestFit="1" customWidth="1"/>
    <col min="12" max="12" width="9" style="1" bestFit="1" customWidth="1"/>
    <col min="13" max="13" width="12" style="1" bestFit="1" customWidth="1"/>
    <col min="14" max="15" width="11" style="1" bestFit="1" customWidth="1"/>
    <col min="16" max="16" width="13.3984375" style="1" bestFit="1" customWidth="1"/>
    <col min="17" max="17" width="10.09765625" style="1" bestFit="1" customWidth="1"/>
    <col min="18" max="20" width="14.8984375" style="1" bestFit="1" customWidth="1"/>
    <col min="21" max="22" width="13.8984375" style="1" bestFit="1" customWidth="1"/>
    <col min="23" max="23" width="13.69921875" style="1" bestFit="1" customWidth="1"/>
    <col min="24" max="24" width="16.5" style="1" bestFit="1" customWidth="1"/>
    <col min="25" max="26" width="14.8984375" style="1" bestFit="1" customWidth="1"/>
    <col min="27" max="27" width="13.59765625" style="1" bestFit="1" customWidth="1"/>
    <col min="28" max="29" width="14.8984375" style="1" bestFit="1" customWidth="1"/>
    <col min="30" max="30" width="15.796875" style="1" bestFit="1" customWidth="1"/>
    <col min="31" max="31" width="13.8984375" style="1" bestFit="1" customWidth="1"/>
    <col min="32" max="32" width="17.69921875" style="1" bestFit="1" customWidth="1"/>
    <col min="33" max="33" width="7.3984375" style="1" bestFit="1" customWidth="1"/>
    <col min="34" max="34" width="14.8984375" style="1" bestFit="1" customWidth="1"/>
    <col min="35" max="35" width="13.8984375" style="1" bestFit="1" customWidth="1"/>
    <col min="36" max="36" width="15.296875" style="1" bestFit="1" customWidth="1"/>
    <col min="37" max="37" width="13.8984375" style="1" bestFit="1" customWidth="1"/>
    <col min="38" max="38" width="10.3984375" style="1" bestFit="1" customWidth="1"/>
    <col min="39" max="39" width="13.8984375" style="1" bestFit="1" customWidth="1"/>
    <col min="40" max="41" width="14.8984375" style="1" bestFit="1" customWidth="1"/>
    <col min="42" max="42" width="13.69921875" style="1" bestFit="1" customWidth="1"/>
    <col min="43" max="43" width="16" style="1" bestFit="1" customWidth="1"/>
    <col min="44" max="44" width="17.59765625" style="1" bestFit="1" customWidth="1"/>
    <col min="45" max="16384" width="8.796875" style="1"/>
  </cols>
  <sheetData>
    <row r="1" spans="1:44" ht="23.25" customHeight="1" x14ac:dyDescent="0.25">
      <c r="I1" s="2">
        <v>1</v>
      </c>
      <c r="J1" s="3" t="s">
        <v>0</v>
      </c>
      <c r="K1" s="4" t="s">
        <v>1</v>
      </c>
      <c r="L1" s="5" t="s">
        <v>2</v>
      </c>
    </row>
    <row r="2" spans="1:44" ht="12.75" customHeight="1" x14ac:dyDescent="0.25">
      <c r="I2" s="6"/>
      <c r="J2" s="7" t="s">
        <v>3</v>
      </c>
      <c r="K2" s="8">
        <v>2</v>
      </c>
      <c r="L2" s="9"/>
    </row>
    <row r="3" spans="1:44" ht="12.75" customHeight="1" x14ac:dyDescent="0.25">
      <c r="J3" s="7" t="s">
        <v>4</v>
      </c>
      <c r="K3" s="8">
        <v>1.8</v>
      </c>
      <c r="L3" s="9"/>
    </row>
    <row r="4" spans="1:44" ht="12.75" customHeight="1" x14ac:dyDescent="0.25">
      <c r="J4" s="7" t="s">
        <v>5</v>
      </c>
      <c r="K4" s="8">
        <v>1.6</v>
      </c>
      <c r="L4" s="9"/>
    </row>
    <row r="5" spans="1:44" ht="12.75" customHeight="1" x14ac:dyDescent="0.25">
      <c r="J5" s="7" t="s">
        <v>6</v>
      </c>
      <c r="K5" s="8">
        <v>1.4</v>
      </c>
      <c r="L5" s="9"/>
    </row>
    <row r="6" spans="1:44" ht="12.75" customHeight="1" x14ac:dyDescent="0.25">
      <c r="J6" s="7" t="s">
        <v>7</v>
      </c>
      <c r="K6" s="8">
        <v>1.2</v>
      </c>
      <c r="L6" s="9"/>
    </row>
    <row r="7" spans="1:44" ht="12.75" customHeight="1" x14ac:dyDescent="0.25">
      <c r="J7" s="7" t="s">
        <v>8</v>
      </c>
      <c r="K7" s="8">
        <v>1.1000000000000001</v>
      </c>
      <c r="L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2"/>
      <c r="AD7" s="12"/>
      <c r="AE7" s="12"/>
      <c r="AF7" s="12"/>
      <c r="AG7" s="12"/>
      <c r="AH7" s="12"/>
      <c r="AI7" s="11"/>
      <c r="AJ7" s="11"/>
      <c r="AK7" s="13"/>
      <c r="AL7" s="13"/>
      <c r="AM7" s="13"/>
      <c r="AN7" s="13"/>
      <c r="AO7" s="13"/>
    </row>
    <row r="8" spans="1:44" ht="12.75" customHeight="1" x14ac:dyDescent="0.25">
      <c r="J8" s="7" t="s">
        <v>9</v>
      </c>
      <c r="K8" s="8">
        <v>1</v>
      </c>
      <c r="L8" s="9"/>
    </row>
    <row r="9" spans="1:44" ht="12.75" customHeight="1" x14ac:dyDescent="0.25">
      <c r="J9" s="7" t="s">
        <v>10</v>
      </c>
      <c r="K9" s="8">
        <v>0.95</v>
      </c>
      <c r="L9" s="9"/>
    </row>
    <row r="10" spans="1:44" ht="12.75" customHeight="1" x14ac:dyDescent="0.25">
      <c r="J10" s="7" t="s">
        <v>11</v>
      </c>
      <c r="K10" s="8">
        <v>0.9</v>
      </c>
      <c r="L10" s="9"/>
    </row>
    <row r="11" spans="1:44" ht="12.75" customHeight="1" x14ac:dyDescent="0.25">
      <c r="J11" s="7" t="s">
        <v>12</v>
      </c>
      <c r="K11" s="8">
        <v>0.85</v>
      </c>
      <c r="L11" s="9"/>
      <c r="Y11" s="14"/>
      <c r="Z11" s="15" t="str">
        <f>'[3]3.สรุปวงเงินเขต'!B12</f>
        <v>เงินเติมตามเกณฑ์ สป.สธ.</v>
      </c>
      <c r="AA11" s="16">
        <f>'[3]3.สรุปวงเงินเขต'!C12</f>
        <v>343518009.44000006</v>
      </c>
      <c r="AC11" s="49" t="s">
        <v>13</v>
      </c>
      <c r="AD11" s="50"/>
      <c r="AE11" s="50"/>
      <c r="AF11" s="50"/>
      <c r="AG11" s="50"/>
      <c r="AH11" s="50"/>
      <c r="AI11" s="17" t="s">
        <v>14</v>
      </c>
      <c r="AJ11" s="18">
        <f>'[3]3.สรุปวงเงินเขต'!F8</f>
        <v>389287346</v>
      </c>
      <c r="AK11" s="55" t="s">
        <v>15</v>
      </c>
      <c r="AL11" s="56"/>
      <c r="AM11" s="57"/>
      <c r="AN11" s="64" t="s">
        <v>16</v>
      </c>
      <c r="AO11" s="65"/>
      <c r="AP11" s="70" t="s">
        <v>17</v>
      </c>
      <c r="AQ11" s="70"/>
      <c r="AR11" s="71" t="s">
        <v>18</v>
      </c>
    </row>
    <row r="12" spans="1:44" ht="12.75" customHeight="1" x14ac:dyDescent="0.25">
      <c r="J12" s="7" t="s">
        <v>19</v>
      </c>
      <c r="K12" s="8">
        <v>0.8</v>
      </c>
      <c r="L12" s="9"/>
      <c r="Y12" s="14"/>
      <c r="Z12" s="19" t="s">
        <v>20</v>
      </c>
      <c r="AA12" s="20">
        <f>AA100</f>
        <v>0</v>
      </c>
      <c r="AC12" s="51"/>
      <c r="AD12" s="52"/>
      <c r="AE12" s="52"/>
      <c r="AF12" s="52"/>
      <c r="AG12" s="52"/>
      <c r="AH12" s="52"/>
      <c r="AI12" s="21" t="s">
        <v>21</v>
      </c>
      <c r="AJ12" s="22">
        <f>AI100</f>
        <v>0</v>
      </c>
      <c r="AK12" s="58"/>
      <c r="AL12" s="59"/>
      <c r="AM12" s="60"/>
      <c r="AN12" s="66"/>
      <c r="AO12" s="67"/>
      <c r="AP12" s="70"/>
      <c r="AQ12" s="70"/>
      <c r="AR12" s="71"/>
    </row>
    <row r="13" spans="1:44" x14ac:dyDescent="0.25">
      <c r="P13" s="23" t="s">
        <v>22</v>
      </c>
      <c r="Q13" s="24">
        <f>'[3]3.สรุปวงเงินเขต'!C5/SUMPRODUCT($I$16:$I$98,$M$16:$M$98)</f>
        <v>68091.10286783913</v>
      </c>
      <c r="Y13" s="14"/>
      <c r="Z13" s="19" t="s">
        <v>23</v>
      </c>
      <c r="AA13" s="16">
        <f>ROUND(AA11-AA12,2)</f>
        <v>343518009.44</v>
      </c>
      <c r="AC13" s="53"/>
      <c r="AD13" s="54"/>
      <c r="AE13" s="54"/>
      <c r="AF13" s="54"/>
      <c r="AG13" s="54"/>
      <c r="AH13" s="54"/>
      <c r="AI13" s="25" t="s">
        <v>24</v>
      </c>
      <c r="AJ13" s="26">
        <f>ROUND(AJ11-AJ12,2)</f>
        <v>389287346</v>
      </c>
      <c r="AK13" s="61"/>
      <c r="AL13" s="62"/>
      <c r="AM13" s="63"/>
      <c r="AN13" s="68"/>
      <c r="AO13" s="69"/>
      <c r="AP13" s="70"/>
      <c r="AQ13" s="70"/>
      <c r="AR13" s="71"/>
    </row>
    <row r="14" spans="1:44" s="13" customFormat="1" ht="21" customHeight="1" x14ac:dyDescent="0.25">
      <c r="A14" s="27"/>
      <c r="B14" s="27"/>
      <c r="C14" s="27"/>
      <c r="D14" s="27"/>
      <c r="E14" s="27"/>
      <c r="F14" s="27"/>
      <c r="G14" s="72" t="s">
        <v>25</v>
      </c>
      <c r="H14" s="72"/>
      <c r="I14" s="72"/>
      <c r="J14" s="28" t="s">
        <v>26</v>
      </c>
      <c r="K14" s="28" t="s">
        <v>27</v>
      </c>
      <c r="L14" s="28" t="s">
        <v>28</v>
      </c>
      <c r="M14" s="28" t="s">
        <v>29</v>
      </c>
      <c r="N14" s="28" t="s">
        <v>30</v>
      </c>
      <c r="O14" s="28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8" t="s">
        <v>37</v>
      </c>
      <c r="V14" s="28" t="s">
        <v>38</v>
      </c>
      <c r="W14" s="28" t="s">
        <v>39</v>
      </c>
      <c r="X14" s="28" t="s">
        <v>40</v>
      </c>
      <c r="Y14" s="28" t="s">
        <v>41</v>
      </c>
      <c r="Z14" s="28" t="s">
        <v>42</v>
      </c>
      <c r="AA14" s="28" t="s">
        <v>43</v>
      </c>
      <c r="AB14" s="29" t="s">
        <v>44</v>
      </c>
      <c r="AC14" s="30" t="s">
        <v>45</v>
      </c>
      <c r="AD14" s="30" t="s">
        <v>46</v>
      </c>
      <c r="AE14" s="30" t="s">
        <v>47</v>
      </c>
      <c r="AF14" s="30" t="s">
        <v>48</v>
      </c>
      <c r="AG14" s="30" t="s">
        <v>49</v>
      </c>
      <c r="AH14" s="30" t="s">
        <v>50</v>
      </c>
      <c r="AI14" s="31" t="s">
        <v>51</v>
      </c>
      <c r="AJ14" s="31" t="s">
        <v>52</v>
      </c>
      <c r="AK14" s="32" t="s">
        <v>53</v>
      </c>
      <c r="AL14" s="32" t="s">
        <v>54</v>
      </c>
      <c r="AM14" s="32" t="s">
        <v>55</v>
      </c>
      <c r="AN14" s="32" t="s">
        <v>56</v>
      </c>
      <c r="AO14" s="32" t="s">
        <v>57</v>
      </c>
      <c r="AP14" s="32" t="s">
        <v>58</v>
      </c>
      <c r="AQ14" s="32" t="s">
        <v>59</v>
      </c>
      <c r="AR14" s="32" t="s">
        <v>60</v>
      </c>
    </row>
    <row r="15" spans="1:44" s="10" customFormat="1" ht="59.25" customHeight="1" x14ac:dyDescent="0.25">
      <c r="A15" s="28" t="s">
        <v>61</v>
      </c>
      <c r="B15" s="28" t="s">
        <v>62</v>
      </c>
      <c r="C15" s="28" t="s">
        <v>63</v>
      </c>
      <c r="D15" s="28" t="s">
        <v>64</v>
      </c>
      <c r="E15" s="28" t="s">
        <v>65</v>
      </c>
      <c r="F15" s="28" t="s">
        <v>66</v>
      </c>
      <c r="G15" s="29" t="s">
        <v>67</v>
      </c>
      <c r="H15" s="33" t="s">
        <v>68</v>
      </c>
      <c r="I15" s="34" t="s">
        <v>69</v>
      </c>
      <c r="J15" s="28" t="s">
        <v>70</v>
      </c>
      <c r="K15" s="28" t="s">
        <v>71</v>
      </c>
      <c r="L15" s="28" t="s">
        <v>72</v>
      </c>
      <c r="M15" s="28" t="s">
        <v>73</v>
      </c>
      <c r="N15" s="28" t="s">
        <v>74</v>
      </c>
      <c r="O15" s="28" t="s">
        <v>75</v>
      </c>
      <c r="P15" s="28" t="s">
        <v>76</v>
      </c>
      <c r="Q15" s="28" t="s">
        <v>77</v>
      </c>
      <c r="R15" s="28" t="s">
        <v>78</v>
      </c>
      <c r="S15" s="28" t="s">
        <v>79</v>
      </c>
      <c r="T15" s="28" t="s">
        <v>80</v>
      </c>
      <c r="U15" s="28" t="s">
        <v>81</v>
      </c>
      <c r="V15" s="29" t="s">
        <v>82</v>
      </c>
      <c r="W15" s="29" t="s">
        <v>83</v>
      </c>
      <c r="X15" s="28" t="s">
        <v>84</v>
      </c>
      <c r="Y15" s="28" t="s">
        <v>85</v>
      </c>
      <c r="Z15" s="28" t="s">
        <v>86</v>
      </c>
      <c r="AA15" s="33" t="s">
        <v>87</v>
      </c>
      <c r="AB15" s="29" t="s">
        <v>88</v>
      </c>
      <c r="AC15" s="29" t="s">
        <v>89</v>
      </c>
      <c r="AD15" s="34" t="s">
        <v>90</v>
      </c>
      <c r="AE15" s="29" t="s">
        <v>91</v>
      </c>
      <c r="AF15" s="34" t="s">
        <v>92</v>
      </c>
      <c r="AG15" s="29" t="s">
        <v>93</v>
      </c>
      <c r="AH15" s="29" t="s">
        <v>94</v>
      </c>
      <c r="AI15" s="33" t="s">
        <v>95</v>
      </c>
      <c r="AJ15" s="29" t="s">
        <v>96</v>
      </c>
      <c r="AK15" s="35" t="s">
        <v>97</v>
      </c>
      <c r="AL15" s="35" t="s">
        <v>98</v>
      </c>
      <c r="AM15" s="28" t="s">
        <v>99</v>
      </c>
      <c r="AN15" s="29" t="s">
        <v>100</v>
      </c>
      <c r="AO15" s="29" t="s">
        <v>101</v>
      </c>
      <c r="AP15" s="46" t="s">
        <v>102</v>
      </c>
      <c r="AQ15" s="47" t="s">
        <v>103</v>
      </c>
      <c r="AR15" s="48" t="s">
        <v>104</v>
      </c>
    </row>
    <row r="16" spans="1:44" x14ac:dyDescent="0.25">
      <c r="A16" s="7">
        <v>413</v>
      </c>
      <c r="B16" s="7" t="s">
        <v>105</v>
      </c>
      <c r="C16" s="7" t="s">
        <v>106</v>
      </c>
      <c r="D16" s="7" t="s">
        <v>107</v>
      </c>
      <c r="E16" s="7" t="s">
        <v>108</v>
      </c>
      <c r="F16" s="7" t="s">
        <v>109</v>
      </c>
      <c r="G16" s="36">
        <v>1.1000000000000001</v>
      </c>
      <c r="H16" s="36"/>
      <c r="I16" s="36">
        <v>1.1000000000000001</v>
      </c>
      <c r="J16" s="37">
        <v>82897</v>
      </c>
      <c r="K16" s="36">
        <v>1125.9836796265245</v>
      </c>
      <c r="L16" s="36">
        <v>219.03377371919368</v>
      </c>
      <c r="M16" s="38">
        <v>29291.684300000001</v>
      </c>
      <c r="N16" s="38">
        <v>1180.4842000000001</v>
      </c>
      <c r="O16" s="38">
        <v>1677.5500000000004</v>
      </c>
      <c r="P16" s="38">
        <v>82.938100000000006</v>
      </c>
      <c r="Q16" s="36">
        <v>7098.8153155957471</v>
      </c>
      <c r="R16" s="36">
        <v>93340669.090000004</v>
      </c>
      <c r="S16" s="36">
        <v>18157242.739999998</v>
      </c>
      <c r="T16" s="36">
        <v>228729882.65000001</v>
      </c>
      <c r="U16" s="36">
        <v>11332648.32</v>
      </c>
      <c r="V16" s="36">
        <v>15097950</v>
      </c>
      <c r="W16" s="36">
        <v>995257.2</v>
      </c>
      <c r="X16" s="36">
        <v>367653650</v>
      </c>
      <c r="Y16" s="36">
        <v>164046057</v>
      </c>
      <c r="Z16" s="36">
        <v>203607593</v>
      </c>
      <c r="AA16" s="36">
        <v>0</v>
      </c>
      <c r="AB16" s="36">
        <v>203607593</v>
      </c>
      <c r="AC16" s="36">
        <v>174529580.75999999</v>
      </c>
      <c r="AD16" s="36">
        <v>165343813.34999999</v>
      </c>
      <c r="AE16" s="36">
        <v>29078012.239999998</v>
      </c>
      <c r="AF16" s="36">
        <v>38263779.649999999</v>
      </c>
      <c r="AG16" s="36" t="s">
        <v>110</v>
      </c>
      <c r="AH16" s="36">
        <v>174529580.75999999</v>
      </c>
      <c r="AI16" s="37">
        <v>5000000</v>
      </c>
      <c r="AJ16" s="36">
        <v>208607593</v>
      </c>
      <c r="AK16" s="39">
        <v>3009000</v>
      </c>
      <c r="AL16" s="36"/>
      <c r="AM16" s="36">
        <v>3009000</v>
      </c>
      <c r="AN16" s="36">
        <v>200598593</v>
      </c>
      <c r="AO16" s="36">
        <v>205598593</v>
      </c>
      <c r="AP16" s="7">
        <v>0</v>
      </c>
      <c r="AQ16" s="36">
        <v>1216015.8461814036</v>
      </c>
      <c r="AR16" s="36">
        <f>AO16+AP16+AQ16</f>
        <v>206814608.84618139</v>
      </c>
    </row>
    <row r="17" spans="1:44" x14ac:dyDescent="0.25">
      <c r="A17" s="7">
        <v>414</v>
      </c>
      <c r="B17" s="7" t="s">
        <v>105</v>
      </c>
      <c r="C17" s="7" t="s">
        <v>106</v>
      </c>
      <c r="D17" s="7" t="s">
        <v>107</v>
      </c>
      <c r="E17" s="7" t="s">
        <v>111</v>
      </c>
      <c r="F17" s="7" t="s">
        <v>112</v>
      </c>
      <c r="G17" s="36">
        <v>1.3</v>
      </c>
      <c r="H17" s="36"/>
      <c r="I17" s="36">
        <v>1.3</v>
      </c>
      <c r="J17" s="37">
        <v>28877</v>
      </c>
      <c r="K17" s="36">
        <v>1477.5926138449283</v>
      </c>
      <c r="L17" s="36">
        <v>287.4310631298265</v>
      </c>
      <c r="M17" s="38">
        <v>1368.9422999999999</v>
      </c>
      <c r="N17" s="38">
        <v>30.076599999999999</v>
      </c>
      <c r="O17" s="38">
        <v>0</v>
      </c>
      <c r="P17" s="38">
        <v>0</v>
      </c>
      <c r="Q17" s="36">
        <v>7098.8153155957471</v>
      </c>
      <c r="R17" s="36">
        <v>42668441.909999996</v>
      </c>
      <c r="S17" s="36">
        <v>8300146.8099999996</v>
      </c>
      <c r="T17" s="36">
        <v>12633229.210000001</v>
      </c>
      <c r="U17" s="36">
        <v>288735.35999999999</v>
      </c>
      <c r="V17" s="36">
        <v>0</v>
      </c>
      <c r="W17" s="36">
        <v>0</v>
      </c>
      <c r="X17" s="36">
        <v>63890553.289999999</v>
      </c>
      <c r="Y17" s="36">
        <v>27275049</v>
      </c>
      <c r="Z17" s="36">
        <v>36615504.289999999</v>
      </c>
      <c r="AA17" s="36">
        <v>0</v>
      </c>
      <c r="AB17" s="36">
        <v>36615504.289999999</v>
      </c>
      <c r="AC17" s="36">
        <v>27411980.370000001</v>
      </c>
      <c r="AD17" s="36">
        <v>25969244.559999999</v>
      </c>
      <c r="AE17" s="36">
        <v>9203523.9199999999</v>
      </c>
      <c r="AF17" s="36">
        <v>10646259.73</v>
      </c>
      <c r="AG17" s="36" t="s">
        <v>110</v>
      </c>
      <c r="AH17" s="36">
        <v>27411980.370000001</v>
      </c>
      <c r="AI17" s="37">
        <v>0</v>
      </c>
      <c r="AJ17" s="36">
        <v>36615504.289999999</v>
      </c>
      <c r="AK17" s="39">
        <v>883000</v>
      </c>
      <c r="AL17" s="36"/>
      <c r="AM17" s="36">
        <v>883000</v>
      </c>
      <c r="AN17" s="36">
        <v>35732504.289999999</v>
      </c>
      <c r="AO17" s="36">
        <v>35732504.289999999</v>
      </c>
      <c r="AP17" s="7">
        <v>0</v>
      </c>
      <c r="AQ17" s="36">
        <v>1276077.2951310861</v>
      </c>
      <c r="AR17" s="36">
        <f t="shared" ref="AR17:AR24" si="0">AO17+AP17+AQ17</f>
        <v>37008581.585131086</v>
      </c>
    </row>
    <row r="18" spans="1:44" x14ac:dyDescent="0.25">
      <c r="A18" s="7">
        <v>415</v>
      </c>
      <c r="B18" s="7" t="s">
        <v>105</v>
      </c>
      <c r="C18" s="7" t="s">
        <v>106</v>
      </c>
      <c r="D18" s="7" t="s">
        <v>107</v>
      </c>
      <c r="E18" s="7" t="s">
        <v>113</v>
      </c>
      <c r="F18" s="7" t="s">
        <v>114</v>
      </c>
      <c r="G18" s="36">
        <v>1.2</v>
      </c>
      <c r="H18" s="36"/>
      <c r="I18" s="36">
        <v>1.2</v>
      </c>
      <c r="J18" s="37">
        <v>40587</v>
      </c>
      <c r="K18" s="36">
        <v>1366.4370889693746</v>
      </c>
      <c r="L18" s="36">
        <v>265.80835735580359</v>
      </c>
      <c r="M18" s="38">
        <v>1485.826</v>
      </c>
      <c r="N18" s="38">
        <v>41.715400000000002</v>
      </c>
      <c r="O18" s="38">
        <v>0</v>
      </c>
      <c r="P18" s="38">
        <v>0</v>
      </c>
      <c r="Q18" s="36">
        <v>7098.8153155957471</v>
      </c>
      <c r="R18" s="36">
        <v>55459582.130000003</v>
      </c>
      <c r="S18" s="36">
        <v>10788363.800000001</v>
      </c>
      <c r="T18" s="36">
        <v>12657125.24</v>
      </c>
      <c r="U18" s="36">
        <v>400467.84</v>
      </c>
      <c r="V18" s="36">
        <v>0</v>
      </c>
      <c r="W18" s="36">
        <v>0</v>
      </c>
      <c r="X18" s="36">
        <v>79305539.010000005</v>
      </c>
      <c r="Y18" s="36">
        <v>31592737</v>
      </c>
      <c r="Z18" s="36">
        <v>47712802.009999998</v>
      </c>
      <c r="AA18" s="36">
        <v>0</v>
      </c>
      <c r="AB18" s="36">
        <v>47712802.009999998</v>
      </c>
      <c r="AC18" s="36">
        <v>41693455.759999998</v>
      </c>
      <c r="AD18" s="36">
        <v>39499063.350000001</v>
      </c>
      <c r="AE18" s="36">
        <v>6019346.25</v>
      </c>
      <c r="AF18" s="36">
        <v>8213738.6600000001</v>
      </c>
      <c r="AG18" s="36" t="s">
        <v>110</v>
      </c>
      <c r="AH18" s="36">
        <v>41693455.759999998</v>
      </c>
      <c r="AI18" s="37">
        <v>0</v>
      </c>
      <c r="AJ18" s="36">
        <v>47712802.009999998</v>
      </c>
      <c r="AK18" s="39">
        <v>729000</v>
      </c>
      <c r="AL18" s="36"/>
      <c r="AM18" s="36">
        <v>729000</v>
      </c>
      <c r="AN18" s="36">
        <v>46983802.009999998</v>
      </c>
      <c r="AO18" s="36">
        <v>46983802.009999998</v>
      </c>
      <c r="AP18" s="40">
        <v>5464877.2400000002</v>
      </c>
      <c r="AQ18" s="36">
        <v>715035.08171307598</v>
      </c>
      <c r="AR18" s="36">
        <f t="shared" si="0"/>
        <v>53163714.331713073</v>
      </c>
    </row>
    <row r="19" spans="1:44" x14ac:dyDescent="0.25">
      <c r="A19" s="7">
        <v>416</v>
      </c>
      <c r="B19" s="7" t="s">
        <v>105</v>
      </c>
      <c r="C19" s="7" t="s">
        <v>106</v>
      </c>
      <c r="D19" s="7" t="s">
        <v>107</v>
      </c>
      <c r="E19" s="7" t="s">
        <v>115</v>
      </c>
      <c r="F19" s="7" t="s">
        <v>116</v>
      </c>
      <c r="G19" s="36">
        <v>1.1499999999999999</v>
      </c>
      <c r="H19" s="36"/>
      <c r="I19" s="36">
        <v>1.1499999999999999</v>
      </c>
      <c r="J19" s="37">
        <v>47567</v>
      </c>
      <c r="K19" s="36">
        <v>1311.1421435028487</v>
      </c>
      <c r="L19" s="36">
        <v>255.0520196775075</v>
      </c>
      <c r="M19" s="38">
        <v>2001.2989</v>
      </c>
      <c r="N19" s="38">
        <v>46.841500000000003</v>
      </c>
      <c r="O19" s="38">
        <v>0</v>
      </c>
      <c r="P19" s="38">
        <v>0</v>
      </c>
      <c r="Q19" s="36">
        <v>7098.8153155957471</v>
      </c>
      <c r="R19" s="36">
        <v>62367098.340000004</v>
      </c>
      <c r="S19" s="36">
        <v>12132059.42</v>
      </c>
      <c r="T19" s="36">
        <v>16337878.73</v>
      </c>
      <c r="U19" s="36">
        <v>449678.4</v>
      </c>
      <c r="V19" s="36">
        <v>0</v>
      </c>
      <c r="W19" s="36">
        <v>0</v>
      </c>
      <c r="X19" s="36">
        <v>91286714.890000015</v>
      </c>
      <c r="Y19" s="36">
        <v>37465511</v>
      </c>
      <c r="Z19" s="36">
        <v>53821203.890000001</v>
      </c>
      <c r="AA19" s="36">
        <v>0</v>
      </c>
      <c r="AB19" s="36">
        <v>53821203.890000001</v>
      </c>
      <c r="AC19" s="36">
        <v>49216822.539999999</v>
      </c>
      <c r="AD19" s="36">
        <v>46626463.460000001</v>
      </c>
      <c r="AE19" s="36">
        <v>4604381.3499999996</v>
      </c>
      <c r="AF19" s="36">
        <v>7194740.4299999997</v>
      </c>
      <c r="AG19" s="36" t="s">
        <v>110</v>
      </c>
      <c r="AH19" s="36">
        <v>49216822.539999999</v>
      </c>
      <c r="AI19" s="37">
        <v>4252738.2002587374</v>
      </c>
      <c r="AJ19" s="36">
        <v>58073942.090000004</v>
      </c>
      <c r="AK19" s="39">
        <v>1406000</v>
      </c>
      <c r="AL19" s="36"/>
      <c r="AM19" s="36">
        <v>1406000</v>
      </c>
      <c r="AN19" s="36">
        <v>52415203.890000001</v>
      </c>
      <c r="AO19" s="36">
        <v>56667942.090000004</v>
      </c>
      <c r="AP19" s="36">
        <v>0</v>
      </c>
      <c r="AQ19" s="36">
        <v>1521671.6827226835</v>
      </c>
      <c r="AR19" s="36">
        <f t="shared" si="0"/>
        <v>58189613.772722684</v>
      </c>
    </row>
    <row r="20" spans="1:44" x14ac:dyDescent="0.25">
      <c r="A20" s="7">
        <v>417</v>
      </c>
      <c r="B20" s="7" t="s">
        <v>105</v>
      </c>
      <c r="C20" s="7" t="s">
        <v>106</v>
      </c>
      <c r="D20" s="7" t="s">
        <v>107</v>
      </c>
      <c r="E20" s="7" t="s">
        <v>117</v>
      </c>
      <c r="F20" s="7" t="s">
        <v>118</v>
      </c>
      <c r="G20" s="36">
        <v>1.1499999999999999</v>
      </c>
      <c r="H20" s="36"/>
      <c r="I20" s="36">
        <v>1.1499999999999999</v>
      </c>
      <c r="J20" s="37">
        <v>56401</v>
      </c>
      <c r="K20" s="36">
        <v>1250.5717171681354</v>
      </c>
      <c r="L20" s="36">
        <v>243.26946064786085</v>
      </c>
      <c r="M20" s="38">
        <v>2634.0147000000002</v>
      </c>
      <c r="N20" s="38">
        <v>58.634799999999998</v>
      </c>
      <c r="O20" s="38">
        <v>1.9117999999999999</v>
      </c>
      <c r="P20" s="38">
        <v>0</v>
      </c>
      <c r="Q20" s="36">
        <v>7098.8153155957471</v>
      </c>
      <c r="R20" s="36">
        <v>70533495.420000002</v>
      </c>
      <c r="S20" s="36">
        <v>13720640.85</v>
      </c>
      <c r="T20" s="36">
        <v>21503141.440000001</v>
      </c>
      <c r="U20" s="36">
        <v>562894.07999999996</v>
      </c>
      <c r="V20" s="36">
        <v>17206.2</v>
      </c>
      <c r="W20" s="36">
        <v>0</v>
      </c>
      <c r="X20" s="36">
        <v>106337377.98999999</v>
      </c>
      <c r="Y20" s="36">
        <v>51336421</v>
      </c>
      <c r="Z20" s="36">
        <v>55000956.990000002</v>
      </c>
      <c r="AA20" s="36">
        <v>0</v>
      </c>
      <c r="AB20" s="36">
        <v>55000956.990000002</v>
      </c>
      <c r="AC20" s="36">
        <v>42529416.460000001</v>
      </c>
      <c r="AD20" s="36">
        <v>40291026.119999997</v>
      </c>
      <c r="AE20" s="36">
        <v>12471540.529999999</v>
      </c>
      <c r="AF20" s="36">
        <v>14709930.869999999</v>
      </c>
      <c r="AG20" s="36" t="s">
        <v>110</v>
      </c>
      <c r="AH20" s="36">
        <v>42529416.460000001</v>
      </c>
      <c r="AI20" s="37">
        <v>5658144.2980489871</v>
      </c>
      <c r="AJ20" s="36">
        <v>60659101.289999999</v>
      </c>
      <c r="AK20" s="39">
        <v>1919000</v>
      </c>
      <c r="AL20" s="36"/>
      <c r="AM20" s="36">
        <v>1919000</v>
      </c>
      <c r="AN20" s="36">
        <v>53081956.990000002</v>
      </c>
      <c r="AO20" s="36">
        <v>58740101.289999999</v>
      </c>
      <c r="AP20" s="36">
        <v>0</v>
      </c>
      <c r="AQ20" s="36">
        <v>1288478.3316397979</v>
      </c>
      <c r="AR20" s="36">
        <f t="shared" si="0"/>
        <v>60028579.621639796</v>
      </c>
    </row>
    <row r="21" spans="1:44" x14ac:dyDescent="0.25">
      <c r="A21" s="7">
        <v>418</v>
      </c>
      <c r="B21" s="7" t="s">
        <v>105</v>
      </c>
      <c r="C21" s="7" t="s">
        <v>106</v>
      </c>
      <c r="D21" s="7" t="s">
        <v>107</v>
      </c>
      <c r="E21" s="7" t="s">
        <v>119</v>
      </c>
      <c r="F21" s="7" t="s">
        <v>120</v>
      </c>
      <c r="G21" s="36">
        <v>1.1000000000000001</v>
      </c>
      <c r="H21" s="36"/>
      <c r="I21" s="36">
        <v>1.1000000000000001</v>
      </c>
      <c r="J21" s="37">
        <v>62956</v>
      </c>
      <c r="K21" s="36">
        <v>1211.9215933350276</v>
      </c>
      <c r="L21" s="36">
        <v>235.7509837029036</v>
      </c>
      <c r="M21" s="38">
        <v>6547.3597</v>
      </c>
      <c r="N21" s="38">
        <v>269.33260000000001</v>
      </c>
      <c r="O21" s="38">
        <v>0</v>
      </c>
      <c r="P21" s="38">
        <v>0</v>
      </c>
      <c r="Q21" s="36">
        <v>7098.8153155957471</v>
      </c>
      <c r="R21" s="36">
        <v>76297735.829999998</v>
      </c>
      <c r="S21" s="36">
        <v>14841938.93</v>
      </c>
      <c r="T21" s="36">
        <v>51126347.259999998</v>
      </c>
      <c r="U21" s="36">
        <v>2585592.96</v>
      </c>
      <c r="V21" s="36">
        <v>0</v>
      </c>
      <c r="W21" s="36">
        <v>0</v>
      </c>
      <c r="X21" s="36">
        <v>144851614.97999999</v>
      </c>
      <c r="Y21" s="36">
        <v>86844185</v>
      </c>
      <c r="Z21" s="36">
        <v>58007429.979999997</v>
      </c>
      <c r="AA21" s="36">
        <v>2948266.3</v>
      </c>
      <c r="AB21" s="36">
        <v>60955696.280000001</v>
      </c>
      <c r="AC21" s="36">
        <v>60955696.280000001</v>
      </c>
      <c r="AD21" s="36">
        <v>57747501.740000002</v>
      </c>
      <c r="AE21" s="36">
        <v>0</v>
      </c>
      <c r="AF21" s="36">
        <v>3208194.54</v>
      </c>
      <c r="AG21" s="36" t="s">
        <v>110</v>
      </c>
      <c r="AH21" s="36">
        <v>60955696.280000001</v>
      </c>
      <c r="AI21" s="37">
        <v>8674426.237592563</v>
      </c>
      <c r="AJ21" s="36">
        <v>69630122.519999996</v>
      </c>
      <c r="AK21" s="39">
        <v>2433000</v>
      </c>
      <c r="AL21" s="36"/>
      <c r="AM21" s="36">
        <v>2433000</v>
      </c>
      <c r="AN21" s="36">
        <v>58522696.280000001</v>
      </c>
      <c r="AO21" s="36">
        <v>67197122.519999996</v>
      </c>
      <c r="AP21" s="40">
        <v>5058599.8499999996</v>
      </c>
      <c r="AQ21" s="36">
        <v>1293639.8766324702</v>
      </c>
      <c r="AR21" s="36">
        <f t="shared" si="0"/>
        <v>73549362.246632457</v>
      </c>
    </row>
    <row r="22" spans="1:44" x14ac:dyDescent="0.25">
      <c r="A22" s="7">
        <v>419</v>
      </c>
      <c r="B22" s="7" t="s">
        <v>105</v>
      </c>
      <c r="C22" s="7" t="s">
        <v>106</v>
      </c>
      <c r="D22" s="7" t="s">
        <v>107</v>
      </c>
      <c r="E22" s="7" t="s">
        <v>121</v>
      </c>
      <c r="F22" s="7" t="s">
        <v>122</v>
      </c>
      <c r="G22" s="36">
        <v>1.2</v>
      </c>
      <c r="H22" s="36"/>
      <c r="I22" s="36">
        <v>1.2</v>
      </c>
      <c r="J22" s="37">
        <v>43710</v>
      </c>
      <c r="K22" s="36">
        <v>1339.513872111645</v>
      </c>
      <c r="L22" s="36">
        <v>260.5710754975978</v>
      </c>
      <c r="M22" s="38">
        <v>1389.4428</v>
      </c>
      <c r="N22" s="38">
        <v>39.358499999999999</v>
      </c>
      <c r="O22" s="38">
        <v>0</v>
      </c>
      <c r="P22" s="38">
        <v>0</v>
      </c>
      <c r="Q22" s="36">
        <v>7098.8153155957471</v>
      </c>
      <c r="R22" s="36">
        <v>58550151.350000001</v>
      </c>
      <c r="S22" s="36">
        <v>11389561.710000001</v>
      </c>
      <c r="T22" s="36">
        <v>11836077.68</v>
      </c>
      <c r="U22" s="36">
        <v>377841.6</v>
      </c>
      <c r="V22" s="36">
        <v>0</v>
      </c>
      <c r="W22" s="36">
        <v>0</v>
      </c>
      <c r="X22" s="36">
        <v>82153632.340000004</v>
      </c>
      <c r="Y22" s="36">
        <v>30005132</v>
      </c>
      <c r="Z22" s="36">
        <v>52148500.340000004</v>
      </c>
      <c r="AA22" s="36">
        <v>0</v>
      </c>
      <c r="AB22" s="36">
        <v>52148500.340000004</v>
      </c>
      <c r="AC22" s="36">
        <v>44562386.969999999</v>
      </c>
      <c r="AD22" s="36">
        <v>42216998.18</v>
      </c>
      <c r="AE22" s="36">
        <v>7586113.3700000001</v>
      </c>
      <c r="AF22" s="36">
        <v>9931502.1600000001</v>
      </c>
      <c r="AG22" s="36" t="s">
        <v>110</v>
      </c>
      <c r="AH22" s="36">
        <v>44562386.969999999</v>
      </c>
      <c r="AI22" s="37">
        <v>475252.74681069236</v>
      </c>
      <c r="AJ22" s="36">
        <v>52623753.090000004</v>
      </c>
      <c r="AK22" s="39">
        <v>1064000</v>
      </c>
      <c r="AL22" s="36"/>
      <c r="AM22" s="36">
        <v>1064000</v>
      </c>
      <c r="AN22" s="36">
        <v>51084500.340000004</v>
      </c>
      <c r="AO22" s="36">
        <v>51559753.090000004</v>
      </c>
      <c r="AP22" s="36">
        <v>0</v>
      </c>
      <c r="AQ22" s="36">
        <v>1707626.6946425664</v>
      </c>
      <c r="AR22" s="36">
        <f t="shared" si="0"/>
        <v>53267379.78464257</v>
      </c>
    </row>
    <row r="23" spans="1:44" x14ac:dyDescent="0.25">
      <c r="A23" s="7">
        <v>420</v>
      </c>
      <c r="B23" s="7" t="s">
        <v>105</v>
      </c>
      <c r="C23" s="7" t="s">
        <v>106</v>
      </c>
      <c r="D23" s="7" t="s">
        <v>107</v>
      </c>
      <c r="E23" s="7" t="s">
        <v>123</v>
      </c>
      <c r="F23" s="7" t="s">
        <v>124</v>
      </c>
      <c r="G23" s="36">
        <v>1.3</v>
      </c>
      <c r="H23" s="36"/>
      <c r="I23" s="36">
        <v>1.3</v>
      </c>
      <c r="J23" s="37">
        <v>27302</v>
      </c>
      <c r="K23" s="36">
        <v>1490.1733448099039</v>
      </c>
      <c r="L23" s="36">
        <v>289.8783499377335</v>
      </c>
      <c r="M23" s="38">
        <v>880.36189999999999</v>
      </c>
      <c r="N23" s="38">
        <v>18.2394</v>
      </c>
      <c r="O23" s="38">
        <v>0</v>
      </c>
      <c r="P23" s="38">
        <v>0</v>
      </c>
      <c r="Q23" s="36">
        <v>7098.8153155957471</v>
      </c>
      <c r="R23" s="36">
        <v>40684712.659999996</v>
      </c>
      <c r="S23" s="36">
        <v>7914258.71</v>
      </c>
      <c r="T23" s="36">
        <v>8124384.71</v>
      </c>
      <c r="U23" s="36">
        <v>175098.23999999999</v>
      </c>
      <c r="V23" s="36">
        <v>0</v>
      </c>
      <c r="W23" s="36">
        <v>0</v>
      </c>
      <c r="X23" s="36">
        <v>56898454.32</v>
      </c>
      <c r="Y23" s="36">
        <v>18066638</v>
      </c>
      <c r="Z23" s="36">
        <v>38831816.32</v>
      </c>
      <c r="AA23" s="36">
        <v>0</v>
      </c>
      <c r="AB23" s="36">
        <v>38831816.32</v>
      </c>
      <c r="AC23" s="36">
        <v>30279798.109999999</v>
      </c>
      <c r="AD23" s="36">
        <v>28686124.52</v>
      </c>
      <c r="AE23" s="36">
        <v>8552018.2100000009</v>
      </c>
      <c r="AF23" s="36">
        <v>10145691.800000001</v>
      </c>
      <c r="AG23" s="36" t="s">
        <v>110</v>
      </c>
      <c r="AH23" s="36">
        <v>30279798.109999999</v>
      </c>
      <c r="AI23" s="37">
        <v>0</v>
      </c>
      <c r="AJ23" s="36">
        <v>38831816.32</v>
      </c>
      <c r="AK23" s="39">
        <v>787000</v>
      </c>
      <c r="AL23" s="36"/>
      <c r="AM23" s="36">
        <v>787000</v>
      </c>
      <c r="AN23" s="36">
        <v>38044816.32</v>
      </c>
      <c r="AO23" s="36">
        <v>38044816.32</v>
      </c>
      <c r="AP23" s="36">
        <v>0</v>
      </c>
      <c r="AQ23" s="36">
        <v>512579.67288715189</v>
      </c>
      <c r="AR23" s="36">
        <f t="shared" si="0"/>
        <v>38557395.992887154</v>
      </c>
    </row>
    <row r="24" spans="1:44" x14ac:dyDescent="0.25">
      <c r="A24" s="7">
        <v>421</v>
      </c>
      <c r="B24" s="7" t="s">
        <v>105</v>
      </c>
      <c r="C24" s="7" t="s">
        <v>106</v>
      </c>
      <c r="D24" s="7" t="s">
        <v>107</v>
      </c>
      <c r="E24" s="7" t="s">
        <v>125</v>
      </c>
      <c r="F24" s="7" t="s">
        <v>126</v>
      </c>
      <c r="G24" s="36">
        <v>1.35</v>
      </c>
      <c r="H24" s="36"/>
      <c r="I24" s="36">
        <v>1.35</v>
      </c>
      <c r="J24" s="37">
        <v>19698</v>
      </c>
      <c r="K24" s="36">
        <v>1576.4572479439537</v>
      </c>
      <c r="L24" s="36">
        <v>306.66286374251195</v>
      </c>
      <c r="M24" s="38">
        <v>748.18169999999998</v>
      </c>
      <c r="N24" s="38">
        <v>22.9206</v>
      </c>
      <c r="O24" s="38">
        <v>0</v>
      </c>
      <c r="P24" s="38">
        <v>0</v>
      </c>
      <c r="Q24" s="36">
        <v>7098.8153155957471</v>
      </c>
      <c r="R24" s="36">
        <v>31053054.870000001</v>
      </c>
      <c r="S24" s="36">
        <v>6040645.0899999999</v>
      </c>
      <c r="T24" s="36">
        <v>7170125.0499999998</v>
      </c>
      <c r="U24" s="36">
        <v>220037.76000000001</v>
      </c>
      <c r="V24" s="36">
        <v>0</v>
      </c>
      <c r="W24" s="36">
        <v>0</v>
      </c>
      <c r="X24" s="36">
        <v>44483862.769999996</v>
      </c>
      <c r="Y24" s="36">
        <v>16963170</v>
      </c>
      <c r="Z24" s="36">
        <v>27520692.77</v>
      </c>
      <c r="AA24" s="36">
        <v>0</v>
      </c>
      <c r="AB24" s="36">
        <v>27520692.77</v>
      </c>
      <c r="AC24" s="36">
        <v>19964833.920000002</v>
      </c>
      <c r="AD24" s="36">
        <v>18914053.190000001</v>
      </c>
      <c r="AE24" s="36">
        <v>7555858.8499999996</v>
      </c>
      <c r="AF24" s="36">
        <v>8606639.5800000001</v>
      </c>
      <c r="AG24" s="36" t="s">
        <v>110</v>
      </c>
      <c r="AH24" s="36">
        <v>19964833.920000002</v>
      </c>
      <c r="AI24" s="37">
        <v>3705080.1015371559</v>
      </c>
      <c r="AJ24" s="36">
        <v>31225772.870000001</v>
      </c>
      <c r="AK24" s="39">
        <v>537000</v>
      </c>
      <c r="AL24" s="36"/>
      <c r="AM24" s="36">
        <v>537000</v>
      </c>
      <c r="AN24" s="36">
        <v>26983692.77</v>
      </c>
      <c r="AO24" s="36">
        <v>30688772.870000001</v>
      </c>
      <c r="AP24" s="36">
        <v>0</v>
      </c>
      <c r="AQ24" s="36">
        <v>1481169.1184497639</v>
      </c>
      <c r="AR24" s="36">
        <f t="shared" si="0"/>
        <v>32169941.988449764</v>
      </c>
    </row>
    <row r="25" spans="1:44" s="45" customFormat="1" x14ac:dyDescent="0.25">
      <c r="A25" s="41"/>
      <c r="B25" s="41"/>
      <c r="C25" s="41"/>
      <c r="D25" s="41" t="s">
        <v>127</v>
      </c>
      <c r="E25" s="41"/>
      <c r="F25" s="41"/>
      <c r="G25" s="42"/>
      <c r="H25" s="42"/>
      <c r="I25" s="42"/>
      <c r="J25" s="43">
        <v>409995</v>
      </c>
      <c r="K25" s="42">
        <v>12149.793301312342</v>
      </c>
      <c r="L25" s="42">
        <v>2363.4579474109391</v>
      </c>
      <c r="M25" s="44">
        <v>46347.112300000001</v>
      </c>
      <c r="N25" s="44">
        <v>1707.6036000000001</v>
      </c>
      <c r="O25" s="44">
        <v>1679.4618000000005</v>
      </c>
      <c r="P25" s="44">
        <v>82.938100000000006</v>
      </c>
      <c r="Q25" s="42">
        <v>63889.337840361724</v>
      </c>
      <c r="R25" s="42">
        <v>530954941.60000002</v>
      </c>
      <c r="S25" s="42">
        <v>103284858.05999999</v>
      </c>
      <c r="T25" s="42">
        <v>370118191.97000003</v>
      </c>
      <c r="U25" s="42">
        <v>16392994.560000001</v>
      </c>
      <c r="V25" s="42">
        <v>15115156.199999999</v>
      </c>
      <c r="W25" s="42">
        <v>995257.2</v>
      </c>
      <c r="X25" s="42">
        <v>1036861399.5900002</v>
      </c>
      <c r="Y25" s="42">
        <v>463594900</v>
      </c>
      <c r="Z25" s="42">
        <v>573266499.59000003</v>
      </c>
      <c r="AA25" s="42">
        <v>2948266.3</v>
      </c>
      <c r="AB25" s="42">
        <v>576214765.8900001</v>
      </c>
      <c r="AC25" s="42">
        <v>491143971.17000002</v>
      </c>
      <c r="AD25" s="42">
        <v>465294288.46999997</v>
      </c>
      <c r="AE25" s="42">
        <v>85070794.719999999</v>
      </c>
      <c r="AF25" s="42">
        <v>110920477.41999999</v>
      </c>
      <c r="AG25" s="42"/>
      <c r="AH25" s="42">
        <v>491143971.17000002</v>
      </c>
      <c r="AI25" s="42">
        <v>27765641.584248137</v>
      </c>
      <c r="AJ25" s="42">
        <v>603980407.48000002</v>
      </c>
      <c r="AK25" s="42">
        <v>12767000</v>
      </c>
      <c r="AL25" s="42">
        <v>0</v>
      </c>
      <c r="AM25" s="42">
        <v>12767000</v>
      </c>
      <c r="AN25" s="42">
        <v>563447765.8900001</v>
      </c>
      <c r="AO25" s="42">
        <v>591213407.48000002</v>
      </c>
      <c r="AP25" s="42">
        <f>SUM(AP18:AP24)</f>
        <v>10523477.09</v>
      </c>
      <c r="AQ25" s="42">
        <f>SUM(AQ16:AQ24)</f>
        <v>11012293.600000001</v>
      </c>
      <c r="AR25" s="42">
        <f>SUM(AR16:AR24)</f>
        <v>612749178.16999996</v>
      </c>
    </row>
  </sheetData>
  <mergeCells count="6">
    <mergeCell ref="G14:I14"/>
    <mergeCell ref="AC11:AH13"/>
    <mergeCell ref="AK11:AM13"/>
    <mergeCell ref="AN11:AO13"/>
    <mergeCell ref="AP11:AQ13"/>
    <mergeCell ref="AR11:AR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118A-5758-47AB-84C6-16415DC694CB}">
  <sheetPr>
    <tabColor theme="9"/>
  </sheetPr>
  <dimension ref="A1:X82"/>
  <sheetViews>
    <sheetView topLeftCell="D1" zoomScale="70" zoomScaleNormal="70" workbookViewId="0">
      <pane xSplit="7" ySplit="72" topLeftCell="K73" activePane="bottomRight" state="frozen"/>
      <selection activeCell="D1" sqref="D1"/>
      <selection pane="topRight" activeCell="K1" sqref="K1"/>
      <selection pane="bottomLeft" activeCell="D73" sqref="D73"/>
      <selection pane="bottomRight" activeCell="J104" sqref="J104"/>
    </sheetView>
  </sheetViews>
  <sheetFormatPr defaultColWidth="8.69921875" defaultRowHeight="13.8" x14ac:dyDescent="0.25"/>
  <cols>
    <col min="1" max="1" width="4.5" style="77" bestFit="1" customWidth="1"/>
    <col min="2" max="2" width="3.3984375" style="77" bestFit="1" customWidth="1"/>
    <col min="3" max="3" width="8" style="77" hidden="1" customWidth="1"/>
    <col min="4" max="4" width="8" style="77" customWidth="1"/>
    <col min="5" max="5" width="5.09765625" style="77" bestFit="1" customWidth="1"/>
    <col min="6" max="6" width="12.8984375" style="77" customWidth="1"/>
    <col min="7" max="7" width="8.5" style="77" hidden="1" customWidth="1"/>
    <col min="8" max="8" width="17.5" style="77" bestFit="1" customWidth="1"/>
    <col min="9" max="9" width="19.19921875" style="77" customWidth="1"/>
    <col min="10" max="10" width="14.5" style="77" bestFit="1" customWidth="1"/>
    <col min="11" max="11" width="17.5" style="77" bestFit="1" customWidth="1"/>
    <col min="12" max="12" width="16.09765625" style="77" bestFit="1" customWidth="1"/>
    <col min="13" max="13" width="14.5" style="77" bestFit="1" customWidth="1"/>
    <col min="14" max="15" width="17.5" style="77" bestFit="1" customWidth="1"/>
    <col min="16" max="16" width="14.5" style="77" bestFit="1" customWidth="1"/>
    <col min="17" max="17" width="19.3984375" style="77" bestFit="1" customWidth="1"/>
    <col min="18" max="19" width="17.5" style="77" bestFit="1" customWidth="1"/>
    <col min="20" max="20" width="13.69921875" style="77" bestFit="1" customWidth="1"/>
    <col min="21" max="21" width="16.69921875" style="78" bestFit="1" customWidth="1"/>
    <col min="22" max="22" width="16.3984375" style="78" bestFit="1" customWidth="1"/>
    <col min="23" max="23" width="16.09765625" style="78" bestFit="1" customWidth="1"/>
    <col min="24" max="16384" width="8.69921875" style="77"/>
  </cols>
  <sheetData>
    <row r="1" spans="1:23" ht="20.399999999999999" x14ac:dyDescent="0.25">
      <c r="A1" s="73"/>
      <c r="B1" s="73"/>
      <c r="C1" s="73"/>
      <c r="D1" s="73"/>
      <c r="E1" s="73"/>
      <c r="F1" s="73"/>
      <c r="G1" s="73"/>
      <c r="H1" s="74" t="s">
        <v>128</v>
      </c>
      <c r="I1" s="74"/>
      <c r="J1" s="74"/>
      <c r="K1" s="74"/>
      <c r="L1" s="74"/>
      <c r="M1" s="74"/>
      <c r="N1" s="74"/>
      <c r="O1" s="74"/>
      <c r="P1" s="75"/>
      <c r="Q1" s="75"/>
      <c r="R1" s="76"/>
    </row>
    <row r="2" spans="1:23" x14ac:dyDescent="0.25">
      <c r="A2" s="79"/>
      <c r="B2" s="79"/>
      <c r="C2" s="79"/>
      <c r="D2" s="79"/>
      <c r="E2" s="79"/>
      <c r="F2" s="79"/>
      <c r="G2" s="79"/>
      <c r="H2" s="80" t="s">
        <v>26</v>
      </c>
      <c r="I2" s="81" t="s">
        <v>27</v>
      </c>
      <c r="J2" s="82" t="s">
        <v>129</v>
      </c>
      <c r="K2" s="80" t="s">
        <v>29</v>
      </c>
      <c r="L2" s="81" t="s">
        <v>30</v>
      </c>
      <c r="M2" s="82" t="s">
        <v>130</v>
      </c>
      <c r="N2" s="80" t="s">
        <v>32</v>
      </c>
      <c r="O2" s="81" t="s">
        <v>33</v>
      </c>
      <c r="P2" s="82" t="s">
        <v>131</v>
      </c>
      <c r="Q2" s="80" t="s">
        <v>132</v>
      </c>
      <c r="R2" s="80" t="s">
        <v>133</v>
      </c>
    </row>
    <row r="3" spans="1:23" ht="26.4" x14ac:dyDescent="0.25">
      <c r="A3" s="83" t="s">
        <v>61</v>
      </c>
      <c r="B3" s="83" t="s">
        <v>62</v>
      </c>
      <c r="C3" s="83" t="s">
        <v>134</v>
      </c>
      <c r="D3" s="83" t="s">
        <v>64</v>
      </c>
      <c r="E3" s="83" t="s">
        <v>135</v>
      </c>
      <c r="F3" s="83" t="s">
        <v>136</v>
      </c>
      <c r="G3" s="83" t="s">
        <v>137</v>
      </c>
      <c r="H3" s="84" t="s">
        <v>138</v>
      </c>
      <c r="I3" s="84" t="s">
        <v>139</v>
      </c>
      <c r="J3" s="85" t="s">
        <v>140</v>
      </c>
      <c r="K3" s="84" t="s">
        <v>141</v>
      </c>
      <c r="L3" s="84" t="s">
        <v>142</v>
      </c>
      <c r="M3" s="85" t="s">
        <v>143</v>
      </c>
      <c r="N3" s="84" t="s">
        <v>144</v>
      </c>
      <c r="O3" s="84" t="s">
        <v>145</v>
      </c>
      <c r="P3" s="85" t="s">
        <v>146</v>
      </c>
      <c r="Q3" s="84" t="s">
        <v>147</v>
      </c>
      <c r="R3" s="84" t="s">
        <v>148</v>
      </c>
      <c r="T3" s="86" t="s">
        <v>149</v>
      </c>
      <c r="U3" s="87" t="s">
        <v>140</v>
      </c>
      <c r="V3" s="87" t="s">
        <v>143</v>
      </c>
      <c r="W3" s="87" t="s">
        <v>146</v>
      </c>
    </row>
    <row r="4" spans="1:23" hidden="1" x14ac:dyDescent="0.25">
      <c r="A4" s="88">
        <v>341</v>
      </c>
      <c r="B4" s="88" t="s">
        <v>105</v>
      </c>
      <c r="C4" s="89" t="s">
        <v>150</v>
      </c>
      <c r="D4" s="89" t="s">
        <v>151</v>
      </c>
      <c r="E4" s="89" t="s">
        <v>152</v>
      </c>
      <c r="F4" s="89" t="s">
        <v>153</v>
      </c>
      <c r="G4" s="89" t="s">
        <v>154</v>
      </c>
      <c r="H4" s="90">
        <v>13765505.220000001</v>
      </c>
      <c r="I4" s="90">
        <v>1423598.51</v>
      </c>
      <c r="J4" s="91">
        <f>I4*100/R4</f>
        <v>84.480000101594484</v>
      </c>
      <c r="K4" s="90">
        <v>2529558.2400000002</v>
      </c>
      <c r="L4" s="90">
        <v>261532.3</v>
      </c>
      <c r="M4" s="91">
        <f>L4*100/R4</f>
        <v>15.519999898405512</v>
      </c>
      <c r="N4" s="90">
        <v>0</v>
      </c>
      <c r="O4" s="90">
        <v>0</v>
      </c>
      <c r="P4" s="91">
        <f>O4*100/R4</f>
        <v>0</v>
      </c>
      <c r="Q4" s="90">
        <f>H4+K4+N4</f>
        <v>16295063.460000001</v>
      </c>
      <c r="R4" s="92">
        <f>I4+L4+O4</f>
        <v>1685130.81</v>
      </c>
      <c r="T4" s="76"/>
      <c r="U4" s="93"/>
      <c r="V4" s="93"/>
      <c r="W4" s="93"/>
    </row>
    <row r="5" spans="1:23" hidden="1" x14ac:dyDescent="0.25">
      <c r="A5" s="88">
        <v>342</v>
      </c>
      <c r="B5" s="88" t="s">
        <v>105</v>
      </c>
      <c r="C5" s="89" t="s">
        <v>150</v>
      </c>
      <c r="D5" s="89" t="s">
        <v>151</v>
      </c>
      <c r="E5" s="89" t="s">
        <v>155</v>
      </c>
      <c r="F5" s="89" t="s">
        <v>156</v>
      </c>
      <c r="G5" s="89" t="s">
        <v>154</v>
      </c>
      <c r="H5" s="90">
        <v>241042609.44</v>
      </c>
      <c r="I5" s="90">
        <v>95297482.709999993</v>
      </c>
      <c r="J5" s="91">
        <f t="shared" ref="J5:J68" si="0">I5*100/R5</f>
        <v>42.319999997939455</v>
      </c>
      <c r="K5" s="90">
        <v>44375317.740000002</v>
      </c>
      <c r="L5" s="90">
        <v>17541762.530000001</v>
      </c>
      <c r="M5" s="91">
        <f t="shared" ref="M5:M68" si="1">L5*100/R5</f>
        <v>7.7899999991873283</v>
      </c>
      <c r="N5" s="90">
        <v>345450446.93000001</v>
      </c>
      <c r="O5" s="90">
        <v>112343842.45999999</v>
      </c>
      <c r="P5" s="91">
        <f t="shared" ref="P5:P68" si="2">O5*100/R5</f>
        <v>49.890000002873222</v>
      </c>
      <c r="Q5" s="90">
        <f t="shared" ref="Q5:R68" si="3">H5+K5+N5</f>
        <v>630868374.11000001</v>
      </c>
      <c r="R5" s="92">
        <f t="shared" si="3"/>
        <v>225183087.69999999</v>
      </c>
      <c r="T5" s="76"/>
      <c r="U5" s="93"/>
      <c r="V5" s="93"/>
      <c r="W5" s="93"/>
    </row>
    <row r="6" spans="1:23" hidden="1" x14ac:dyDescent="0.25">
      <c r="A6" s="88">
        <v>343</v>
      </c>
      <c r="B6" s="88" t="s">
        <v>105</v>
      </c>
      <c r="C6" s="89" t="s">
        <v>150</v>
      </c>
      <c r="D6" s="89" t="s">
        <v>151</v>
      </c>
      <c r="E6" s="89" t="s">
        <v>157</v>
      </c>
      <c r="F6" s="89" t="s">
        <v>158</v>
      </c>
      <c r="G6" s="89" t="s">
        <v>154</v>
      </c>
      <c r="H6" s="90">
        <v>76142694.629999995</v>
      </c>
      <c r="I6" s="90">
        <v>34097603.579999998</v>
      </c>
      <c r="J6" s="91">
        <f t="shared" si="0"/>
        <v>55.530000002564989</v>
      </c>
      <c r="K6" s="90">
        <v>14027341.779999999</v>
      </c>
      <c r="L6" s="90">
        <v>6281622.2699999996</v>
      </c>
      <c r="M6" s="91">
        <f t="shared" si="1"/>
        <v>10.230000001343564</v>
      </c>
      <c r="N6" s="90">
        <v>53190874.450000003</v>
      </c>
      <c r="O6" s="90">
        <v>21024706.399999999</v>
      </c>
      <c r="P6" s="91">
        <f t="shared" si="2"/>
        <v>34.239999996091456</v>
      </c>
      <c r="Q6" s="90">
        <f t="shared" si="3"/>
        <v>143360910.86000001</v>
      </c>
      <c r="R6" s="92">
        <f t="shared" si="3"/>
        <v>61403932.249999993</v>
      </c>
      <c r="T6" s="76"/>
      <c r="U6" s="93"/>
      <c r="V6" s="93"/>
      <c r="W6" s="93"/>
    </row>
    <row r="7" spans="1:23" hidden="1" x14ac:dyDescent="0.25">
      <c r="A7" s="88">
        <v>344</v>
      </c>
      <c r="B7" s="88" t="s">
        <v>105</v>
      </c>
      <c r="C7" s="89" t="s">
        <v>150</v>
      </c>
      <c r="D7" s="89" t="s">
        <v>151</v>
      </c>
      <c r="E7" s="89" t="s">
        <v>159</v>
      </c>
      <c r="F7" s="89" t="s">
        <v>160</v>
      </c>
      <c r="G7" s="89" t="s">
        <v>154</v>
      </c>
      <c r="H7" s="90">
        <v>97691869.739999995</v>
      </c>
      <c r="I7" s="90">
        <v>26984491.239999998</v>
      </c>
      <c r="J7" s="91">
        <f t="shared" si="0"/>
        <v>42.409999996620968</v>
      </c>
      <c r="K7" s="90">
        <v>17997225.489999998</v>
      </c>
      <c r="L7" s="90">
        <v>4969320.3600000003</v>
      </c>
      <c r="M7" s="91">
        <f t="shared" si="1"/>
        <v>7.8099999950493242</v>
      </c>
      <c r="N7" s="90">
        <v>139255737.52000001</v>
      </c>
      <c r="O7" s="90">
        <v>31673849.899999999</v>
      </c>
      <c r="P7" s="91">
        <f t="shared" si="2"/>
        <v>49.780000008329708</v>
      </c>
      <c r="Q7" s="90">
        <f t="shared" si="3"/>
        <v>254944832.75</v>
      </c>
      <c r="R7" s="92">
        <f t="shared" si="3"/>
        <v>63627661.5</v>
      </c>
      <c r="T7" s="76"/>
      <c r="U7" s="93"/>
      <c r="V7" s="93"/>
      <c r="W7" s="93"/>
    </row>
    <row r="8" spans="1:23" hidden="1" x14ac:dyDescent="0.25">
      <c r="A8" s="88">
        <v>345</v>
      </c>
      <c r="B8" s="88" t="s">
        <v>105</v>
      </c>
      <c r="C8" s="89" t="s">
        <v>150</v>
      </c>
      <c r="D8" s="89" t="s">
        <v>151</v>
      </c>
      <c r="E8" s="89" t="s">
        <v>161</v>
      </c>
      <c r="F8" s="89" t="s">
        <v>162</v>
      </c>
      <c r="G8" s="89" t="s">
        <v>154</v>
      </c>
      <c r="H8" s="90">
        <v>66707965.960000001</v>
      </c>
      <c r="I8" s="90">
        <v>25847568.359999999</v>
      </c>
      <c r="J8" s="91">
        <f t="shared" si="0"/>
        <v>64.479999997365681</v>
      </c>
      <c r="K8" s="90">
        <v>12289234.6</v>
      </c>
      <c r="L8" s="90">
        <v>4762238.09</v>
      </c>
      <c r="M8" s="91">
        <f t="shared" si="1"/>
        <v>11.879999996667181</v>
      </c>
      <c r="N8" s="90">
        <v>26831310.41</v>
      </c>
      <c r="O8" s="90">
        <v>9476372.7699999996</v>
      </c>
      <c r="P8" s="91">
        <f t="shared" si="2"/>
        <v>23.640000005967146</v>
      </c>
      <c r="Q8" s="90">
        <f t="shared" si="3"/>
        <v>105828510.97</v>
      </c>
      <c r="R8" s="92">
        <f t="shared" si="3"/>
        <v>40086179.219999999</v>
      </c>
      <c r="T8" s="76"/>
      <c r="U8" s="93"/>
      <c r="V8" s="93"/>
      <c r="W8" s="93"/>
    </row>
    <row r="9" spans="1:23" hidden="1" x14ac:dyDescent="0.25">
      <c r="A9" s="88">
        <v>346</v>
      </c>
      <c r="B9" s="88" t="s">
        <v>105</v>
      </c>
      <c r="C9" s="89" t="s">
        <v>150</v>
      </c>
      <c r="D9" s="89" t="s">
        <v>151</v>
      </c>
      <c r="E9" s="89" t="s">
        <v>163</v>
      </c>
      <c r="F9" s="89" t="s">
        <v>164</v>
      </c>
      <c r="G9" s="89" t="s">
        <v>154</v>
      </c>
      <c r="H9" s="90">
        <v>71017364.810000002</v>
      </c>
      <c r="I9" s="90">
        <v>23075653.460000001</v>
      </c>
      <c r="J9" s="91">
        <f t="shared" si="0"/>
        <v>70.230000002379995</v>
      </c>
      <c r="K9" s="90">
        <v>13083131</v>
      </c>
      <c r="L9" s="90">
        <v>4251729.4000000004</v>
      </c>
      <c r="M9" s="91">
        <f t="shared" si="1"/>
        <v>12.939999999987828</v>
      </c>
      <c r="N9" s="90">
        <v>17806350.890000001</v>
      </c>
      <c r="O9" s="90">
        <v>5529876.7999999998</v>
      </c>
      <c r="P9" s="91">
        <f t="shared" si="2"/>
        <v>16.829999997632182</v>
      </c>
      <c r="Q9" s="90">
        <f t="shared" si="3"/>
        <v>101906846.7</v>
      </c>
      <c r="R9" s="92">
        <f t="shared" si="3"/>
        <v>32857259.66</v>
      </c>
      <c r="T9" s="76"/>
      <c r="U9" s="93"/>
      <c r="V9" s="93"/>
      <c r="W9" s="93"/>
    </row>
    <row r="10" spans="1:23" hidden="1" x14ac:dyDescent="0.25">
      <c r="A10" s="88">
        <v>347</v>
      </c>
      <c r="B10" s="88" t="s">
        <v>105</v>
      </c>
      <c r="C10" s="89" t="s">
        <v>150</v>
      </c>
      <c r="D10" s="89" t="s">
        <v>151</v>
      </c>
      <c r="E10" s="89" t="s">
        <v>165</v>
      </c>
      <c r="F10" s="89" t="s">
        <v>166</v>
      </c>
      <c r="G10" s="89" t="s">
        <v>154</v>
      </c>
      <c r="H10" s="90">
        <v>47915928.740000002</v>
      </c>
      <c r="I10" s="90">
        <v>11878604.67</v>
      </c>
      <c r="J10" s="91">
        <f t="shared" si="0"/>
        <v>81.680000024424359</v>
      </c>
      <c r="K10" s="90">
        <v>8827282.9299999997</v>
      </c>
      <c r="L10" s="90">
        <v>2188699.81</v>
      </c>
      <c r="M10" s="91">
        <f t="shared" si="1"/>
        <v>15.050000021110019</v>
      </c>
      <c r="N10" s="90">
        <v>1962439.84</v>
      </c>
      <c r="O10" s="90">
        <v>475551.38</v>
      </c>
      <c r="P10" s="91">
        <f t="shared" si="2"/>
        <v>3.2699999544656144</v>
      </c>
      <c r="Q10" s="90">
        <f t="shared" si="3"/>
        <v>58705651.510000005</v>
      </c>
      <c r="R10" s="92">
        <f t="shared" si="3"/>
        <v>14542855.860000001</v>
      </c>
      <c r="T10" s="76"/>
      <c r="U10" s="93"/>
      <c r="V10" s="93"/>
      <c r="W10" s="93"/>
    </row>
    <row r="11" spans="1:23" hidden="1" x14ac:dyDescent="0.25">
      <c r="A11" s="88">
        <v>348</v>
      </c>
      <c r="B11" s="88" t="s">
        <v>105</v>
      </c>
      <c r="C11" s="89" t="s">
        <v>167</v>
      </c>
      <c r="D11" s="89" t="s">
        <v>168</v>
      </c>
      <c r="E11" s="89" t="s">
        <v>169</v>
      </c>
      <c r="F11" s="89" t="s">
        <v>170</v>
      </c>
      <c r="G11" s="89" t="s">
        <v>154</v>
      </c>
      <c r="H11" s="90">
        <v>8223510.9199999999</v>
      </c>
      <c r="I11" s="90">
        <v>878140.24</v>
      </c>
      <c r="J11" s="91">
        <f t="shared" si="0"/>
        <v>83.910000467068997</v>
      </c>
      <c r="K11" s="90">
        <v>1577428.97</v>
      </c>
      <c r="L11" s="90">
        <v>168386.08</v>
      </c>
      <c r="M11" s="91">
        <f t="shared" si="1"/>
        <v>16.089999532931003</v>
      </c>
      <c r="N11" s="90">
        <v>0</v>
      </c>
      <c r="O11" s="90">
        <v>0</v>
      </c>
      <c r="P11" s="91">
        <f t="shared" si="2"/>
        <v>0</v>
      </c>
      <c r="Q11" s="90">
        <f t="shared" si="3"/>
        <v>9800939.8900000006</v>
      </c>
      <c r="R11" s="92">
        <f t="shared" si="3"/>
        <v>1046526.32</v>
      </c>
      <c r="T11" s="76"/>
      <c r="U11" s="93"/>
      <c r="V11" s="93"/>
      <c r="W11" s="93"/>
    </row>
    <row r="12" spans="1:23" hidden="1" x14ac:dyDescent="0.25">
      <c r="A12" s="88">
        <v>349</v>
      </c>
      <c r="B12" s="88" t="s">
        <v>105</v>
      </c>
      <c r="C12" s="89" t="s">
        <v>167</v>
      </c>
      <c r="D12" s="89" t="s">
        <v>168</v>
      </c>
      <c r="E12" s="89" t="s">
        <v>171</v>
      </c>
      <c r="F12" s="89" t="s">
        <v>172</v>
      </c>
      <c r="G12" s="89" t="s">
        <v>154</v>
      </c>
      <c r="H12" s="90">
        <v>5703561.3200000003</v>
      </c>
      <c r="I12" s="90">
        <v>590835.72</v>
      </c>
      <c r="J12" s="91">
        <f t="shared" si="0"/>
        <v>83.910000291423344</v>
      </c>
      <c r="K12" s="90">
        <v>1094053.74</v>
      </c>
      <c r="L12" s="90">
        <v>113294.56</v>
      </c>
      <c r="M12" s="91">
        <f t="shared" si="1"/>
        <v>16.089999708576656</v>
      </c>
      <c r="N12" s="90">
        <v>0</v>
      </c>
      <c r="O12" s="90">
        <v>0</v>
      </c>
      <c r="P12" s="91">
        <f t="shared" si="2"/>
        <v>0</v>
      </c>
      <c r="Q12" s="90">
        <f t="shared" si="3"/>
        <v>6797615.0600000005</v>
      </c>
      <c r="R12" s="92">
        <f t="shared" si="3"/>
        <v>704130.28</v>
      </c>
      <c r="T12" s="76"/>
      <c r="U12" s="93"/>
      <c r="V12" s="93"/>
      <c r="W12" s="93"/>
    </row>
    <row r="13" spans="1:23" hidden="1" x14ac:dyDescent="0.25">
      <c r="A13" s="88">
        <v>350</v>
      </c>
      <c r="B13" s="88" t="s">
        <v>105</v>
      </c>
      <c r="C13" s="89" t="s">
        <v>167</v>
      </c>
      <c r="D13" s="89" t="s">
        <v>168</v>
      </c>
      <c r="E13" s="89" t="s">
        <v>173</v>
      </c>
      <c r="F13" s="89" t="s">
        <v>174</v>
      </c>
      <c r="G13" s="89" t="s">
        <v>154</v>
      </c>
      <c r="H13" s="90">
        <v>0</v>
      </c>
      <c r="I13" s="90">
        <v>0</v>
      </c>
      <c r="J13" s="91">
        <f t="shared" si="0"/>
        <v>0</v>
      </c>
      <c r="K13" s="90">
        <v>0</v>
      </c>
      <c r="L13" s="90">
        <v>0</v>
      </c>
      <c r="M13" s="91">
        <f t="shared" si="1"/>
        <v>0</v>
      </c>
      <c r="N13" s="90">
        <v>536786362.67000002</v>
      </c>
      <c r="O13" s="90">
        <v>353115767.5</v>
      </c>
      <c r="P13" s="91">
        <f t="shared" si="2"/>
        <v>100</v>
      </c>
      <c r="Q13" s="90">
        <f t="shared" si="3"/>
        <v>536786362.67000002</v>
      </c>
      <c r="R13" s="92">
        <f t="shared" si="3"/>
        <v>353115767.5</v>
      </c>
      <c r="T13" s="76"/>
      <c r="U13" s="93"/>
      <c r="V13" s="93"/>
      <c r="W13" s="93"/>
    </row>
    <row r="14" spans="1:23" hidden="1" x14ac:dyDescent="0.25">
      <c r="A14" s="88">
        <v>351</v>
      </c>
      <c r="B14" s="88" t="s">
        <v>105</v>
      </c>
      <c r="C14" s="89" t="s">
        <v>167</v>
      </c>
      <c r="D14" s="89" t="s">
        <v>168</v>
      </c>
      <c r="E14" s="89" t="s">
        <v>175</v>
      </c>
      <c r="F14" s="89" t="s">
        <v>176</v>
      </c>
      <c r="G14" s="89" t="s">
        <v>154</v>
      </c>
      <c r="H14" s="90">
        <v>81000480.370000005</v>
      </c>
      <c r="I14" s="90">
        <v>32031644.25</v>
      </c>
      <c r="J14" s="91">
        <f t="shared" si="0"/>
        <v>56.149999992681416</v>
      </c>
      <c r="K14" s="90">
        <v>15537463.939999999</v>
      </c>
      <c r="L14" s="90">
        <v>6143914.6699999999</v>
      </c>
      <c r="M14" s="91">
        <f t="shared" si="1"/>
        <v>10.770000003216671</v>
      </c>
      <c r="N14" s="90">
        <v>52865917.439999998</v>
      </c>
      <c r="O14" s="90">
        <v>18871002.530000001</v>
      </c>
      <c r="P14" s="91">
        <f t="shared" si="2"/>
        <v>33.080000004101912</v>
      </c>
      <c r="Q14" s="90">
        <f t="shared" si="3"/>
        <v>149403861.75</v>
      </c>
      <c r="R14" s="92">
        <f t="shared" si="3"/>
        <v>57046561.450000003</v>
      </c>
      <c r="T14" s="76"/>
      <c r="U14" s="93"/>
      <c r="V14" s="93"/>
      <c r="W14" s="93"/>
    </row>
    <row r="15" spans="1:23" hidden="1" x14ac:dyDescent="0.25">
      <c r="A15" s="88">
        <v>352</v>
      </c>
      <c r="B15" s="88" t="s">
        <v>105</v>
      </c>
      <c r="C15" s="89" t="s">
        <v>167</v>
      </c>
      <c r="D15" s="89" t="s">
        <v>168</v>
      </c>
      <c r="E15" s="89" t="s">
        <v>177</v>
      </c>
      <c r="F15" s="89" t="s">
        <v>178</v>
      </c>
      <c r="G15" s="89" t="s">
        <v>154</v>
      </c>
      <c r="H15" s="90">
        <v>28805884.84</v>
      </c>
      <c r="I15" s="90">
        <v>14061014.59</v>
      </c>
      <c r="J15" s="91">
        <f t="shared" si="0"/>
        <v>66.829999996269009</v>
      </c>
      <c r="K15" s="90">
        <v>5487802.6699999999</v>
      </c>
      <c r="L15" s="90">
        <v>2678388.6800000002</v>
      </c>
      <c r="M15" s="91">
        <f t="shared" si="1"/>
        <v>12.729999981772792</v>
      </c>
      <c r="N15" s="90">
        <v>9371724.5199999996</v>
      </c>
      <c r="O15" s="90">
        <v>4300570.68</v>
      </c>
      <c r="P15" s="91">
        <f t="shared" si="2"/>
        <v>20.440000021958202</v>
      </c>
      <c r="Q15" s="90">
        <f t="shared" si="3"/>
        <v>43665412.030000001</v>
      </c>
      <c r="R15" s="92">
        <f t="shared" si="3"/>
        <v>21039973.949999999</v>
      </c>
      <c r="T15" s="76"/>
      <c r="U15" s="93"/>
      <c r="V15" s="93"/>
      <c r="W15" s="93"/>
    </row>
    <row r="16" spans="1:23" hidden="1" x14ac:dyDescent="0.25">
      <c r="A16" s="88">
        <v>353</v>
      </c>
      <c r="B16" s="88" t="s">
        <v>105</v>
      </c>
      <c r="C16" s="89" t="s">
        <v>167</v>
      </c>
      <c r="D16" s="89" t="s">
        <v>168</v>
      </c>
      <c r="E16" s="89" t="s">
        <v>179</v>
      </c>
      <c r="F16" s="89" t="s">
        <v>180</v>
      </c>
      <c r="G16" s="89" t="s">
        <v>154</v>
      </c>
      <c r="H16" s="90">
        <v>139341931.71000001</v>
      </c>
      <c r="I16" s="90">
        <v>49588860.259999998</v>
      </c>
      <c r="J16" s="91">
        <f t="shared" si="0"/>
        <v>49.539999998341642</v>
      </c>
      <c r="K16" s="90">
        <v>26616227.260000002</v>
      </c>
      <c r="L16" s="90">
        <v>9469330.1999999993</v>
      </c>
      <c r="M16" s="91">
        <f t="shared" si="1"/>
        <v>9.460000000659349</v>
      </c>
      <c r="N16" s="90">
        <v>144376162.88999999</v>
      </c>
      <c r="O16" s="90">
        <v>41040437.439999998</v>
      </c>
      <c r="P16" s="91">
        <f t="shared" si="2"/>
        <v>41.000000000999016</v>
      </c>
      <c r="Q16" s="90">
        <f t="shared" si="3"/>
        <v>310334321.86000001</v>
      </c>
      <c r="R16" s="92">
        <f t="shared" si="3"/>
        <v>100098627.89999999</v>
      </c>
      <c r="T16" s="76"/>
      <c r="U16" s="93"/>
      <c r="V16" s="93"/>
      <c r="W16" s="93"/>
    </row>
    <row r="17" spans="1:23" hidden="1" x14ac:dyDescent="0.25">
      <c r="A17" s="88">
        <v>354</v>
      </c>
      <c r="B17" s="88" t="s">
        <v>105</v>
      </c>
      <c r="C17" s="89" t="s">
        <v>167</v>
      </c>
      <c r="D17" s="89" t="s">
        <v>168</v>
      </c>
      <c r="E17" s="89" t="s">
        <v>181</v>
      </c>
      <c r="F17" s="89" t="s">
        <v>182</v>
      </c>
      <c r="G17" s="89" t="s">
        <v>154</v>
      </c>
      <c r="H17" s="90">
        <v>28235217.379999999</v>
      </c>
      <c r="I17" s="90">
        <v>13760063.76</v>
      </c>
      <c r="J17" s="91">
        <f t="shared" si="0"/>
        <v>67.770000002940293</v>
      </c>
      <c r="K17" s="90">
        <v>5413499.6600000001</v>
      </c>
      <c r="L17" s="90">
        <v>2637497.83</v>
      </c>
      <c r="M17" s="91">
        <f t="shared" si="1"/>
        <v>12.98999997852154</v>
      </c>
      <c r="N17" s="90">
        <v>9399102.8599999994</v>
      </c>
      <c r="O17" s="90">
        <v>3906501.8</v>
      </c>
      <c r="P17" s="91">
        <f t="shared" si="2"/>
        <v>19.240000018538161</v>
      </c>
      <c r="Q17" s="90">
        <f t="shared" si="3"/>
        <v>43047819.899999999</v>
      </c>
      <c r="R17" s="92">
        <f t="shared" si="3"/>
        <v>20304063.390000001</v>
      </c>
      <c r="T17" s="76"/>
      <c r="U17" s="93"/>
      <c r="V17" s="93"/>
      <c r="W17" s="93"/>
    </row>
    <row r="18" spans="1:23" hidden="1" x14ac:dyDescent="0.25">
      <c r="A18" s="88">
        <v>355</v>
      </c>
      <c r="B18" s="88" t="s">
        <v>105</v>
      </c>
      <c r="C18" s="89" t="s">
        <v>167</v>
      </c>
      <c r="D18" s="89" t="s">
        <v>168</v>
      </c>
      <c r="E18" s="89" t="s">
        <v>183</v>
      </c>
      <c r="F18" s="89" t="s">
        <v>184</v>
      </c>
      <c r="G18" s="89" t="s">
        <v>154</v>
      </c>
      <c r="H18" s="90">
        <v>56672402.270000003</v>
      </c>
      <c r="I18" s="90">
        <v>27322470.82</v>
      </c>
      <c r="J18" s="91">
        <f t="shared" si="0"/>
        <v>62.359999998621447</v>
      </c>
      <c r="K18" s="90">
        <v>10870866.48</v>
      </c>
      <c r="L18" s="90">
        <v>5240165.99</v>
      </c>
      <c r="M18" s="91">
        <f t="shared" si="1"/>
        <v>11.960000004464316</v>
      </c>
      <c r="N18" s="90">
        <v>27198393.670000002</v>
      </c>
      <c r="O18" s="90">
        <v>11251460.08</v>
      </c>
      <c r="P18" s="91">
        <f t="shared" si="2"/>
        <v>25.679999996914233</v>
      </c>
      <c r="Q18" s="90">
        <f t="shared" si="3"/>
        <v>94741662.420000002</v>
      </c>
      <c r="R18" s="92">
        <f t="shared" si="3"/>
        <v>43814096.890000001</v>
      </c>
      <c r="T18" s="76"/>
      <c r="U18" s="93"/>
      <c r="V18" s="93"/>
      <c r="W18" s="93"/>
    </row>
    <row r="19" spans="1:23" hidden="1" x14ac:dyDescent="0.25">
      <c r="A19" s="88">
        <v>356</v>
      </c>
      <c r="B19" s="88" t="s">
        <v>105</v>
      </c>
      <c r="C19" s="89" t="s">
        <v>167</v>
      </c>
      <c r="D19" s="89" t="s">
        <v>168</v>
      </c>
      <c r="E19" s="89" t="s">
        <v>185</v>
      </c>
      <c r="F19" s="89" t="s">
        <v>186</v>
      </c>
      <c r="G19" s="89" t="s">
        <v>154</v>
      </c>
      <c r="H19" s="90">
        <v>83740817.920000002</v>
      </c>
      <c r="I19" s="90">
        <v>40315316.609999999</v>
      </c>
      <c r="J19" s="91">
        <f t="shared" si="0"/>
        <v>49.519999997789029</v>
      </c>
      <c r="K19" s="90">
        <v>16063113.859999999</v>
      </c>
      <c r="L19" s="90">
        <v>7734158.0700000003</v>
      </c>
      <c r="M19" s="91">
        <f t="shared" si="1"/>
        <v>9.4999999953938108</v>
      </c>
      <c r="N19" s="90">
        <v>73958765.280000001</v>
      </c>
      <c r="O19" s="90">
        <v>33362715.57</v>
      </c>
      <c r="P19" s="91">
        <f t="shared" si="2"/>
        <v>40.980000006817164</v>
      </c>
      <c r="Q19" s="90">
        <f t="shared" si="3"/>
        <v>173762697.06</v>
      </c>
      <c r="R19" s="92">
        <f t="shared" si="3"/>
        <v>81412190.25</v>
      </c>
      <c r="T19" s="76"/>
      <c r="U19" s="93"/>
      <c r="V19" s="93"/>
      <c r="W19" s="93"/>
    </row>
    <row r="20" spans="1:23" hidden="1" x14ac:dyDescent="0.25">
      <c r="A20" s="88">
        <v>357</v>
      </c>
      <c r="B20" s="88" t="s">
        <v>105</v>
      </c>
      <c r="C20" s="89" t="s">
        <v>167</v>
      </c>
      <c r="D20" s="89" t="s">
        <v>168</v>
      </c>
      <c r="E20" s="89" t="s">
        <v>187</v>
      </c>
      <c r="F20" s="89" t="s">
        <v>188</v>
      </c>
      <c r="G20" s="89" t="s">
        <v>154</v>
      </c>
      <c r="H20" s="90">
        <v>120314965.84</v>
      </c>
      <c r="I20" s="90">
        <v>44859648.670000002</v>
      </c>
      <c r="J20" s="91">
        <f t="shared" si="0"/>
        <v>61.710000004190157</v>
      </c>
      <c r="K20" s="90">
        <v>23003778.57</v>
      </c>
      <c r="L20" s="90">
        <v>8577926.6600000001</v>
      </c>
      <c r="M20" s="91">
        <f t="shared" si="1"/>
        <v>11.799999998184177</v>
      </c>
      <c r="N20" s="90">
        <v>60569849.289999999</v>
      </c>
      <c r="O20" s="90">
        <v>19256718.41</v>
      </c>
      <c r="P20" s="91">
        <f t="shared" si="2"/>
        <v>26.489999997625674</v>
      </c>
      <c r="Q20" s="90">
        <f t="shared" si="3"/>
        <v>203888593.69999999</v>
      </c>
      <c r="R20" s="92">
        <f t="shared" si="3"/>
        <v>72694293.739999995</v>
      </c>
      <c r="T20" s="76"/>
      <c r="U20" s="93"/>
      <c r="V20" s="93"/>
      <c r="W20" s="93"/>
    </row>
    <row r="21" spans="1:23" hidden="1" x14ac:dyDescent="0.25">
      <c r="A21" s="88">
        <v>358</v>
      </c>
      <c r="B21" s="88" t="s">
        <v>105</v>
      </c>
      <c r="C21" s="89" t="s">
        <v>167</v>
      </c>
      <c r="D21" s="89" t="s">
        <v>168</v>
      </c>
      <c r="E21" s="89" t="s">
        <v>189</v>
      </c>
      <c r="F21" s="89" t="s">
        <v>190</v>
      </c>
      <c r="G21" s="89" t="s">
        <v>154</v>
      </c>
      <c r="H21" s="90">
        <v>15703173.050000001</v>
      </c>
      <c r="I21" s="90">
        <v>5448261.0700000003</v>
      </c>
      <c r="J21" s="91">
        <f t="shared" si="0"/>
        <v>65.520000027611374</v>
      </c>
      <c r="K21" s="90">
        <v>2913435.99</v>
      </c>
      <c r="L21" s="90">
        <v>1011154.68</v>
      </c>
      <c r="M21" s="91">
        <f t="shared" si="1"/>
        <v>12.160000009235858</v>
      </c>
      <c r="N21" s="90">
        <v>5422457.7599999998</v>
      </c>
      <c r="O21" s="90">
        <v>1856001.02</v>
      </c>
      <c r="P21" s="91">
        <f t="shared" si="2"/>
        <v>22.319999963152782</v>
      </c>
      <c r="Q21" s="90">
        <f t="shared" si="3"/>
        <v>24039066.799999997</v>
      </c>
      <c r="R21" s="92">
        <f t="shared" si="3"/>
        <v>8315416.7699999996</v>
      </c>
      <c r="T21" s="76"/>
      <c r="U21" s="93"/>
      <c r="V21" s="93"/>
      <c r="W21" s="93"/>
    </row>
    <row r="22" spans="1:23" hidden="1" x14ac:dyDescent="0.25">
      <c r="A22" s="88">
        <v>359</v>
      </c>
      <c r="B22" s="88" t="s">
        <v>105</v>
      </c>
      <c r="C22" s="89" t="s">
        <v>167</v>
      </c>
      <c r="D22" s="89" t="s">
        <v>168</v>
      </c>
      <c r="E22" s="89" t="s">
        <v>191</v>
      </c>
      <c r="F22" s="89" t="s">
        <v>192</v>
      </c>
      <c r="G22" s="89" t="s">
        <v>154</v>
      </c>
      <c r="H22" s="90">
        <v>73080319.840000004</v>
      </c>
      <c r="I22" s="90">
        <v>33151510.739999998</v>
      </c>
      <c r="J22" s="91">
        <f t="shared" si="0"/>
        <v>71.949999989994737</v>
      </c>
      <c r="K22" s="90">
        <v>14018223.449999999</v>
      </c>
      <c r="L22" s="90">
        <v>6358455.1500000004</v>
      </c>
      <c r="M22" s="91">
        <f t="shared" si="1"/>
        <v>13.799999992968102</v>
      </c>
      <c r="N22" s="90">
        <v>15674734.960000001</v>
      </c>
      <c r="O22" s="90">
        <v>6565796.0899999999</v>
      </c>
      <c r="P22" s="91">
        <f t="shared" si="2"/>
        <v>14.250000017037156</v>
      </c>
      <c r="Q22" s="90">
        <f t="shared" si="3"/>
        <v>102773278.25</v>
      </c>
      <c r="R22" s="92">
        <f t="shared" si="3"/>
        <v>46075761.980000004</v>
      </c>
      <c r="T22" s="76"/>
      <c r="U22" s="93"/>
      <c r="V22" s="93"/>
      <c r="W22" s="93"/>
    </row>
    <row r="23" spans="1:23" hidden="1" x14ac:dyDescent="0.25">
      <c r="A23" s="88">
        <v>360</v>
      </c>
      <c r="B23" s="88" t="s">
        <v>105</v>
      </c>
      <c r="C23" s="89" t="s">
        <v>167</v>
      </c>
      <c r="D23" s="89" t="s">
        <v>168</v>
      </c>
      <c r="E23" s="89" t="s">
        <v>193</v>
      </c>
      <c r="F23" s="89" t="s">
        <v>194</v>
      </c>
      <c r="G23" s="89" t="s">
        <v>154</v>
      </c>
      <c r="H23" s="90">
        <v>47038816.030000001</v>
      </c>
      <c r="I23" s="90">
        <v>20931879.329999998</v>
      </c>
      <c r="J23" s="91">
        <f t="shared" si="0"/>
        <v>65.350000011770064</v>
      </c>
      <c r="K23" s="90">
        <v>9022957.6899999995</v>
      </c>
      <c r="L23" s="90">
        <v>4016614.64</v>
      </c>
      <c r="M23" s="91">
        <f t="shared" si="1"/>
        <v>12.539999998713723</v>
      </c>
      <c r="N23" s="90">
        <v>16361340.289999999</v>
      </c>
      <c r="O23" s="90">
        <v>7081925.8099999996</v>
      </c>
      <c r="P23" s="91">
        <f t="shared" si="2"/>
        <v>22.109999989516218</v>
      </c>
      <c r="Q23" s="90">
        <f t="shared" si="3"/>
        <v>72423114.00999999</v>
      </c>
      <c r="R23" s="92">
        <f t="shared" si="3"/>
        <v>32030419.779999997</v>
      </c>
      <c r="T23" s="76"/>
      <c r="U23" s="93"/>
      <c r="V23" s="93"/>
      <c r="W23" s="93"/>
    </row>
    <row r="24" spans="1:23" hidden="1" x14ac:dyDescent="0.25">
      <c r="A24" s="88">
        <v>361</v>
      </c>
      <c r="B24" s="88" t="s">
        <v>105</v>
      </c>
      <c r="C24" s="89" t="s">
        <v>167</v>
      </c>
      <c r="D24" s="89" t="s">
        <v>168</v>
      </c>
      <c r="E24" s="89" t="s">
        <v>195</v>
      </c>
      <c r="F24" s="89" t="s">
        <v>196</v>
      </c>
      <c r="G24" s="89" t="s">
        <v>154</v>
      </c>
      <c r="H24" s="90">
        <v>179072402.74000001</v>
      </c>
      <c r="I24" s="90">
        <v>20126541.57</v>
      </c>
      <c r="J24" s="91">
        <f t="shared" si="0"/>
        <v>83.999999984975062</v>
      </c>
      <c r="K24" s="90">
        <v>34102371.840000004</v>
      </c>
      <c r="L24" s="90">
        <v>3833626.97</v>
      </c>
      <c r="M24" s="91">
        <f t="shared" si="1"/>
        <v>16.000000015024938</v>
      </c>
      <c r="N24" s="90">
        <v>0</v>
      </c>
      <c r="O24" s="90">
        <v>0</v>
      </c>
      <c r="P24" s="91">
        <f t="shared" si="2"/>
        <v>0</v>
      </c>
      <c r="Q24" s="90">
        <f t="shared" si="3"/>
        <v>213174774.58000001</v>
      </c>
      <c r="R24" s="92">
        <f t="shared" si="3"/>
        <v>23960168.539999999</v>
      </c>
      <c r="T24" s="76"/>
      <c r="U24" s="93"/>
      <c r="V24" s="93"/>
      <c r="W24" s="93"/>
    </row>
    <row r="25" spans="1:23" hidden="1" x14ac:dyDescent="0.25">
      <c r="A25" s="88">
        <v>362</v>
      </c>
      <c r="B25" s="88" t="s">
        <v>105</v>
      </c>
      <c r="C25" s="89" t="s">
        <v>167</v>
      </c>
      <c r="D25" s="89" t="s">
        <v>168</v>
      </c>
      <c r="E25" s="89" t="s">
        <v>197</v>
      </c>
      <c r="F25" s="89" t="s">
        <v>198</v>
      </c>
      <c r="G25" s="89" t="s">
        <v>154</v>
      </c>
      <c r="H25" s="90">
        <v>34768015.259999998</v>
      </c>
      <c r="I25" s="90">
        <v>8553013.0299999993</v>
      </c>
      <c r="J25" s="91">
        <f t="shared" si="0"/>
        <v>70.560000034978827</v>
      </c>
      <c r="K25" s="90">
        <v>6669179.9900000002</v>
      </c>
      <c r="L25" s="90">
        <v>1640054.79</v>
      </c>
      <c r="M25" s="91">
        <f t="shared" si="1"/>
        <v>13.529999970053501</v>
      </c>
      <c r="N25" s="90">
        <v>8314478.8799999999</v>
      </c>
      <c r="O25" s="90">
        <v>1928549.28</v>
      </c>
      <c r="P25" s="91">
        <f t="shared" si="2"/>
        <v>15.909999994967668</v>
      </c>
      <c r="Q25" s="90">
        <f t="shared" si="3"/>
        <v>49751674.130000003</v>
      </c>
      <c r="R25" s="92">
        <f t="shared" si="3"/>
        <v>12121617.1</v>
      </c>
      <c r="T25" s="76"/>
      <c r="U25" s="93"/>
      <c r="V25" s="93"/>
      <c r="W25" s="93"/>
    </row>
    <row r="26" spans="1:23" hidden="1" x14ac:dyDescent="0.25">
      <c r="A26" s="88">
        <v>363</v>
      </c>
      <c r="B26" s="88" t="s">
        <v>105</v>
      </c>
      <c r="C26" s="89" t="s">
        <v>199</v>
      </c>
      <c r="D26" s="89" t="s">
        <v>200</v>
      </c>
      <c r="E26" s="89" t="s">
        <v>201</v>
      </c>
      <c r="F26" s="89" t="s">
        <v>202</v>
      </c>
      <c r="G26" s="89" t="s">
        <v>154</v>
      </c>
      <c r="H26" s="90">
        <v>155122073.03999999</v>
      </c>
      <c r="I26" s="90">
        <v>91758206.280000001</v>
      </c>
      <c r="J26" s="91">
        <f t="shared" si="0"/>
        <v>35.659999998394184</v>
      </c>
      <c r="K26" s="90">
        <v>29522257.449999999</v>
      </c>
      <c r="L26" s="90">
        <v>17471627.050000001</v>
      </c>
      <c r="M26" s="91">
        <f t="shared" si="1"/>
        <v>6.7899999992779261</v>
      </c>
      <c r="N26" s="90">
        <v>302958044.68000001</v>
      </c>
      <c r="O26" s="90">
        <v>148084261.69</v>
      </c>
      <c r="P26" s="91">
        <f t="shared" si="2"/>
        <v>57.550000002327899</v>
      </c>
      <c r="Q26" s="90">
        <f t="shared" si="3"/>
        <v>487602375.16999996</v>
      </c>
      <c r="R26" s="92">
        <f t="shared" si="3"/>
        <v>257314095.01999998</v>
      </c>
      <c r="T26" s="76"/>
      <c r="U26" s="93"/>
      <c r="V26" s="93"/>
      <c r="W26" s="93"/>
    </row>
    <row r="27" spans="1:23" hidden="1" x14ac:dyDescent="0.25">
      <c r="A27" s="88">
        <v>364</v>
      </c>
      <c r="B27" s="88" t="s">
        <v>105</v>
      </c>
      <c r="C27" s="89" t="s">
        <v>199</v>
      </c>
      <c r="D27" s="89" t="s">
        <v>200</v>
      </c>
      <c r="E27" s="89" t="s">
        <v>203</v>
      </c>
      <c r="F27" s="89" t="s">
        <v>204</v>
      </c>
      <c r="G27" s="89" t="s">
        <v>154</v>
      </c>
      <c r="H27" s="90">
        <v>55848668.600000001</v>
      </c>
      <c r="I27" s="90">
        <v>38325530.259999998</v>
      </c>
      <c r="J27" s="91">
        <f t="shared" si="0"/>
        <v>55.890000000224575</v>
      </c>
      <c r="K27" s="90">
        <v>10704970.66</v>
      </c>
      <c r="L27" s="90">
        <v>7344183.7400000002</v>
      </c>
      <c r="M27" s="91">
        <f t="shared" si="1"/>
        <v>10.710000003800321</v>
      </c>
      <c r="N27" s="90">
        <v>40374275.18</v>
      </c>
      <c r="O27" s="90">
        <v>22903430.140000001</v>
      </c>
      <c r="P27" s="91">
        <f t="shared" si="2"/>
        <v>33.399999995975101</v>
      </c>
      <c r="Q27" s="90">
        <f t="shared" si="3"/>
        <v>106927914.44</v>
      </c>
      <c r="R27" s="92">
        <f t="shared" si="3"/>
        <v>68573144.140000001</v>
      </c>
      <c r="T27" s="76"/>
      <c r="U27" s="93"/>
      <c r="V27" s="93"/>
      <c r="W27" s="93"/>
    </row>
    <row r="28" spans="1:23" hidden="1" x14ac:dyDescent="0.25">
      <c r="A28" s="88">
        <v>365</v>
      </c>
      <c r="B28" s="88" t="s">
        <v>105</v>
      </c>
      <c r="C28" s="89" t="s">
        <v>199</v>
      </c>
      <c r="D28" s="89" t="s">
        <v>200</v>
      </c>
      <c r="E28" s="89" t="s">
        <v>205</v>
      </c>
      <c r="F28" s="89" t="s">
        <v>206</v>
      </c>
      <c r="G28" s="89" t="s">
        <v>154</v>
      </c>
      <c r="H28" s="90">
        <v>54174758.68</v>
      </c>
      <c r="I28" s="90">
        <v>28995685.59</v>
      </c>
      <c r="J28" s="91">
        <f t="shared" si="0"/>
        <v>64.1199999953473</v>
      </c>
      <c r="K28" s="90">
        <v>10384118.66</v>
      </c>
      <c r="L28" s="90">
        <v>5557657.1399999997</v>
      </c>
      <c r="M28" s="91">
        <f t="shared" si="1"/>
        <v>12.28999999620088</v>
      </c>
      <c r="N28" s="90">
        <v>21844340.449999999</v>
      </c>
      <c r="O28" s="90">
        <v>10667626.689999999</v>
      </c>
      <c r="P28" s="91">
        <f t="shared" si="2"/>
        <v>23.590000008451835</v>
      </c>
      <c r="Q28" s="90">
        <f t="shared" si="3"/>
        <v>86403217.790000007</v>
      </c>
      <c r="R28" s="92">
        <f t="shared" si="3"/>
        <v>45220969.419999994</v>
      </c>
      <c r="T28" s="76"/>
      <c r="U28" s="93"/>
      <c r="V28" s="93"/>
      <c r="W28" s="93"/>
    </row>
    <row r="29" spans="1:23" hidden="1" x14ac:dyDescent="0.25">
      <c r="A29" s="88">
        <v>366</v>
      </c>
      <c r="B29" s="88" t="s">
        <v>105</v>
      </c>
      <c r="C29" s="89" t="s">
        <v>199</v>
      </c>
      <c r="D29" s="89" t="s">
        <v>200</v>
      </c>
      <c r="E29" s="89" t="s">
        <v>207</v>
      </c>
      <c r="F29" s="89" t="s">
        <v>208</v>
      </c>
      <c r="G29" s="89" t="s">
        <v>154</v>
      </c>
      <c r="H29" s="90">
        <v>108877695.18000001</v>
      </c>
      <c r="I29" s="90">
        <v>47271166.229999997</v>
      </c>
      <c r="J29" s="91">
        <f t="shared" si="0"/>
        <v>54.340000003285382</v>
      </c>
      <c r="K29" s="90">
        <v>20706378.41</v>
      </c>
      <c r="L29" s="90">
        <v>8994918.2699999996</v>
      </c>
      <c r="M29" s="91">
        <f t="shared" si="1"/>
        <v>10.340000000066674</v>
      </c>
      <c r="N29" s="90">
        <v>74340281.769999996</v>
      </c>
      <c r="O29" s="90">
        <v>30725388.129999999</v>
      </c>
      <c r="P29" s="91">
        <f t="shared" si="2"/>
        <v>35.319999996647951</v>
      </c>
      <c r="Q29" s="90">
        <f t="shared" si="3"/>
        <v>203924355.36000001</v>
      </c>
      <c r="R29" s="92">
        <f t="shared" si="3"/>
        <v>86991472.629999995</v>
      </c>
      <c r="T29" s="76"/>
      <c r="U29" s="93"/>
      <c r="V29" s="93"/>
      <c r="W29" s="93"/>
    </row>
    <row r="30" spans="1:23" hidden="1" x14ac:dyDescent="0.25">
      <c r="A30" s="88">
        <v>367</v>
      </c>
      <c r="B30" s="88" t="s">
        <v>105</v>
      </c>
      <c r="C30" s="89" t="s">
        <v>199</v>
      </c>
      <c r="D30" s="89" t="s">
        <v>200</v>
      </c>
      <c r="E30" s="89" t="s">
        <v>209</v>
      </c>
      <c r="F30" s="89" t="s">
        <v>210</v>
      </c>
      <c r="G30" s="89" t="s">
        <v>154</v>
      </c>
      <c r="H30" s="90">
        <v>40240106.219999999</v>
      </c>
      <c r="I30" s="90">
        <v>19967644.48</v>
      </c>
      <c r="J30" s="91">
        <f t="shared" si="0"/>
        <v>69.420000011465902</v>
      </c>
      <c r="K30" s="90">
        <v>7644586.6299999999</v>
      </c>
      <c r="L30" s="90">
        <v>3793909.98</v>
      </c>
      <c r="M30" s="91">
        <f t="shared" si="1"/>
        <v>13.19000000820831</v>
      </c>
      <c r="N30" s="90">
        <v>10307817.880000001</v>
      </c>
      <c r="O30" s="90">
        <v>5001978.3499999996</v>
      </c>
      <c r="P30" s="91">
        <f t="shared" si="2"/>
        <v>17.389999980325779</v>
      </c>
      <c r="Q30" s="90">
        <f t="shared" si="3"/>
        <v>58192510.730000004</v>
      </c>
      <c r="R30" s="92">
        <f t="shared" si="3"/>
        <v>28763532.810000002</v>
      </c>
      <c r="T30" s="76"/>
      <c r="U30" s="93"/>
      <c r="V30" s="93"/>
      <c r="W30" s="93"/>
    </row>
    <row r="31" spans="1:23" hidden="1" x14ac:dyDescent="0.25">
      <c r="A31" s="88">
        <v>368</v>
      </c>
      <c r="B31" s="88" t="s">
        <v>105</v>
      </c>
      <c r="C31" s="89" t="s">
        <v>199</v>
      </c>
      <c r="D31" s="89" t="s">
        <v>200</v>
      </c>
      <c r="E31" s="89" t="s">
        <v>211</v>
      </c>
      <c r="F31" s="89" t="s">
        <v>212</v>
      </c>
      <c r="G31" s="89" t="s">
        <v>154</v>
      </c>
      <c r="H31" s="90">
        <v>61193678.579999998</v>
      </c>
      <c r="I31" s="90">
        <v>29841929.98</v>
      </c>
      <c r="J31" s="91">
        <f t="shared" si="0"/>
        <v>70.3000000033216</v>
      </c>
      <c r="K31" s="90">
        <v>11729492.390000001</v>
      </c>
      <c r="L31" s="90">
        <v>5717934.5199999996</v>
      </c>
      <c r="M31" s="91">
        <f t="shared" si="1"/>
        <v>13.469999998136604</v>
      </c>
      <c r="N31" s="90">
        <v>14834636.789999999</v>
      </c>
      <c r="O31" s="90">
        <v>6889538.0300000003</v>
      </c>
      <c r="P31" s="91">
        <f t="shared" si="2"/>
        <v>16.229999998541793</v>
      </c>
      <c r="Q31" s="90">
        <f t="shared" si="3"/>
        <v>87757807.75999999</v>
      </c>
      <c r="R31" s="92">
        <f t="shared" si="3"/>
        <v>42449402.530000001</v>
      </c>
      <c r="T31" s="76"/>
      <c r="U31" s="93"/>
      <c r="V31" s="93"/>
      <c r="W31" s="93"/>
    </row>
    <row r="32" spans="1:23" hidden="1" x14ac:dyDescent="0.25">
      <c r="A32" s="88">
        <v>369</v>
      </c>
      <c r="B32" s="88" t="s">
        <v>105</v>
      </c>
      <c r="C32" s="89" t="s">
        <v>199</v>
      </c>
      <c r="D32" s="89" t="s">
        <v>200</v>
      </c>
      <c r="E32" s="89" t="s">
        <v>213</v>
      </c>
      <c r="F32" s="89" t="s">
        <v>214</v>
      </c>
      <c r="G32" s="89" t="s">
        <v>154</v>
      </c>
      <c r="H32" s="90">
        <v>52868779.189999998</v>
      </c>
      <c r="I32" s="90">
        <v>19310049.420000002</v>
      </c>
      <c r="J32" s="91">
        <f t="shared" si="0"/>
        <v>71.619999981648135</v>
      </c>
      <c r="K32" s="90">
        <v>10133790.9</v>
      </c>
      <c r="L32" s="90">
        <v>3701856.72</v>
      </c>
      <c r="M32" s="91">
        <f t="shared" si="1"/>
        <v>13.729999983524847</v>
      </c>
      <c r="N32" s="90">
        <v>13804642.32</v>
      </c>
      <c r="O32" s="90">
        <v>3949905.4</v>
      </c>
      <c r="P32" s="91">
        <f t="shared" si="2"/>
        <v>14.650000034827038</v>
      </c>
      <c r="Q32" s="90">
        <f t="shared" si="3"/>
        <v>76807212.409999996</v>
      </c>
      <c r="R32" s="92">
        <f t="shared" si="3"/>
        <v>26961811.539999999</v>
      </c>
      <c r="T32" s="76"/>
      <c r="U32" s="93"/>
      <c r="V32" s="93"/>
      <c r="W32" s="93"/>
    </row>
    <row r="33" spans="1:23" hidden="1" x14ac:dyDescent="0.25">
      <c r="A33" s="88">
        <v>370</v>
      </c>
      <c r="B33" s="88" t="s">
        <v>105</v>
      </c>
      <c r="C33" s="89" t="s">
        <v>199</v>
      </c>
      <c r="D33" s="89" t="s">
        <v>200</v>
      </c>
      <c r="E33" s="89" t="s">
        <v>215</v>
      </c>
      <c r="F33" s="89" t="s">
        <v>216</v>
      </c>
      <c r="G33" s="89" t="s">
        <v>154</v>
      </c>
      <c r="H33" s="90">
        <v>27443251.420000002</v>
      </c>
      <c r="I33" s="90">
        <v>10898801.25</v>
      </c>
      <c r="J33" s="91">
        <f t="shared" si="0"/>
        <v>67.87000000550492</v>
      </c>
      <c r="K33" s="90">
        <v>5240520.3099999996</v>
      </c>
      <c r="L33" s="90">
        <v>2081161.99</v>
      </c>
      <c r="M33" s="91">
        <f t="shared" si="1"/>
        <v>12.960000006675655</v>
      </c>
      <c r="N33" s="90">
        <v>7948148.9299999997</v>
      </c>
      <c r="O33" s="90">
        <v>3078385.44</v>
      </c>
      <c r="P33" s="91">
        <f t="shared" si="2"/>
        <v>19.16999998781942</v>
      </c>
      <c r="Q33" s="90">
        <f t="shared" si="3"/>
        <v>40631920.659999996</v>
      </c>
      <c r="R33" s="92">
        <f t="shared" si="3"/>
        <v>16058348.68</v>
      </c>
      <c r="T33" s="76"/>
      <c r="U33" s="93"/>
      <c r="V33" s="93"/>
      <c r="W33" s="93"/>
    </row>
    <row r="34" spans="1:23" hidden="1" x14ac:dyDescent="0.25">
      <c r="A34" s="88">
        <v>371</v>
      </c>
      <c r="B34" s="88" t="s">
        <v>105</v>
      </c>
      <c r="C34" s="89" t="s">
        <v>199</v>
      </c>
      <c r="D34" s="89" t="s">
        <v>200</v>
      </c>
      <c r="E34" s="89" t="s">
        <v>217</v>
      </c>
      <c r="F34" s="89" t="s">
        <v>218</v>
      </c>
      <c r="G34" s="89" t="s">
        <v>154</v>
      </c>
      <c r="H34" s="90">
        <v>37191424.329999998</v>
      </c>
      <c r="I34" s="90">
        <v>10681314.060000001</v>
      </c>
      <c r="J34" s="91">
        <f t="shared" si="0"/>
        <v>76.559999997247616</v>
      </c>
      <c r="K34" s="90">
        <v>7128784.1900000004</v>
      </c>
      <c r="L34" s="90">
        <v>2048088.96</v>
      </c>
      <c r="M34" s="91">
        <f t="shared" si="1"/>
        <v>14.680000034748803</v>
      </c>
      <c r="N34" s="90">
        <v>4454433.53</v>
      </c>
      <c r="O34" s="90">
        <v>1222156.6200000001</v>
      </c>
      <c r="P34" s="91">
        <f t="shared" si="2"/>
        <v>8.7599999680035783</v>
      </c>
      <c r="Q34" s="90">
        <f t="shared" si="3"/>
        <v>48774642.049999997</v>
      </c>
      <c r="R34" s="92">
        <f t="shared" si="3"/>
        <v>13951559.640000001</v>
      </c>
      <c r="T34" s="76"/>
      <c r="U34" s="93"/>
      <c r="V34" s="93"/>
      <c r="W34" s="93"/>
    </row>
    <row r="35" spans="1:23" hidden="1" x14ac:dyDescent="0.25">
      <c r="A35" s="88">
        <v>372</v>
      </c>
      <c r="B35" s="88" t="s">
        <v>105</v>
      </c>
      <c r="C35" s="89" t="s">
        <v>219</v>
      </c>
      <c r="D35" s="89" t="s">
        <v>220</v>
      </c>
      <c r="E35" s="89" t="s">
        <v>221</v>
      </c>
      <c r="F35" s="89" t="s">
        <v>222</v>
      </c>
      <c r="G35" s="89" t="s">
        <v>154</v>
      </c>
      <c r="H35" s="90">
        <v>105798015.02</v>
      </c>
      <c r="I35" s="90">
        <v>61206867.009999998</v>
      </c>
      <c r="J35" s="91">
        <f t="shared" si="0"/>
        <v>18.600000000176255</v>
      </c>
      <c r="K35" s="90">
        <v>19376086.41</v>
      </c>
      <c r="L35" s="90">
        <v>11221258.949999999</v>
      </c>
      <c r="M35" s="91">
        <f t="shared" si="1"/>
        <v>3.4099999994751866</v>
      </c>
      <c r="N35" s="90">
        <v>484746157.49000001</v>
      </c>
      <c r="O35" s="90">
        <v>256641051.50999999</v>
      </c>
      <c r="P35" s="91">
        <f t="shared" si="2"/>
        <v>77.990000000348573</v>
      </c>
      <c r="Q35" s="90">
        <f t="shared" si="3"/>
        <v>609920258.91999996</v>
      </c>
      <c r="R35" s="92">
        <f t="shared" si="3"/>
        <v>329069177.46999997</v>
      </c>
      <c r="T35" s="76"/>
      <c r="U35" s="93"/>
      <c r="V35" s="93"/>
      <c r="W35" s="93"/>
    </row>
    <row r="36" spans="1:23" hidden="1" x14ac:dyDescent="0.25">
      <c r="A36" s="88">
        <v>373</v>
      </c>
      <c r="B36" s="88" t="s">
        <v>105</v>
      </c>
      <c r="C36" s="89" t="s">
        <v>219</v>
      </c>
      <c r="D36" s="89" t="s">
        <v>220</v>
      </c>
      <c r="E36" s="89" t="s">
        <v>223</v>
      </c>
      <c r="F36" s="89" t="s">
        <v>224</v>
      </c>
      <c r="G36" s="89" t="s">
        <v>154</v>
      </c>
      <c r="H36" s="90">
        <v>56189431.159999996</v>
      </c>
      <c r="I36" s="90">
        <v>23315136.27</v>
      </c>
      <c r="J36" s="91">
        <f t="shared" si="0"/>
        <v>71.22000000428875</v>
      </c>
      <c r="K36" s="90">
        <v>10289086.68</v>
      </c>
      <c r="L36" s="90">
        <v>4268876.4000000004</v>
      </c>
      <c r="M36" s="91">
        <f t="shared" si="1"/>
        <v>13.040000011387804</v>
      </c>
      <c r="N36" s="90">
        <v>12760641.24</v>
      </c>
      <c r="O36" s="90">
        <v>5152769.51</v>
      </c>
      <c r="P36" s="91">
        <f t="shared" si="2"/>
        <v>15.739999984323443</v>
      </c>
      <c r="Q36" s="90">
        <f t="shared" si="3"/>
        <v>79239159.079999998</v>
      </c>
      <c r="R36" s="92">
        <f t="shared" si="3"/>
        <v>32736782.18</v>
      </c>
      <c r="T36" s="76"/>
      <c r="U36" s="93"/>
      <c r="V36" s="93"/>
      <c r="W36" s="93"/>
    </row>
    <row r="37" spans="1:23" hidden="1" x14ac:dyDescent="0.25">
      <c r="A37" s="88">
        <v>374</v>
      </c>
      <c r="B37" s="88" t="s">
        <v>105</v>
      </c>
      <c r="C37" s="89" t="s">
        <v>219</v>
      </c>
      <c r="D37" s="89" t="s">
        <v>220</v>
      </c>
      <c r="E37" s="89" t="s">
        <v>225</v>
      </c>
      <c r="F37" s="89" t="s">
        <v>226</v>
      </c>
      <c r="G37" s="89" t="s">
        <v>154</v>
      </c>
      <c r="H37" s="90">
        <v>31725645.789999999</v>
      </c>
      <c r="I37" s="90">
        <v>13605614.439999999</v>
      </c>
      <c r="J37" s="91">
        <f t="shared" si="0"/>
        <v>71.529999992991904</v>
      </c>
      <c r="K37" s="90">
        <v>5810306.1200000001</v>
      </c>
      <c r="L37" s="90">
        <v>2491731.4300000002</v>
      </c>
      <c r="M37" s="91">
        <f t="shared" si="1"/>
        <v>13.100000000473168</v>
      </c>
      <c r="N37" s="90">
        <v>7162662.8200000003</v>
      </c>
      <c r="O37" s="90">
        <v>2923504.74</v>
      </c>
      <c r="P37" s="91">
        <f t="shared" si="2"/>
        <v>15.370000006534934</v>
      </c>
      <c r="Q37" s="90">
        <f t="shared" si="3"/>
        <v>44698614.729999997</v>
      </c>
      <c r="R37" s="92">
        <f t="shared" si="3"/>
        <v>19020850.609999999</v>
      </c>
      <c r="T37" s="76"/>
      <c r="U37" s="93"/>
      <c r="V37" s="93"/>
      <c r="W37" s="93"/>
    </row>
    <row r="38" spans="1:23" hidden="1" x14ac:dyDescent="0.25">
      <c r="A38" s="88">
        <v>375</v>
      </c>
      <c r="B38" s="88" t="s">
        <v>105</v>
      </c>
      <c r="C38" s="89" t="s">
        <v>219</v>
      </c>
      <c r="D38" s="89" t="s">
        <v>220</v>
      </c>
      <c r="E38" s="89" t="s">
        <v>227</v>
      </c>
      <c r="F38" s="89" t="s">
        <v>228</v>
      </c>
      <c r="G38" s="89" t="s">
        <v>154</v>
      </c>
      <c r="H38" s="90">
        <v>30532453.289999999</v>
      </c>
      <c r="I38" s="90">
        <v>12217087.5</v>
      </c>
      <c r="J38" s="91">
        <f t="shared" si="0"/>
        <v>62.339999982946814</v>
      </c>
      <c r="K38" s="90">
        <v>5586225.8099999996</v>
      </c>
      <c r="L38" s="90">
        <v>2236075.85</v>
      </c>
      <c r="M38" s="91">
        <f t="shared" si="1"/>
        <v>11.410000006209973</v>
      </c>
      <c r="N38" s="90">
        <v>13178397.32</v>
      </c>
      <c r="O38" s="90">
        <v>5144346.28</v>
      </c>
      <c r="P38" s="91">
        <f t="shared" si="2"/>
        <v>26.250000010843216</v>
      </c>
      <c r="Q38" s="90">
        <f t="shared" si="3"/>
        <v>49297076.420000002</v>
      </c>
      <c r="R38" s="92">
        <f t="shared" si="3"/>
        <v>19597509.629999999</v>
      </c>
      <c r="T38" s="76"/>
      <c r="U38" s="93"/>
      <c r="V38" s="93"/>
      <c r="W38" s="93"/>
    </row>
    <row r="39" spans="1:23" hidden="1" x14ac:dyDescent="0.25">
      <c r="A39" s="88">
        <v>376</v>
      </c>
      <c r="B39" s="88" t="s">
        <v>105</v>
      </c>
      <c r="C39" s="89" t="s">
        <v>219</v>
      </c>
      <c r="D39" s="89" t="s">
        <v>220</v>
      </c>
      <c r="E39" s="89" t="s">
        <v>229</v>
      </c>
      <c r="F39" s="89" t="s">
        <v>230</v>
      </c>
      <c r="G39" s="89" t="s">
        <v>154</v>
      </c>
      <c r="H39" s="90">
        <v>27476212.289999999</v>
      </c>
      <c r="I39" s="90">
        <v>11630131.890000001</v>
      </c>
      <c r="J39" s="91">
        <f t="shared" si="0"/>
        <v>68.629999972872866</v>
      </c>
      <c r="K39" s="90">
        <v>5031940.88</v>
      </c>
      <c r="L39" s="90">
        <v>2130129.0699999998</v>
      </c>
      <c r="M39" s="91">
        <f t="shared" si="1"/>
        <v>12.570000013672733</v>
      </c>
      <c r="N39" s="90">
        <v>7795561.5499999998</v>
      </c>
      <c r="O39" s="90">
        <v>3185873.23</v>
      </c>
      <c r="P39" s="91">
        <f t="shared" si="2"/>
        <v>18.800000013454394</v>
      </c>
      <c r="Q39" s="90">
        <f t="shared" si="3"/>
        <v>40303714.719999999</v>
      </c>
      <c r="R39" s="92">
        <f t="shared" si="3"/>
        <v>16946134.190000001</v>
      </c>
      <c r="T39" s="76"/>
      <c r="U39" s="93"/>
      <c r="V39" s="93"/>
      <c r="W39" s="93"/>
    </row>
    <row r="40" spans="1:23" hidden="1" x14ac:dyDescent="0.25">
      <c r="A40" s="88">
        <v>377</v>
      </c>
      <c r="B40" s="88" t="s">
        <v>105</v>
      </c>
      <c r="C40" s="89" t="s">
        <v>219</v>
      </c>
      <c r="D40" s="89" t="s">
        <v>220</v>
      </c>
      <c r="E40" s="89" t="s">
        <v>231</v>
      </c>
      <c r="F40" s="89" t="s">
        <v>232</v>
      </c>
      <c r="G40" s="89" t="s">
        <v>154</v>
      </c>
      <c r="H40" s="90">
        <v>48527402.740000002</v>
      </c>
      <c r="I40" s="90">
        <v>19527332.239999998</v>
      </c>
      <c r="J40" s="91">
        <f t="shared" si="0"/>
        <v>67.629999998943674</v>
      </c>
      <c r="K40" s="90">
        <v>8887417.6699999999</v>
      </c>
      <c r="L40" s="90">
        <v>3577460.39</v>
      </c>
      <c r="M40" s="91">
        <f t="shared" si="1"/>
        <v>12.389999985575145</v>
      </c>
      <c r="N40" s="90">
        <v>14948763.34</v>
      </c>
      <c r="O40" s="90">
        <v>5768979.7199999997</v>
      </c>
      <c r="P40" s="91">
        <f t="shared" si="2"/>
        <v>19.980000015481178</v>
      </c>
      <c r="Q40" s="90">
        <f t="shared" si="3"/>
        <v>72363583.75</v>
      </c>
      <c r="R40" s="92">
        <f t="shared" si="3"/>
        <v>28873772.349999998</v>
      </c>
      <c r="T40" s="76"/>
      <c r="U40" s="93"/>
      <c r="V40" s="93"/>
      <c r="W40" s="93"/>
    </row>
    <row r="41" spans="1:23" hidden="1" x14ac:dyDescent="0.25">
      <c r="A41" s="88">
        <v>378</v>
      </c>
      <c r="B41" s="88" t="s">
        <v>105</v>
      </c>
      <c r="C41" s="89" t="s">
        <v>219</v>
      </c>
      <c r="D41" s="89" t="s">
        <v>220</v>
      </c>
      <c r="E41" s="89" t="s">
        <v>233</v>
      </c>
      <c r="F41" s="89" t="s">
        <v>234</v>
      </c>
      <c r="G41" s="89" t="s">
        <v>154</v>
      </c>
      <c r="H41" s="90">
        <v>37183978.170000002</v>
      </c>
      <c r="I41" s="90">
        <v>18020407.780000001</v>
      </c>
      <c r="J41" s="91">
        <f t="shared" si="0"/>
        <v>69.080000007544186</v>
      </c>
      <c r="K41" s="90">
        <v>6808977.7599999998</v>
      </c>
      <c r="L41" s="90">
        <v>3299915.44</v>
      </c>
      <c r="M41" s="91">
        <f t="shared" si="1"/>
        <v>12.650000011270288</v>
      </c>
      <c r="N41" s="90">
        <v>10212894.01</v>
      </c>
      <c r="O41" s="90">
        <v>4765964.82</v>
      </c>
      <c r="P41" s="91">
        <f t="shared" si="2"/>
        <v>18.269999981185517</v>
      </c>
      <c r="Q41" s="90">
        <f t="shared" si="3"/>
        <v>54205849.939999998</v>
      </c>
      <c r="R41" s="92">
        <f t="shared" si="3"/>
        <v>26086288.040000003</v>
      </c>
      <c r="T41" s="76"/>
      <c r="U41" s="93"/>
      <c r="V41" s="93"/>
      <c r="W41" s="93"/>
    </row>
    <row r="42" spans="1:23" hidden="1" x14ac:dyDescent="0.25">
      <c r="A42" s="88">
        <v>379</v>
      </c>
      <c r="B42" s="88" t="s">
        <v>105</v>
      </c>
      <c r="C42" s="89" t="s">
        <v>219</v>
      </c>
      <c r="D42" s="89" t="s">
        <v>220</v>
      </c>
      <c r="E42" s="89" t="s">
        <v>235</v>
      </c>
      <c r="F42" s="89" t="s">
        <v>236</v>
      </c>
      <c r="G42" s="89" t="s">
        <v>154</v>
      </c>
      <c r="H42" s="90">
        <v>35046998.899999999</v>
      </c>
      <c r="I42" s="90">
        <v>16106972.25</v>
      </c>
      <c r="J42" s="91">
        <f t="shared" si="0"/>
        <v>64.489999989686055</v>
      </c>
      <c r="K42" s="90">
        <v>6414613.7199999997</v>
      </c>
      <c r="L42" s="90">
        <v>2947158.82</v>
      </c>
      <c r="M42" s="91">
        <f t="shared" si="1"/>
        <v>11.799999982703341</v>
      </c>
      <c r="N42" s="90">
        <v>13056710.27</v>
      </c>
      <c r="O42" s="90">
        <v>5921791.1699999999</v>
      </c>
      <c r="P42" s="91">
        <f t="shared" si="2"/>
        <v>23.71000002761059</v>
      </c>
      <c r="Q42" s="90">
        <f t="shared" si="3"/>
        <v>54518322.890000001</v>
      </c>
      <c r="R42" s="92">
        <f t="shared" si="3"/>
        <v>24975922.240000002</v>
      </c>
      <c r="T42" s="76"/>
      <c r="U42" s="93"/>
      <c r="V42" s="93"/>
      <c r="W42" s="93"/>
    </row>
    <row r="43" spans="1:23" hidden="1" x14ac:dyDescent="0.25">
      <c r="A43" s="88">
        <v>380</v>
      </c>
      <c r="B43" s="88" t="s">
        <v>105</v>
      </c>
      <c r="C43" s="89" t="s">
        <v>219</v>
      </c>
      <c r="D43" s="89" t="s">
        <v>220</v>
      </c>
      <c r="E43" s="89" t="s">
        <v>237</v>
      </c>
      <c r="F43" s="89" t="s">
        <v>238</v>
      </c>
      <c r="G43" s="89" t="s">
        <v>154</v>
      </c>
      <c r="H43" s="90">
        <v>63351396.039999999</v>
      </c>
      <c r="I43" s="90">
        <v>23342880.359999999</v>
      </c>
      <c r="J43" s="91">
        <f t="shared" si="0"/>
        <v>69.259999992778134</v>
      </c>
      <c r="K43" s="90">
        <v>11602317.140000001</v>
      </c>
      <c r="L43" s="90">
        <v>4273573.82</v>
      </c>
      <c r="M43" s="91">
        <f t="shared" si="1"/>
        <v>12.679999990469764</v>
      </c>
      <c r="N43" s="90">
        <v>17054338.16</v>
      </c>
      <c r="O43" s="90">
        <v>6086809.4100000001</v>
      </c>
      <c r="P43" s="91">
        <f t="shared" si="2"/>
        <v>18.060000016752085</v>
      </c>
      <c r="Q43" s="90">
        <f t="shared" si="3"/>
        <v>92008051.340000004</v>
      </c>
      <c r="R43" s="92">
        <f t="shared" si="3"/>
        <v>33703263.590000004</v>
      </c>
      <c r="T43" s="76"/>
      <c r="U43" s="93"/>
      <c r="V43" s="93"/>
      <c r="W43" s="93"/>
    </row>
    <row r="44" spans="1:23" hidden="1" x14ac:dyDescent="0.25">
      <c r="A44" s="88">
        <v>381</v>
      </c>
      <c r="B44" s="88" t="s">
        <v>105</v>
      </c>
      <c r="C44" s="89" t="s">
        <v>219</v>
      </c>
      <c r="D44" s="89" t="s">
        <v>220</v>
      </c>
      <c r="E44" s="89" t="s">
        <v>239</v>
      </c>
      <c r="F44" s="89" t="s">
        <v>240</v>
      </c>
      <c r="G44" s="89" t="s">
        <v>154</v>
      </c>
      <c r="H44" s="90">
        <v>47007311.729999997</v>
      </c>
      <c r="I44" s="90">
        <v>13261331.640000001</v>
      </c>
      <c r="J44" s="91">
        <f t="shared" si="0"/>
        <v>68.920000014447837</v>
      </c>
      <c r="K44" s="90">
        <v>8609024.7899999991</v>
      </c>
      <c r="L44" s="90">
        <v>2428293.75</v>
      </c>
      <c r="M44" s="91">
        <f t="shared" si="1"/>
        <v>12.619999999116498</v>
      </c>
      <c r="N44" s="90">
        <v>12932326.699999999</v>
      </c>
      <c r="O44" s="90">
        <v>3552004.96</v>
      </c>
      <c r="P44" s="91">
        <f t="shared" si="2"/>
        <v>18.459999986435658</v>
      </c>
      <c r="Q44" s="90">
        <f t="shared" si="3"/>
        <v>68548663.219999999</v>
      </c>
      <c r="R44" s="92">
        <f t="shared" si="3"/>
        <v>19241630.350000001</v>
      </c>
      <c r="T44" s="76"/>
      <c r="U44" s="93"/>
      <c r="V44" s="93"/>
      <c r="W44" s="93"/>
    </row>
    <row r="45" spans="1:23" hidden="1" x14ac:dyDescent="0.25">
      <c r="A45" s="88">
        <v>382</v>
      </c>
      <c r="B45" s="88" t="s">
        <v>105</v>
      </c>
      <c r="C45" s="89" t="s">
        <v>219</v>
      </c>
      <c r="D45" s="89" t="s">
        <v>220</v>
      </c>
      <c r="E45" s="89" t="s">
        <v>241</v>
      </c>
      <c r="F45" s="89" t="s">
        <v>242</v>
      </c>
      <c r="G45" s="89" t="s">
        <v>154</v>
      </c>
      <c r="H45" s="90">
        <v>40453142.649999999</v>
      </c>
      <c r="I45" s="90">
        <v>15466029.99</v>
      </c>
      <c r="J45" s="91">
        <f t="shared" si="0"/>
        <v>67.669999999549319</v>
      </c>
      <c r="K45" s="90">
        <v>7407181.4000000004</v>
      </c>
      <c r="L45" s="90">
        <v>2831743.93</v>
      </c>
      <c r="M45" s="91">
        <f t="shared" si="1"/>
        <v>12.390000010715342</v>
      </c>
      <c r="N45" s="90">
        <v>12306732.24</v>
      </c>
      <c r="O45" s="90">
        <v>4557302.17</v>
      </c>
      <c r="P45" s="91">
        <f t="shared" si="2"/>
        <v>19.93999998973532</v>
      </c>
      <c r="Q45" s="90">
        <f t="shared" si="3"/>
        <v>60167056.289999999</v>
      </c>
      <c r="R45" s="92">
        <f t="shared" si="3"/>
        <v>22855076.090000004</v>
      </c>
      <c r="T45" s="76"/>
      <c r="U45" s="93"/>
      <c r="V45" s="93"/>
      <c r="W45" s="93"/>
    </row>
    <row r="46" spans="1:23" hidden="1" x14ac:dyDescent="0.25">
      <c r="A46" s="88">
        <v>383</v>
      </c>
      <c r="B46" s="88" t="s">
        <v>105</v>
      </c>
      <c r="C46" s="89" t="s">
        <v>219</v>
      </c>
      <c r="D46" s="89" t="s">
        <v>220</v>
      </c>
      <c r="E46" s="89" t="s">
        <v>243</v>
      </c>
      <c r="F46" s="89" t="s">
        <v>244</v>
      </c>
      <c r="G46" s="89" t="s">
        <v>154</v>
      </c>
      <c r="H46" s="90">
        <v>34604987.600000001</v>
      </c>
      <c r="I46" s="90">
        <v>14886923.16</v>
      </c>
      <c r="J46" s="91">
        <f t="shared" si="0"/>
        <v>72.130000015257508</v>
      </c>
      <c r="K46" s="90">
        <v>6337635.25</v>
      </c>
      <c r="L46" s="90">
        <v>2726414.18</v>
      </c>
      <c r="M46" s="91">
        <f t="shared" si="1"/>
        <v>13.209999993376623</v>
      </c>
      <c r="N46" s="90">
        <v>7419362.54</v>
      </c>
      <c r="O46" s="90">
        <v>3025679.93</v>
      </c>
      <c r="P46" s="91">
        <f t="shared" si="2"/>
        <v>14.659999991365869</v>
      </c>
      <c r="Q46" s="90">
        <f t="shared" si="3"/>
        <v>48361985.390000001</v>
      </c>
      <c r="R46" s="92">
        <f t="shared" si="3"/>
        <v>20639017.27</v>
      </c>
      <c r="T46" s="76"/>
      <c r="U46" s="93"/>
      <c r="V46" s="93"/>
      <c r="W46" s="93"/>
    </row>
    <row r="47" spans="1:23" hidden="1" x14ac:dyDescent="0.25">
      <c r="A47" s="88">
        <v>384</v>
      </c>
      <c r="B47" s="88" t="s">
        <v>105</v>
      </c>
      <c r="C47" s="89" t="s">
        <v>245</v>
      </c>
      <c r="D47" s="89" t="s">
        <v>246</v>
      </c>
      <c r="E47" s="89" t="s">
        <v>247</v>
      </c>
      <c r="F47" s="89" t="s">
        <v>248</v>
      </c>
      <c r="G47" s="89" t="s">
        <v>154</v>
      </c>
      <c r="H47" s="90">
        <v>75111050.349999994</v>
      </c>
      <c r="I47" s="90">
        <v>59446218.93</v>
      </c>
      <c r="J47" s="91">
        <f t="shared" si="0"/>
        <v>34.579999999942991</v>
      </c>
      <c r="K47" s="90">
        <v>13705855.189999999</v>
      </c>
      <c r="L47" s="90">
        <v>10847473.73</v>
      </c>
      <c r="M47" s="91">
        <f t="shared" si="1"/>
        <v>6.3100000022622398</v>
      </c>
      <c r="N47" s="90">
        <v>136042575.11000001</v>
      </c>
      <c r="O47" s="90">
        <v>101615558.15000001</v>
      </c>
      <c r="P47" s="91">
        <f t="shared" si="2"/>
        <v>59.109999997794766</v>
      </c>
      <c r="Q47" s="90">
        <f t="shared" si="3"/>
        <v>224859480.65000001</v>
      </c>
      <c r="R47" s="92">
        <f t="shared" si="3"/>
        <v>171909250.81</v>
      </c>
      <c r="T47" s="76"/>
      <c r="U47" s="93"/>
      <c r="V47" s="93"/>
      <c r="W47" s="93"/>
    </row>
    <row r="48" spans="1:23" hidden="1" x14ac:dyDescent="0.25">
      <c r="A48" s="88">
        <v>385</v>
      </c>
      <c r="B48" s="88" t="s">
        <v>105</v>
      </c>
      <c r="C48" s="89" t="s">
        <v>245</v>
      </c>
      <c r="D48" s="89" t="s">
        <v>246</v>
      </c>
      <c r="E48" s="89" t="s">
        <v>249</v>
      </c>
      <c r="F48" s="89" t="s">
        <v>250</v>
      </c>
      <c r="G48" s="89" t="s">
        <v>154</v>
      </c>
      <c r="H48" s="90">
        <v>30355373.02</v>
      </c>
      <c r="I48" s="90">
        <v>17406381.559999999</v>
      </c>
      <c r="J48" s="91">
        <f t="shared" si="0"/>
        <v>72.079999993175605</v>
      </c>
      <c r="K48" s="90">
        <v>5536653.8899999997</v>
      </c>
      <c r="L48" s="90">
        <v>3175553.79</v>
      </c>
      <c r="M48" s="91">
        <f t="shared" si="1"/>
        <v>13.149999979750461</v>
      </c>
      <c r="N48" s="90">
        <v>6399708.6299999999</v>
      </c>
      <c r="O48" s="90">
        <v>3566762.71</v>
      </c>
      <c r="P48" s="91">
        <f t="shared" si="2"/>
        <v>14.770000027073925</v>
      </c>
      <c r="Q48" s="90">
        <f t="shared" si="3"/>
        <v>42291735.539999999</v>
      </c>
      <c r="R48" s="92">
        <f t="shared" si="3"/>
        <v>24148698.059999999</v>
      </c>
      <c r="T48" s="76"/>
      <c r="U48" s="93"/>
      <c r="V48" s="93"/>
      <c r="W48" s="93"/>
    </row>
    <row r="49" spans="1:23" hidden="1" x14ac:dyDescent="0.25">
      <c r="A49" s="88">
        <v>386</v>
      </c>
      <c r="B49" s="88" t="s">
        <v>105</v>
      </c>
      <c r="C49" s="89" t="s">
        <v>245</v>
      </c>
      <c r="D49" s="89" t="s">
        <v>246</v>
      </c>
      <c r="E49" s="89" t="s">
        <v>251</v>
      </c>
      <c r="F49" s="89" t="s">
        <v>252</v>
      </c>
      <c r="G49" s="89" t="s">
        <v>154</v>
      </c>
      <c r="H49" s="90">
        <v>46296087.759999998</v>
      </c>
      <c r="I49" s="90">
        <v>23600678.359999999</v>
      </c>
      <c r="J49" s="91">
        <f t="shared" si="0"/>
        <v>75.090000000674522</v>
      </c>
      <c r="K49" s="90">
        <v>8447857.8200000003</v>
      </c>
      <c r="L49" s="90">
        <v>4305890.18</v>
      </c>
      <c r="M49" s="91">
        <f t="shared" si="1"/>
        <v>13.700000003690759</v>
      </c>
      <c r="N49" s="90">
        <v>7074417.6900000004</v>
      </c>
      <c r="O49" s="90">
        <v>3523286.78</v>
      </c>
      <c r="P49" s="91">
        <f t="shared" si="2"/>
        <v>11.209999995634723</v>
      </c>
      <c r="Q49" s="90">
        <f t="shared" si="3"/>
        <v>61818363.269999996</v>
      </c>
      <c r="R49" s="92">
        <f t="shared" si="3"/>
        <v>31429855.32</v>
      </c>
      <c r="T49" s="76"/>
      <c r="U49" s="93"/>
      <c r="V49" s="93"/>
      <c r="W49" s="93"/>
    </row>
    <row r="50" spans="1:23" hidden="1" x14ac:dyDescent="0.25">
      <c r="A50" s="88">
        <v>387</v>
      </c>
      <c r="B50" s="88" t="s">
        <v>105</v>
      </c>
      <c r="C50" s="89" t="s">
        <v>245</v>
      </c>
      <c r="D50" s="89" t="s">
        <v>246</v>
      </c>
      <c r="E50" s="89" t="s">
        <v>253</v>
      </c>
      <c r="F50" s="89" t="s">
        <v>254</v>
      </c>
      <c r="G50" s="89" t="s">
        <v>154</v>
      </c>
      <c r="H50" s="90">
        <v>37552565.899999999</v>
      </c>
      <c r="I50" s="90">
        <v>16966094.280000001</v>
      </c>
      <c r="J50" s="91">
        <f t="shared" si="0"/>
        <v>64.919999985076828</v>
      </c>
      <c r="K50" s="90">
        <v>6852387.5899999999</v>
      </c>
      <c r="L50" s="90">
        <v>3096861.02</v>
      </c>
      <c r="M50" s="91">
        <f t="shared" si="1"/>
        <v>11.850000009087831</v>
      </c>
      <c r="N50" s="90">
        <v>13961151.24</v>
      </c>
      <c r="O50" s="90">
        <v>6070892.9500000002</v>
      </c>
      <c r="P50" s="91">
        <f t="shared" si="2"/>
        <v>23.230000005835343</v>
      </c>
      <c r="Q50" s="90">
        <f t="shared" si="3"/>
        <v>58366104.729999997</v>
      </c>
      <c r="R50" s="92">
        <f t="shared" si="3"/>
        <v>26133848.25</v>
      </c>
      <c r="T50" s="76"/>
      <c r="U50" s="93"/>
      <c r="V50" s="93"/>
      <c r="W50" s="93"/>
    </row>
    <row r="51" spans="1:23" hidden="1" x14ac:dyDescent="0.25">
      <c r="A51" s="88">
        <v>388</v>
      </c>
      <c r="B51" s="88" t="s">
        <v>105</v>
      </c>
      <c r="C51" s="89" t="s">
        <v>245</v>
      </c>
      <c r="D51" s="89" t="s">
        <v>246</v>
      </c>
      <c r="E51" s="89" t="s">
        <v>255</v>
      </c>
      <c r="F51" s="89" t="s">
        <v>256</v>
      </c>
      <c r="G51" s="89" t="s">
        <v>154</v>
      </c>
      <c r="H51" s="90">
        <v>26482267.280000001</v>
      </c>
      <c r="I51" s="90">
        <v>17171872.059999999</v>
      </c>
      <c r="J51" s="91">
        <f t="shared" si="0"/>
        <v>67.86999998134074</v>
      </c>
      <c r="K51" s="90">
        <v>4830802.1500000004</v>
      </c>
      <c r="L51" s="90">
        <v>3132279.01</v>
      </c>
      <c r="M51" s="91">
        <f t="shared" si="1"/>
        <v>12.380000014410429</v>
      </c>
      <c r="N51" s="90">
        <v>7800891.5899999999</v>
      </c>
      <c r="O51" s="90">
        <v>4996971.76</v>
      </c>
      <c r="P51" s="91">
        <f t="shared" si="2"/>
        <v>19.750000004248825</v>
      </c>
      <c r="Q51" s="90">
        <f t="shared" si="3"/>
        <v>39113961.019999996</v>
      </c>
      <c r="R51" s="92">
        <f t="shared" si="3"/>
        <v>25301122.829999998</v>
      </c>
      <c r="T51" s="76"/>
      <c r="U51" s="93"/>
      <c r="V51" s="93"/>
      <c r="W51" s="93"/>
    </row>
    <row r="52" spans="1:23" hidden="1" x14ac:dyDescent="0.25">
      <c r="A52" s="88">
        <v>389</v>
      </c>
      <c r="B52" s="88" t="s">
        <v>105</v>
      </c>
      <c r="C52" s="89" t="s">
        <v>245</v>
      </c>
      <c r="D52" s="89" t="s">
        <v>246</v>
      </c>
      <c r="E52" s="89" t="s">
        <v>257</v>
      </c>
      <c r="F52" s="89" t="s">
        <v>258</v>
      </c>
      <c r="G52" s="89" t="s">
        <v>154</v>
      </c>
      <c r="H52" s="90">
        <v>11284271.32</v>
      </c>
      <c r="I52" s="90">
        <v>3710615.73</v>
      </c>
      <c r="J52" s="91">
        <f t="shared" si="0"/>
        <v>66.400000021473517</v>
      </c>
      <c r="K52" s="90">
        <v>2055607.71</v>
      </c>
      <c r="L52" s="90">
        <v>676181.48</v>
      </c>
      <c r="M52" s="91">
        <f t="shared" si="1"/>
        <v>12.099999987473776</v>
      </c>
      <c r="N52" s="90">
        <v>3684071.25</v>
      </c>
      <c r="O52" s="90">
        <v>1201479.49</v>
      </c>
      <c r="P52" s="91">
        <f t="shared" si="2"/>
        <v>21.499999991052697</v>
      </c>
      <c r="Q52" s="90">
        <f t="shared" si="3"/>
        <v>17023950.280000001</v>
      </c>
      <c r="R52" s="92">
        <f t="shared" si="3"/>
        <v>5588276.7000000002</v>
      </c>
      <c r="T52" s="76"/>
      <c r="U52" s="93"/>
      <c r="V52" s="93"/>
      <c r="W52" s="93"/>
    </row>
    <row r="53" spans="1:23" hidden="1" x14ac:dyDescent="0.25">
      <c r="A53" s="88">
        <v>390</v>
      </c>
      <c r="B53" s="88" t="s">
        <v>105</v>
      </c>
      <c r="C53" s="89" t="s">
        <v>245</v>
      </c>
      <c r="D53" s="89" t="s">
        <v>246</v>
      </c>
      <c r="E53" s="89" t="s">
        <v>259</v>
      </c>
      <c r="F53" s="89" t="s">
        <v>260</v>
      </c>
      <c r="G53" s="89" t="s">
        <v>154</v>
      </c>
      <c r="H53" s="90">
        <v>16939784.170000002</v>
      </c>
      <c r="I53" s="90">
        <v>7413537.3399999999</v>
      </c>
      <c r="J53" s="91">
        <f t="shared" si="0"/>
        <v>68.490000015640788</v>
      </c>
      <c r="K53" s="90">
        <v>3088828.35</v>
      </c>
      <c r="L53" s="90">
        <v>1351950.38</v>
      </c>
      <c r="M53" s="91">
        <f t="shared" si="1"/>
        <v>12.490000023031593</v>
      </c>
      <c r="N53" s="90">
        <v>5023877.24</v>
      </c>
      <c r="O53" s="90">
        <v>2058774.71</v>
      </c>
      <c r="P53" s="91">
        <f t="shared" si="2"/>
        <v>19.01999996132762</v>
      </c>
      <c r="Q53" s="90">
        <f t="shared" si="3"/>
        <v>25052489.760000005</v>
      </c>
      <c r="R53" s="92">
        <f t="shared" si="3"/>
        <v>10824262.43</v>
      </c>
      <c r="T53" s="76"/>
      <c r="U53" s="93"/>
      <c r="V53" s="93"/>
      <c r="W53" s="93"/>
    </row>
    <row r="54" spans="1:23" hidden="1" x14ac:dyDescent="0.25">
      <c r="A54" s="88">
        <v>391</v>
      </c>
      <c r="B54" s="88" t="s">
        <v>105</v>
      </c>
      <c r="C54" s="89" t="s">
        <v>261</v>
      </c>
      <c r="D54" s="89" t="s">
        <v>262</v>
      </c>
      <c r="E54" s="89" t="s">
        <v>263</v>
      </c>
      <c r="F54" s="89" t="s">
        <v>264</v>
      </c>
      <c r="G54" s="89" t="s">
        <v>154</v>
      </c>
      <c r="H54" s="90">
        <v>119934867.66</v>
      </c>
      <c r="I54" s="90">
        <v>76768231.060000002</v>
      </c>
      <c r="J54" s="91">
        <f t="shared" si="0"/>
        <v>29.900000001807204</v>
      </c>
      <c r="K54" s="90">
        <v>21439082.809999999</v>
      </c>
      <c r="L54" s="90">
        <v>13710446.619999999</v>
      </c>
      <c r="M54" s="91">
        <f t="shared" si="1"/>
        <v>5.3400000013335926</v>
      </c>
      <c r="N54" s="90">
        <v>295234919.54000002</v>
      </c>
      <c r="O54" s="90">
        <v>166271258.96000001</v>
      </c>
      <c r="P54" s="91">
        <f t="shared" si="2"/>
        <v>64.759999996859193</v>
      </c>
      <c r="Q54" s="90">
        <f t="shared" si="3"/>
        <v>436608870.00999999</v>
      </c>
      <c r="R54" s="92">
        <f t="shared" si="3"/>
        <v>256749936.64000002</v>
      </c>
      <c r="T54" s="76"/>
      <c r="U54" s="93"/>
      <c r="V54" s="93"/>
      <c r="W54" s="93"/>
    </row>
    <row r="55" spans="1:23" hidden="1" x14ac:dyDescent="0.25">
      <c r="A55" s="88">
        <v>392</v>
      </c>
      <c r="B55" s="88" t="s">
        <v>105</v>
      </c>
      <c r="C55" s="89" t="s">
        <v>261</v>
      </c>
      <c r="D55" s="89" t="s">
        <v>262</v>
      </c>
      <c r="E55" s="89" t="s">
        <v>265</v>
      </c>
      <c r="F55" s="89" t="s">
        <v>266</v>
      </c>
      <c r="G55" s="89" t="s">
        <v>154</v>
      </c>
      <c r="H55" s="90">
        <v>47260747.740000002</v>
      </c>
      <c r="I55" s="90">
        <v>14174717.300000001</v>
      </c>
      <c r="J55" s="91">
        <f t="shared" si="0"/>
        <v>68.749999993937266</v>
      </c>
      <c r="K55" s="90">
        <v>8424639.1400000006</v>
      </c>
      <c r="L55" s="90">
        <v>2527738.6800000002</v>
      </c>
      <c r="M55" s="91">
        <f t="shared" si="1"/>
        <v>12.260000009642168</v>
      </c>
      <c r="N55" s="90">
        <v>13428008.84</v>
      </c>
      <c r="O55" s="90">
        <v>3915314.64</v>
      </c>
      <c r="P55" s="91">
        <f t="shared" si="2"/>
        <v>18.989999996420561</v>
      </c>
      <c r="Q55" s="90">
        <f t="shared" si="3"/>
        <v>69113395.719999999</v>
      </c>
      <c r="R55" s="92">
        <f t="shared" si="3"/>
        <v>20617770.620000001</v>
      </c>
      <c r="T55" s="76"/>
      <c r="U55" s="93"/>
      <c r="V55" s="93"/>
      <c r="W55" s="93"/>
    </row>
    <row r="56" spans="1:23" hidden="1" x14ac:dyDescent="0.25">
      <c r="A56" s="88">
        <v>393</v>
      </c>
      <c r="B56" s="88" t="s">
        <v>105</v>
      </c>
      <c r="C56" s="89" t="s">
        <v>261</v>
      </c>
      <c r="D56" s="89" t="s">
        <v>262</v>
      </c>
      <c r="E56" s="89" t="s">
        <v>267</v>
      </c>
      <c r="F56" s="89" t="s">
        <v>268</v>
      </c>
      <c r="G56" s="89" t="s">
        <v>154</v>
      </c>
      <c r="H56" s="90">
        <v>41905186.060000002</v>
      </c>
      <c r="I56" s="90">
        <v>21862384.239999998</v>
      </c>
      <c r="J56" s="91">
        <f t="shared" si="0"/>
        <v>65.209999997097782</v>
      </c>
      <c r="K56" s="90">
        <v>7469963.71</v>
      </c>
      <c r="L56" s="90">
        <v>3895735.39</v>
      </c>
      <c r="M56" s="91">
        <f t="shared" si="1"/>
        <v>11.61999999550798</v>
      </c>
      <c r="N56" s="90">
        <v>15499214.689999999</v>
      </c>
      <c r="O56" s="90">
        <v>7768002.5</v>
      </c>
      <c r="P56" s="91">
        <f t="shared" si="2"/>
        <v>23.170000007394236</v>
      </c>
      <c r="Q56" s="90">
        <f t="shared" si="3"/>
        <v>64874364.460000001</v>
      </c>
      <c r="R56" s="92">
        <f t="shared" si="3"/>
        <v>33526122.129999999</v>
      </c>
      <c r="T56" s="76"/>
      <c r="U56" s="93"/>
      <c r="V56" s="93"/>
      <c r="W56" s="93"/>
    </row>
    <row r="57" spans="1:23" hidden="1" x14ac:dyDescent="0.25">
      <c r="A57" s="88">
        <v>394</v>
      </c>
      <c r="B57" s="88" t="s">
        <v>105</v>
      </c>
      <c r="C57" s="89" t="s">
        <v>261</v>
      </c>
      <c r="D57" s="89" t="s">
        <v>262</v>
      </c>
      <c r="E57" s="89" t="s">
        <v>269</v>
      </c>
      <c r="F57" s="89" t="s">
        <v>270</v>
      </c>
      <c r="G57" s="89" t="s">
        <v>154</v>
      </c>
      <c r="H57" s="90">
        <v>77013185.709999993</v>
      </c>
      <c r="I57" s="90">
        <v>29053926.68</v>
      </c>
      <c r="J57" s="91">
        <f t="shared" si="0"/>
        <v>67.359999991987451</v>
      </c>
      <c r="K57" s="90">
        <v>13749747.57</v>
      </c>
      <c r="L57" s="90">
        <v>5188817.37</v>
      </c>
      <c r="M57" s="91">
        <f t="shared" si="1"/>
        <v>12.030000001418891</v>
      </c>
      <c r="N57" s="90">
        <v>24339268.600000001</v>
      </c>
      <c r="O57" s="90">
        <v>8889569.9100000001</v>
      </c>
      <c r="P57" s="91">
        <f t="shared" si="2"/>
        <v>20.610000006593669</v>
      </c>
      <c r="Q57" s="90">
        <f t="shared" si="3"/>
        <v>115102201.88</v>
      </c>
      <c r="R57" s="92">
        <f t="shared" si="3"/>
        <v>43132313.959999993</v>
      </c>
      <c r="T57" s="76"/>
      <c r="U57" s="93"/>
      <c r="V57" s="93"/>
      <c r="W57" s="93"/>
    </row>
    <row r="58" spans="1:23" hidden="1" x14ac:dyDescent="0.25">
      <c r="A58" s="88">
        <v>395</v>
      </c>
      <c r="B58" s="88" t="s">
        <v>105</v>
      </c>
      <c r="C58" s="89" t="s">
        <v>261</v>
      </c>
      <c r="D58" s="89" t="s">
        <v>262</v>
      </c>
      <c r="E58" s="89" t="s">
        <v>271</v>
      </c>
      <c r="F58" s="89" t="s">
        <v>272</v>
      </c>
      <c r="G58" s="89" t="s">
        <v>154</v>
      </c>
      <c r="H58" s="90">
        <v>66579158.590000004</v>
      </c>
      <c r="I58" s="90">
        <v>29689161.879999999</v>
      </c>
      <c r="J58" s="91">
        <f t="shared" si="0"/>
        <v>64.47999999426635</v>
      </c>
      <c r="K58" s="90">
        <v>11868313.810000001</v>
      </c>
      <c r="L58" s="90">
        <v>5290453.9400000004</v>
      </c>
      <c r="M58" s="91">
        <f t="shared" si="1"/>
        <v>11.490000000662413</v>
      </c>
      <c r="N58" s="90">
        <v>27784008.780000001</v>
      </c>
      <c r="O58" s="90">
        <v>11064369.73</v>
      </c>
      <c r="P58" s="91">
        <f t="shared" si="2"/>
        <v>24.030000005071241</v>
      </c>
      <c r="Q58" s="90">
        <f t="shared" si="3"/>
        <v>106231481.18000001</v>
      </c>
      <c r="R58" s="92">
        <f t="shared" si="3"/>
        <v>46043985.549999997</v>
      </c>
      <c r="T58" s="76"/>
      <c r="U58" s="93"/>
      <c r="V58" s="93"/>
      <c r="W58" s="93"/>
    </row>
    <row r="59" spans="1:23" hidden="1" x14ac:dyDescent="0.25">
      <c r="A59" s="88">
        <v>396</v>
      </c>
      <c r="B59" s="88" t="s">
        <v>105</v>
      </c>
      <c r="C59" s="89" t="s">
        <v>261</v>
      </c>
      <c r="D59" s="89" t="s">
        <v>262</v>
      </c>
      <c r="E59" s="89" t="s">
        <v>273</v>
      </c>
      <c r="F59" s="89" t="s">
        <v>274</v>
      </c>
      <c r="G59" s="89" t="s">
        <v>154</v>
      </c>
      <c r="H59" s="90">
        <v>43568014.030000001</v>
      </c>
      <c r="I59" s="90">
        <v>19812388.600000001</v>
      </c>
      <c r="J59" s="91">
        <f t="shared" si="0"/>
        <v>66.349999987776471</v>
      </c>
      <c r="K59" s="90">
        <v>7766377.25</v>
      </c>
      <c r="L59" s="90">
        <v>3532487.67</v>
      </c>
      <c r="M59" s="91">
        <f t="shared" si="1"/>
        <v>11.829999986035025</v>
      </c>
      <c r="N59" s="90">
        <v>15228908.970000001</v>
      </c>
      <c r="O59" s="90">
        <v>6515543.6299999999</v>
      </c>
      <c r="P59" s="91">
        <f t="shared" si="2"/>
        <v>21.820000026188513</v>
      </c>
      <c r="Q59" s="90">
        <f t="shared" si="3"/>
        <v>66563300.25</v>
      </c>
      <c r="R59" s="92">
        <f t="shared" si="3"/>
        <v>29860419.900000002</v>
      </c>
      <c r="T59" s="76"/>
      <c r="U59" s="93"/>
      <c r="V59" s="93"/>
      <c r="W59" s="93"/>
    </row>
    <row r="60" spans="1:23" hidden="1" x14ac:dyDescent="0.25">
      <c r="A60" s="88">
        <v>397</v>
      </c>
      <c r="B60" s="88" t="s">
        <v>105</v>
      </c>
      <c r="C60" s="89" t="s">
        <v>261</v>
      </c>
      <c r="D60" s="89" t="s">
        <v>262</v>
      </c>
      <c r="E60" s="89" t="s">
        <v>275</v>
      </c>
      <c r="F60" s="89" t="s">
        <v>276</v>
      </c>
      <c r="G60" s="89" t="s">
        <v>154</v>
      </c>
      <c r="H60" s="90">
        <v>68626389.019999996</v>
      </c>
      <c r="I60" s="90">
        <v>32144543.829999998</v>
      </c>
      <c r="J60" s="91">
        <f t="shared" si="0"/>
        <v>55.200000006868976</v>
      </c>
      <c r="K60" s="90">
        <v>12233250.43</v>
      </c>
      <c r="L60" s="90">
        <v>5730114.3300000001</v>
      </c>
      <c r="M60" s="91">
        <f t="shared" si="1"/>
        <v>9.839999992787579</v>
      </c>
      <c r="N60" s="90">
        <v>45444054.289999999</v>
      </c>
      <c r="O60" s="90">
        <v>20358211.09</v>
      </c>
      <c r="P60" s="91">
        <f t="shared" si="2"/>
        <v>34.960000000343449</v>
      </c>
      <c r="Q60" s="90">
        <f t="shared" si="3"/>
        <v>126303693.73999998</v>
      </c>
      <c r="R60" s="92">
        <f t="shared" si="3"/>
        <v>58232869.25</v>
      </c>
      <c r="T60" s="76"/>
      <c r="U60" s="93"/>
      <c r="V60" s="93"/>
      <c r="W60" s="93"/>
    </row>
    <row r="61" spans="1:23" hidden="1" x14ac:dyDescent="0.25">
      <c r="A61" s="88">
        <v>398</v>
      </c>
      <c r="B61" s="88" t="s">
        <v>105</v>
      </c>
      <c r="C61" s="89" t="s">
        <v>261</v>
      </c>
      <c r="D61" s="89" t="s">
        <v>262</v>
      </c>
      <c r="E61" s="89" t="s">
        <v>277</v>
      </c>
      <c r="F61" s="89" t="s">
        <v>278</v>
      </c>
      <c r="G61" s="89" t="s">
        <v>154</v>
      </c>
      <c r="H61" s="90">
        <v>69108198.120000005</v>
      </c>
      <c r="I61" s="90">
        <v>30832346.629999999</v>
      </c>
      <c r="J61" s="91">
        <f t="shared" si="0"/>
        <v>58.099999994233784</v>
      </c>
      <c r="K61" s="90">
        <v>12329938.310000001</v>
      </c>
      <c r="L61" s="90">
        <v>5503122.7999999998</v>
      </c>
      <c r="M61" s="91">
        <f t="shared" si="1"/>
        <v>10.370000003086622</v>
      </c>
      <c r="N61" s="90">
        <v>39337185.509999998</v>
      </c>
      <c r="O61" s="90">
        <v>16732252.83</v>
      </c>
      <c r="P61" s="91">
        <f t="shared" si="2"/>
        <v>31.530000002679596</v>
      </c>
      <c r="Q61" s="90">
        <f t="shared" si="3"/>
        <v>120775321.94</v>
      </c>
      <c r="R61" s="92">
        <f t="shared" si="3"/>
        <v>53067722.259999998</v>
      </c>
      <c r="T61" s="76"/>
      <c r="U61" s="93"/>
      <c r="V61" s="93"/>
      <c r="W61" s="93"/>
    </row>
    <row r="62" spans="1:23" hidden="1" x14ac:dyDescent="0.25">
      <c r="A62" s="88">
        <v>399</v>
      </c>
      <c r="B62" s="88" t="s">
        <v>105</v>
      </c>
      <c r="C62" s="89" t="s">
        <v>261</v>
      </c>
      <c r="D62" s="89" t="s">
        <v>262</v>
      </c>
      <c r="E62" s="89" t="s">
        <v>279</v>
      </c>
      <c r="F62" s="89" t="s">
        <v>280</v>
      </c>
      <c r="G62" s="89" t="s">
        <v>154</v>
      </c>
      <c r="H62" s="90">
        <v>41226778.32</v>
      </c>
      <c r="I62" s="90">
        <v>17643571.710000001</v>
      </c>
      <c r="J62" s="91">
        <f t="shared" si="0"/>
        <v>64.500000009870448</v>
      </c>
      <c r="K62" s="90">
        <v>7349031.6299999999</v>
      </c>
      <c r="L62" s="90">
        <v>3145753.1</v>
      </c>
      <c r="M62" s="91">
        <f t="shared" si="1"/>
        <v>11.500000017913038</v>
      </c>
      <c r="N62" s="90">
        <v>16688068.130000001</v>
      </c>
      <c r="O62" s="90">
        <v>6565049.9299999997</v>
      </c>
      <c r="P62" s="91">
        <f t="shared" si="2"/>
        <v>23.999999972216507</v>
      </c>
      <c r="Q62" s="90">
        <f t="shared" si="3"/>
        <v>65263878.080000006</v>
      </c>
      <c r="R62" s="92">
        <f t="shared" si="3"/>
        <v>27354374.740000002</v>
      </c>
      <c r="T62" s="76"/>
      <c r="U62" s="93"/>
      <c r="V62" s="93"/>
      <c r="W62" s="93"/>
    </row>
    <row r="63" spans="1:23" hidden="1" x14ac:dyDescent="0.25">
      <c r="A63" s="88">
        <v>400</v>
      </c>
      <c r="B63" s="88" t="s">
        <v>105</v>
      </c>
      <c r="C63" s="89" t="s">
        <v>261</v>
      </c>
      <c r="D63" s="89" t="s">
        <v>262</v>
      </c>
      <c r="E63" s="89" t="s">
        <v>281</v>
      </c>
      <c r="F63" s="89" t="s">
        <v>282</v>
      </c>
      <c r="G63" s="89" t="s">
        <v>154</v>
      </c>
      <c r="H63" s="90">
        <v>18276295.859999999</v>
      </c>
      <c r="I63" s="90">
        <v>8275878.9500000002</v>
      </c>
      <c r="J63" s="91">
        <f t="shared" si="0"/>
        <v>67.029999985809781</v>
      </c>
      <c r="K63" s="90">
        <v>3275750.24</v>
      </c>
      <c r="L63" s="90">
        <v>1482818.23</v>
      </c>
      <c r="M63" s="91">
        <f t="shared" si="1"/>
        <v>12.009999969351712</v>
      </c>
      <c r="N63" s="90">
        <v>5777011.21</v>
      </c>
      <c r="O63" s="90">
        <v>2587832.66</v>
      </c>
      <c r="P63" s="91">
        <f t="shared" si="2"/>
        <v>20.960000044838509</v>
      </c>
      <c r="Q63" s="90">
        <f t="shared" si="3"/>
        <v>27329057.310000002</v>
      </c>
      <c r="R63" s="92">
        <f t="shared" si="3"/>
        <v>12346529.84</v>
      </c>
      <c r="T63" s="76"/>
      <c r="U63" s="93"/>
      <c r="V63" s="93"/>
      <c r="W63" s="93"/>
    </row>
    <row r="64" spans="1:23" hidden="1" x14ac:dyDescent="0.25">
      <c r="A64" s="88">
        <v>401</v>
      </c>
      <c r="B64" s="88" t="s">
        <v>105</v>
      </c>
      <c r="C64" s="89" t="s">
        <v>261</v>
      </c>
      <c r="D64" s="89" t="s">
        <v>262</v>
      </c>
      <c r="E64" s="89" t="s">
        <v>283</v>
      </c>
      <c r="F64" s="89" t="s">
        <v>284</v>
      </c>
      <c r="G64" s="89" t="s">
        <v>154</v>
      </c>
      <c r="H64" s="90">
        <v>14330277.33</v>
      </c>
      <c r="I64" s="90">
        <v>5870277.3300000001</v>
      </c>
      <c r="J64" s="91">
        <f t="shared" si="0"/>
        <v>55.752426212203318</v>
      </c>
      <c r="K64" s="90">
        <v>2555830.84</v>
      </c>
      <c r="L64" s="90">
        <v>1015830.84</v>
      </c>
      <c r="M64" s="91">
        <f t="shared" si="1"/>
        <v>9.6477612159390969</v>
      </c>
      <c r="N64" s="90">
        <v>3643079.04</v>
      </c>
      <c r="O64" s="90">
        <v>3643079.04</v>
      </c>
      <c r="P64" s="91">
        <f t="shared" si="2"/>
        <v>34.599812571857576</v>
      </c>
      <c r="Q64" s="90">
        <f t="shared" si="3"/>
        <v>20529187.210000001</v>
      </c>
      <c r="R64" s="92">
        <f t="shared" si="3"/>
        <v>10529187.210000001</v>
      </c>
      <c r="T64" s="76"/>
      <c r="U64" s="93"/>
      <c r="V64" s="93"/>
      <c r="W64" s="93"/>
    </row>
    <row r="65" spans="1:24" hidden="1" x14ac:dyDescent="0.25">
      <c r="A65" s="88">
        <v>402</v>
      </c>
      <c r="B65" s="88" t="s">
        <v>105</v>
      </c>
      <c r="C65" s="89" t="s">
        <v>285</v>
      </c>
      <c r="D65" s="89" t="s">
        <v>286</v>
      </c>
      <c r="E65" s="89" t="s">
        <v>287</v>
      </c>
      <c r="F65" s="89" t="s">
        <v>288</v>
      </c>
      <c r="G65" s="89" t="s">
        <v>154</v>
      </c>
      <c r="H65" s="90">
        <v>79901490.819999993</v>
      </c>
      <c r="I65" s="90">
        <v>63018021.57</v>
      </c>
      <c r="J65" s="91">
        <f t="shared" si="0"/>
        <v>26.839999998848338</v>
      </c>
      <c r="K65" s="90">
        <v>14401212.84</v>
      </c>
      <c r="L65" s="90">
        <v>11363905.529999999</v>
      </c>
      <c r="M65" s="91">
        <f t="shared" si="1"/>
        <v>4.8400000002112513</v>
      </c>
      <c r="N65" s="90">
        <v>226228871.66</v>
      </c>
      <c r="O65" s="90">
        <v>160409509.46000001</v>
      </c>
      <c r="P65" s="91">
        <f t="shared" si="2"/>
        <v>68.320000000940411</v>
      </c>
      <c r="Q65" s="90">
        <f t="shared" si="3"/>
        <v>320531575.31999999</v>
      </c>
      <c r="R65" s="92">
        <f t="shared" si="3"/>
        <v>234791436.56</v>
      </c>
      <c r="T65" s="76"/>
      <c r="U65" s="93"/>
      <c r="V65" s="93"/>
      <c r="W65" s="93"/>
    </row>
    <row r="66" spans="1:24" hidden="1" x14ac:dyDescent="0.25">
      <c r="A66" s="88">
        <v>403</v>
      </c>
      <c r="B66" s="88" t="s">
        <v>105</v>
      </c>
      <c r="C66" s="89" t="s">
        <v>285</v>
      </c>
      <c r="D66" s="89" t="s">
        <v>286</v>
      </c>
      <c r="E66" s="89" t="s">
        <v>289</v>
      </c>
      <c r="F66" s="89" t="s">
        <v>290</v>
      </c>
      <c r="G66" s="89" t="s">
        <v>154</v>
      </c>
      <c r="H66" s="90">
        <v>116013743.08</v>
      </c>
      <c r="I66" s="90">
        <v>47301344.5</v>
      </c>
      <c r="J66" s="91">
        <f t="shared" si="0"/>
        <v>51.740000005324795</v>
      </c>
      <c r="K66" s="90">
        <v>20932701.879999999</v>
      </c>
      <c r="L66" s="90">
        <v>8538742.9000000004</v>
      </c>
      <c r="M66" s="91">
        <f t="shared" si="1"/>
        <v>9.3400000012994795</v>
      </c>
      <c r="N66" s="90">
        <v>92815355.129999995</v>
      </c>
      <c r="O66" s="90">
        <v>35581142.780000001</v>
      </c>
      <c r="P66" s="91">
        <f t="shared" si="2"/>
        <v>38.919999993375718</v>
      </c>
      <c r="Q66" s="90">
        <f t="shared" si="3"/>
        <v>229761800.09</v>
      </c>
      <c r="R66" s="92">
        <f t="shared" si="3"/>
        <v>91421230.180000007</v>
      </c>
      <c r="T66" s="76"/>
      <c r="U66" s="93"/>
      <c r="V66" s="93"/>
      <c r="W66" s="93"/>
    </row>
    <row r="67" spans="1:24" hidden="1" x14ac:dyDescent="0.25">
      <c r="A67" s="88">
        <v>404</v>
      </c>
      <c r="B67" s="88" t="s">
        <v>105</v>
      </c>
      <c r="C67" s="89" t="s">
        <v>285</v>
      </c>
      <c r="D67" s="89" t="s">
        <v>286</v>
      </c>
      <c r="E67" s="89" t="s">
        <v>291</v>
      </c>
      <c r="F67" s="89" t="s">
        <v>292</v>
      </c>
      <c r="G67" s="89" t="s">
        <v>154</v>
      </c>
      <c r="H67" s="90">
        <v>46538677.090000004</v>
      </c>
      <c r="I67" s="90">
        <v>20872090.239999998</v>
      </c>
      <c r="J67" s="91">
        <f t="shared" si="0"/>
        <v>67.999999984361892</v>
      </c>
      <c r="K67" s="90">
        <v>8387996.1100000003</v>
      </c>
      <c r="L67" s="90">
        <v>3763115.09</v>
      </c>
      <c r="M67" s="91">
        <f t="shared" si="1"/>
        <v>12.259999986525164</v>
      </c>
      <c r="N67" s="90">
        <v>14001961.640000001</v>
      </c>
      <c r="O67" s="90">
        <v>6059045.0300000003</v>
      </c>
      <c r="P67" s="91">
        <f t="shared" si="2"/>
        <v>19.740000029112945</v>
      </c>
      <c r="Q67" s="90">
        <f t="shared" si="3"/>
        <v>68928634.840000004</v>
      </c>
      <c r="R67" s="92">
        <f t="shared" si="3"/>
        <v>30694250.359999999</v>
      </c>
      <c r="T67" s="76"/>
      <c r="U67" s="93"/>
      <c r="V67" s="93"/>
      <c r="W67" s="93"/>
    </row>
    <row r="68" spans="1:24" hidden="1" x14ac:dyDescent="0.25">
      <c r="A68" s="88">
        <v>405</v>
      </c>
      <c r="B68" s="88" t="s">
        <v>105</v>
      </c>
      <c r="C68" s="89" t="s">
        <v>285</v>
      </c>
      <c r="D68" s="89" t="s">
        <v>286</v>
      </c>
      <c r="E68" s="89" t="s">
        <v>293</v>
      </c>
      <c r="F68" s="89" t="s">
        <v>294</v>
      </c>
      <c r="G68" s="89" t="s">
        <v>154</v>
      </c>
      <c r="H68" s="90">
        <v>33748952.020000003</v>
      </c>
      <c r="I68" s="90">
        <v>16857506.25</v>
      </c>
      <c r="J68" s="91">
        <f t="shared" si="0"/>
        <v>70.499999979298536</v>
      </c>
      <c r="K68" s="90">
        <v>6090055</v>
      </c>
      <c r="L68" s="90">
        <v>3041524.53</v>
      </c>
      <c r="M68" s="91">
        <f t="shared" si="1"/>
        <v>12.719999988256626</v>
      </c>
      <c r="N68" s="90">
        <v>8228768.4100000001</v>
      </c>
      <c r="O68" s="90">
        <v>4012325.61</v>
      </c>
      <c r="P68" s="91">
        <f t="shared" si="2"/>
        <v>16.780000032444836</v>
      </c>
      <c r="Q68" s="90">
        <f t="shared" si="3"/>
        <v>48067775.430000007</v>
      </c>
      <c r="R68" s="92">
        <f t="shared" si="3"/>
        <v>23911356.390000001</v>
      </c>
      <c r="T68" s="76"/>
      <c r="U68" s="93"/>
      <c r="V68" s="93"/>
      <c r="W68" s="93"/>
    </row>
    <row r="69" spans="1:24" hidden="1" x14ac:dyDescent="0.25">
      <c r="A69" s="88">
        <v>406</v>
      </c>
      <c r="B69" s="88" t="s">
        <v>105</v>
      </c>
      <c r="C69" s="89" t="s">
        <v>285</v>
      </c>
      <c r="D69" s="89" t="s">
        <v>286</v>
      </c>
      <c r="E69" s="89" t="s">
        <v>295</v>
      </c>
      <c r="F69" s="89" t="s">
        <v>296</v>
      </c>
      <c r="G69" s="89" t="s">
        <v>154</v>
      </c>
      <c r="H69" s="90">
        <v>45523357.850000001</v>
      </c>
      <c r="I69" s="90">
        <v>24033102.18</v>
      </c>
      <c r="J69" s="91">
        <f t="shared" ref="J69:J71" si="4">I69*100/R69</f>
        <v>74.730000006791059</v>
      </c>
      <c r="K69" s="90">
        <v>8204997.9100000001</v>
      </c>
      <c r="L69" s="90">
        <v>4331940.1399999997</v>
      </c>
      <c r="M69" s="91">
        <f t="shared" ref="M69:M71" si="5">L69*100/R69</f>
        <v>13.470000013607001</v>
      </c>
      <c r="N69" s="90">
        <v>7328748.2400000002</v>
      </c>
      <c r="O69" s="90">
        <v>3794869.6</v>
      </c>
      <c r="P69" s="91">
        <f t="shared" ref="P69:P71" si="6">O69*100/R69</f>
        <v>11.799999979601933</v>
      </c>
      <c r="Q69" s="90">
        <f t="shared" ref="Q69:R81" si="7">H69+K69+N69</f>
        <v>61057104.000000007</v>
      </c>
      <c r="R69" s="92">
        <f t="shared" si="7"/>
        <v>32159911.920000002</v>
      </c>
      <c r="T69" s="76"/>
      <c r="U69" s="93"/>
      <c r="V69" s="93"/>
      <c r="W69" s="93"/>
    </row>
    <row r="70" spans="1:24" hidden="1" x14ac:dyDescent="0.25">
      <c r="A70" s="88">
        <v>407</v>
      </c>
      <c r="B70" s="88" t="s">
        <v>105</v>
      </c>
      <c r="C70" s="89" t="s">
        <v>285</v>
      </c>
      <c r="D70" s="89" t="s">
        <v>286</v>
      </c>
      <c r="E70" s="89" t="s">
        <v>297</v>
      </c>
      <c r="F70" s="89" t="s">
        <v>298</v>
      </c>
      <c r="G70" s="89" t="s">
        <v>154</v>
      </c>
      <c r="H70" s="90">
        <v>54542303.75</v>
      </c>
      <c r="I70" s="90">
        <v>28298375.370000001</v>
      </c>
      <c r="J70" s="91">
        <f t="shared" si="4"/>
        <v>70.530000003633873</v>
      </c>
      <c r="K70" s="90">
        <v>9830546.5500000007</v>
      </c>
      <c r="L70" s="90">
        <v>5099565.45</v>
      </c>
      <c r="M70" s="91">
        <f t="shared" si="5"/>
        <v>12.710000008987484</v>
      </c>
      <c r="N70" s="90">
        <v>13858844.439999999</v>
      </c>
      <c r="O70" s="90">
        <v>6724525.3200000003</v>
      </c>
      <c r="P70" s="91">
        <f t="shared" si="6"/>
        <v>16.759999987378642</v>
      </c>
      <c r="Q70" s="90">
        <f t="shared" si="7"/>
        <v>78231694.739999995</v>
      </c>
      <c r="R70" s="92">
        <f t="shared" si="7"/>
        <v>40122466.140000001</v>
      </c>
      <c r="T70" s="76"/>
      <c r="U70" s="93"/>
      <c r="V70" s="93"/>
      <c r="W70" s="93"/>
    </row>
    <row r="71" spans="1:24" hidden="1" x14ac:dyDescent="0.25">
      <c r="A71" s="88">
        <v>408</v>
      </c>
      <c r="B71" s="88" t="s">
        <v>105</v>
      </c>
      <c r="C71" s="89" t="s">
        <v>285</v>
      </c>
      <c r="D71" s="89" t="s">
        <v>286</v>
      </c>
      <c r="E71" s="89" t="s">
        <v>299</v>
      </c>
      <c r="F71" s="89" t="s">
        <v>300</v>
      </c>
      <c r="G71" s="89" t="s">
        <v>154</v>
      </c>
      <c r="H71" s="90">
        <v>25659833.460000001</v>
      </c>
      <c r="I71" s="90">
        <v>13981829.43</v>
      </c>
      <c r="J71" s="91">
        <f t="shared" si="4"/>
        <v>67.82999997978466</v>
      </c>
      <c r="K71" s="90">
        <v>4632537.1100000003</v>
      </c>
      <c r="L71" s="90">
        <v>2525098.2000000002</v>
      </c>
      <c r="M71" s="91">
        <f t="shared" si="5"/>
        <v>12.250000024135202</v>
      </c>
      <c r="N71" s="90">
        <v>7608819.0499999998</v>
      </c>
      <c r="O71" s="90">
        <v>4106118.86</v>
      </c>
      <c r="P71" s="91">
        <f t="shared" si="6"/>
        <v>19.919999996080154</v>
      </c>
      <c r="Q71" s="90">
        <f t="shared" si="7"/>
        <v>37901189.619999997</v>
      </c>
      <c r="R71" s="92">
        <f t="shared" si="7"/>
        <v>20613046.489999998</v>
      </c>
      <c r="T71" s="76"/>
      <c r="U71" s="93"/>
      <c r="V71" s="93"/>
      <c r="W71" s="93"/>
    </row>
    <row r="72" spans="1:24" hidden="1" x14ac:dyDescent="0.25">
      <c r="A72" s="88"/>
      <c r="B72" s="88"/>
      <c r="C72" s="89"/>
      <c r="D72" s="89"/>
      <c r="E72" s="89"/>
      <c r="F72" s="89"/>
      <c r="G72" s="89"/>
      <c r="H72" s="90"/>
      <c r="I72" s="90"/>
      <c r="J72" s="91"/>
      <c r="K72" s="90"/>
      <c r="L72" s="90"/>
      <c r="M72" s="91"/>
      <c r="N72" s="90"/>
      <c r="O72" s="90"/>
      <c r="P72" s="91"/>
      <c r="Q72" s="90"/>
      <c r="R72" s="92"/>
      <c r="T72" s="76"/>
      <c r="U72" s="93"/>
      <c r="V72" s="93"/>
      <c r="W72" s="93"/>
    </row>
    <row r="73" spans="1:24" x14ac:dyDescent="0.25">
      <c r="A73" s="88">
        <v>409</v>
      </c>
      <c r="B73" s="88" t="s">
        <v>105</v>
      </c>
      <c r="C73" s="89" t="s">
        <v>106</v>
      </c>
      <c r="D73" s="89" t="s">
        <v>107</v>
      </c>
      <c r="E73" s="89" t="s">
        <v>108</v>
      </c>
      <c r="F73" s="89" t="s">
        <v>109</v>
      </c>
      <c r="G73" s="89" t="s">
        <v>154</v>
      </c>
      <c r="H73" s="90">
        <v>93340669.090000004</v>
      </c>
      <c r="I73" s="90">
        <f>R73*J73/100</f>
        <v>41233504.667762384</v>
      </c>
      <c r="J73" s="94">
        <v>25.135322007625202</v>
      </c>
      <c r="K73" s="90">
        <v>18157242.739999998</v>
      </c>
      <c r="L73" s="90">
        <f>M73*R73/100</f>
        <v>8063276.8394648954</v>
      </c>
      <c r="M73" s="94">
        <v>4.9152518426364225</v>
      </c>
      <c r="N73" s="90">
        <v>256155738.16999999</v>
      </c>
      <c r="O73" s="90">
        <f>P73*R73/100</f>
        <v>114749275.49277273</v>
      </c>
      <c r="P73" s="94">
        <v>69.949426149738386</v>
      </c>
      <c r="Q73" s="90">
        <f t="shared" si="7"/>
        <v>367653650</v>
      </c>
      <c r="R73" s="92">
        <v>164046057</v>
      </c>
      <c r="S73" s="95">
        <f>I73+L73+O73</f>
        <v>164046057</v>
      </c>
      <c r="T73" s="96">
        <f>R73*100/Q73</f>
        <v>44.619727561524279</v>
      </c>
      <c r="U73" s="97">
        <f t="shared" ref="U73:U81" si="8">H73*100/Q73</f>
        <v>25.388206832707905</v>
      </c>
      <c r="V73" s="97">
        <f>K73*100/Q73</f>
        <v>4.9386814845983436</v>
      </c>
      <c r="W73" s="97">
        <f>N73*100/Q73</f>
        <v>69.673111682693758</v>
      </c>
      <c r="X73" s="98">
        <f>SUM(U73:W73)</f>
        <v>100</v>
      </c>
    </row>
    <row r="74" spans="1:24" x14ac:dyDescent="0.25">
      <c r="A74" s="88">
        <v>410</v>
      </c>
      <c r="B74" s="88" t="s">
        <v>105</v>
      </c>
      <c r="C74" s="89" t="s">
        <v>106</v>
      </c>
      <c r="D74" s="89" t="s">
        <v>107</v>
      </c>
      <c r="E74" s="89" t="s">
        <v>111</v>
      </c>
      <c r="F74" s="89" t="s">
        <v>112</v>
      </c>
      <c r="G74" s="89" t="s">
        <v>154</v>
      </c>
      <c r="H74" s="90">
        <v>42668441.909999996</v>
      </c>
      <c r="I74" s="90">
        <f t="shared" ref="I74:I81" si="9">R74*J74/100</f>
        <v>18093675.307817489</v>
      </c>
      <c r="J74" s="94">
        <v>66.337828789299294</v>
      </c>
      <c r="K74" s="90">
        <v>8300146.8099999996</v>
      </c>
      <c r="L74" s="90">
        <f t="shared" ref="L74:L81" si="10">M74*R74/100</f>
        <v>3538246.7281917655</v>
      </c>
      <c r="M74" s="94">
        <v>12.972466990588231</v>
      </c>
      <c r="N74" s="90">
        <v>12921964.57</v>
      </c>
      <c r="O74" s="90">
        <f t="shared" ref="O74:O81" si="11">P74*R74/100</f>
        <v>5643126.9639907442</v>
      </c>
      <c r="P74" s="94">
        <v>20.689704220112471</v>
      </c>
      <c r="Q74" s="90">
        <f t="shared" si="7"/>
        <v>63890553.289999999</v>
      </c>
      <c r="R74" s="92">
        <v>27275049</v>
      </c>
      <c r="S74" s="95">
        <f t="shared" ref="S74:S81" si="12">I74+L74+O74</f>
        <v>27275049</v>
      </c>
      <c r="T74" s="96">
        <f t="shared" ref="T74:T81" si="13">R74*100/Q74</f>
        <v>42.690268898123669</v>
      </c>
      <c r="U74" s="97">
        <f t="shared" si="8"/>
        <v>66.783647523488199</v>
      </c>
      <c r="V74" s="97">
        <f t="shared" ref="V74:V81" si="14">K74*100/Q74</f>
        <v>12.99119569731308</v>
      </c>
      <c r="W74" s="97">
        <f t="shared" ref="W74:W81" si="15">N74*100/Q74</f>
        <v>20.225156779198713</v>
      </c>
      <c r="X74" s="98">
        <f t="shared" ref="X74:X81" si="16">SUM(U74:W74)</f>
        <v>99.999999999999986</v>
      </c>
    </row>
    <row r="75" spans="1:24" x14ac:dyDescent="0.25">
      <c r="A75" s="88">
        <v>411</v>
      </c>
      <c r="B75" s="88" t="s">
        <v>105</v>
      </c>
      <c r="C75" s="89" t="s">
        <v>106</v>
      </c>
      <c r="D75" s="89" t="s">
        <v>107</v>
      </c>
      <c r="E75" s="89" t="s">
        <v>113</v>
      </c>
      <c r="F75" s="89" t="s">
        <v>114</v>
      </c>
      <c r="G75" s="89" t="s">
        <v>154</v>
      </c>
      <c r="H75" s="90">
        <v>55459582.130000003</v>
      </c>
      <c r="I75" s="90">
        <f t="shared" si="9"/>
        <v>21964270.838932395</v>
      </c>
      <c r="J75" s="94">
        <v>69.523165526723417</v>
      </c>
      <c r="K75" s="90">
        <v>10788363.800000001</v>
      </c>
      <c r="L75" s="90">
        <f t="shared" si="10"/>
        <v>4295147.783206556</v>
      </c>
      <c r="M75" s="94">
        <v>13.595364602967308</v>
      </c>
      <c r="N75" s="90">
        <v>13057593.08</v>
      </c>
      <c r="O75" s="90">
        <f t="shared" si="11"/>
        <v>5333318.37786105</v>
      </c>
      <c r="P75" s="94">
        <v>16.881469870309274</v>
      </c>
      <c r="Q75" s="90">
        <f t="shared" si="7"/>
        <v>79305539.010000005</v>
      </c>
      <c r="R75" s="92">
        <v>31592737</v>
      </c>
      <c r="S75" s="95">
        <f t="shared" si="12"/>
        <v>31592737</v>
      </c>
      <c r="T75" s="96">
        <f t="shared" si="13"/>
        <v>39.836734475780219</v>
      </c>
      <c r="U75" s="97">
        <f t="shared" si="8"/>
        <v>69.93153671524361</v>
      </c>
      <c r="V75" s="97">
        <f t="shared" si="14"/>
        <v>13.603543881896629</v>
      </c>
      <c r="W75" s="97">
        <f t="shared" si="15"/>
        <v>16.464919402859753</v>
      </c>
      <c r="X75" s="98">
        <f t="shared" si="16"/>
        <v>99.999999999999986</v>
      </c>
    </row>
    <row r="76" spans="1:24" x14ac:dyDescent="0.25">
      <c r="A76" s="88">
        <v>412</v>
      </c>
      <c r="B76" s="88" t="s">
        <v>105</v>
      </c>
      <c r="C76" s="89" t="s">
        <v>106</v>
      </c>
      <c r="D76" s="89" t="s">
        <v>107</v>
      </c>
      <c r="E76" s="89" t="s">
        <v>115</v>
      </c>
      <c r="F76" s="89" t="s">
        <v>116</v>
      </c>
      <c r="G76" s="89" t="s">
        <v>154</v>
      </c>
      <c r="H76" s="90">
        <v>62367098.340000004</v>
      </c>
      <c r="I76" s="90">
        <f t="shared" si="9"/>
        <v>25442407.164465427</v>
      </c>
      <c r="J76" s="94">
        <v>67.908875350626943</v>
      </c>
      <c r="K76" s="90">
        <v>12132059.42</v>
      </c>
      <c r="L76" s="90">
        <f t="shared" si="10"/>
        <v>4975302.8285505911</v>
      </c>
      <c r="M76" s="94">
        <v>13.279687626709778</v>
      </c>
      <c r="N76" s="90">
        <v>16787557.129999999</v>
      </c>
      <c r="O76" s="90">
        <f t="shared" si="11"/>
        <v>7047801.0069839843</v>
      </c>
      <c r="P76" s="94">
        <v>18.811437022663284</v>
      </c>
      <c r="Q76" s="90">
        <f t="shared" si="7"/>
        <v>91286714.890000001</v>
      </c>
      <c r="R76" s="92">
        <v>37465511</v>
      </c>
      <c r="S76" s="95">
        <f t="shared" si="12"/>
        <v>37465511</v>
      </c>
      <c r="T76" s="96">
        <f t="shared" si="13"/>
        <v>41.041580962953631</v>
      </c>
      <c r="U76" s="97">
        <f t="shared" si="8"/>
        <v>68.320016132853524</v>
      </c>
      <c r="V76" s="97">
        <f t="shared" si="14"/>
        <v>13.29006026191113</v>
      </c>
      <c r="W76" s="97">
        <f t="shared" si="15"/>
        <v>18.389923605235346</v>
      </c>
      <c r="X76" s="98">
        <f t="shared" si="16"/>
        <v>100</v>
      </c>
    </row>
    <row r="77" spans="1:24" x14ac:dyDescent="0.25">
      <c r="A77" s="88">
        <v>413</v>
      </c>
      <c r="B77" s="88" t="s">
        <v>105</v>
      </c>
      <c r="C77" s="89" t="s">
        <v>106</v>
      </c>
      <c r="D77" s="89" t="s">
        <v>107</v>
      </c>
      <c r="E77" s="89" t="s">
        <v>117</v>
      </c>
      <c r="F77" s="89" t="s">
        <v>118</v>
      </c>
      <c r="G77" s="89" t="s">
        <v>154</v>
      </c>
      <c r="H77" s="90">
        <v>70533495.420000002</v>
      </c>
      <c r="I77" s="90">
        <f t="shared" si="9"/>
        <v>33817393.986670993</v>
      </c>
      <c r="J77" s="94">
        <v>65.87407795076129</v>
      </c>
      <c r="K77" s="90">
        <v>13720640.85</v>
      </c>
      <c r="L77" s="90">
        <f t="shared" si="10"/>
        <v>6613044.7005163673</v>
      </c>
      <c r="M77" s="94">
        <v>12.881779780706504</v>
      </c>
      <c r="N77" s="90">
        <v>22083241.719999999</v>
      </c>
      <c r="O77" s="90">
        <f t="shared" si="11"/>
        <v>10905982.312812643</v>
      </c>
      <c r="P77" s="94">
        <v>21.244142268532205</v>
      </c>
      <c r="Q77" s="90">
        <f t="shared" si="7"/>
        <v>106337377.98999999</v>
      </c>
      <c r="R77" s="92">
        <v>51336421</v>
      </c>
      <c r="S77" s="95">
        <f t="shared" si="12"/>
        <v>51336421</v>
      </c>
      <c r="T77" s="96">
        <f t="shared" si="13"/>
        <v>48.276929495880267</v>
      </c>
      <c r="U77" s="97">
        <f t="shared" si="8"/>
        <v>66.329917808047696</v>
      </c>
      <c r="V77" s="97">
        <f t="shared" si="14"/>
        <v>12.902933201240202</v>
      </c>
      <c r="W77" s="97">
        <f t="shared" si="15"/>
        <v>20.767148990712105</v>
      </c>
      <c r="X77" s="98">
        <f t="shared" si="16"/>
        <v>100</v>
      </c>
    </row>
    <row r="78" spans="1:24" x14ac:dyDescent="0.25">
      <c r="A78" s="88">
        <v>414</v>
      </c>
      <c r="B78" s="88" t="s">
        <v>105</v>
      </c>
      <c r="C78" s="89" t="s">
        <v>106</v>
      </c>
      <c r="D78" s="89" t="s">
        <v>107</v>
      </c>
      <c r="E78" s="89" t="s">
        <v>119</v>
      </c>
      <c r="F78" s="89" t="s">
        <v>120</v>
      </c>
      <c r="G78" s="89" t="s">
        <v>154</v>
      </c>
      <c r="H78" s="90">
        <v>76297735.829999998</v>
      </c>
      <c r="I78" s="90">
        <f t="shared" si="9"/>
        <v>44495567.837240674</v>
      </c>
      <c r="J78" s="94">
        <v>51.236093513043713</v>
      </c>
      <c r="K78" s="90">
        <v>14841938.93</v>
      </c>
      <c r="L78" s="90">
        <f t="shared" si="10"/>
        <v>8701178.4357487038</v>
      </c>
      <c r="M78" s="94">
        <v>10.01929885777465</v>
      </c>
      <c r="N78" s="90">
        <v>53711940.219999999</v>
      </c>
      <c r="O78" s="90">
        <f t="shared" si="11"/>
        <v>33647438.727010608</v>
      </c>
      <c r="P78" s="94">
        <v>38.74460762918163</v>
      </c>
      <c r="Q78" s="90">
        <f t="shared" si="7"/>
        <v>144851614.97999999</v>
      </c>
      <c r="R78" s="92">
        <v>86844185</v>
      </c>
      <c r="S78" s="95">
        <f t="shared" si="12"/>
        <v>86844184.999999985</v>
      </c>
      <c r="T78" s="96">
        <f t="shared" si="13"/>
        <v>59.953894895815132</v>
      </c>
      <c r="U78" s="97">
        <f t="shared" si="8"/>
        <v>52.673030839548879</v>
      </c>
      <c r="V78" s="97">
        <f t="shared" si="14"/>
        <v>10.246305456828535</v>
      </c>
      <c r="W78" s="97">
        <f t="shared" si="15"/>
        <v>37.080663703622591</v>
      </c>
      <c r="X78" s="98">
        <f t="shared" si="16"/>
        <v>100</v>
      </c>
    </row>
    <row r="79" spans="1:24" x14ac:dyDescent="0.25">
      <c r="A79" s="88">
        <v>415</v>
      </c>
      <c r="B79" s="88" t="s">
        <v>105</v>
      </c>
      <c r="C79" s="89" t="s">
        <v>106</v>
      </c>
      <c r="D79" s="89" t="s">
        <v>107</v>
      </c>
      <c r="E79" s="89" t="s">
        <v>121</v>
      </c>
      <c r="F79" s="89" t="s">
        <v>122</v>
      </c>
      <c r="G79" s="89" t="s">
        <v>154</v>
      </c>
      <c r="H79" s="90">
        <v>58550151.350000001</v>
      </c>
      <c r="I79" s="90">
        <f t="shared" si="9"/>
        <v>21276688.359487019</v>
      </c>
      <c r="J79" s="94">
        <v>70.910164166206698</v>
      </c>
      <c r="K79" s="90">
        <v>11389561.710000001</v>
      </c>
      <c r="L79" s="90">
        <f t="shared" si="10"/>
        <v>4160689.9463191484</v>
      </c>
      <c r="M79" s="94">
        <v>13.866594375652634</v>
      </c>
      <c r="N79" s="90">
        <v>12213919.279999999</v>
      </c>
      <c r="O79" s="90">
        <f t="shared" si="11"/>
        <v>4567753.6941938326</v>
      </c>
      <c r="P79" s="94">
        <v>15.223241458140668</v>
      </c>
      <c r="Q79" s="90">
        <f t="shared" si="7"/>
        <v>82153632.340000004</v>
      </c>
      <c r="R79" s="92">
        <v>30005132</v>
      </c>
      <c r="S79" s="95">
        <f t="shared" si="12"/>
        <v>30005132</v>
      </c>
      <c r="T79" s="96">
        <f t="shared" si="13"/>
        <v>36.523195804442501</v>
      </c>
      <c r="U79" s="97">
        <f t="shared" si="8"/>
        <v>71.269096304451963</v>
      </c>
      <c r="V79" s="97">
        <f t="shared" si="14"/>
        <v>13.863734792471867</v>
      </c>
      <c r="W79" s="97">
        <f t="shared" si="15"/>
        <v>14.867168903076161</v>
      </c>
      <c r="X79" s="98">
        <f t="shared" si="16"/>
        <v>100</v>
      </c>
    </row>
    <row r="80" spans="1:24" x14ac:dyDescent="0.25">
      <c r="A80" s="88">
        <v>416</v>
      </c>
      <c r="B80" s="88" t="s">
        <v>105</v>
      </c>
      <c r="C80" s="89" t="s">
        <v>106</v>
      </c>
      <c r="D80" s="89" t="s">
        <v>107</v>
      </c>
      <c r="E80" s="89" t="s">
        <v>123</v>
      </c>
      <c r="F80" s="89" t="s">
        <v>124</v>
      </c>
      <c r="G80" s="89" t="s">
        <v>154</v>
      </c>
      <c r="H80" s="90">
        <v>40684712.659999996</v>
      </c>
      <c r="I80" s="90">
        <f t="shared" si="9"/>
        <v>12844253.68907671</v>
      </c>
      <c r="J80" s="94">
        <v>71.093767911200246</v>
      </c>
      <c r="K80" s="90">
        <v>7914258.71</v>
      </c>
      <c r="L80" s="90">
        <f t="shared" si="10"/>
        <v>2511714.0561547293</v>
      </c>
      <c r="M80" s="94">
        <v>13.902498384894464</v>
      </c>
      <c r="N80" s="90">
        <v>8299482.9500000002</v>
      </c>
      <c r="O80" s="90">
        <f t="shared" si="11"/>
        <v>2710670.2547685616</v>
      </c>
      <c r="P80" s="94">
        <v>15.003733703905297</v>
      </c>
      <c r="Q80" s="90">
        <f t="shared" si="7"/>
        <v>56898454.32</v>
      </c>
      <c r="R80" s="92">
        <v>18066638</v>
      </c>
      <c r="S80" s="95">
        <f t="shared" si="12"/>
        <v>18066638</v>
      </c>
      <c r="T80" s="96">
        <f t="shared" si="13"/>
        <v>31.752423182521348</v>
      </c>
      <c r="U80" s="97">
        <f t="shared" si="8"/>
        <v>71.504073610131755</v>
      </c>
      <c r="V80" s="97">
        <f t="shared" si="14"/>
        <v>13.90944412213692</v>
      </c>
      <c r="W80" s="97">
        <f t="shared" si="15"/>
        <v>14.586482267731311</v>
      </c>
      <c r="X80" s="98">
        <f t="shared" si="16"/>
        <v>99.999999999999986</v>
      </c>
    </row>
    <row r="81" spans="1:24" x14ac:dyDescent="0.25">
      <c r="A81" s="88">
        <v>417</v>
      </c>
      <c r="B81" s="88" t="s">
        <v>105</v>
      </c>
      <c r="C81" s="89" t="s">
        <v>106</v>
      </c>
      <c r="D81" s="89" t="s">
        <v>107</v>
      </c>
      <c r="E81" s="89" t="s">
        <v>125</v>
      </c>
      <c r="F81" s="89" t="s">
        <v>126</v>
      </c>
      <c r="G81" s="89" t="s">
        <v>154</v>
      </c>
      <c r="H81" s="90">
        <v>31053054.870000001</v>
      </c>
      <c r="I81" s="90">
        <f t="shared" si="9"/>
        <v>11773881.710530616</v>
      </c>
      <c r="J81" s="94">
        <v>69.408499181052932</v>
      </c>
      <c r="K81" s="90">
        <v>6040645.0899999999</v>
      </c>
      <c r="L81" s="90">
        <f t="shared" si="10"/>
        <v>2302401.1292891749</v>
      </c>
      <c r="M81" s="94">
        <v>13.572941433052755</v>
      </c>
      <c r="N81" s="90">
        <v>7390162.8099999996</v>
      </c>
      <c r="O81" s="90">
        <f t="shared" si="11"/>
        <v>2886887.1601802087</v>
      </c>
      <c r="P81" s="94">
        <v>17.018559385894314</v>
      </c>
      <c r="Q81" s="90">
        <f t="shared" si="7"/>
        <v>44483862.770000003</v>
      </c>
      <c r="R81" s="92">
        <v>16963170</v>
      </c>
      <c r="S81" s="95">
        <f t="shared" si="12"/>
        <v>16963170</v>
      </c>
      <c r="T81" s="96">
        <f t="shared" si="13"/>
        <v>38.133311595952485</v>
      </c>
      <c r="U81" s="97">
        <f t="shared" si="8"/>
        <v>69.807460360529291</v>
      </c>
      <c r="V81" s="97">
        <f t="shared" si="14"/>
        <v>13.579407708437186</v>
      </c>
      <c r="W81" s="97">
        <f t="shared" si="15"/>
        <v>16.613131931033514</v>
      </c>
      <c r="X81" s="98">
        <f t="shared" si="16"/>
        <v>100</v>
      </c>
    </row>
    <row r="82" spans="1:24" s="99" customFormat="1" x14ac:dyDescent="0.25">
      <c r="D82" s="100" t="s">
        <v>301</v>
      </c>
      <c r="E82" s="100"/>
      <c r="F82" s="100"/>
      <c r="G82" s="101"/>
      <c r="H82" s="102">
        <f>SUM(H73:H81)</f>
        <v>530954941.60000002</v>
      </c>
      <c r="I82" s="102">
        <f t="shared" ref="I82:R82" si="17">SUM(I73:I81)</f>
        <v>230941643.5619837</v>
      </c>
      <c r="J82" s="102"/>
      <c r="K82" s="102">
        <f t="shared" si="17"/>
        <v>103284858.05999999</v>
      </c>
      <c r="L82" s="102">
        <f t="shared" si="17"/>
        <v>45161002.447441928</v>
      </c>
      <c r="M82" s="102"/>
      <c r="N82" s="102">
        <f t="shared" si="17"/>
        <v>402621599.92999995</v>
      </c>
      <c r="O82" s="102">
        <f t="shared" si="17"/>
        <v>187492253.99057436</v>
      </c>
      <c r="P82" s="102"/>
      <c r="Q82" s="102">
        <f t="shared" si="17"/>
        <v>1036861399.5900002</v>
      </c>
      <c r="R82" s="102">
        <f t="shared" si="17"/>
        <v>463594900</v>
      </c>
      <c r="S82" s="103">
        <f>SUM(S73:S81)</f>
        <v>463594900</v>
      </c>
      <c r="U82" s="104"/>
      <c r="V82" s="104"/>
      <c r="W82" s="104"/>
    </row>
  </sheetData>
  <mergeCells count="2">
    <mergeCell ref="H1:O1"/>
    <mergeCell ref="D82:F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สรุปจัดสรร UC ปี 2566 สระแก้ว</vt:lpstr>
      <vt:lpstr>คำนวณปรับลดค่าแรง ปี 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กิตติมา ชมสนธิ์</cp:lastModifiedBy>
  <dcterms:created xsi:type="dcterms:W3CDTF">2022-10-18T18:53:19Z</dcterms:created>
  <dcterms:modified xsi:type="dcterms:W3CDTF">2022-10-18T19:39:57Z</dcterms:modified>
</cp:coreProperties>
</file>