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ม\"/>
    </mc:Choice>
  </mc:AlternateContent>
  <xr:revisionPtr revIDLastSave="0" documentId="13_ncr:1_{66CB6EAD-E8DE-44C0-B13A-FBB76B16F794}" xr6:coauthVersionLast="45" xr6:coauthVersionMax="45" xr10:uidLastSave="{00000000-0000-0000-0000-000000000000}"/>
  <bookViews>
    <workbookView xWindow="-108" yWindow="-108" windowWidth="23256" windowHeight="12576" firstSheet="1" activeTab="6" xr2:uid="{C8C55A9C-C25E-4B40-BA61-632E45924D47}"/>
  </bookViews>
  <sheets>
    <sheet name="คำอธิบาย" sheetId="9" r:id="rId1"/>
    <sheet name="ธันวาคม 62 (เรียกเก็บย้อนหลัง)" sheetId="16" r:id="rId2"/>
    <sheet name="มกราคม 63" sheetId="11" r:id="rId3"/>
    <sheet name="กุมภาพันธ์ 63" sheetId="12" r:id="rId4"/>
    <sheet name="มีนาคม 63" sheetId="13" r:id="rId5"/>
    <sheet name="รวมหนี้ไตรมาส 2" sheetId="4" r:id="rId6"/>
    <sheet name="สรุปยอดตัดจ่าย" sheetId="15" r:id="rId7"/>
    <sheet name="สรุปข้อมูล" sheetId="1" r:id="rId8"/>
    <sheet name="ข้อมูลไตรมาส 1 ส่ง สปสช." sheetId="10" r:id="rId9"/>
    <sheet name="ข้อมูลไตรมาส 2 " sheetId="14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5" l="1"/>
  <c r="Q7" i="15"/>
  <c r="G5" i="4" l="1"/>
  <c r="I6" i="4" l="1"/>
  <c r="I7" i="4"/>
  <c r="I8" i="4"/>
  <c r="I9" i="4"/>
  <c r="I10" i="4"/>
  <c r="I11" i="4"/>
  <c r="I12" i="4"/>
  <c r="I13" i="4"/>
  <c r="I5" i="4"/>
  <c r="J5" i="11"/>
  <c r="O8" i="15" l="1"/>
  <c r="O9" i="15"/>
  <c r="O10" i="15"/>
  <c r="O11" i="15"/>
  <c r="O12" i="15"/>
  <c r="O13" i="15"/>
  <c r="O14" i="15"/>
  <c r="O15" i="15"/>
  <c r="C8" i="15"/>
  <c r="E8" i="15" s="1"/>
  <c r="C9" i="15"/>
  <c r="E9" i="15" s="1"/>
  <c r="C10" i="15"/>
  <c r="C11" i="15"/>
  <c r="E11" i="15" s="1"/>
  <c r="C12" i="15"/>
  <c r="C13" i="15"/>
  <c r="C14" i="15"/>
  <c r="C15" i="15"/>
  <c r="C7" i="15"/>
  <c r="D16" i="15"/>
  <c r="E15" i="15"/>
  <c r="E14" i="15"/>
  <c r="E13" i="15"/>
  <c r="E12" i="15"/>
  <c r="E10" i="15"/>
  <c r="F7" i="15"/>
  <c r="F16" i="15" s="1"/>
  <c r="F8" i="15"/>
  <c r="H8" i="15" s="1"/>
  <c r="F9" i="15"/>
  <c r="H9" i="15"/>
  <c r="F10" i="15"/>
  <c r="H10" i="15"/>
  <c r="F11" i="15"/>
  <c r="H11" i="15"/>
  <c r="F12" i="15"/>
  <c r="H12" i="15"/>
  <c r="F13" i="15"/>
  <c r="H13" i="15" s="1"/>
  <c r="F14" i="15"/>
  <c r="H14" i="15" s="1"/>
  <c r="F15" i="15"/>
  <c r="H15" i="15"/>
  <c r="G16" i="15"/>
  <c r="O16" i="15" l="1"/>
  <c r="H7" i="15"/>
  <c r="C16" i="15"/>
  <c r="H16" i="15"/>
  <c r="E7" i="15"/>
  <c r="E16" i="15" s="1"/>
  <c r="I14" i="16"/>
  <c r="H14" i="16"/>
  <c r="G14" i="16"/>
  <c r="F14" i="16"/>
  <c r="E14" i="16"/>
  <c r="D14" i="16"/>
  <c r="C14" i="16"/>
  <c r="J13" i="16"/>
  <c r="J12" i="16"/>
  <c r="J11" i="16"/>
  <c r="J10" i="16"/>
  <c r="J9" i="16"/>
  <c r="J8" i="16"/>
  <c r="J7" i="16"/>
  <c r="J6" i="16"/>
  <c r="J5" i="16"/>
  <c r="J14" i="16" l="1"/>
  <c r="J6" i="13" l="1"/>
  <c r="J7" i="13"/>
  <c r="J8" i="13"/>
  <c r="J9" i="13"/>
  <c r="J10" i="13"/>
  <c r="J11" i="13"/>
  <c r="J12" i="13"/>
  <c r="J13" i="13"/>
  <c r="J14" i="13"/>
  <c r="J5" i="13"/>
  <c r="J6" i="12"/>
  <c r="J7" i="12"/>
  <c r="J8" i="12"/>
  <c r="J9" i="12"/>
  <c r="J10" i="12"/>
  <c r="J11" i="12"/>
  <c r="J12" i="12"/>
  <c r="J13" i="12"/>
  <c r="J5" i="12"/>
  <c r="J6" i="11"/>
  <c r="J7" i="11"/>
  <c r="J8" i="11"/>
  <c r="J9" i="11"/>
  <c r="J10" i="11"/>
  <c r="J11" i="11"/>
  <c r="J12" i="11"/>
  <c r="J13" i="11"/>
  <c r="J14" i="11"/>
  <c r="I14" i="13"/>
  <c r="I14" i="12"/>
  <c r="I14" i="11"/>
  <c r="I14" i="4" l="1"/>
  <c r="AA15" i="1" l="1"/>
  <c r="C5" i="4"/>
  <c r="P9" i="15"/>
  <c r="P7" i="15"/>
  <c r="P8" i="15"/>
  <c r="P16" i="15" s="1"/>
  <c r="P10" i="15"/>
  <c r="P11" i="15"/>
  <c r="P12" i="15"/>
  <c r="P13" i="15"/>
  <c r="P14" i="15"/>
  <c r="P15" i="15"/>
  <c r="M16" i="15"/>
  <c r="J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H5" i="4"/>
  <c r="L7" i="15"/>
  <c r="N7" i="15" s="1"/>
  <c r="I8" i="15"/>
  <c r="I9" i="15"/>
  <c r="K9" i="15" s="1"/>
  <c r="I10" i="15"/>
  <c r="K10" i="15" s="1"/>
  <c r="I11" i="15"/>
  <c r="K11" i="15" s="1"/>
  <c r="I12" i="15"/>
  <c r="K12" i="15" s="1"/>
  <c r="I13" i="15"/>
  <c r="K13" i="15" s="1"/>
  <c r="I14" i="15"/>
  <c r="K14" i="15" s="1"/>
  <c r="I15" i="15"/>
  <c r="K15" i="15" s="1"/>
  <c r="I7" i="15"/>
  <c r="K7" i="15" s="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J12" i="4" l="1"/>
  <c r="J10" i="4"/>
  <c r="J8" i="4"/>
  <c r="J6" i="4"/>
  <c r="J5" i="4"/>
  <c r="J13" i="4"/>
  <c r="J11" i="4"/>
  <c r="J9" i="4"/>
  <c r="J7" i="4"/>
  <c r="Q16" i="15"/>
  <c r="C14" i="4"/>
  <c r="K8" i="15"/>
  <c r="K16" i="15" s="1"/>
  <c r="I16" i="15"/>
  <c r="Y15" i="1"/>
  <c r="K13" i="14"/>
  <c r="X10" i="1"/>
  <c r="Z10" i="1" s="1"/>
  <c r="H14" i="13"/>
  <c r="G14" i="13"/>
  <c r="F14" i="13"/>
  <c r="E14" i="13"/>
  <c r="D14" i="13"/>
  <c r="C14" i="13"/>
  <c r="L11" i="15"/>
  <c r="N11" i="15" s="1"/>
  <c r="Z6" i="1"/>
  <c r="AB6" i="1" s="1"/>
  <c r="H14" i="12"/>
  <c r="G14" i="12"/>
  <c r="F14" i="12"/>
  <c r="E14" i="12"/>
  <c r="D14" i="12"/>
  <c r="C14" i="12"/>
  <c r="J14" i="12" s="1"/>
  <c r="H14" i="11"/>
  <c r="G14" i="11"/>
  <c r="F14" i="11"/>
  <c r="E14" i="11"/>
  <c r="D14" i="11"/>
  <c r="C14" i="11"/>
  <c r="X8" i="1" l="1"/>
  <c r="Z8" i="1" s="1"/>
  <c r="L9" i="15"/>
  <c r="X9" i="1"/>
  <c r="Z9" i="1" s="1"/>
  <c r="L10" i="15"/>
  <c r="X13" i="1"/>
  <c r="Z13" i="1" s="1"/>
  <c r="L14" i="15"/>
  <c r="X14" i="1"/>
  <c r="Z14" i="1" s="1"/>
  <c r="L15" i="15"/>
  <c r="X12" i="1"/>
  <c r="Z12" i="1" s="1"/>
  <c r="L13" i="15"/>
  <c r="X7" i="1"/>
  <c r="Z7" i="1" s="1"/>
  <c r="L8" i="15"/>
  <c r="X11" i="1"/>
  <c r="Z11" i="1" s="1"/>
  <c r="L12" i="15"/>
  <c r="Q11" i="15"/>
  <c r="X15" i="1"/>
  <c r="Z15" i="1" s="1"/>
  <c r="L15" i="1"/>
  <c r="N9" i="15" l="1"/>
  <c r="Q9" i="15"/>
  <c r="N15" i="15"/>
  <c r="Q15" i="15"/>
  <c r="N10" i="15"/>
  <c r="Q10" i="15"/>
  <c r="N13" i="15"/>
  <c r="Q13" i="15"/>
  <c r="N14" i="15"/>
  <c r="Q14" i="15"/>
  <c r="N8" i="15"/>
  <c r="L16" i="15"/>
  <c r="N12" i="15"/>
  <c r="Q12" i="15"/>
  <c r="K4" i="10"/>
  <c r="Q8" i="15" l="1"/>
  <c r="N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D14" i="4" l="1"/>
  <c r="G14" i="4"/>
  <c r="E14" i="4"/>
  <c r="H14" i="4"/>
  <c r="F14" i="4"/>
  <c r="J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<sst xmlns="http://schemas.openxmlformats.org/spreadsheetml/2006/main" count="238" uniqueCount="56">
  <si>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</si>
  <si>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</si>
  <si>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</si>
  <si>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</si>
  <si>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</si>
  <si>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</si>
  <si>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</si>
  <si>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</si>
  <si>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</si>
  <si>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</si>
  <si>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</si>
  <si>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</si>
  <si>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</si>
  <si>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</si>
  <si>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</si>
  <si>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</si>
  <si>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</si>
  <si>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</si>
  <si>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</si>
  <si>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</si>
  <si>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</si>
  <si>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</si>
  <si>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</si>
  <si>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</si>
  <si>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</si>
  <si>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</si>
  <si>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</si>
  <si>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</si>
  <si>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</si>
  <si>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</si>
  <si>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</si>
  <si>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</si>
  <si>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</si>
  <si>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</si>
  <si>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</si>
  <si>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</si>
  <si>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</si>
  <si>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</si>
  <si>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</si>
  <si>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</si>
  <si>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</si>
  <si>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</si>
  <si>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</si>
  <si>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</si>
  <si>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</si>
  <si>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</si>
  <si>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</si>
  <si>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</si>
  <si>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</si>
  <si>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</si>
  <si>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</si>
  <si>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</si>
  <si>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หน่วยบริการ โรงพยาบาลวังสมบูรณ์</t>
  </si>
  <si>
    <t>คลินิกTB,ARV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</si>
  <si>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ธันวาคม 2562</t>
    </r>
  </si>
  <si>
    <t>หน่วยบริการ.................วังสมบูรณ์....................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</si>
</sst>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7">
    <cellStyle name="Comma 3" xfId="4" xr:uid="{1E60BFF3-22CF-4598-BAB8-1D1713F8E9C4}"/>
    <cellStyle name="Normal 2 2" xfId="5" xr:uid="{0C39429D-7EC1-423B-990A-06A47F6881C0}"/>
    <cellStyle name="Normal 2 4" xfId="3" xr:uid="{EAC15E6E-3CBE-4295-BCD0-5326D4A827C8}"/>
    <cellStyle name="Normal 3" xfId="6" xr:uid="{A354293D-7E15-4F9A-9EB1-6A1340154087}"/>
    <cellStyle name="จุลภาค" xfId="1" builtinId="3"/>
    <cellStyle name="จุลภาค 2" xfId="2" xr:uid="{1C34B256-3C7E-40CD-B66C-AAE1C45DF7B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4</xdr:row>
      <xdr:rowOff>228600</xdr:rowOff>
    </xdr:from>
    <xdr:to>
      <xdr:col>15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BF8F-7D5F-43FD-AEF8-AF6242DCAAF1}">
  <dimension ref="A1:A9"/>
  <sheetViews>
    <sheetView workbookViewId="0">
      <selection activeCell="E11" sqref="E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25" t="s">
        <v>23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25</v>
      </c>
    </row>
    <row r="6" spans="1:1" x14ac:dyDescent="0.7">
      <c r="A6" s="28" t="s">
        <v>41</v>
      </c>
    </row>
    <row r="7" spans="1:1" x14ac:dyDescent="0.7">
      <c r="A7" s="3" t="s">
        <v>28</v>
      </c>
    </row>
    <row r="8" spans="1:1" x14ac:dyDescent="0.7">
      <c r="A8" s="3" t="s">
        <v>27</v>
      </c>
    </row>
    <row r="9" spans="1:1" x14ac:dyDescent="0.7">
      <c r="A9" s="3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2A1-BC95-46AC-B27E-5D8323139289}">
  <dimension ref="A1:K13"/>
  <sheetViews>
    <sheetView workbookViewId="0">
      <selection activeCell="G6" sqref="G6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21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7DB9-7B36-4CA6-B9F6-6B2B4385A0AB}">
  <dimension ref="A1:J14"/>
  <sheetViews>
    <sheetView workbookViewId="0">
      <selection activeCell="L6" sqref="L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9.4" customHeight="1" x14ac:dyDescent="0.85">
      <c r="A2" s="24" t="s">
        <v>52</v>
      </c>
    </row>
    <row r="3" spans="1:10" s="51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61" t="s">
        <v>53</v>
      </c>
      <c r="J3" s="54" t="s">
        <v>21</v>
      </c>
    </row>
    <row r="4" spans="1:10" s="1" customFormat="1" x14ac:dyDescent="0.7">
      <c r="A4" s="60"/>
      <c r="B4" s="60"/>
      <c r="C4" s="62"/>
      <c r="D4" s="62"/>
      <c r="E4" s="62"/>
      <c r="F4" s="62"/>
      <c r="G4" s="62"/>
      <c r="H4" s="62"/>
      <c r="I4" s="62"/>
      <c r="J4" s="55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>
        <v>29480</v>
      </c>
      <c r="H5" s="10"/>
      <c r="I5" s="10"/>
      <c r="J5" s="12">
        <f>SUM(C5:I5)</f>
        <v>29480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2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2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2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2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2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2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2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2">
        <f t="shared" si="0"/>
        <v>0</v>
      </c>
    </row>
    <row r="14" spans="1:10" s="8" customFormat="1" x14ac:dyDescent="0.7">
      <c r="A14" s="56" t="s">
        <v>0</v>
      </c>
      <c r="B14" s="57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29480</v>
      </c>
      <c r="H14" s="6">
        <f t="shared" si="1"/>
        <v>0</v>
      </c>
      <c r="I14" s="6">
        <f t="shared" si="1"/>
        <v>0</v>
      </c>
      <c r="J14" s="12">
        <f t="shared" si="0"/>
        <v>29480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EFFC-F9FD-47CD-A096-71ED569A02C2}">
  <dimension ref="A1:J14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9.4" customHeight="1" x14ac:dyDescent="0.85">
      <c r="A2" s="24" t="s">
        <v>52</v>
      </c>
    </row>
    <row r="3" spans="1:10" s="40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61" t="s">
        <v>53</v>
      </c>
      <c r="J3" s="54" t="s">
        <v>21</v>
      </c>
    </row>
    <row r="4" spans="1:10" s="1" customFormat="1" x14ac:dyDescent="0.7">
      <c r="A4" s="60"/>
      <c r="B4" s="60"/>
      <c r="C4" s="62"/>
      <c r="D4" s="62"/>
      <c r="E4" s="62"/>
      <c r="F4" s="62"/>
      <c r="G4" s="62"/>
      <c r="H4" s="62"/>
      <c r="I4" s="62"/>
      <c r="J4" s="55"/>
    </row>
    <row r="5" spans="1:10" x14ac:dyDescent="0.7">
      <c r="A5" s="4">
        <v>10699</v>
      </c>
      <c r="B5" s="5" t="s">
        <v>3</v>
      </c>
      <c r="C5" s="10">
        <v>199539</v>
      </c>
      <c r="D5" s="10">
        <v>47017</v>
      </c>
      <c r="E5" s="10">
        <v>0</v>
      </c>
      <c r="F5" s="10">
        <v>519.4</v>
      </c>
      <c r="G5" s="10">
        <v>40205</v>
      </c>
      <c r="H5" s="10">
        <v>12780</v>
      </c>
      <c r="I5" s="10">
        <v>0</v>
      </c>
      <c r="J5" s="12">
        <f>SUM(C5:I5)</f>
        <v>300060.40000000002</v>
      </c>
    </row>
    <row r="6" spans="1:10" x14ac:dyDescent="0.7">
      <c r="A6" s="4">
        <v>10866</v>
      </c>
      <c r="B6" s="5" t="s">
        <v>4</v>
      </c>
      <c r="C6" s="10">
        <v>0</v>
      </c>
      <c r="D6" s="10">
        <v>1778</v>
      </c>
      <c r="E6" s="10">
        <v>2400</v>
      </c>
      <c r="F6" s="10">
        <v>0</v>
      </c>
      <c r="G6" s="10">
        <v>0</v>
      </c>
      <c r="H6" s="10">
        <v>0</v>
      </c>
      <c r="I6" s="10">
        <v>0</v>
      </c>
      <c r="J6" s="12">
        <f t="shared" ref="J6:J14" si="0">SUM(C6:I6)</f>
        <v>4178</v>
      </c>
    </row>
    <row r="7" spans="1:10" x14ac:dyDescent="0.7">
      <c r="A7" s="4">
        <v>10867</v>
      </c>
      <c r="B7" s="5" t="s">
        <v>5</v>
      </c>
      <c r="C7" s="10">
        <v>0</v>
      </c>
      <c r="D7" s="10">
        <v>700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2">
        <f t="shared" si="0"/>
        <v>700</v>
      </c>
    </row>
    <row r="8" spans="1:10" x14ac:dyDescent="0.7">
      <c r="A8" s="4">
        <v>10868</v>
      </c>
      <c r="B8" s="5" t="s">
        <v>6</v>
      </c>
      <c r="C8" s="10">
        <v>12581</v>
      </c>
      <c r="D8" s="10">
        <v>6431.5</v>
      </c>
      <c r="E8" s="10">
        <v>37721</v>
      </c>
      <c r="F8" s="10">
        <v>0</v>
      </c>
      <c r="G8" s="10">
        <v>0</v>
      </c>
      <c r="H8" s="10">
        <v>0</v>
      </c>
      <c r="I8" s="10">
        <v>28506.75</v>
      </c>
      <c r="J8" s="12">
        <f t="shared" si="0"/>
        <v>85240.25</v>
      </c>
    </row>
    <row r="9" spans="1:10" x14ac:dyDescent="0.7">
      <c r="A9" s="4">
        <v>10869</v>
      </c>
      <c r="B9" s="5" t="s">
        <v>7</v>
      </c>
      <c r="C9" s="10">
        <v>0</v>
      </c>
      <c r="D9" s="10">
        <v>1310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2">
        <f t="shared" si="0"/>
        <v>1310</v>
      </c>
    </row>
    <row r="10" spans="1:10" x14ac:dyDescent="0.7">
      <c r="A10" s="4">
        <v>10870</v>
      </c>
      <c r="B10" s="5" t="s">
        <v>8</v>
      </c>
      <c r="C10" s="10">
        <v>0</v>
      </c>
      <c r="D10" s="10">
        <v>1338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2">
        <f t="shared" si="0"/>
        <v>1338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1127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2">
        <f t="shared" si="0"/>
        <v>1127</v>
      </c>
    </row>
    <row r="12" spans="1:10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2">
        <f t="shared" si="0"/>
        <v>0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2">
        <f t="shared" si="0"/>
        <v>0</v>
      </c>
    </row>
    <row r="14" spans="1:10" s="8" customFormat="1" x14ac:dyDescent="0.7">
      <c r="A14" s="56" t="s">
        <v>0</v>
      </c>
      <c r="B14" s="57"/>
      <c r="C14" s="7">
        <f t="shared" ref="C14:H14" si="1">SUM(C5:C13)</f>
        <v>212120</v>
      </c>
      <c r="D14" s="6">
        <f t="shared" si="1"/>
        <v>59701.5</v>
      </c>
      <c r="E14" s="6">
        <f t="shared" si="1"/>
        <v>40121</v>
      </c>
      <c r="F14" s="6">
        <f t="shared" si="1"/>
        <v>519.4</v>
      </c>
      <c r="G14" s="6">
        <f t="shared" si="1"/>
        <v>40205</v>
      </c>
      <c r="H14" s="6">
        <f t="shared" si="1"/>
        <v>12780</v>
      </c>
      <c r="I14" s="6">
        <f t="shared" ref="I14" si="2">SUM(I5:I13)</f>
        <v>28506.75</v>
      </c>
      <c r="J14" s="12">
        <f t="shared" si="0"/>
        <v>393953.65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701-73E9-4A18-9073-66CDAD9C9C88}">
  <dimension ref="A1:J14"/>
  <sheetViews>
    <sheetView workbookViewId="0">
      <selection activeCell="L7" sqref="L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9.4" customHeight="1" x14ac:dyDescent="0.85">
      <c r="A2" s="24" t="s">
        <v>52</v>
      </c>
    </row>
    <row r="3" spans="1:10" s="40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61" t="s">
        <v>53</v>
      </c>
      <c r="J3" s="54" t="s">
        <v>21</v>
      </c>
    </row>
    <row r="4" spans="1:10" s="1" customFormat="1" x14ac:dyDescent="0.7">
      <c r="A4" s="60"/>
      <c r="B4" s="60"/>
      <c r="C4" s="62"/>
      <c r="D4" s="62"/>
      <c r="E4" s="62"/>
      <c r="F4" s="62"/>
      <c r="G4" s="62"/>
      <c r="H4" s="62"/>
      <c r="I4" s="62"/>
      <c r="J4" s="55"/>
    </row>
    <row r="5" spans="1:10" x14ac:dyDescent="0.7">
      <c r="A5" s="4">
        <v>10699</v>
      </c>
      <c r="B5" s="5" t="s">
        <v>3</v>
      </c>
      <c r="C5" s="10">
        <v>157896</v>
      </c>
      <c r="D5" s="10">
        <v>27452</v>
      </c>
      <c r="E5" s="10">
        <v>0</v>
      </c>
      <c r="F5" s="10">
        <v>0</v>
      </c>
      <c r="G5" s="10">
        <v>0</v>
      </c>
      <c r="H5" s="10">
        <v>12420</v>
      </c>
      <c r="I5" s="10">
        <v>0</v>
      </c>
      <c r="J5" s="12">
        <f>SUM(C5:I5)</f>
        <v>197768</v>
      </c>
    </row>
    <row r="6" spans="1:10" x14ac:dyDescent="0.7">
      <c r="A6" s="4">
        <v>10866</v>
      </c>
      <c r="B6" s="5" t="s">
        <v>4</v>
      </c>
      <c r="C6" s="10">
        <v>0</v>
      </c>
      <c r="D6" s="10">
        <v>768</v>
      </c>
      <c r="E6" s="10">
        <v>2558</v>
      </c>
      <c r="F6" s="10">
        <v>0</v>
      </c>
      <c r="G6" s="10">
        <v>0</v>
      </c>
      <c r="H6" s="10">
        <v>0</v>
      </c>
      <c r="I6" s="10">
        <v>0</v>
      </c>
      <c r="J6" s="12">
        <f t="shared" ref="J6:J14" si="0">SUM(C6:I6)</f>
        <v>3326</v>
      </c>
    </row>
    <row r="7" spans="1:10" x14ac:dyDescent="0.7">
      <c r="A7" s="4">
        <v>10867</v>
      </c>
      <c r="B7" s="5" t="s">
        <v>5</v>
      </c>
      <c r="C7" s="10">
        <v>0</v>
      </c>
      <c r="D7" s="10">
        <v>700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2">
        <f t="shared" si="0"/>
        <v>700</v>
      </c>
    </row>
    <row r="8" spans="1:10" x14ac:dyDescent="0.7">
      <c r="A8" s="4">
        <v>10868</v>
      </c>
      <c r="B8" s="5" t="s">
        <v>6</v>
      </c>
      <c r="C8" s="10">
        <v>10824.75</v>
      </c>
      <c r="D8" s="10">
        <v>8289.25</v>
      </c>
      <c r="E8" s="10">
        <v>32085</v>
      </c>
      <c r="F8" s="10">
        <v>0</v>
      </c>
      <c r="G8" s="10">
        <v>0</v>
      </c>
      <c r="H8" s="10">
        <v>0</v>
      </c>
      <c r="I8" s="10">
        <v>24516.75</v>
      </c>
      <c r="J8" s="12">
        <f t="shared" si="0"/>
        <v>75715.75</v>
      </c>
    </row>
    <row r="9" spans="1:10" x14ac:dyDescent="0.7">
      <c r="A9" s="4">
        <v>10869</v>
      </c>
      <c r="B9" s="5" t="s">
        <v>7</v>
      </c>
      <c r="C9" s="10">
        <v>0</v>
      </c>
      <c r="D9" s="10">
        <v>2283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2">
        <f t="shared" si="0"/>
        <v>2283</v>
      </c>
    </row>
    <row r="10" spans="1:10" x14ac:dyDescent="0.7">
      <c r="A10" s="4">
        <v>10870</v>
      </c>
      <c r="B10" s="5" t="s">
        <v>8</v>
      </c>
      <c r="C10" s="10">
        <v>0</v>
      </c>
      <c r="D10" s="10">
        <v>1340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2">
        <f t="shared" si="0"/>
        <v>1340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1130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2">
        <f t="shared" si="0"/>
        <v>1130</v>
      </c>
    </row>
    <row r="12" spans="1:10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2">
        <f t="shared" si="0"/>
        <v>0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2">
        <f t="shared" si="0"/>
        <v>0</v>
      </c>
    </row>
    <row r="14" spans="1:10" s="8" customFormat="1" x14ac:dyDescent="0.7">
      <c r="A14" s="56" t="s">
        <v>0</v>
      </c>
      <c r="B14" s="57"/>
      <c r="C14" s="7">
        <f t="shared" ref="C14:H14" si="1">SUM(C5:C13)</f>
        <v>168720.75</v>
      </c>
      <c r="D14" s="6">
        <f t="shared" si="1"/>
        <v>41962.25</v>
      </c>
      <c r="E14" s="6">
        <f t="shared" si="1"/>
        <v>34643</v>
      </c>
      <c r="F14" s="6">
        <f t="shared" si="1"/>
        <v>0</v>
      </c>
      <c r="G14" s="6">
        <f t="shared" si="1"/>
        <v>0</v>
      </c>
      <c r="H14" s="6">
        <f t="shared" si="1"/>
        <v>12420</v>
      </c>
      <c r="I14" s="6">
        <f t="shared" ref="I14" si="2">SUM(I5:I13)</f>
        <v>24516.75</v>
      </c>
      <c r="J14" s="12">
        <f t="shared" si="0"/>
        <v>282262.75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62BB-A986-4DED-8D0D-1A6007637E91}">
  <dimension ref="A1:J14"/>
  <sheetViews>
    <sheetView workbookViewId="0">
      <selection activeCell="L11" sqref="L11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9.4" customHeight="1" x14ac:dyDescent="0.85">
      <c r="A2" s="24" t="s">
        <v>52</v>
      </c>
    </row>
    <row r="3" spans="1:10" s="40" customFormat="1" ht="24.6" customHeight="1" x14ac:dyDescent="0.7">
      <c r="A3" s="59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1" t="s">
        <v>20</v>
      </c>
      <c r="I3" s="61" t="s">
        <v>53</v>
      </c>
      <c r="J3" s="54" t="s">
        <v>21</v>
      </c>
    </row>
    <row r="4" spans="1:10" s="1" customFormat="1" x14ac:dyDescent="0.7">
      <c r="A4" s="60"/>
      <c r="B4" s="60"/>
      <c r="C4" s="62"/>
      <c r="D4" s="62"/>
      <c r="E4" s="62"/>
      <c r="F4" s="62"/>
      <c r="G4" s="62"/>
      <c r="H4" s="62"/>
      <c r="I4" s="62"/>
      <c r="J4" s="55"/>
    </row>
    <row r="5" spans="1:10" x14ac:dyDescent="0.7">
      <c r="A5" s="4">
        <v>10699</v>
      </c>
      <c r="B5" s="5" t="s">
        <v>3</v>
      </c>
      <c r="C5" s="10">
        <v>141216</v>
      </c>
      <c r="D5" s="10">
        <v>36575</v>
      </c>
      <c r="E5" s="10">
        <v>0</v>
      </c>
      <c r="F5" s="10">
        <v>0</v>
      </c>
      <c r="G5" s="10">
        <v>0</v>
      </c>
      <c r="H5" s="10">
        <v>5700</v>
      </c>
      <c r="I5" s="10">
        <v>0</v>
      </c>
      <c r="J5" s="12">
        <f>SUM(C5:I5)</f>
        <v>183491</v>
      </c>
    </row>
    <row r="6" spans="1:10" x14ac:dyDescent="0.7">
      <c r="A6" s="4">
        <v>10866</v>
      </c>
      <c r="B6" s="5" t="s">
        <v>4</v>
      </c>
      <c r="C6" s="10">
        <v>0</v>
      </c>
      <c r="D6" s="10">
        <v>2225</v>
      </c>
      <c r="E6" s="10">
        <v>2770</v>
      </c>
      <c r="F6" s="10">
        <v>0</v>
      </c>
      <c r="G6" s="10">
        <v>0</v>
      </c>
      <c r="H6" s="10">
        <v>0</v>
      </c>
      <c r="I6" s="10">
        <v>0</v>
      </c>
      <c r="J6" s="12">
        <f t="shared" ref="J6:J14" si="0">SUM(C6:I6)</f>
        <v>4995</v>
      </c>
    </row>
    <row r="7" spans="1:10" x14ac:dyDescent="0.7">
      <c r="A7" s="4">
        <v>10867</v>
      </c>
      <c r="B7" s="5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2">
        <f t="shared" si="0"/>
        <v>0</v>
      </c>
    </row>
    <row r="8" spans="1:10" x14ac:dyDescent="0.7">
      <c r="A8" s="4">
        <v>10868</v>
      </c>
      <c r="B8" s="5" t="s">
        <v>6</v>
      </c>
      <c r="C8" s="10">
        <v>10216.25</v>
      </c>
      <c r="D8" s="10">
        <v>6708.25</v>
      </c>
      <c r="E8" s="10">
        <v>39406.75</v>
      </c>
      <c r="F8" s="10">
        <v>0</v>
      </c>
      <c r="G8" s="10">
        <v>0</v>
      </c>
      <c r="H8" s="10">
        <v>0</v>
      </c>
      <c r="I8" s="10">
        <v>31135.75</v>
      </c>
      <c r="J8" s="12">
        <f t="shared" si="0"/>
        <v>87467</v>
      </c>
    </row>
    <row r="9" spans="1:10" x14ac:dyDescent="0.7">
      <c r="A9" s="4">
        <v>10869</v>
      </c>
      <c r="B9" s="5" t="s">
        <v>7</v>
      </c>
      <c r="C9" s="10">
        <v>0</v>
      </c>
      <c r="D9" s="10">
        <v>700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2">
        <f t="shared" si="0"/>
        <v>700</v>
      </c>
    </row>
    <row r="10" spans="1:10" x14ac:dyDescent="0.7">
      <c r="A10" s="4">
        <v>10870</v>
      </c>
      <c r="B10" s="5" t="s">
        <v>8</v>
      </c>
      <c r="C10" s="10">
        <v>0</v>
      </c>
      <c r="D10" s="10">
        <v>1850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2">
        <f t="shared" si="0"/>
        <v>1850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229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2">
        <f t="shared" si="0"/>
        <v>229</v>
      </c>
    </row>
    <row r="12" spans="1:10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2">
        <f t="shared" si="0"/>
        <v>0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2">
        <f t="shared" si="0"/>
        <v>0</v>
      </c>
    </row>
    <row r="14" spans="1:10" s="8" customFormat="1" x14ac:dyDescent="0.7">
      <c r="A14" s="56" t="s">
        <v>0</v>
      </c>
      <c r="B14" s="57"/>
      <c r="C14" s="7">
        <f t="shared" ref="C14:H14" si="1">SUM(C5:C13)</f>
        <v>151432.25</v>
      </c>
      <c r="D14" s="6">
        <f t="shared" si="1"/>
        <v>48287.25</v>
      </c>
      <c r="E14" s="6">
        <f t="shared" si="1"/>
        <v>42176.75</v>
      </c>
      <c r="F14" s="6">
        <f t="shared" si="1"/>
        <v>0</v>
      </c>
      <c r="G14" s="6">
        <f t="shared" si="1"/>
        <v>0</v>
      </c>
      <c r="H14" s="6">
        <f t="shared" si="1"/>
        <v>5700</v>
      </c>
      <c r="I14" s="6">
        <f t="shared" ref="I14" si="2">SUM(I5:I13)</f>
        <v>31135.75</v>
      </c>
      <c r="J14" s="12">
        <f t="shared" si="0"/>
        <v>278732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2DC2-E01F-4270-8FA8-F3472C65AEE6}">
  <dimension ref="A1:J14"/>
  <sheetViews>
    <sheetView workbookViewId="0">
      <selection activeCell="L15" sqref="L1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x14ac:dyDescent="0.7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9.4" customHeight="1" x14ac:dyDescent="0.85">
      <c r="A2" s="24" t="s">
        <v>52</v>
      </c>
    </row>
    <row r="3" spans="1:10" s="11" customFormat="1" x14ac:dyDescent="0.7">
      <c r="A3" s="65" t="s">
        <v>1</v>
      </c>
      <c r="B3" s="59" t="s">
        <v>29</v>
      </c>
      <c r="C3" s="61" t="s">
        <v>15</v>
      </c>
      <c r="D3" s="61" t="s">
        <v>16</v>
      </c>
      <c r="E3" s="61" t="s">
        <v>17</v>
      </c>
      <c r="F3" s="61" t="s">
        <v>18</v>
      </c>
      <c r="G3" s="61" t="s">
        <v>19</v>
      </c>
      <c r="H3" s="64" t="s">
        <v>20</v>
      </c>
      <c r="I3" s="61" t="s">
        <v>53</v>
      </c>
      <c r="J3" s="63" t="s">
        <v>21</v>
      </c>
    </row>
    <row r="4" spans="1:10" s="1" customFormat="1" x14ac:dyDescent="0.7">
      <c r="A4" s="65"/>
      <c r="B4" s="60"/>
      <c r="C4" s="62"/>
      <c r="D4" s="62"/>
      <c r="E4" s="62"/>
      <c r="F4" s="62"/>
      <c r="G4" s="62"/>
      <c r="H4" s="64"/>
      <c r="I4" s="62"/>
      <c r="J4" s="63"/>
    </row>
    <row r="5" spans="1:10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498651</v>
      </c>
      <c r="D5" s="10">
        <f>'มกราคม 63'!D5+'กุมภาพันธ์ 63'!D5+'มีนาคม 63'!D5</f>
        <v>111044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519.4</v>
      </c>
      <c r="G5" s="10">
        <f>'มกราคม 63'!G5+'กุมภาพันธ์ 63'!G5+'มีนาคม 63'!G5+'ธันวาคม 62 (เรียกเก็บย้อนหลัง)'!G5</f>
        <v>69685</v>
      </c>
      <c r="H5" s="10">
        <f>'มกราคม 63'!H5+'กุมภาพันธ์ 63'!H5+'มีนาคม 63'!H5</f>
        <v>30900</v>
      </c>
      <c r="I5" s="10">
        <f>'มกราคม 63'!I5+'กุมภาพันธ์ 63'!I5+'มีนาคม 63'!I5</f>
        <v>0</v>
      </c>
      <c r="J5" s="12">
        <f>SUM(C5:I5)</f>
        <v>710799.4</v>
      </c>
    </row>
    <row r="6" spans="1:10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4771</v>
      </c>
      <c r="E6" s="10">
        <f>'มกราคม 63'!E6+'กุมภาพันธ์ 63'!E6+'มีนาคม 63'!E6</f>
        <v>7728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0">
        <f>'มกราคม 63'!I6+'กุมภาพันธ์ 63'!I6+'มีนาคม 63'!I6</f>
        <v>0</v>
      </c>
      <c r="J6" s="12">
        <f t="shared" ref="J6:J13" si="0">SUM(C6:I6)</f>
        <v>12499</v>
      </c>
    </row>
    <row r="7" spans="1:10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1400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0">
        <f>'มกราคม 63'!I7+'กุมภาพันธ์ 63'!I7+'มีนาคม 63'!I7</f>
        <v>0</v>
      </c>
      <c r="J7" s="12">
        <f t="shared" si="0"/>
        <v>1400</v>
      </c>
    </row>
    <row r="8" spans="1:10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33622</v>
      </c>
      <c r="D8" s="10">
        <f>'มกราคม 63'!D8+'กุมภาพันธ์ 63'!D8+'มีนาคม 63'!D8</f>
        <v>21429</v>
      </c>
      <c r="E8" s="10">
        <f>'มกราคม 63'!E8+'กุมภาพันธ์ 63'!E8+'มีนาคม 63'!E8</f>
        <v>109212.75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0">
        <f>'มกราคม 63'!I8+'กุมภาพันธ์ 63'!I8+'มีนาคม 63'!I8</f>
        <v>84159.25</v>
      </c>
      <c r="J8" s="12">
        <f t="shared" si="0"/>
        <v>248423</v>
      </c>
    </row>
    <row r="9" spans="1:10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4293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0">
        <f>'มกราคม 63'!I9+'กุมภาพันธ์ 63'!I9+'มีนาคม 63'!I9</f>
        <v>0</v>
      </c>
      <c r="J9" s="12">
        <f t="shared" si="0"/>
        <v>4293</v>
      </c>
    </row>
    <row r="10" spans="1:10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0</v>
      </c>
      <c r="D10" s="10">
        <f>'มกราคม 63'!D10+'กุมภาพันธ์ 63'!D10+'มีนาคม 63'!D10</f>
        <v>4528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0">
        <f>'มกราคม 63'!I10+'กุมภาพันธ์ 63'!I10+'มีนาคม 63'!I10</f>
        <v>0</v>
      </c>
      <c r="J10" s="12">
        <f t="shared" si="0"/>
        <v>4528</v>
      </c>
    </row>
    <row r="11" spans="1:10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2486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0">
        <f>'มกราคม 63'!I11+'กุมภาพันธ์ 63'!I11+'มีนาคม 63'!I11</f>
        <v>0</v>
      </c>
      <c r="J11" s="12">
        <f t="shared" si="0"/>
        <v>2486</v>
      </c>
    </row>
    <row r="12" spans="1:10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0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0">
        <f>'มกราคม 63'!I12+'กุมภาพันธ์ 63'!I12+'มีนาคม 63'!I12</f>
        <v>0</v>
      </c>
      <c r="J12" s="12">
        <f t="shared" si="0"/>
        <v>0</v>
      </c>
    </row>
    <row r="13" spans="1:10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0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0">
        <f>'มกราคม 63'!I13+'กุมภาพันธ์ 63'!I13+'มีนาคม 63'!I13</f>
        <v>0</v>
      </c>
      <c r="J13" s="12">
        <f t="shared" si="0"/>
        <v>0</v>
      </c>
    </row>
    <row r="14" spans="1:10" s="8" customFormat="1" x14ac:dyDescent="0.7">
      <c r="A14" s="56" t="s">
        <v>0</v>
      </c>
      <c r="B14" s="57"/>
      <c r="C14" s="7">
        <f>SUM(C5:C13)</f>
        <v>532273</v>
      </c>
      <c r="D14" s="6">
        <f t="shared" ref="D14:H14" si="1">SUM(D5:D13)</f>
        <v>149951</v>
      </c>
      <c r="E14" s="6">
        <f t="shared" si="1"/>
        <v>116940.75</v>
      </c>
      <c r="F14" s="6">
        <f t="shared" si="1"/>
        <v>519.4</v>
      </c>
      <c r="G14" s="6">
        <f t="shared" si="1"/>
        <v>69685</v>
      </c>
      <c r="H14" s="6">
        <f t="shared" si="1"/>
        <v>30900</v>
      </c>
      <c r="I14" s="6">
        <f t="shared" ref="I14" si="2">SUM(I5:I13)</f>
        <v>84159.25</v>
      </c>
      <c r="J14" s="12">
        <f>SUM(C14:I14)</f>
        <v>984428.4</v>
      </c>
    </row>
  </sheetData>
  <mergeCells count="12">
    <mergeCell ref="A14:B14"/>
    <mergeCell ref="A1:J1"/>
    <mergeCell ref="J3:J4"/>
    <mergeCell ref="F3:F4"/>
    <mergeCell ref="G3:G4"/>
    <mergeCell ref="H3:H4"/>
    <mergeCell ref="A3:A4"/>
    <mergeCell ref="B3:B4"/>
    <mergeCell ref="C3:C4"/>
    <mergeCell ref="D3:D4"/>
    <mergeCell ref="E3:E4"/>
    <mergeCell ref="I3:I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9CA-5CE7-485F-B6FF-60B9F5773BCD}">
  <sheetPr>
    <tabColor rgb="FFFF0000"/>
  </sheetPr>
  <dimension ref="A1:R16"/>
  <sheetViews>
    <sheetView tabSelected="1" topLeftCell="E1" workbookViewId="0">
      <selection activeCell="O8" sqref="O8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4" width="12.5" style="9" customWidth="1"/>
    <col min="15" max="15" width="13.8984375" style="9" customWidth="1"/>
    <col min="16" max="16" width="13.8984375" style="1" customWidth="1"/>
    <col min="17" max="17" width="13.8984375" style="40" customWidth="1"/>
    <col min="18" max="18" width="14.09765625" style="3" customWidth="1"/>
    <col min="19" max="16384" width="9" style="3"/>
  </cols>
  <sheetData>
    <row r="1" spans="1:18" s="1" customFormat="1" ht="27" x14ac:dyDescent="0.7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 ht="33.6" customHeight="1" x14ac:dyDescent="0.85">
      <c r="A2" s="24" t="s">
        <v>55</v>
      </c>
      <c r="C2" s="3"/>
      <c r="D2" s="3"/>
      <c r="E2" s="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33.6" customHeight="1" x14ac:dyDescent="0.95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s="40" customFormat="1" ht="24.6" customHeight="1" x14ac:dyDescent="0.7">
      <c r="A4" s="69" t="s">
        <v>49</v>
      </c>
      <c r="B4" s="69"/>
      <c r="C4" s="53"/>
      <c r="D4" s="53"/>
      <c r="E4" s="53"/>
      <c r="F4" s="70" t="s">
        <v>13</v>
      </c>
      <c r="G4" s="70"/>
      <c r="H4" s="70"/>
      <c r="I4" s="70"/>
      <c r="J4" s="70"/>
      <c r="K4" s="70"/>
      <c r="L4" s="70"/>
      <c r="M4" s="70"/>
      <c r="N4" s="71"/>
      <c r="O4" s="72" t="s">
        <v>46</v>
      </c>
      <c r="P4" s="70"/>
      <c r="Q4" s="71"/>
    </row>
    <row r="5" spans="1:18" s="2" customFormat="1" ht="25.2" customHeight="1" x14ac:dyDescent="0.7">
      <c r="A5" s="79" t="s">
        <v>1</v>
      </c>
      <c r="B5" s="80" t="s">
        <v>2</v>
      </c>
      <c r="C5" s="73">
        <v>22981</v>
      </c>
      <c r="D5" s="74"/>
      <c r="E5" s="74"/>
      <c r="F5" s="73">
        <v>23012</v>
      </c>
      <c r="G5" s="74"/>
      <c r="H5" s="74"/>
      <c r="I5" s="73">
        <v>23043</v>
      </c>
      <c r="J5" s="74"/>
      <c r="K5" s="74"/>
      <c r="L5" s="73">
        <v>23071</v>
      </c>
      <c r="M5" s="74"/>
      <c r="N5" s="74"/>
      <c r="O5" s="75" t="s">
        <v>38</v>
      </c>
      <c r="P5" s="77" t="s">
        <v>14</v>
      </c>
      <c r="Q5" s="78" t="s">
        <v>31</v>
      </c>
    </row>
    <row r="6" spans="1:18" ht="31.2" customHeight="1" x14ac:dyDescent="0.7">
      <c r="A6" s="60"/>
      <c r="B6" s="81"/>
      <c r="C6" s="52" t="s">
        <v>24</v>
      </c>
      <c r="D6" s="15" t="s">
        <v>14</v>
      </c>
      <c r="E6" s="17" t="s">
        <v>12</v>
      </c>
      <c r="F6" s="41" t="s">
        <v>24</v>
      </c>
      <c r="G6" s="15" t="s">
        <v>14</v>
      </c>
      <c r="H6" s="17" t="s">
        <v>12</v>
      </c>
      <c r="I6" s="41" t="s">
        <v>24</v>
      </c>
      <c r="J6" s="15" t="s">
        <v>14</v>
      </c>
      <c r="K6" s="17" t="s">
        <v>12</v>
      </c>
      <c r="L6" s="41" t="s">
        <v>24</v>
      </c>
      <c r="M6" s="15" t="s">
        <v>14</v>
      </c>
      <c r="N6" s="17" t="s">
        <v>12</v>
      </c>
      <c r="O6" s="76"/>
      <c r="P6" s="77"/>
      <c r="Q6" s="78"/>
    </row>
    <row r="7" spans="1:18" x14ac:dyDescent="0.7">
      <c r="A7" s="4">
        <v>10699</v>
      </c>
      <c r="B7" s="5" t="s">
        <v>3</v>
      </c>
      <c r="C7" s="10">
        <f>'ธันวาคม 62 (เรียกเก็บย้อนหลัง)'!J5</f>
        <v>29480</v>
      </c>
      <c r="D7" s="16"/>
      <c r="E7" s="18">
        <f>C7-D7</f>
        <v>29480</v>
      </c>
      <c r="F7" s="10">
        <f>'มกราคม 63'!J5</f>
        <v>300060.40000000002</v>
      </c>
      <c r="G7" s="16"/>
      <c r="H7" s="18">
        <f>F7-G7</f>
        <v>300060.40000000002</v>
      </c>
      <c r="I7" s="10">
        <f>'กุมภาพันธ์ 63'!J5</f>
        <v>197768</v>
      </c>
      <c r="J7" s="16"/>
      <c r="K7" s="18">
        <f>I7-J7</f>
        <v>197768</v>
      </c>
      <c r="L7" s="10">
        <f>'มีนาคม 63'!J5</f>
        <v>183491</v>
      </c>
      <c r="M7" s="16"/>
      <c r="N7" s="18">
        <f>L7-M7</f>
        <v>183491</v>
      </c>
      <c r="O7" s="10">
        <f>F7+I7+L7+C7</f>
        <v>710799.4</v>
      </c>
      <c r="P7" s="21">
        <f>G7+J7+M7</f>
        <v>0</v>
      </c>
      <c r="Q7" s="27">
        <f>O7-P7</f>
        <v>710799.4</v>
      </c>
      <c r="R7" s="47"/>
    </row>
    <row r="8" spans="1:18" x14ac:dyDescent="0.7">
      <c r="A8" s="4">
        <v>10866</v>
      </c>
      <c r="B8" s="5" t="s">
        <v>4</v>
      </c>
      <c r="C8" s="10">
        <f>'ธันวาคม 62 (เรียกเก็บย้อนหลัง)'!J6</f>
        <v>0</v>
      </c>
      <c r="D8" s="16"/>
      <c r="E8" s="18">
        <f t="shared" ref="E8:E15" si="0">C8-D8</f>
        <v>0</v>
      </c>
      <c r="F8" s="10">
        <f>'มกราคม 63'!J6</f>
        <v>4178</v>
      </c>
      <c r="G8" s="16"/>
      <c r="H8" s="18">
        <f t="shared" ref="H8:H15" si="1">F8-G8</f>
        <v>4178</v>
      </c>
      <c r="I8" s="10">
        <f>'กุมภาพันธ์ 63'!J6</f>
        <v>3326</v>
      </c>
      <c r="J8" s="16"/>
      <c r="K8" s="18">
        <f t="shared" ref="K8:K15" si="2">I8-J8</f>
        <v>3326</v>
      </c>
      <c r="L8" s="10">
        <f>'มีนาคม 63'!J6</f>
        <v>4995</v>
      </c>
      <c r="M8" s="16"/>
      <c r="N8" s="18">
        <f t="shared" ref="N8:N15" si="3">L8-M8</f>
        <v>4995</v>
      </c>
      <c r="O8" s="10">
        <f t="shared" ref="O8:O15" si="4">F8+I8+L8+C8</f>
        <v>12499</v>
      </c>
      <c r="P8" s="21">
        <f t="shared" ref="P8:P15" si="5">G8+J8+M8</f>
        <v>0</v>
      </c>
      <c r="Q8" s="27">
        <f t="shared" ref="Q8:Q15" si="6">O8-P8</f>
        <v>12499</v>
      </c>
      <c r="R8" s="47"/>
    </row>
    <row r="9" spans="1:18" x14ac:dyDescent="0.7">
      <c r="A9" s="4">
        <v>10867</v>
      </c>
      <c r="B9" s="5" t="s">
        <v>5</v>
      </c>
      <c r="C9" s="10">
        <f>'ธันวาคม 62 (เรียกเก็บย้อนหลัง)'!J7</f>
        <v>0</v>
      </c>
      <c r="D9" s="16"/>
      <c r="E9" s="18">
        <f t="shared" si="0"/>
        <v>0</v>
      </c>
      <c r="F9" s="10">
        <f>'มกราคม 63'!J7</f>
        <v>700</v>
      </c>
      <c r="G9" s="16"/>
      <c r="H9" s="18">
        <f t="shared" si="1"/>
        <v>700</v>
      </c>
      <c r="I9" s="10">
        <f>'กุมภาพันธ์ 63'!J7</f>
        <v>700</v>
      </c>
      <c r="J9" s="16"/>
      <c r="K9" s="18">
        <f t="shared" si="2"/>
        <v>700</v>
      </c>
      <c r="L9" s="10">
        <f>'มีนาคม 63'!J7</f>
        <v>0</v>
      </c>
      <c r="M9" s="16"/>
      <c r="N9" s="18">
        <f t="shared" si="3"/>
        <v>0</v>
      </c>
      <c r="O9" s="10">
        <f t="shared" si="4"/>
        <v>1400</v>
      </c>
      <c r="P9" s="21">
        <f>G9+J9+M9</f>
        <v>0</v>
      </c>
      <c r="Q9" s="27">
        <f t="shared" si="6"/>
        <v>1400</v>
      </c>
      <c r="R9" s="47"/>
    </row>
    <row r="10" spans="1:18" x14ac:dyDescent="0.7">
      <c r="A10" s="4">
        <v>10868</v>
      </c>
      <c r="B10" s="5" t="s">
        <v>6</v>
      </c>
      <c r="C10" s="10">
        <f>'ธันวาคม 62 (เรียกเก็บย้อนหลัง)'!J8</f>
        <v>0</v>
      </c>
      <c r="D10" s="16"/>
      <c r="E10" s="18">
        <f t="shared" si="0"/>
        <v>0</v>
      </c>
      <c r="F10" s="10">
        <f>'มกราคม 63'!J8</f>
        <v>85240.25</v>
      </c>
      <c r="G10" s="16"/>
      <c r="H10" s="18">
        <f t="shared" si="1"/>
        <v>85240.25</v>
      </c>
      <c r="I10" s="10">
        <f>'กุมภาพันธ์ 63'!J8</f>
        <v>75715.75</v>
      </c>
      <c r="J10" s="16"/>
      <c r="K10" s="18">
        <f t="shared" si="2"/>
        <v>75715.75</v>
      </c>
      <c r="L10" s="10">
        <f>'มีนาคม 63'!J8</f>
        <v>87467</v>
      </c>
      <c r="M10" s="16"/>
      <c r="N10" s="18">
        <f t="shared" si="3"/>
        <v>87467</v>
      </c>
      <c r="O10" s="10">
        <f t="shared" si="4"/>
        <v>248423</v>
      </c>
      <c r="P10" s="21">
        <f t="shared" si="5"/>
        <v>0</v>
      </c>
      <c r="Q10" s="27">
        <f t="shared" si="6"/>
        <v>248423</v>
      </c>
      <c r="R10" s="46"/>
    </row>
    <row r="11" spans="1:18" x14ac:dyDescent="0.7">
      <c r="A11" s="4">
        <v>10869</v>
      </c>
      <c r="B11" s="5" t="s">
        <v>7</v>
      </c>
      <c r="C11" s="10">
        <f>'ธันวาคม 62 (เรียกเก็บย้อนหลัง)'!J9</f>
        <v>0</v>
      </c>
      <c r="D11" s="16"/>
      <c r="E11" s="18">
        <f t="shared" si="0"/>
        <v>0</v>
      </c>
      <c r="F11" s="10">
        <f>'มกราคม 63'!J9</f>
        <v>1310</v>
      </c>
      <c r="G11" s="16"/>
      <c r="H11" s="18">
        <f t="shared" si="1"/>
        <v>1310</v>
      </c>
      <c r="I11" s="10">
        <f>'กุมภาพันธ์ 63'!J9</f>
        <v>2283</v>
      </c>
      <c r="J11" s="16"/>
      <c r="K11" s="18">
        <f t="shared" si="2"/>
        <v>2283</v>
      </c>
      <c r="L11" s="10">
        <f>'มีนาคม 63'!J9</f>
        <v>700</v>
      </c>
      <c r="M11" s="16"/>
      <c r="N11" s="18">
        <f t="shared" si="3"/>
        <v>700</v>
      </c>
      <c r="O11" s="10">
        <f t="shared" si="4"/>
        <v>4293</v>
      </c>
      <c r="P11" s="21">
        <f t="shared" si="5"/>
        <v>0</v>
      </c>
      <c r="Q11" s="27">
        <f t="shared" si="6"/>
        <v>4293</v>
      </c>
      <c r="R11" s="47"/>
    </row>
    <row r="12" spans="1:18" x14ac:dyDescent="0.7">
      <c r="A12" s="4">
        <v>10870</v>
      </c>
      <c r="B12" s="5" t="s">
        <v>8</v>
      </c>
      <c r="C12" s="10">
        <f>'ธันวาคม 62 (เรียกเก็บย้อนหลัง)'!J10</f>
        <v>0</v>
      </c>
      <c r="D12" s="16"/>
      <c r="E12" s="18">
        <f t="shared" si="0"/>
        <v>0</v>
      </c>
      <c r="F12" s="10">
        <f>'มกราคม 63'!J10</f>
        <v>1338</v>
      </c>
      <c r="G12" s="16"/>
      <c r="H12" s="18">
        <f t="shared" si="1"/>
        <v>1338</v>
      </c>
      <c r="I12" s="10">
        <f>'กุมภาพันธ์ 63'!J10</f>
        <v>1340</v>
      </c>
      <c r="J12" s="16"/>
      <c r="K12" s="18">
        <f t="shared" si="2"/>
        <v>1340</v>
      </c>
      <c r="L12" s="10">
        <f>'มีนาคม 63'!J10</f>
        <v>1850</v>
      </c>
      <c r="M12" s="16"/>
      <c r="N12" s="18">
        <f t="shared" si="3"/>
        <v>1850</v>
      </c>
      <c r="O12" s="10">
        <f t="shared" si="4"/>
        <v>4528</v>
      </c>
      <c r="P12" s="21">
        <f t="shared" si="5"/>
        <v>0</v>
      </c>
      <c r="Q12" s="27">
        <f t="shared" si="6"/>
        <v>4528</v>
      </c>
      <c r="R12" s="47"/>
    </row>
    <row r="13" spans="1:18" x14ac:dyDescent="0.7">
      <c r="A13" s="4">
        <v>13817</v>
      </c>
      <c r="B13" s="5" t="s">
        <v>9</v>
      </c>
      <c r="C13" s="10">
        <f>'ธันวาคม 62 (เรียกเก็บย้อนหลัง)'!J11</f>
        <v>0</v>
      </c>
      <c r="D13" s="16"/>
      <c r="E13" s="18">
        <f t="shared" si="0"/>
        <v>0</v>
      </c>
      <c r="F13" s="10">
        <f>'มกราคม 63'!J11</f>
        <v>1127</v>
      </c>
      <c r="G13" s="16"/>
      <c r="H13" s="18">
        <f t="shared" si="1"/>
        <v>1127</v>
      </c>
      <c r="I13" s="10">
        <f>'กุมภาพันธ์ 63'!J11</f>
        <v>1130</v>
      </c>
      <c r="J13" s="16"/>
      <c r="K13" s="18">
        <f t="shared" si="2"/>
        <v>1130</v>
      </c>
      <c r="L13" s="10">
        <f>'มีนาคม 63'!J11</f>
        <v>229</v>
      </c>
      <c r="M13" s="16"/>
      <c r="N13" s="18">
        <f t="shared" si="3"/>
        <v>229</v>
      </c>
      <c r="O13" s="10">
        <f t="shared" si="4"/>
        <v>2486</v>
      </c>
      <c r="P13" s="21">
        <f t="shared" si="5"/>
        <v>0</v>
      </c>
      <c r="Q13" s="27">
        <f t="shared" si="6"/>
        <v>2486</v>
      </c>
      <c r="R13" s="47"/>
    </row>
    <row r="14" spans="1:18" x14ac:dyDescent="0.7">
      <c r="A14" s="4">
        <v>28849</v>
      </c>
      <c r="B14" s="5" t="s">
        <v>10</v>
      </c>
      <c r="C14" s="10">
        <f>'ธันวาคม 62 (เรียกเก็บย้อนหลัง)'!J12</f>
        <v>0</v>
      </c>
      <c r="D14" s="16"/>
      <c r="E14" s="18">
        <f t="shared" si="0"/>
        <v>0</v>
      </c>
      <c r="F14" s="10">
        <f>'มกราคม 63'!J12</f>
        <v>0</v>
      </c>
      <c r="G14" s="16"/>
      <c r="H14" s="18">
        <f t="shared" si="1"/>
        <v>0</v>
      </c>
      <c r="I14" s="10">
        <f>'กุมภาพันธ์ 63'!J12</f>
        <v>0</v>
      </c>
      <c r="J14" s="16"/>
      <c r="K14" s="18">
        <f t="shared" si="2"/>
        <v>0</v>
      </c>
      <c r="L14" s="10">
        <f>'มีนาคม 63'!J12</f>
        <v>0</v>
      </c>
      <c r="M14" s="16"/>
      <c r="N14" s="18">
        <f t="shared" si="3"/>
        <v>0</v>
      </c>
      <c r="O14" s="10">
        <f t="shared" si="4"/>
        <v>0</v>
      </c>
      <c r="P14" s="21">
        <f t="shared" si="5"/>
        <v>0</v>
      </c>
      <c r="Q14" s="27">
        <f t="shared" si="6"/>
        <v>0</v>
      </c>
      <c r="R14" s="47"/>
    </row>
    <row r="15" spans="1:18" x14ac:dyDescent="0.7">
      <c r="A15" s="4">
        <v>28850</v>
      </c>
      <c r="B15" s="5" t="s">
        <v>11</v>
      </c>
      <c r="C15" s="10">
        <f>'ธันวาคม 62 (เรียกเก็บย้อนหลัง)'!J13</f>
        <v>0</v>
      </c>
      <c r="D15" s="16"/>
      <c r="E15" s="18">
        <f t="shared" si="0"/>
        <v>0</v>
      </c>
      <c r="F15" s="10">
        <f>'มกราคม 63'!J13</f>
        <v>0</v>
      </c>
      <c r="G15" s="16"/>
      <c r="H15" s="18">
        <f t="shared" si="1"/>
        <v>0</v>
      </c>
      <c r="I15" s="10">
        <f>'กุมภาพันธ์ 63'!J13</f>
        <v>0</v>
      </c>
      <c r="J15" s="16"/>
      <c r="K15" s="18">
        <f t="shared" si="2"/>
        <v>0</v>
      </c>
      <c r="L15" s="10">
        <f>'มีนาคม 63'!J13</f>
        <v>0</v>
      </c>
      <c r="M15" s="16"/>
      <c r="N15" s="18">
        <f t="shared" si="3"/>
        <v>0</v>
      </c>
      <c r="O15" s="10">
        <f t="shared" si="4"/>
        <v>0</v>
      </c>
      <c r="P15" s="21">
        <f t="shared" si="5"/>
        <v>0</v>
      </c>
      <c r="Q15" s="27">
        <f t="shared" si="6"/>
        <v>0</v>
      </c>
      <c r="R15" s="47"/>
    </row>
    <row r="16" spans="1:18" s="26" customFormat="1" x14ac:dyDescent="0.7">
      <c r="A16" s="56" t="s">
        <v>0</v>
      </c>
      <c r="B16" s="57"/>
      <c r="C16" s="7">
        <f>SUM(C7:C15)</f>
        <v>29480</v>
      </c>
      <c r="D16" s="14">
        <f t="shared" ref="D16:E16" si="7">SUM(D7:D15)</f>
        <v>0</v>
      </c>
      <c r="E16" s="19">
        <f t="shared" si="7"/>
        <v>29480</v>
      </c>
      <c r="F16" s="7">
        <f>SUM(F7:F15)</f>
        <v>393953.65</v>
      </c>
      <c r="G16" s="14">
        <f t="shared" ref="G16:N16" si="8">SUM(G7:G15)</f>
        <v>0</v>
      </c>
      <c r="H16" s="19">
        <f t="shared" si="8"/>
        <v>393953.65</v>
      </c>
      <c r="I16" s="7">
        <f t="shared" si="8"/>
        <v>282262.75</v>
      </c>
      <c r="J16" s="14">
        <f t="shared" si="8"/>
        <v>0</v>
      </c>
      <c r="K16" s="19">
        <f t="shared" si="8"/>
        <v>282262.75</v>
      </c>
      <c r="L16" s="7">
        <f t="shared" si="8"/>
        <v>278732</v>
      </c>
      <c r="M16" s="14">
        <f t="shared" si="8"/>
        <v>0</v>
      </c>
      <c r="N16" s="19">
        <f t="shared" si="8"/>
        <v>278732</v>
      </c>
      <c r="O16" s="20">
        <f>SUM(O7:O15)</f>
        <v>984428.4</v>
      </c>
      <c r="P16" s="22">
        <f>SUM(P7:P15)</f>
        <v>0</v>
      </c>
      <c r="Q16" s="23">
        <f>SUM(Q7:Q15)</f>
        <v>984428.4</v>
      </c>
    </row>
  </sheetData>
  <mergeCells count="16">
    <mergeCell ref="A16:B16"/>
    <mergeCell ref="L5:N5"/>
    <mergeCell ref="O5:O6"/>
    <mergeCell ref="P5:P6"/>
    <mergeCell ref="Q5:Q6"/>
    <mergeCell ref="A5:A6"/>
    <mergeCell ref="B5:B6"/>
    <mergeCell ref="F5:H5"/>
    <mergeCell ref="I5:K5"/>
    <mergeCell ref="C5:E5"/>
    <mergeCell ref="A1:Q1"/>
    <mergeCell ref="F2:Q2"/>
    <mergeCell ref="A3:Q3"/>
    <mergeCell ref="A4:B4"/>
    <mergeCell ref="F4:N4"/>
    <mergeCell ref="O4:Q4"/>
  </mergeCells>
  <pageMargins left="0.5" right="0.17" top="0.39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F80-E37A-4814-A3BA-E0A53A296374}">
  <dimension ref="A1:AC15"/>
  <sheetViews>
    <sheetView topLeftCell="M1" zoomScale="70" zoomScaleNormal="70" workbookViewId="0">
      <selection activeCell="Y18" sqref="Y18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19921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42"/>
      <c r="Y1" s="42"/>
      <c r="Z1" s="42"/>
    </row>
    <row r="2" spans="1:29" ht="21" customHeight="1" x14ac:dyDescent="0.85">
      <c r="A2" s="2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43"/>
      <c r="Y2" s="43"/>
      <c r="Z2" s="43"/>
    </row>
    <row r="3" spans="1:29" s="11" customFormat="1" ht="24.6" customHeight="1" x14ac:dyDescent="0.7">
      <c r="A3" s="69" t="s">
        <v>33</v>
      </c>
      <c r="B3" s="69"/>
      <c r="C3" s="72" t="s">
        <v>13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72" t="s">
        <v>36</v>
      </c>
      <c r="V3" s="70"/>
      <c r="W3" s="71"/>
      <c r="X3" s="72" t="s">
        <v>37</v>
      </c>
      <c r="Y3" s="70"/>
      <c r="Z3" s="71"/>
      <c r="AA3" s="82" t="s">
        <v>34</v>
      </c>
      <c r="AB3" s="83" t="s">
        <v>35</v>
      </c>
    </row>
    <row r="4" spans="1:29" s="2" customFormat="1" ht="25.2" customHeight="1" x14ac:dyDescent="0.7">
      <c r="A4" s="79" t="s">
        <v>1</v>
      </c>
      <c r="B4" s="80" t="s">
        <v>2</v>
      </c>
      <c r="C4" s="73">
        <v>242066</v>
      </c>
      <c r="D4" s="73"/>
      <c r="E4" s="73"/>
      <c r="F4" s="73">
        <v>22951</v>
      </c>
      <c r="G4" s="73"/>
      <c r="H4" s="73"/>
      <c r="I4" s="73">
        <v>22981</v>
      </c>
      <c r="J4" s="74"/>
      <c r="K4" s="74"/>
      <c r="L4" s="73">
        <v>23012</v>
      </c>
      <c r="M4" s="74"/>
      <c r="N4" s="74"/>
      <c r="O4" s="73">
        <v>23012</v>
      </c>
      <c r="P4" s="74"/>
      <c r="Q4" s="74"/>
      <c r="R4" s="73">
        <v>23012</v>
      </c>
      <c r="S4" s="74"/>
      <c r="T4" s="74"/>
      <c r="U4" s="75" t="s">
        <v>22</v>
      </c>
      <c r="V4" s="77" t="s">
        <v>14</v>
      </c>
      <c r="W4" s="78" t="s">
        <v>31</v>
      </c>
      <c r="X4" s="75" t="s">
        <v>38</v>
      </c>
      <c r="Y4" s="77" t="s">
        <v>14</v>
      </c>
      <c r="Z4" s="78" t="s">
        <v>31</v>
      </c>
      <c r="AA4" s="82"/>
      <c r="AB4" s="83"/>
    </row>
    <row r="5" spans="1:29" ht="31.2" customHeight="1" x14ac:dyDescent="0.7">
      <c r="A5" s="60"/>
      <c r="B5" s="81"/>
      <c r="C5" s="13" t="s">
        <v>24</v>
      </c>
      <c r="D5" s="15" t="s">
        <v>14</v>
      </c>
      <c r="E5" s="17" t="s">
        <v>12</v>
      </c>
      <c r="F5" s="13" t="s">
        <v>24</v>
      </c>
      <c r="G5" s="15" t="s">
        <v>14</v>
      </c>
      <c r="H5" s="17" t="s">
        <v>12</v>
      </c>
      <c r="I5" s="13" t="s">
        <v>24</v>
      </c>
      <c r="J5" s="15" t="s">
        <v>14</v>
      </c>
      <c r="K5" s="17" t="s">
        <v>12</v>
      </c>
      <c r="L5" s="39" t="s">
        <v>24</v>
      </c>
      <c r="M5" s="15" t="s">
        <v>14</v>
      </c>
      <c r="N5" s="17" t="s">
        <v>12</v>
      </c>
      <c r="O5" s="39" t="s">
        <v>24</v>
      </c>
      <c r="P5" s="15" t="s">
        <v>14</v>
      </c>
      <c r="Q5" s="17" t="s">
        <v>12</v>
      </c>
      <c r="R5" s="39" t="s">
        <v>24</v>
      </c>
      <c r="S5" s="15" t="s">
        <v>14</v>
      </c>
      <c r="T5" s="17" t="s">
        <v>12</v>
      </c>
      <c r="U5" s="76"/>
      <c r="V5" s="77"/>
      <c r="W5" s="78"/>
      <c r="X5" s="76"/>
      <c r="Y5" s="77"/>
      <c r="Z5" s="78"/>
      <c r="AA5" s="82"/>
      <c r="AB5" s="83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56" t="s">
        <v>0</v>
      </c>
      <c r="B15" s="57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Y4:Y5"/>
    <mergeCell ref="Z4:Z5"/>
    <mergeCell ref="A15:B15"/>
    <mergeCell ref="V4:V5"/>
    <mergeCell ref="C4:E4"/>
    <mergeCell ref="F4:H4"/>
    <mergeCell ref="I4:K4"/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8E13-0D46-4E8C-8D80-11A27B9C5E34}">
  <dimension ref="A1:K13"/>
  <sheetViews>
    <sheetView topLeftCell="D1" zoomScale="90" zoomScaleNormal="90" workbookViewId="0">
      <selection activeCell="G19" sqref="G19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32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21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คำอธิบาย</vt:lpstr>
      <vt:lpstr>ธันวาคม 62 (เรียกเก็บย้อนหลัง)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2020-05-05T03:43:24Z</cp:lastPrinted>
  <dcterms:created xsi:type="dcterms:W3CDTF">2020-02-03T08:33:46Z</dcterms:created>
  <dcterms:modified xsi:type="dcterms:W3CDTF">2020-05-07T00:37:56Z</dcterms:modified>
</cp:coreProperties>
</file>