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2240" windowHeight="9240" activeTab="2"/>
  </bookViews>
  <sheets>
    <sheet name="สรุปภาพรวม 27 มี.ค.59 " sheetId="11" r:id="rId1"/>
    <sheet name="สรุปงบ สสจ. 27 มี.ค.59  (2)" sheetId="12" r:id="rId2"/>
    <sheet name="ตามงบ ดำเนินเงิน สสอ. " sheetId="3" r:id="rId3"/>
  </sheets>
  <externalReferences>
    <externalReference r:id="rId4"/>
    <externalReference r:id="rId5"/>
  </externalReferences>
  <definedNames>
    <definedName name="_xlnm._FilterDatabase" localSheetId="1" hidden="1">'สรุปงบ สสจ. 27 มี.ค.59  (2)'!$E$1:$E$64</definedName>
    <definedName name="_xlnm.Print_Area" localSheetId="1">'สรุปงบ สสจ. 27 มี.ค.59  (2)'!$A$1:$O$68</definedName>
    <definedName name="_xlnm.Print_Area" localSheetId="0">'สรุปภาพรวม 27 มี.ค.59 '!$A$1:$J$25</definedName>
    <definedName name="_xlnm.Print_Titles" localSheetId="1">'สรุปงบ สสจ. 27 มี.ค.59  (2)'!$2:$3</definedName>
    <definedName name="SAPBEXdnldView" hidden="1">"4XAJFAZNV8DE9AN98SCPU1X6O"</definedName>
    <definedName name="SAPBEXsysID" hidden="1">"BWP"</definedName>
  </definedNames>
  <calcPr calcId="144525"/>
</workbook>
</file>

<file path=xl/calcChain.xml><?xml version="1.0" encoding="utf-8"?>
<calcChain xmlns="http://schemas.openxmlformats.org/spreadsheetml/2006/main">
  <c r="K67" i="12" l="1"/>
  <c r="H67" i="12"/>
  <c r="L66" i="12"/>
  <c r="K66" i="12"/>
  <c r="M66" i="12" s="1"/>
  <c r="N66" i="12" s="1"/>
  <c r="H66" i="12"/>
  <c r="M65" i="12"/>
  <c r="N65" i="12" s="1"/>
  <c r="K65" i="12"/>
  <c r="L65" i="12" s="1"/>
  <c r="H65" i="12"/>
  <c r="N64" i="12"/>
  <c r="M64" i="12"/>
  <c r="L64" i="12"/>
  <c r="K64" i="12"/>
  <c r="H64" i="12"/>
  <c r="K63" i="12"/>
  <c r="J63" i="12"/>
  <c r="J62" i="12" s="1"/>
  <c r="J68" i="12" s="1"/>
  <c r="H63" i="12"/>
  <c r="I62" i="12"/>
  <c r="H62" i="12"/>
  <c r="G62" i="12"/>
  <c r="F62" i="12"/>
  <c r="N61" i="12"/>
  <c r="M61" i="12"/>
  <c r="L61" i="12"/>
  <c r="K61" i="12"/>
  <c r="H61" i="12"/>
  <c r="N59" i="12"/>
  <c r="M59" i="12"/>
  <c r="L59" i="12"/>
  <c r="K59" i="12"/>
  <c r="P59" i="12" s="1"/>
  <c r="H59" i="12"/>
  <c r="J58" i="12"/>
  <c r="J60" i="12" s="1"/>
  <c r="M57" i="12"/>
  <c r="N57" i="12" s="1"/>
  <c r="L57" i="12"/>
  <c r="K57" i="12"/>
  <c r="M56" i="12"/>
  <c r="N56" i="12" s="1"/>
  <c r="L56" i="12"/>
  <c r="K56" i="12"/>
  <c r="M55" i="12"/>
  <c r="N55" i="12" s="1"/>
  <c r="L55" i="12"/>
  <c r="K55" i="12"/>
  <c r="M54" i="12"/>
  <c r="N54" i="12" s="1"/>
  <c r="L54" i="12"/>
  <c r="K54" i="12"/>
  <c r="M53" i="12"/>
  <c r="N53" i="12" s="1"/>
  <c r="L53" i="12"/>
  <c r="K53" i="12"/>
  <c r="N52" i="12"/>
  <c r="M52" i="12"/>
  <c r="L52" i="12"/>
  <c r="K52" i="12"/>
  <c r="H52" i="12"/>
  <c r="K51" i="12"/>
  <c r="L50" i="12"/>
  <c r="K50" i="12"/>
  <c r="M50" i="12" s="1"/>
  <c r="N50" i="12" s="1"/>
  <c r="H50" i="12"/>
  <c r="M49" i="12"/>
  <c r="N49" i="12" s="1"/>
  <c r="K49" i="12"/>
  <c r="F49" i="12"/>
  <c r="H49" i="12" s="1"/>
  <c r="K48" i="12"/>
  <c r="H48" i="12"/>
  <c r="P47" i="12"/>
  <c r="G47" i="12"/>
  <c r="F47" i="12"/>
  <c r="L49" i="12" s="1"/>
  <c r="K46" i="12"/>
  <c r="G46" i="12"/>
  <c r="F46" i="12"/>
  <c r="G45" i="12"/>
  <c r="G44" i="12"/>
  <c r="F44" i="12"/>
  <c r="H44" i="12" s="1"/>
  <c r="K43" i="12"/>
  <c r="H43" i="12"/>
  <c r="J42" i="12"/>
  <c r="I42" i="12"/>
  <c r="G42" i="12"/>
  <c r="N41" i="12"/>
  <c r="M41" i="12"/>
  <c r="L41" i="12"/>
  <c r="K41" i="12"/>
  <c r="H41" i="12"/>
  <c r="K40" i="12"/>
  <c r="L40" i="12" s="1"/>
  <c r="H40" i="12"/>
  <c r="F40" i="12"/>
  <c r="M39" i="12"/>
  <c r="N39" i="12" s="1"/>
  <c r="K39" i="12"/>
  <c r="L39" i="12" s="1"/>
  <c r="F39" i="12"/>
  <c r="H39" i="12" s="1"/>
  <c r="K38" i="12"/>
  <c r="H38" i="12"/>
  <c r="F38" i="12"/>
  <c r="M38" i="12" s="1"/>
  <c r="N38" i="12" s="1"/>
  <c r="J37" i="12"/>
  <c r="I37" i="12"/>
  <c r="G37" i="12"/>
  <c r="F37" i="12"/>
  <c r="K36" i="12"/>
  <c r="H36" i="12"/>
  <c r="F36" i="12"/>
  <c r="M36" i="12" s="1"/>
  <c r="N36" i="12" s="1"/>
  <c r="I35" i="12"/>
  <c r="G35" i="12"/>
  <c r="N34" i="12"/>
  <c r="M34" i="12"/>
  <c r="L34" i="12"/>
  <c r="K34" i="12"/>
  <c r="H34" i="12"/>
  <c r="K33" i="12"/>
  <c r="H33" i="12"/>
  <c r="L32" i="12"/>
  <c r="K32" i="12"/>
  <c r="M32" i="12" s="1"/>
  <c r="N32" i="12" s="1"/>
  <c r="H32" i="12"/>
  <c r="M31" i="12"/>
  <c r="N31" i="12" s="1"/>
  <c r="K31" i="12"/>
  <c r="L31" i="12" s="1"/>
  <c r="H31" i="12"/>
  <c r="N30" i="12"/>
  <c r="M30" i="12"/>
  <c r="L30" i="12"/>
  <c r="K30" i="12"/>
  <c r="H30" i="12"/>
  <c r="K29" i="12"/>
  <c r="H29" i="12"/>
  <c r="L28" i="12"/>
  <c r="K28" i="12"/>
  <c r="M28" i="12" s="1"/>
  <c r="N28" i="12" s="1"/>
  <c r="H28" i="12"/>
  <c r="M27" i="12"/>
  <c r="K27" i="12"/>
  <c r="L27" i="12" s="1"/>
  <c r="F27" i="12"/>
  <c r="I26" i="12"/>
  <c r="G26" i="12"/>
  <c r="K25" i="12"/>
  <c r="L25" i="12" s="1"/>
  <c r="F25" i="12"/>
  <c r="H25" i="12" s="1"/>
  <c r="K24" i="12"/>
  <c r="F24" i="12"/>
  <c r="H24" i="12" s="1"/>
  <c r="J23" i="12"/>
  <c r="J26" i="12" s="1"/>
  <c r="I23" i="12"/>
  <c r="G23" i="12"/>
  <c r="K22" i="12"/>
  <c r="H22" i="12"/>
  <c r="L21" i="12"/>
  <c r="K21" i="12"/>
  <c r="M21" i="12" s="1"/>
  <c r="N21" i="12" s="1"/>
  <c r="H21" i="12"/>
  <c r="K20" i="12"/>
  <c r="F20" i="12"/>
  <c r="H20" i="12" s="1"/>
  <c r="K19" i="12"/>
  <c r="F19" i="12"/>
  <c r="H19" i="12" s="1"/>
  <c r="J18" i="12"/>
  <c r="I18" i="12"/>
  <c r="G18" i="12"/>
  <c r="F18" i="12"/>
  <c r="K17" i="12"/>
  <c r="H17" i="12"/>
  <c r="L16" i="12"/>
  <c r="K16" i="12"/>
  <c r="H16" i="12"/>
  <c r="I15" i="12"/>
  <c r="G15" i="12"/>
  <c r="N14" i="12"/>
  <c r="M14" i="12"/>
  <c r="L14" i="12"/>
  <c r="K14" i="12"/>
  <c r="H14" i="12"/>
  <c r="P13" i="12"/>
  <c r="L13" i="12"/>
  <c r="K13" i="12"/>
  <c r="H13" i="12"/>
  <c r="F13" i="12"/>
  <c r="F15" i="12" s="1"/>
  <c r="N12" i="12"/>
  <c r="M12" i="12"/>
  <c r="L12" i="12"/>
  <c r="K12" i="12"/>
  <c r="K15" i="12" s="1"/>
  <c r="L15" i="12" s="1"/>
  <c r="H12" i="12"/>
  <c r="J11" i="12"/>
  <c r="I11" i="12"/>
  <c r="G11" i="12"/>
  <c r="M10" i="12"/>
  <c r="N10" i="12" s="1"/>
  <c r="K10" i="12"/>
  <c r="L10" i="12" s="1"/>
  <c r="H10" i="12"/>
  <c r="N9" i="12"/>
  <c r="M9" i="12"/>
  <c r="L9" i="12"/>
  <c r="K9" i="12"/>
  <c r="H9" i="12"/>
  <c r="K8" i="12"/>
  <c r="L8" i="12" s="1"/>
  <c r="F8" i="12"/>
  <c r="H8" i="12" s="1"/>
  <c r="K7" i="12"/>
  <c r="F7" i="12"/>
  <c r="J6" i="12"/>
  <c r="I6" i="12"/>
  <c r="I45" i="12" s="1"/>
  <c r="I58" i="12" s="1"/>
  <c r="H6" i="12"/>
  <c r="G6" i="12"/>
  <c r="F6" i="12"/>
  <c r="M5" i="12"/>
  <c r="N5" i="12" s="1"/>
  <c r="K5" i="12"/>
  <c r="L5" i="12" s="1"/>
  <c r="H5" i="12"/>
  <c r="L4" i="12"/>
  <c r="K4" i="12"/>
  <c r="K6" i="12" s="1"/>
  <c r="H4" i="12"/>
  <c r="F4" i="12"/>
  <c r="M4" i="12" s="1"/>
  <c r="I120" i="11"/>
  <c r="C21" i="11"/>
  <c r="C20" i="11"/>
  <c r="D20" i="11" s="1"/>
  <c r="C19" i="11"/>
  <c r="C18" i="11"/>
  <c r="B18" i="11"/>
  <c r="C17" i="11"/>
  <c r="B17" i="11"/>
  <c r="C14" i="11"/>
  <c r="B14" i="11"/>
  <c r="D11" i="11"/>
  <c r="C10" i="11"/>
  <c r="B10" i="11"/>
  <c r="H9" i="11"/>
  <c r="I9" i="11" s="1"/>
  <c r="G9" i="11"/>
  <c r="F9" i="11"/>
  <c r="D9" i="11"/>
  <c r="E8" i="11"/>
  <c r="C8" i="11"/>
  <c r="B8" i="11"/>
  <c r="B13" i="11" s="1"/>
  <c r="E6" i="11"/>
  <c r="D6" i="11"/>
  <c r="D14" i="11" s="1"/>
  <c r="E5" i="11"/>
  <c r="C5" i="11"/>
  <c r="B4" i="11"/>
  <c r="F5" i="11" l="1"/>
  <c r="B7" i="11"/>
  <c r="B12" i="11" s="1"/>
  <c r="B16" i="11"/>
  <c r="D8" i="11"/>
  <c r="C7" i="11"/>
  <c r="D10" i="11"/>
  <c r="D18" i="11"/>
  <c r="F20" i="11"/>
  <c r="H20" i="11" s="1"/>
  <c r="I20" i="11" s="1"/>
  <c r="F8" i="11"/>
  <c r="H8" i="11" s="1"/>
  <c r="I8" i="11" s="1"/>
  <c r="D17" i="11"/>
  <c r="F18" i="11"/>
  <c r="H18" i="11" s="1"/>
  <c r="I18" i="11" s="1"/>
  <c r="E4" i="11"/>
  <c r="C16" i="11"/>
  <c r="H5" i="11"/>
  <c r="I5" i="11" s="1"/>
  <c r="G5" i="11"/>
  <c r="F11" i="12"/>
  <c r="H7" i="12"/>
  <c r="M67" i="12"/>
  <c r="N67" i="12" s="1"/>
  <c r="L67" i="12"/>
  <c r="D5" i="11"/>
  <c r="K11" i="12"/>
  <c r="M18" i="12"/>
  <c r="N18" i="12" s="1"/>
  <c r="H18" i="12"/>
  <c r="L20" i="12"/>
  <c r="M29" i="12"/>
  <c r="N29" i="12" s="1"/>
  <c r="L29" i="12"/>
  <c r="M40" i="12"/>
  <c r="N40" i="12" s="1"/>
  <c r="K47" i="12"/>
  <c r="H47" i="12"/>
  <c r="M48" i="12"/>
  <c r="N48" i="12" s="1"/>
  <c r="L48" i="12"/>
  <c r="E7" i="11"/>
  <c r="F7" i="11" s="1"/>
  <c r="M17" i="12"/>
  <c r="N17" i="12" s="1"/>
  <c r="L17" i="12"/>
  <c r="F23" i="12"/>
  <c r="N27" i="12"/>
  <c r="M42" i="12"/>
  <c r="H46" i="12"/>
  <c r="M46" i="12"/>
  <c r="N46" i="12" s="1"/>
  <c r="M51" i="12"/>
  <c r="N51" i="12" s="1"/>
  <c r="L51" i="12"/>
  <c r="C4" i="11"/>
  <c r="F6" i="11"/>
  <c r="C13" i="11"/>
  <c r="D13" i="11" s="1"/>
  <c r="I68" i="12"/>
  <c r="I60" i="12"/>
  <c r="H15" i="12"/>
  <c r="K18" i="12"/>
  <c r="L18" i="12" s="1"/>
  <c r="M25" i="12"/>
  <c r="N25" i="12" s="1"/>
  <c r="K37" i="12"/>
  <c r="L37" i="12" s="1"/>
  <c r="L36" i="12"/>
  <c r="K42" i="12"/>
  <c r="L38" i="12"/>
  <c r="M6" i="12"/>
  <c r="N4" i="12"/>
  <c r="F45" i="12"/>
  <c r="M7" i="12"/>
  <c r="M20" i="12"/>
  <c r="N20" i="12" s="1"/>
  <c r="K26" i="12"/>
  <c r="L26" i="12" s="1"/>
  <c r="L24" i="12"/>
  <c r="F35" i="12"/>
  <c r="H35" i="12" s="1"/>
  <c r="H27" i="12"/>
  <c r="M33" i="12"/>
  <c r="N33" i="12" s="1"/>
  <c r="L33" i="12"/>
  <c r="H37" i="12"/>
  <c r="P37" i="12"/>
  <c r="K44" i="12"/>
  <c r="L44" i="12" s="1"/>
  <c r="M43" i="12"/>
  <c r="L43" i="12"/>
  <c r="G58" i="12"/>
  <c r="H45" i="12"/>
  <c r="E14" i="11"/>
  <c r="F14" i="11" s="1"/>
  <c r="G14" i="11" s="1"/>
  <c r="F19" i="11"/>
  <c r="D19" i="11"/>
  <c r="F21" i="11"/>
  <c r="D21" i="11"/>
  <c r="L6" i="12"/>
  <c r="P15" i="12"/>
  <c r="K23" i="12"/>
  <c r="L23" i="12" s="1"/>
  <c r="L19" i="12"/>
  <c r="M22" i="12"/>
  <c r="N22" i="12" s="1"/>
  <c r="L22" i="12"/>
  <c r="L46" i="12"/>
  <c r="M63" i="12"/>
  <c r="K62" i="12"/>
  <c r="L62" i="12" s="1"/>
  <c r="L63" i="12"/>
  <c r="M13" i="12"/>
  <c r="N13" i="12" s="1"/>
  <c r="M16" i="12"/>
  <c r="N16" i="12" s="1"/>
  <c r="K35" i="12"/>
  <c r="L35" i="12" s="1"/>
  <c r="F42" i="12"/>
  <c r="M8" i="12"/>
  <c r="N8" i="12" s="1"/>
  <c r="M19" i="12"/>
  <c r="M24" i="12"/>
  <c r="F26" i="12"/>
  <c r="P6" i="12"/>
  <c r="L7" i="12"/>
  <c r="F16" i="3"/>
  <c r="F7" i="3"/>
  <c r="F8" i="3"/>
  <c r="F9" i="3"/>
  <c r="F10" i="3"/>
  <c r="F11" i="3"/>
  <c r="F12" i="3"/>
  <c r="F13" i="3"/>
  <c r="F14" i="3"/>
  <c r="F6" i="3"/>
  <c r="E16" i="3"/>
  <c r="D16" i="11" l="1"/>
  <c r="G8" i="11"/>
  <c r="G20" i="11"/>
  <c r="D7" i="11"/>
  <c r="G18" i="11"/>
  <c r="G19" i="11"/>
  <c r="H19" i="11"/>
  <c r="I19" i="11" s="1"/>
  <c r="P11" i="12"/>
  <c r="H11" i="12"/>
  <c r="M15" i="12"/>
  <c r="N15" i="12" s="1"/>
  <c r="H6" i="11"/>
  <c r="I6" i="11" s="1"/>
  <c r="G6" i="11"/>
  <c r="M35" i="12"/>
  <c r="N35" i="12" s="1"/>
  <c r="P26" i="12"/>
  <c r="H26" i="12"/>
  <c r="H42" i="12"/>
  <c r="P42" i="12"/>
  <c r="G21" i="11"/>
  <c r="H21" i="11"/>
  <c r="I21" i="11" s="1"/>
  <c r="N6" i="12"/>
  <c r="C12" i="11"/>
  <c r="D12" i="11" s="1"/>
  <c r="D4" i="11"/>
  <c r="H23" i="12"/>
  <c r="P23" i="12"/>
  <c r="H7" i="11"/>
  <c r="I7" i="11" s="1"/>
  <c r="G7" i="11"/>
  <c r="L47" i="12"/>
  <c r="M47" i="12"/>
  <c r="N47" i="12" s="1"/>
  <c r="L11" i="12"/>
  <c r="F4" i="11"/>
  <c r="M23" i="12"/>
  <c r="N23" i="12" s="1"/>
  <c r="N19" i="12"/>
  <c r="F58" i="12"/>
  <c r="N63" i="12"/>
  <c r="M62" i="12"/>
  <c r="N62" i="12" s="1"/>
  <c r="G60" i="12"/>
  <c r="G68" i="12"/>
  <c r="H58" i="12"/>
  <c r="K45" i="12"/>
  <c r="N24" i="12"/>
  <c r="M26" i="12"/>
  <c r="N26" i="12" s="1"/>
  <c r="N43" i="12"/>
  <c r="M44" i="12"/>
  <c r="N44" i="12" s="1"/>
  <c r="M37" i="12"/>
  <c r="N37" i="12" s="1"/>
  <c r="P35" i="12"/>
  <c r="M11" i="12"/>
  <c r="N11" i="12" s="1"/>
  <c r="N7" i="12"/>
  <c r="H14" i="11"/>
  <c r="I14" i="11" s="1"/>
  <c r="L42" i="12"/>
  <c r="N42" i="12"/>
  <c r="P18" i="12"/>
  <c r="D16" i="3"/>
  <c r="K58" i="12" l="1"/>
  <c r="P58" i="12" s="1"/>
  <c r="L45" i="12"/>
  <c r="H51" i="12"/>
  <c r="F60" i="12"/>
  <c r="F68" i="12"/>
  <c r="G4" i="11"/>
  <c r="H4" i="11"/>
  <c r="H60" i="12"/>
  <c r="P45" i="12"/>
  <c r="M45" i="12"/>
  <c r="D27" i="3"/>
  <c r="E27" i="3" s="1"/>
  <c r="C27" i="3"/>
  <c r="F26" i="3"/>
  <c r="G26" i="3" s="1"/>
  <c r="E26" i="3"/>
  <c r="G25" i="3"/>
  <c r="F25" i="3"/>
  <c r="E25" i="3"/>
  <c r="F24" i="3"/>
  <c r="G24" i="3" s="1"/>
  <c r="E24" i="3"/>
  <c r="C16" i="3"/>
  <c r="G14" i="3"/>
  <c r="E14" i="3"/>
  <c r="G13" i="3"/>
  <c r="E13" i="3"/>
  <c r="G12" i="3"/>
  <c r="E12" i="3"/>
  <c r="G11" i="3"/>
  <c r="E11" i="3"/>
  <c r="G10" i="3"/>
  <c r="E10" i="3"/>
  <c r="G9" i="3"/>
  <c r="E9" i="3"/>
  <c r="G8" i="3"/>
  <c r="E8" i="3"/>
  <c r="G7" i="3"/>
  <c r="E7" i="3"/>
  <c r="G6" i="3"/>
  <c r="E6" i="3"/>
  <c r="M68" i="12" l="1"/>
  <c r="N68" i="12" s="1"/>
  <c r="H68" i="12"/>
  <c r="K60" i="12"/>
  <c r="L60" i="12" s="1"/>
  <c r="K68" i="12"/>
  <c r="L68" i="12" s="1"/>
  <c r="L58" i="12"/>
  <c r="N45" i="12"/>
  <c r="M58" i="12"/>
  <c r="I4" i="11"/>
  <c r="H53" i="12"/>
  <c r="F27" i="3"/>
  <c r="G27" i="3" s="1"/>
  <c r="G16" i="3"/>
  <c r="N58" i="12" l="1"/>
  <c r="M60" i="12"/>
  <c r="N60" i="12" s="1"/>
  <c r="P60" i="12"/>
  <c r="E17" i="11" l="1"/>
  <c r="E16" i="11" l="1"/>
  <c r="F17" i="11"/>
  <c r="E11" i="11"/>
  <c r="H17" i="11" l="1"/>
  <c r="F16" i="11"/>
  <c r="G16" i="11" s="1"/>
  <c r="G17" i="11"/>
  <c r="E10" i="11"/>
  <c r="F11" i="11"/>
  <c r="H11" i="11" l="1"/>
  <c r="I11" i="11" s="1"/>
  <c r="G11" i="11"/>
  <c r="I17" i="11"/>
  <c r="H16" i="11"/>
  <c r="I16" i="11" s="1"/>
  <c r="F10" i="11"/>
  <c r="E13" i="11"/>
  <c r="E12" i="11" s="1"/>
  <c r="H10" i="11" l="1"/>
  <c r="F13" i="11"/>
  <c r="G10" i="11"/>
  <c r="F12" i="11"/>
  <c r="G12" i="11" s="1"/>
  <c r="G13" i="11" l="1"/>
  <c r="H13" i="11"/>
  <c r="I13" i="11" s="1"/>
  <c r="I10" i="11"/>
  <c r="H12" i="11"/>
  <c r="I12" i="11" s="1"/>
</calcChain>
</file>

<file path=xl/sharedStrings.xml><?xml version="1.0" encoding="utf-8"?>
<sst xmlns="http://schemas.openxmlformats.org/spreadsheetml/2006/main" count="243" uniqueCount="175">
  <si>
    <t>สรุปเบิกจ่ายเงินงบประมาณ ประจำปี พ.ศ.2559 ของสำนักงานสาธารณสุขจังหวัดสระแก้ว</t>
  </si>
  <si>
    <t>งบรายจ่าย</t>
  </si>
  <si>
    <t>ได้รับจัดสรร</t>
  </si>
  <si>
    <t>เบิกจ่าย</t>
  </si>
  <si>
    <t>เบิกจ่ายร้อยละ</t>
  </si>
  <si>
    <t>ทำ PO</t>
  </si>
  <si>
    <t>เบิกจ่ายรวม PO</t>
  </si>
  <si>
    <t>เบิกจ่ายรวม PO ร้อยละ</t>
  </si>
  <si>
    <t>คงเหลือ</t>
  </si>
  <si>
    <t>คงเหลือ
ร้อยละ</t>
  </si>
  <si>
    <t xml:space="preserve">  สสจ.สระแก้ว</t>
  </si>
  <si>
    <t xml:space="preserve">  รพร.สระแก้ว</t>
  </si>
  <si>
    <t>1. งบดำเนินงาน</t>
  </si>
  <si>
    <t>2. งบลงทุน</t>
  </si>
  <si>
    <t>อย.</t>
  </si>
  <si>
    <t>ปปส.</t>
  </si>
  <si>
    <t>ไตรมาส</t>
  </si>
  <si>
    <t>ภาพรวม</t>
  </si>
  <si>
    <t>งบลงทุน</t>
  </si>
  <si>
    <t>รายจ่ายประจำ</t>
  </si>
  <si>
    <t>ไตรมาส 1</t>
  </si>
  <si>
    <t>ไตรมาส 3</t>
  </si>
  <si>
    <t>ไตรมาส 2</t>
  </si>
  <si>
    <t>ไตรมาส 4</t>
  </si>
  <si>
    <t>สรุปเงินงบประมาณ ปี 2559</t>
  </si>
  <si>
    <t>ลำดับ</t>
  </si>
  <si>
    <t>กลุ่มงาน</t>
  </si>
  <si>
    <t>รหัสโครงการ</t>
  </si>
  <si>
    <t>โครงการ</t>
  </si>
  <si>
    <t>รหัสงบประมาณ</t>
  </si>
  <si>
    <t>งบประมาณ (1)</t>
  </si>
  <si>
    <t>เบิกจ่าย (2)</t>
  </si>
  <si>
    <t>เอกสารรอเบิก  (3)</t>
  </si>
  <si>
    <t xml:space="preserve">     รวมเบิกจ่าย          (4)   =  (2) + (3.2)</t>
  </si>
  <si>
    <t xml:space="preserve">         คงเหลือ         (5)  =  (1) - (4)</t>
  </si>
  <si>
    <t>คงเหลือร้อยละ</t>
  </si>
  <si>
    <t>หมายเหตุ</t>
  </si>
  <si>
    <t>รอเบิก (3.1)</t>
  </si>
  <si>
    <t>PO (3.2)</t>
  </si>
  <si>
    <t>บริหารทั่วไป</t>
  </si>
  <si>
    <t>บริหาร.02/01</t>
  </si>
  <si>
    <t>โครงการพัฒนาระบบบริหารจัดการที่ดีเพื่อสนับสนุนการจัดการระบบสุขภาพจังหวัดสระแก้ว ประจำปี 2559</t>
  </si>
  <si>
    <t>K4780</t>
  </si>
  <si>
    <t>K4783</t>
  </si>
  <si>
    <t>ภาพรวมกลุ่มงาน</t>
  </si>
  <si>
    <t>พยส.</t>
  </si>
  <si>
    <t>พยส.01/01</t>
  </si>
  <si>
    <t>โครงการพัฒนาระบบบริหารจัดการบริการสุขภาพ (Service Plan )ปีงบประมาณ 2559</t>
  </si>
  <si>
    <t>K4778</t>
  </si>
  <si>
    <t>พยส.02/01</t>
  </si>
  <si>
    <t>โครงการเพิ่มประสิทธิภาพบริหารจัดการเชิงยุทธศาสตร์แบบบูรณาการ จังหวัดสระแก้ว ปีงบประมาณ 2559</t>
  </si>
  <si>
    <t>พยส.01/03</t>
  </si>
  <si>
    <t>โครงการพัฒนาความครบถ้วนข้อมูลสุขภาพและการแพทย์ ประจำปีงบประมาณ 2559</t>
  </si>
  <si>
    <t xml:space="preserve"> อนามัยสิ่งแวดล้อม</t>
  </si>
  <si>
    <t>พยส.01/02</t>
  </si>
  <si>
    <t>โครงการจัดระบบการคุ้มครองผู้บริโภคและอนามัยสิ่งแวดล้อมจังหวัดสระแก้ว ปี 2559</t>
  </si>
  <si>
    <t>K4774</t>
  </si>
  <si>
    <t>อน.01/01</t>
  </si>
  <si>
    <t>โครงการพัฒนาระบบการจัดการมูลฝอยติดเชื้อในสถานบริการสาธารณสุข จังหวัดสระแก้ว</t>
  </si>
  <si>
    <t>ทรัพยากรบุคคล</t>
  </si>
  <si>
    <t>ทรัพย์.01/01</t>
  </si>
  <si>
    <t>โครงการพัฒนากำลังคนด้านสุขภาพจังหวัดสระแก้ว ประจำปีงบประมาณ 2559</t>
  </si>
  <si>
    <t>ทรัพย์.02/01</t>
  </si>
  <si>
    <t>โครงการสนับสนุนการบริหารจัดการทรัพยากรบุคคล ประจำปีงบประมาณ 2559</t>
  </si>
  <si>
    <t>คุณภาพ</t>
  </si>
  <si>
    <t>คุณภาพ 01/01</t>
  </si>
  <si>
    <t>โครงการสระแก้วเมืองแห่งความสุข ภายใต้ 4 ดีวิถีพอเพียง (Sa Kaeo Happiness Model จังหวัดสระแก้ว(ต่อเนื่อง) ปีงบประมาณ 2559</t>
  </si>
  <si>
    <t>คุณภาพ 01/02</t>
  </si>
  <si>
    <t>โครงการพัฒนาคุณภาพระบบบริการสุขภาพ ให้มีคุณภาพมาตรฐาน เชื่อมโยงไร้รอยต่อ ปี 2559</t>
  </si>
  <si>
    <t>คุณภาพ.02/01</t>
  </si>
  <si>
    <t>โครงการคัดเลือกอาสาสมัครสาธารณสุขประจำหมู่บ้าน (อสม.) ดีเด่นระดับจังหวัด จังหวัดสระแก้ว ปี 2559</t>
  </si>
  <si>
    <t>คุณภาพ.02/02</t>
  </si>
  <si>
    <t>โครงการสุขศึกษาและประชาสัมพันธ์เพื่อพัฒนาความรอบรู้ด้านสุขภาพ จังหวัดสระแก้ว ปีงบประมาณ 2559</t>
  </si>
  <si>
    <t>ส่งเสริมสุขภาพ</t>
  </si>
  <si>
    <t>ส่งเสริม.01/01</t>
  </si>
  <si>
    <t>โครงการส่งเสริมสุขภาพประชาชนตามกลุ่มวัย จังหวัดสระแก้ว ปีงบประมาณ 2559</t>
  </si>
  <si>
    <t>K4771</t>
  </si>
  <si>
    <t>ส่งเสริม.02/02</t>
  </si>
  <si>
    <t>โครงการลดอ้วนลดพุงและการออกกำลังกายเพื่อสุขภาพ สำนักงานสาธารณสุขจังหวัดสระแก้ว ปีงบประมาณ 2559</t>
  </si>
  <si>
    <t>ควบคุมโรคไม่ติดต่อ</t>
  </si>
  <si>
    <t>ส่งเสริม.01/02</t>
  </si>
  <si>
    <t>โครงการป้องกันควบคุมโรคไม่ติดต่อเรื้อรัง จังหวัดสระแก้ว ปี 2559</t>
  </si>
  <si>
    <t>ส่งเสริม.02/01</t>
  </si>
  <si>
    <t xml:space="preserve">โครงการส่งเสริมสุขภาพด้วยการเต้นออกกำลังกายแนวใหม่ในกลุ่มเยาวชนจังหวัดสระแก้ว ปี 2559 </t>
  </si>
  <si>
    <t>ส่งเสริม.02/03</t>
  </si>
  <si>
    <t>โครงการรณรงค์ป้องกันและแก้ไขปัญหายาเสพติด TO BE NUMBER ONE จังหวัดสระแก้ว</t>
  </si>
  <si>
    <t>K4781</t>
  </si>
  <si>
    <t>ส่งเสริม.01/03</t>
  </si>
  <si>
    <t>โครงการพัฒนาระบบบริการบำบัดรักษาพยาบาลและฟื้นฟูสมรรถภาพผู้ป่วยยาเสพติด จังหวัดสระแก้ว ปี 2559 (2,502,820)</t>
  </si>
  <si>
    <t>K4782</t>
  </si>
  <si>
    <t>ทันตฯ</t>
  </si>
  <si>
    <t>ทันตฯ.02/01</t>
  </si>
  <si>
    <t>โครงการสร้าเสริมสุขภาพช่องปากเพื่อคุณภาพชีวิตที่ดีของชาวสระแก้ว ปีงบประมาณ 2559</t>
  </si>
  <si>
    <t>ควบคุมโรค</t>
  </si>
  <si>
    <t>คร.01/01</t>
  </si>
  <si>
    <t>โครงการสุขภาพหนึ่งเดียว (One Health) จังหวัดสระแก้ว ปี 2559</t>
  </si>
  <si>
    <t>คร.02/01</t>
  </si>
  <si>
    <t>โครงการรณรงค์วันเอดส์โลก สระแก้ว-บันเตียเมียนเจย ปี 2559</t>
  </si>
  <si>
    <t>คร.02/05</t>
  </si>
  <si>
    <t>โครงการบูรณาการควบคุมโรคเข้มแข็งแบบยั่งยืน จังหวัดสระแก้ว ปี 2559</t>
  </si>
  <si>
    <t>คร.02/06</t>
  </si>
  <si>
    <t>โครงการพัฒนาระบบฉุกเฉินและการตอบโต้ภาวะฉุกเฉินด้านการแพทย์และสาธารณสุข จังหวัดสระแก้ว ปีงบประมาณ 2559</t>
  </si>
  <si>
    <t>คุ้มครองผู้บริโภค</t>
  </si>
  <si>
    <t>คุ้มครอง.02/01</t>
  </si>
  <si>
    <t>โครงการสุขภาพดี วิถีสระแก้ว ในงานสืบสานวัฒนธรรมเบื้องบูรพาและงานกาชาดจังหวัดสระแก้ว ประจำปี 2558</t>
  </si>
  <si>
    <t>รวมยอดทำแผนงานโครงการ</t>
  </si>
  <si>
    <t>ค่า K  สสจ.</t>
  </si>
  <si>
    <t>อบรมระยะสั้น</t>
  </si>
  <si>
    <t>สสอ.</t>
  </si>
  <si>
    <t>รายจ่ายขั้นต่ำ</t>
  </si>
  <si>
    <t>K4776,K4762</t>
  </si>
  <si>
    <t>เงิน พตส.</t>
  </si>
  <si>
    <t>K4776</t>
  </si>
  <si>
    <t xml:space="preserve">ค่าสื่อสารโทรคมนาคม </t>
  </si>
  <si>
    <t>K4767</t>
  </si>
  <si>
    <t>ค่าตอบแทนชันสูตรพลิกศพ</t>
  </si>
  <si>
    <t>oscc รพ.อรัญประเทศ</t>
  </si>
  <si>
    <t xml:space="preserve">1. รวมงบดำเนินงาน สป </t>
  </si>
  <si>
    <t xml:space="preserve">                2. งบลงทุน</t>
  </si>
  <si>
    <t xml:space="preserve">รวม (1+2) </t>
  </si>
  <si>
    <t>เบิกแทนคณะกรรมการอาหารและยา</t>
  </si>
  <si>
    <t>เบิกแทน ปปส.</t>
  </si>
  <si>
    <t>รายละเอียดการจัดสรรงบประมาณรายจ่ายประจำปีงบประมาณ 2559</t>
  </si>
  <si>
    <t>สำหรับสำนักงานสาธารณสุขอำเภอในสังกัด สำนักงานสาธารณสุขจังหวัดสระแก้ว</t>
  </si>
  <si>
    <t>งบดำเนินงานสำหรับค่าใช้จ่ายในลักษณะค่าตอบแทน ใช้สอย ค่าวัสดุ และค่าสาธารณูปโภค</t>
  </si>
  <si>
    <t>ลำดับที่</t>
  </si>
  <si>
    <t>หน่วยงาน</t>
  </si>
  <si>
    <t xml:space="preserve">ได้รับจัดสรร  </t>
  </si>
  <si>
    <t xml:space="preserve">     เบิกจ่ายแล้ว       </t>
  </si>
  <si>
    <t>ร้อยละเบิกจ่าย</t>
  </si>
  <si>
    <t xml:space="preserve">   คงเหลือ          </t>
  </si>
  <si>
    <t>คงเหลือ   ร้อยละ</t>
  </si>
  <si>
    <t>สสอ.เมืองสระแก้ว</t>
  </si>
  <si>
    <t>สสอ.อรัญประเทศ</t>
  </si>
  <si>
    <t>สสอ.วัฒนานคร</t>
  </si>
  <si>
    <t>สสอ.ตาพระยา</t>
  </si>
  <si>
    <t>สสอ.คลองหาด</t>
  </si>
  <si>
    <t>สสอ.วังน้ำเย็น</t>
  </si>
  <si>
    <t>สสอ.เขาฉกรรจ์</t>
  </si>
  <si>
    <t>สสอ.โคกสูง</t>
  </si>
  <si>
    <t>สสอ.วังสมบูรณ์</t>
  </si>
  <si>
    <t>รวม</t>
  </si>
  <si>
    <t xml:space="preserve">สำหรับโรงพยาบาล  ในสังกัดสำนักงานสาธารณสุขจังหวัดสระแก้ว </t>
  </si>
  <si>
    <t>เป็นค่าบริการสื่อสารและโทรคมนาคม</t>
  </si>
  <si>
    <t xml:space="preserve">  ได้รับจัดสรร         </t>
  </si>
  <si>
    <t xml:space="preserve">     เบิกจ่ายแล้ว         </t>
  </si>
  <si>
    <t xml:space="preserve">คงเหลือ           </t>
  </si>
  <si>
    <t>สสจ.สระแก้ว</t>
  </si>
  <si>
    <t>รพร.สระแก้ว</t>
  </si>
  <si>
    <t>รพ.อรัญประเทศ</t>
  </si>
  <si>
    <t>3. งบอุดหนุน</t>
  </si>
  <si>
    <t>4. รวมทั้งสิ้น</t>
  </si>
  <si>
    <t>5. งบเบิกแทนกัน</t>
  </si>
  <si>
    <t>กรมการแพทย์แผนไทย</t>
  </si>
  <si>
    <t>กท.ต่างประเทศ</t>
  </si>
  <si>
    <t>กรมสนับสนุนบริการสุขภาพ</t>
  </si>
  <si>
    <t>พยส</t>
  </si>
  <si>
    <t>โครงการประชุมแลกเปลี่ยนเรียนรู้เพื่อพัฒนาระบบบริหารสาธารณสุขตำบลต้นแบบการดูแลผู้สูงอายุยระยะยาว เขตสุขภาพที่ 6</t>
  </si>
  <si>
    <t>ส่งเสริม.02/04</t>
  </si>
  <si>
    <t>โครงการส่งเสริมเยาวชนในการเสริมสร้างภูมิคุ้มกันทางจิตเพื่อป้องกันและแก้ไขปัญหายาเสพติด จังหวัดสระแก้ว ปี 2559</t>
  </si>
  <si>
    <t>oscc รพ.ตาพระยา</t>
  </si>
  <si>
    <t>oscc รพ.คลองหาด</t>
  </si>
  <si>
    <t>oscc รพ.เขาฉกรรจ์</t>
  </si>
  <si>
    <t>oscc รพ.วังน้ำเย็น</t>
  </si>
  <si>
    <t xml:space="preserve">                3. งบเงินอุดหนุน</t>
  </si>
  <si>
    <t xml:space="preserve">                4. เบิกแทนกัน  (กรม กอง)</t>
  </si>
  <si>
    <t>แพทย์แผนไทย</t>
  </si>
  <si>
    <t>โครงการส่งเสริมสุขภาพผู้สูงอายุด้วยการแพทย์แผนไทย</t>
  </si>
  <si>
    <t>กรมแพทย์แผนไทย</t>
  </si>
  <si>
    <t>โครงการสร้างความตระหนักและเตรียมความพร้อมสำหรับโรคต่อและโรคอุบัติใหม่ฯ</t>
  </si>
  <si>
    <t>กรมสนับสนุนฯ</t>
  </si>
  <si>
    <t>ณ วันที่ 27 มีนาคม 2559</t>
  </si>
  <si>
    <t>เดือนมีนาคม 2559</t>
  </si>
  <si>
    <t xml:space="preserve">จัดสรรให้ สสอ. </t>
  </si>
  <si>
    <t>รวมทั้งสิ้น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</si>
</sst>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2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sz val="14"/>
      <color rgb="FF000000"/>
      <name val="TH SarabunPSK"/>
      <family val="2"/>
    </font>
    <font>
      <sz val="14"/>
      <color theme="1"/>
      <name val="TH SarabunPSK"/>
      <family val="2"/>
    </font>
    <font>
      <b/>
      <sz val="14"/>
      <color rgb="FF000000"/>
      <name val="TH SarabunPSK"/>
      <family val="2"/>
    </font>
    <font>
      <b/>
      <sz val="12"/>
      <color theme="1"/>
      <name val="TH SarabunPSK"/>
      <family val="2"/>
    </font>
    <font>
      <b/>
      <sz val="18"/>
      <name val="TH SarabunPSK"/>
      <family val="2"/>
    </font>
    <font>
      <sz val="14"/>
      <color rgb="FFFF0000"/>
      <name val="TH SarabunPSK"/>
      <family val="2"/>
    </font>
    <font>
      <b/>
      <sz val="20"/>
      <name val="TH SarabunPSK"/>
      <family val="2"/>
    </font>
    <font>
      <b/>
      <sz val="14"/>
      <color rgb="FFFF0000"/>
      <name val="TH SarabunPSK"/>
      <family val="2"/>
    </font>
    <font>
      <sz val="16"/>
      <color theme="1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sz val="18"/>
      <name val="TH SarabunPSK"/>
      <family val="2"/>
    </font>
    <font>
      <b/>
      <sz val="16"/>
      <name val="TH SarabunPSK"/>
      <family val="2"/>
    </font>
    <font>
      <sz val="13"/>
      <name val="TH SarabunPSK"/>
      <family val="2"/>
    </font>
    <font>
      <sz val="10"/>
      <name val="Tahoma"/>
      <family val="2"/>
      <scheme val="minor"/>
    </font>
    <font>
      <b/>
      <sz val="14"/>
      <name val="Angsana New"/>
      <family val="1"/>
    </font>
    <font>
      <sz val="13"/>
      <name val="Angsana New"/>
      <family val="1"/>
    </font>
    <font>
      <sz val="14"/>
      <name val="Angsana New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276">
    <xf numFmtId="0" fontId="0" fillId="0" borderId="0" xfId="0"/>
    <xf numFmtId="0" fontId="4" fillId="0" borderId="0" xfId="2" applyFont="1"/>
    <xf numFmtId="0" fontId="5" fillId="0" borderId="2" xfId="3" applyFont="1" applyBorder="1" applyAlignment="1">
      <alignment horizontal="center" vertical="center"/>
    </xf>
    <xf numFmtId="0" fontId="5" fillId="0" borderId="2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0" fontId="6" fillId="0" borderId="3" xfId="3" applyFont="1" applyFill="1" applyBorder="1" applyAlignment="1">
      <alignment vertical="center" wrapText="1"/>
    </xf>
    <xf numFmtId="43" fontId="6" fillId="0" borderId="2" xfId="4" applyFont="1" applyFill="1" applyBorder="1" applyAlignment="1">
      <alignment horizontal="center" vertical="center" wrapText="1"/>
    </xf>
    <xf numFmtId="43" fontId="7" fillId="0" borderId="2" xfId="4" applyFont="1" applyBorder="1"/>
    <xf numFmtId="43" fontId="4" fillId="0" borderId="2" xfId="4" applyFont="1" applyBorder="1"/>
    <xf numFmtId="43" fontId="7" fillId="2" borderId="2" xfId="4" applyFont="1" applyFill="1" applyBorder="1"/>
    <xf numFmtId="43" fontId="7" fillId="0" borderId="2" xfId="4" applyFont="1" applyBorder="1" applyAlignment="1">
      <alignment horizontal="center" vertical="center"/>
    </xf>
    <xf numFmtId="43" fontId="7" fillId="0" borderId="2" xfId="4" applyFont="1" applyBorder="1" applyAlignment="1">
      <alignment horizontal="right" vertical="center"/>
    </xf>
    <xf numFmtId="0" fontId="6" fillId="0" borderId="4" xfId="3" applyFont="1" applyFill="1" applyBorder="1" applyAlignment="1">
      <alignment vertical="center" wrapText="1"/>
    </xf>
    <xf numFmtId="43" fontId="4" fillId="2" borderId="2" xfId="4" applyFont="1" applyFill="1" applyBorder="1"/>
    <xf numFmtId="43" fontId="4" fillId="0" borderId="2" xfId="4" applyFont="1" applyBorder="1" applyAlignment="1">
      <alignment horizontal="center" vertical="center"/>
    </xf>
    <xf numFmtId="43" fontId="4" fillId="0" borderId="2" xfId="4" applyFont="1" applyBorder="1" applyAlignment="1">
      <alignment horizontal="right" vertical="center"/>
    </xf>
    <xf numFmtId="0" fontId="8" fillId="3" borderId="2" xfId="3" applyFont="1" applyFill="1" applyBorder="1" applyAlignment="1">
      <alignment vertical="center" wrapText="1"/>
    </xf>
    <xf numFmtId="43" fontId="5" fillId="3" borderId="4" xfId="4" applyFont="1" applyFill="1" applyBorder="1" applyAlignment="1">
      <alignment horizontal="center" vertical="center"/>
    </xf>
    <xf numFmtId="43" fontId="5" fillId="3" borderId="4" xfId="4" applyFont="1" applyFill="1" applyBorder="1" applyAlignment="1">
      <alignment horizontal="center" vertical="center" wrapText="1"/>
    </xf>
    <xf numFmtId="43" fontId="5" fillId="3" borderId="5" xfId="4" applyFont="1" applyFill="1" applyBorder="1" applyAlignment="1">
      <alignment horizontal="center" vertical="center" wrapText="1"/>
    </xf>
    <xf numFmtId="43" fontId="5" fillId="3" borderId="4" xfId="4" applyFont="1" applyFill="1" applyBorder="1" applyAlignment="1">
      <alignment horizontal="right" vertical="center"/>
    </xf>
    <xf numFmtId="43" fontId="5" fillId="3" borderId="2" xfId="4" applyFont="1" applyFill="1" applyBorder="1" applyAlignment="1">
      <alignment horizontal="right" vertical="center"/>
    </xf>
    <xf numFmtId="43" fontId="5" fillId="3" borderId="2" xfId="4" applyFont="1" applyFill="1" applyBorder="1"/>
    <xf numFmtId="43" fontId="5" fillId="3" borderId="2" xfId="4" applyFont="1" applyFill="1" applyBorder="1" applyAlignment="1">
      <alignment horizontal="center" vertical="center"/>
    </xf>
    <xf numFmtId="0" fontId="7" fillId="0" borderId="0" xfId="3" applyFont="1" applyBorder="1"/>
    <xf numFmtId="0" fontId="7" fillId="0" borderId="0" xfId="3" applyFont="1"/>
    <xf numFmtId="0" fontId="6" fillId="2" borderId="2" xfId="3" applyFont="1" applyFill="1" applyBorder="1" applyAlignment="1">
      <alignment vertical="center" wrapText="1"/>
    </xf>
    <xf numFmtId="43" fontId="7" fillId="2" borderId="2" xfId="4" applyFont="1" applyFill="1" applyBorder="1" applyAlignment="1">
      <alignment horizontal="center" vertical="center"/>
    </xf>
    <xf numFmtId="43" fontId="7" fillId="2" borderId="2" xfId="4" applyFont="1" applyFill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43" fontId="7" fillId="0" borderId="0" xfId="3" applyNumberFormat="1" applyFont="1" applyBorder="1" applyAlignment="1">
      <alignment vertical="center"/>
    </xf>
    <xf numFmtId="43" fontId="7" fillId="0" borderId="0" xfId="3" applyNumberFormat="1" applyFont="1" applyBorder="1"/>
    <xf numFmtId="0" fontId="7" fillId="0" borderId="0" xfId="3" applyFont="1" applyBorder="1" applyAlignment="1">
      <alignment vertical="center"/>
    </xf>
    <xf numFmtId="0" fontId="3" fillId="0" borderId="2" xfId="2" applyFont="1" applyBorder="1" applyAlignment="1">
      <alignment horizontal="center" vertical="center"/>
    </xf>
    <xf numFmtId="0" fontId="7" fillId="0" borderId="0" xfId="3" applyFont="1" applyAlignment="1">
      <alignment vertical="center"/>
    </xf>
    <xf numFmtId="0" fontId="5" fillId="0" borderId="2" xfId="3" applyFont="1" applyBorder="1" applyAlignment="1">
      <alignment vertical="center"/>
    </xf>
    <xf numFmtId="9" fontId="7" fillId="0" borderId="2" xfId="0" applyNumberFormat="1" applyFont="1" applyBorder="1" applyAlignment="1">
      <alignment horizontal="center" vertical="center"/>
    </xf>
    <xf numFmtId="9" fontId="4" fillId="0" borderId="2" xfId="3" applyNumberFormat="1" applyFont="1" applyBorder="1" applyAlignment="1">
      <alignment horizontal="center" vertical="center"/>
    </xf>
    <xf numFmtId="0" fontId="5" fillId="2" borderId="2" xfId="3" applyFont="1" applyFill="1" applyBorder="1" applyAlignment="1">
      <alignment vertical="center"/>
    </xf>
    <xf numFmtId="9" fontId="4" fillId="2" borderId="2" xfId="3" applyNumberFormat="1" applyFont="1" applyFill="1" applyBorder="1" applyAlignment="1">
      <alignment horizontal="center" vertical="center"/>
    </xf>
    <xf numFmtId="0" fontId="7" fillId="0" borderId="0" xfId="2" applyFont="1"/>
    <xf numFmtId="0" fontId="4" fillId="4" borderId="4" xfId="2" applyFont="1" applyFill="1" applyBorder="1" applyAlignment="1">
      <alignment horizontal="center" vertical="top" wrapText="1"/>
    </xf>
    <xf numFmtId="43" fontId="4" fillId="0" borderId="2" xfId="6" applyFont="1" applyBorder="1" applyAlignment="1">
      <alignment horizontal="center" vertical="top"/>
    </xf>
    <xf numFmtId="43" fontId="4" fillId="0" borderId="2" xfId="6" applyFont="1" applyBorder="1" applyAlignment="1">
      <alignment vertical="top"/>
    </xf>
    <xf numFmtId="43" fontId="4" fillId="0" borderId="2" xfId="4" applyFont="1" applyBorder="1" applyAlignment="1">
      <alignment vertical="top" wrapText="1"/>
    </xf>
    <xf numFmtId="43" fontId="11" fillId="0" borderId="2" xfId="4" applyFont="1" applyBorder="1" applyAlignment="1">
      <alignment vertical="top" wrapText="1"/>
    </xf>
    <xf numFmtId="43" fontId="4" fillId="2" borderId="2" xfId="4" applyFont="1" applyFill="1" applyBorder="1" applyAlignment="1">
      <alignment vertical="top" wrapText="1"/>
    </xf>
    <xf numFmtId="0" fontId="12" fillId="2" borderId="2" xfId="2" applyFont="1" applyFill="1" applyBorder="1" applyAlignment="1">
      <alignment vertical="center" textRotation="180" wrapText="1"/>
    </xf>
    <xf numFmtId="0" fontId="3" fillId="5" borderId="8" xfId="2" applyFont="1" applyFill="1" applyBorder="1" applyAlignment="1">
      <alignment horizontal="center" vertical="top"/>
    </xf>
    <xf numFmtId="0" fontId="3" fillId="5" borderId="2" xfId="2" applyFont="1" applyFill="1" applyBorder="1" applyAlignment="1">
      <alignment horizontal="center" vertical="top" wrapText="1"/>
    </xf>
    <xf numFmtId="43" fontId="3" fillId="5" borderId="2" xfId="4" applyFont="1" applyFill="1" applyBorder="1" applyAlignment="1">
      <alignment vertical="top" wrapText="1"/>
    </xf>
    <xf numFmtId="43" fontId="13" fillId="5" borderId="2" xfId="4" applyFont="1" applyFill="1" applyBorder="1" applyAlignment="1">
      <alignment vertical="top" wrapText="1"/>
    </xf>
    <xf numFmtId="43" fontId="7" fillId="0" borderId="0" xfId="2" applyNumberFormat="1" applyFont="1"/>
    <xf numFmtId="0" fontId="4" fillId="0" borderId="9" xfId="2" applyFont="1" applyBorder="1" applyAlignment="1">
      <alignment horizontal="center" vertical="top"/>
    </xf>
    <xf numFmtId="0" fontId="4" fillId="0" borderId="2" xfId="5" applyFont="1" applyBorder="1" applyAlignment="1">
      <alignment horizontal="center" vertical="top"/>
    </xf>
    <xf numFmtId="0" fontId="4" fillId="0" borderId="2" xfId="5" applyFont="1" applyBorder="1" applyAlignment="1">
      <alignment wrapText="1"/>
    </xf>
    <xf numFmtId="43" fontId="11" fillId="2" borderId="2" xfId="4" applyFont="1" applyFill="1" applyBorder="1" applyAlignment="1">
      <alignment vertical="top" wrapText="1"/>
    </xf>
    <xf numFmtId="43" fontId="3" fillId="2" borderId="2" xfId="4" applyFont="1" applyFill="1" applyBorder="1" applyAlignment="1">
      <alignment vertical="top" wrapText="1"/>
    </xf>
    <xf numFmtId="0" fontId="4" fillId="0" borderId="8" xfId="5" applyFont="1" applyBorder="1" applyAlignment="1">
      <alignment horizontal="center" vertical="top"/>
    </xf>
    <xf numFmtId="0" fontId="4" fillId="0" borderId="2" xfId="5" applyFont="1" applyBorder="1" applyAlignment="1">
      <alignment horizontal="center" vertical="top" wrapText="1"/>
    </xf>
    <xf numFmtId="0" fontId="4" fillId="0" borderId="5" xfId="5" applyFont="1" applyBorder="1" applyAlignment="1">
      <alignment horizontal="center" vertical="top"/>
    </xf>
    <xf numFmtId="0" fontId="4" fillId="0" borderId="10" xfId="2" applyFont="1" applyBorder="1" applyAlignment="1">
      <alignment horizontal="center" vertical="top"/>
    </xf>
    <xf numFmtId="43" fontId="4" fillId="0" borderId="2" xfId="4" applyFont="1" applyBorder="1" applyAlignment="1">
      <alignment vertical="top"/>
    </xf>
    <xf numFmtId="43" fontId="4" fillId="2" borderId="4" xfId="4" applyFont="1" applyFill="1" applyBorder="1" applyAlignment="1">
      <alignment vertical="top" wrapText="1"/>
    </xf>
    <xf numFmtId="43" fontId="4" fillId="0" borderId="4" xfId="4" applyFont="1" applyBorder="1" applyAlignment="1">
      <alignment vertical="top"/>
    </xf>
    <xf numFmtId="43" fontId="11" fillId="2" borderId="4" xfId="4" applyFont="1" applyFill="1" applyBorder="1" applyAlignment="1">
      <alignment vertical="top"/>
    </xf>
    <xf numFmtId="43" fontId="11" fillId="2" borderId="4" xfId="4" applyFont="1" applyFill="1" applyBorder="1" applyAlignment="1">
      <alignment vertical="top" wrapText="1"/>
    </xf>
    <xf numFmtId="43" fontId="4" fillId="0" borderId="4" xfId="4" applyFont="1" applyBorder="1" applyAlignment="1">
      <alignment vertical="top" wrapText="1"/>
    </xf>
    <xf numFmtId="0" fontId="4" fillId="0" borderId="5" xfId="2" applyFont="1" applyBorder="1" applyAlignment="1">
      <alignment horizontal="center" vertical="top"/>
    </xf>
    <xf numFmtId="0" fontId="4" fillId="5" borderId="2" xfId="2" applyFont="1" applyFill="1" applyBorder="1" applyAlignment="1">
      <alignment horizontal="center" vertical="top"/>
    </xf>
    <xf numFmtId="0" fontId="3" fillId="5" borderId="2" xfId="2" applyFont="1" applyFill="1" applyBorder="1" applyAlignment="1">
      <alignment vertical="top"/>
    </xf>
    <xf numFmtId="43" fontId="3" fillId="5" borderId="2" xfId="4" applyFont="1" applyFill="1" applyBorder="1" applyAlignment="1">
      <alignment vertical="top"/>
    </xf>
    <xf numFmtId="0" fontId="7" fillId="0" borderId="0" xfId="2" applyFont="1" applyBorder="1"/>
    <xf numFmtId="0" fontId="4" fillId="0" borderId="3" xfId="2" applyFont="1" applyBorder="1" applyAlignment="1">
      <alignment vertical="top"/>
    </xf>
    <xf numFmtId="0" fontId="12" fillId="0" borderId="2" xfId="2" applyFont="1" applyBorder="1" applyAlignment="1">
      <alignment vertical="center" textRotation="180"/>
    </xf>
    <xf numFmtId="0" fontId="4" fillId="0" borderId="4" xfId="2" applyFont="1" applyBorder="1" applyAlignment="1">
      <alignment vertical="top"/>
    </xf>
    <xf numFmtId="43" fontId="3" fillId="5" borderId="6" xfId="4" applyFont="1" applyFill="1" applyBorder="1" applyAlignment="1">
      <alignment vertical="top" wrapText="1"/>
    </xf>
    <xf numFmtId="0" fontId="4" fillId="0" borderId="2" xfId="2" applyFont="1" applyBorder="1" applyAlignment="1">
      <alignment horizontal="center" vertical="top" wrapText="1"/>
    </xf>
    <xf numFmtId="0" fontId="14" fillId="0" borderId="2" xfId="2" applyFont="1" applyBorder="1" applyAlignment="1">
      <alignment horizontal="left" vertical="top" wrapText="1"/>
    </xf>
    <xf numFmtId="43" fontId="4" fillId="0" borderId="7" xfId="4" applyFont="1" applyBorder="1" applyAlignment="1">
      <alignment vertical="top" wrapText="1"/>
    </xf>
    <xf numFmtId="0" fontId="14" fillId="0" borderId="3" xfId="2" applyFont="1" applyBorder="1" applyAlignment="1">
      <alignment horizontal="left" vertical="top" wrapText="1"/>
    </xf>
    <xf numFmtId="43" fontId="4" fillId="0" borderId="4" xfId="6" applyFont="1" applyBorder="1" applyAlignment="1">
      <alignment horizontal="center" vertical="top"/>
    </xf>
    <xf numFmtId="43" fontId="4" fillId="0" borderId="11" xfId="4" applyFont="1" applyBorder="1" applyAlignment="1">
      <alignment vertical="top" wrapText="1"/>
    </xf>
    <xf numFmtId="0" fontId="12" fillId="0" borderId="4" xfId="2" applyFont="1" applyBorder="1" applyAlignment="1">
      <alignment horizontal="center" vertical="center" textRotation="180"/>
    </xf>
    <xf numFmtId="43" fontId="11" fillId="2" borderId="6" xfId="4" applyFont="1" applyFill="1" applyBorder="1" applyAlignment="1">
      <alignment vertical="top" wrapText="1"/>
    </xf>
    <xf numFmtId="0" fontId="12" fillId="0" borderId="2" xfId="2" applyFont="1" applyBorder="1" applyAlignment="1">
      <alignment horizontal="center" vertical="center" textRotation="180"/>
    </xf>
    <xf numFmtId="0" fontId="3" fillId="5" borderId="8" xfId="2" applyFont="1" applyFill="1" applyBorder="1" applyAlignment="1">
      <alignment horizontal="center" vertical="top" wrapText="1"/>
    </xf>
    <xf numFmtId="43" fontId="13" fillId="5" borderId="2" xfId="4" applyFont="1" applyFill="1" applyBorder="1" applyAlignment="1">
      <alignment vertical="top"/>
    </xf>
    <xf numFmtId="43" fontId="7" fillId="0" borderId="0" xfId="2" applyNumberFormat="1" applyFont="1" applyBorder="1"/>
    <xf numFmtId="0" fontId="7" fillId="0" borderId="6" xfId="2" applyFont="1" applyBorder="1" applyAlignment="1">
      <alignment horizontal="left" vertical="top" wrapText="1"/>
    </xf>
    <xf numFmtId="3" fontId="4" fillId="0" borderId="0" xfId="2" applyNumberFormat="1" applyFont="1" applyFill="1" applyBorder="1" applyAlignment="1">
      <alignment horizontal="right" vertical="center" wrapText="1"/>
    </xf>
    <xf numFmtId="43" fontId="3" fillId="5" borderId="4" xfId="4" applyFont="1" applyFill="1" applyBorder="1" applyAlignment="1">
      <alignment vertical="top"/>
    </xf>
    <xf numFmtId="43" fontId="3" fillId="5" borderId="4" xfId="4" applyFont="1" applyFill="1" applyBorder="1" applyAlignment="1">
      <alignment vertical="top" wrapText="1"/>
    </xf>
    <xf numFmtId="43" fontId="13" fillId="5" borderId="4" xfId="4" applyFont="1" applyFill="1" applyBorder="1" applyAlignment="1">
      <alignment vertical="top" wrapText="1"/>
    </xf>
    <xf numFmtId="0" fontId="4" fillId="0" borderId="10" xfId="5" applyFont="1" applyBorder="1" applyAlignment="1">
      <alignment horizontal="center" vertical="top" wrapText="1"/>
    </xf>
    <xf numFmtId="0" fontId="4" fillId="0" borderId="6" xfId="5" applyFont="1" applyBorder="1" applyAlignment="1">
      <alignment vertical="top" wrapText="1"/>
    </xf>
    <xf numFmtId="0" fontId="7" fillId="0" borderId="3" xfId="2" applyFont="1" applyBorder="1"/>
    <xf numFmtId="0" fontId="4" fillId="0" borderId="2" xfId="5" applyFont="1" applyBorder="1" applyAlignment="1">
      <alignment vertical="top" wrapText="1"/>
    </xf>
    <xf numFmtId="0" fontId="11" fillId="0" borderId="4" xfId="2" applyFont="1" applyBorder="1" applyAlignment="1">
      <alignment vertical="top"/>
    </xf>
    <xf numFmtId="0" fontId="4" fillId="0" borderId="4" xfId="2" applyFont="1" applyFill="1" applyBorder="1"/>
    <xf numFmtId="0" fontId="15" fillId="5" borderId="10" xfId="2" applyFont="1" applyFill="1" applyBorder="1" applyAlignment="1">
      <alignment horizontal="left" vertical="top" wrapText="1"/>
    </xf>
    <xf numFmtId="0" fontId="3" fillId="5" borderId="6" xfId="2" applyFont="1" applyFill="1" applyBorder="1" applyAlignment="1">
      <alignment horizontal="center"/>
    </xf>
    <xf numFmtId="43" fontId="3" fillId="5" borderId="6" xfId="4" applyFont="1" applyFill="1" applyBorder="1" applyAlignment="1">
      <alignment vertical="top"/>
    </xf>
    <xf numFmtId="43" fontId="13" fillId="5" borderId="6" xfId="4" applyFont="1" applyFill="1" applyBorder="1" applyAlignment="1">
      <alignment vertical="top"/>
    </xf>
    <xf numFmtId="43" fontId="10" fillId="0" borderId="2" xfId="2" applyNumberFormat="1" applyFont="1" applyBorder="1" applyAlignment="1">
      <alignment vertical="center" textRotation="180"/>
    </xf>
    <xf numFmtId="0" fontId="4" fillId="2" borderId="6" xfId="2" applyFont="1" applyFill="1" applyBorder="1" applyAlignment="1">
      <alignment horizontal="center" vertical="top"/>
    </xf>
    <xf numFmtId="43" fontId="4" fillId="2" borderId="6" xfId="4" applyFont="1" applyFill="1" applyBorder="1" applyAlignment="1">
      <alignment vertical="top"/>
    </xf>
    <xf numFmtId="43" fontId="4" fillId="2" borderId="6" xfId="4" applyFont="1" applyFill="1" applyBorder="1" applyAlignment="1">
      <alignment vertical="top" wrapText="1"/>
    </xf>
    <xf numFmtId="43" fontId="11" fillId="2" borderId="6" xfId="4" applyFont="1" applyFill="1" applyBorder="1" applyAlignment="1">
      <alignment vertical="top"/>
    </xf>
    <xf numFmtId="43" fontId="17" fillId="2" borderId="2" xfId="2" applyNumberFormat="1" applyFont="1" applyFill="1" applyBorder="1" applyAlignment="1">
      <alignment vertical="center" textRotation="180"/>
    </xf>
    <xf numFmtId="0" fontId="7" fillId="2" borderId="0" xfId="2" applyFont="1" applyFill="1"/>
    <xf numFmtId="0" fontId="4" fillId="2" borderId="4" xfId="2" applyFont="1" applyFill="1" applyBorder="1" applyAlignment="1">
      <alignment vertical="top"/>
    </xf>
    <xf numFmtId="0" fontId="3" fillId="6" borderId="2" xfId="2" applyFont="1" applyFill="1" applyBorder="1"/>
    <xf numFmtId="0" fontId="3" fillId="6" borderId="2" xfId="2" applyFont="1" applyFill="1" applyBorder="1" applyAlignment="1">
      <alignment horizontal="center"/>
    </xf>
    <xf numFmtId="43" fontId="3" fillId="6" borderId="2" xfId="2" applyNumberFormat="1" applyFont="1" applyFill="1" applyBorder="1"/>
    <xf numFmtId="43" fontId="13" fillId="6" borderId="2" xfId="2" applyNumberFormat="1" applyFont="1" applyFill="1" applyBorder="1"/>
    <xf numFmtId="0" fontId="10" fillId="0" borderId="2" xfId="2" applyFont="1" applyBorder="1" applyAlignment="1">
      <alignment vertical="center" textRotation="180"/>
    </xf>
    <xf numFmtId="3" fontId="3" fillId="0" borderId="0" xfId="2" applyNumberFormat="1" applyFont="1" applyFill="1" applyBorder="1" applyAlignment="1">
      <alignment horizontal="right" vertical="center" wrapText="1"/>
    </xf>
    <xf numFmtId="0" fontId="4" fillId="2" borderId="6" xfId="2" applyFont="1" applyFill="1" applyBorder="1" applyAlignment="1">
      <alignment horizontal="center" vertical="center"/>
    </xf>
    <xf numFmtId="43" fontId="4" fillId="2" borderId="4" xfId="2" applyNumberFormat="1" applyFont="1" applyFill="1" applyBorder="1" applyAlignment="1">
      <alignment vertical="center"/>
    </xf>
    <xf numFmtId="43" fontId="11" fillId="2" borderId="2" xfId="2" applyNumberFormat="1" applyFont="1" applyFill="1" applyBorder="1" applyAlignment="1">
      <alignment vertical="center"/>
    </xf>
    <xf numFmtId="43" fontId="11" fillId="2" borderId="4" xfId="2" applyNumberFormat="1" applyFont="1" applyFill="1" applyBorder="1" applyAlignment="1">
      <alignment vertical="center"/>
    </xf>
    <xf numFmtId="43" fontId="4" fillId="2" borderId="4" xfId="2" applyNumberFormat="1" applyFont="1" applyFill="1" applyBorder="1"/>
    <xf numFmtId="43" fontId="4" fillId="2" borderId="4" xfId="4" applyFont="1" applyFill="1" applyBorder="1" applyAlignment="1">
      <alignment vertical="center"/>
    </xf>
    <xf numFmtId="0" fontId="18" fillId="0" borderId="2" xfId="2" applyFont="1" applyBorder="1" applyAlignment="1">
      <alignment vertical="center" textRotation="180" wrapText="1"/>
    </xf>
    <xf numFmtId="0" fontId="7" fillId="2" borderId="0" xfId="2" applyFont="1" applyFill="1" applyAlignment="1">
      <alignment vertical="center"/>
    </xf>
    <xf numFmtId="43" fontId="4" fillId="2" borderId="2" xfId="2" applyNumberFormat="1" applyFont="1" applyFill="1" applyBorder="1"/>
    <xf numFmtId="43" fontId="7" fillId="2" borderId="3" xfId="2" applyNumberFormat="1" applyFont="1" applyFill="1" applyBorder="1"/>
    <xf numFmtId="0" fontId="4" fillId="2" borderId="2" xfId="2" applyFont="1" applyFill="1" applyBorder="1" applyAlignment="1">
      <alignment horizontal="center"/>
    </xf>
    <xf numFmtId="0" fontId="4" fillId="2" borderId="7" xfId="2" applyFont="1" applyFill="1" applyBorder="1" applyAlignment="1">
      <alignment horizontal="center"/>
    </xf>
    <xf numFmtId="0" fontId="4" fillId="2" borderId="7" xfId="2" applyFont="1" applyFill="1" applyBorder="1"/>
    <xf numFmtId="0" fontId="4" fillId="2" borderId="2" xfId="2" applyFont="1" applyFill="1" applyBorder="1"/>
    <xf numFmtId="0" fontId="18" fillId="0" borderId="2" xfId="2" applyFont="1" applyBorder="1" applyAlignment="1">
      <alignment vertical="center" textRotation="180"/>
    </xf>
    <xf numFmtId="0" fontId="4" fillId="2" borderId="4" xfId="2" applyFont="1" applyFill="1" applyBorder="1" applyAlignment="1">
      <alignment horizontal="center"/>
    </xf>
    <xf numFmtId="0" fontId="4" fillId="2" borderId="11" xfId="2" applyFont="1" applyFill="1" applyBorder="1" applyAlignment="1">
      <alignment horizontal="center"/>
    </xf>
    <xf numFmtId="0" fontId="4" fillId="2" borderId="11" xfId="2" applyFont="1" applyFill="1" applyBorder="1"/>
    <xf numFmtId="0" fontId="4" fillId="2" borderId="4" xfId="2" applyFont="1" applyFill="1" applyBorder="1"/>
    <xf numFmtId="43" fontId="4" fillId="0" borderId="4" xfId="6" applyFont="1" applyBorder="1"/>
    <xf numFmtId="43" fontId="11" fillId="2" borderId="4" xfId="2" applyNumberFormat="1" applyFont="1" applyFill="1" applyBorder="1"/>
    <xf numFmtId="0" fontId="11" fillId="2" borderId="4" xfId="2" applyFont="1" applyFill="1" applyBorder="1"/>
    <xf numFmtId="0" fontId="4" fillId="7" borderId="2" xfId="2" applyFont="1" applyFill="1" applyBorder="1" applyAlignment="1">
      <alignment horizontal="center"/>
    </xf>
    <xf numFmtId="0" fontId="3" fillId="7" borderId="4" xfId="2" applyFont="1" applyFill="1" applyBorder="1"/>
    <xf numFmtId="0" fontId="3" fillId="7" borderId="4" xfId="2" applyFont="1" applyFill="1" applyBorder="1" applyAlignment="1">
      <alignment horizontal="center"/>
    </xf>
    <xf numFmtId="43" fontId="3" fillId="7" borderId="4" xfId="2" applyNumberFormat="1" applyFont="1" applyFill="1" applyBorder="1"/>
    <xf numFmtId="43" fontId="3" fillId="7" borderId="4" xfId="4" applyFont="1" applyFill="1" applyBorder="1"/>
    <xf numFmtId="43" fontId="13" fillId="7" borderId="2" xfId="4" applyFont="1" applyFill="1" applyBorder="1"/>
    <xf numFmtId="43" fontId="3" fillId="7" borderId="4" xfId="2" applyNumberFormat="1" applyFont="1" applyFill="1" applyBorder="1" applyAlignment="1">
      <alignment horizontal="center"/>
    </xf>
    <xf numFmtId="43" fontId="3" fillId="7" borderId="2" xfId="2" applyNumberFormat="1" applyFont="1" applyFill="1" applyBorder="1"/>
    <xf numFmtId="0" fontId="4" fillId="8" borderId="2" xfId="2" applyFont="1" applyFill="1" applyBorder="1"/>
    <xf numFmtId="0" fontId="4" fillId="8" borderId="8" xfId="2" applyFont="1" applyFill="1" applyBorder="1"/>
    <xf numFmtId="0" fontId="3" fillId="8" borderId="2" xfId="2" applyFont="1" applyFill="1" applyBorder="1" applyAlignment="1">
      <alignment horizontal="left"/>
    </xf>
    <xf numFmtId="43" fontId="3" fillId="8" borderId="2" xfId="2" applyNumberFormat="1" applyFont="1" applyFill="1" applyBorder="1"/>
    <xf numFmtId="43" fontId="3" fillId="8" borderId="2" xfId="4" applyFont="1" applyFill="1" applyBorder="1"/>
    <xf numFmtId="43" fontId="13" fillId="8" borderId="2" xfId="4" applyFont="1" applyFill="1" applyBorder="1"/>
    <xf numFmtId="43" fontId="3" fillId="8" borderId="2" xfId="2" applyNumberFormat="1" applyFont="1" applyFill="1" applyBorder="1" applyAlignment="1">
      <alignment horizontal="center"/>
    </xf>
    <xf numFmtId="0" fontId="4" fillId="5" borderId="2" xfId="2" applyFont="1" applyFill="1" applyBorder="1"/>
    <xf numFmtId="0" fontId="4" fillId="5" borderId="8" xfId="2" applyFont="1" applyFill="1" applyBorder="1"/>
    <xf numFmtId="0" fontId="3" fillId="5" borderId="2" xfId="2" applyFont="1" applyFill="1" applyBorder="1" applyAlignment="1">
      <alignment horizontal="center"/>
    </xf>
    <xf numFmtId="43" fontId="3" fillId="5" borderId="2" xfId="2" applyNumberFormat="1" applyFont="1" applyFill="1" applyBorder="1"/>
    <xf numFmtId="43" fontId="3" fillId="5" borderId="2" xfId="4" applyFont="1" applyFill="1" applyBorder="1"/>
    <xf numFmtId="43" fontId="13" fillId="5" borderId="2" xfId="2" applyNumberFormat="1" applyFont="1" applyFill="1" applyBorder="1"/>
    <xf numFmtId="43" fontId="3" fillId="5" borderId="2" xfId="2" applyNumberFormat="1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 vertical="top" wrapText="1"/>
    </xf>
    <xf numFmtId="0" fontId="3" fillId="2" borderId="2" xfId="2" applyFont="1" applyFill="1" applyBorder="1" applyAlignment="1">
      <alignment horizontal="left"/>
    </xf>
    <xf numFmtId="43" fontId="3" fillId="2" borderId="2" xfId="2" applyNumberFormat="1" applyFont="1" applyFill="1" applyBorder="1" applyAlignment="1">
      <alignment horizontal="left"/>
    </xf>
    <xf numFmtId="43" fontId="3" fillId="2" borderId="2" xfId="2" applyNumberFormat="1" applyFont="1" applyFill="1" applyBorder="1"/>
    <xf numFmtId="43" fontId="13" fillId="2" borderId="2" xfId="2" applyNumberFormat="1" applyFont="1" applyFill="1" applyBorder="1" applyAlignment="1">
      <alignment horizontal="left"/>
    </xf>
    <xf numFmtId="43" fontId="3" fillId="2" borderId="6" xfId="2" applyNumberFormat="1" applyFont="1" applyFill="1" applyBorder="1"/>
    <xf numFmtId="0" fontId="4" fillId="9" borderId="2" xfId="2" applyFont="1" applyFill="1" applyBorder="1" applyAlignment="1">
      <alignment horizontal="center"/>
    </xf>
    <xf numFmtId="0" fontId="19" fillId="9" borderId="2" xfId="2" applyFont="1" applyFill="1" applyBorder="1"/>
    <xf numFmtId="0" fontId="4" fillId="9" borderId="2" xfId="2" applyFont="1" applyFill="1" applyBorder="1"/>
    <xf numFmtId="43" fontId="4" fillId="9" borderId="2" xfId="2" applyNumberFormat="1" applyFont="1" applyFill="1" applyBorder="1"/>
    <xf numFmtId="2" fontId="4" fillId="9" borderId="2" xfId="4" applyNumberFormat="1" applyFont="1" applyFill="1" applyBorder="1" applyAlignment="1">
      <alignment vertical="center"/>
    </xf>
    <xf numFmtId="43" fontId="11" fillId="9" borderId="2" xfId="2" applyNumberFormat="1" applyFont="1" applyFill="1" applyBorder="1"/>
    <xf numFmtId="43" fontId="4" fillId="9" borderId="2" xfId="4" applyFont="1" applyFill="1" applyBorder="1"/>
    <xf numFmtId="43" fontId="4" fillId="9" borderId="2" xfId="4" applyFont="1" applyFill="1" applyBorder="1" applyAlignment="1">
      <alignment horizontal="right"/>
    </xf>
    <xf numFmtId="0" fontId="4" fillId="9" borderId="2" xfId="7" applyFont="1" applyFill="1" applyBorder="1" applyAlignment="1">
      <alignment horizontal="center"/>
    </xf>
    <xf numFmtId="0" fontId="4" fillId="9" borderId="2" xfId="7" applyFont="1" applyFill="1" applyBorder="1"/>
    <xf numFmtId="43" fontId="4" fillId="9" borderId="2" xfId="7" applyNumberFormat="1" applyFont="1" applyFill="1" applyBorder="1"/>
    <xf numFmtId="43" fontId="4" fillId="9" borderId="2" xfId="4" applyFont="1" applyFill="1" applyBorder="1" applyAlignment="1">
      <alignment horizontal="center"/>
    </xf>
    <xf numFmtId="0" fontId="7" fillId="0" borderId="0" xfId="7" applyFont="1"/>
    <xf numFmtId="0" fontId="7" fillId="0" borderId="0" xfId="2" applyFont="1" applyAlignment="1">
      <alignment horizontal="center"/>
    </xf>
    <xf numFmtId="0" fontId="7" fillId="5" borderId="0" xfId="2" applyFont="1" applyFill="1"/>
    <xf numFmtId="0" fontId="22" fillId="0" borderId="0" xfId="13" applyFont="1"/>
    <xf numFmtId="0" fontId="23" fillId="0" borderId="2" xfId="13" applyFont="1" applyBorder="1" applyAlignment="1">
      <alignment horizontal="center"/>
    </xf>
    <xf numFmtId="0" fontId="23" fillId="0" borderId="8" xfId="13" applyFont="1" applyBorder="1"/>
    <xf numFmtId="43" fontId="23" fillId="0" borderId="2" xfId="8" applyFont="1" applyBorder="1"/>
    <xf numFmtId="43" fontId="23" fillId="0" borderId="2" xfId="8" applyNumberFormat="1" applyFont="1" applyBorder="1"/>
    <xf numFmtId="2" fontId="23" fillId="0" borderId="2" xfId="13" applyNumberFormat="1" applyFont="1" applyBorder="1" applyAlignment="1">
      <alignment horizontal="center"/>
    </xf>
    <xf numFmtId="43" fontId="23" fillId="10" borderId="2" xfId="8" applyFont="1" applyFill="1" applyBorder="1" applyAlignment="1">
      <alignment horizontal="center"/>
    </xf>
    <xf numFmtId="43" fontId="23" fillId="10" borderId="8" xfId="8" applyFont="1" applyFill="1" applyBorder="1" applyAlignment="1">
      <alignment horizontal="center"/>
    </xf>
    <xf numFmtId="43" fontId="23" fillId="10" borderId="2" xfId="8" applyNumberFormat="1" applyFont="1" applyFill="1" applyBorder="1"/>
    <xf numFmtId="43" fontId="23" fillId="10" borderId="2" xfId="8" applyFont="1" applyFill="1" applyBorder="1"/>
    <xf numFmtId="0" fontId="23" fillId="0" borderId="0" xfId="27" applyFont="1"/>
    <xf numFmtId="0" fontId="21" fillId="0" borderId="2" xfId="13" applyFont="1" applyBorder="1" applyAlignment="1">
      <alignment horizontal="center" vertical="center"/>
    </xf>
    <xf numFmtId="0" fontId="21" fillId="0" borderId="8" xfId="13" applyFont="1" applyBorder="1" applyAlignment="1">
      <alignment horizontal="center" vertical="center"/>
    </xf>
    <xf numFmtId="0" fontId="21" fillId="0" borderId="6" xfId="13" applyFont="1" applyBorder="1" applyAlignment="1">
      <alignment horizontal="center" vertical="top" wrapText="1"/>
    </xf>
    <xf numFmtId="0" fontId="21" fillId="0" borderId="2" xfId="13" applyFont="1" applyBorder="1" applyAlignment="1">
      <alignment horizontal="center" vertical="top" wrapText="1"/>
    </xf>
    <xf numFmtId="0" fontId="23" fillId="0" borderId="2" xfId="13" applyFont="1" applyBorder="1" applyAlignment="1">
      <alignment horizontal="right" vertical="center"/>
    </xf>
    <xf numFmtId="0" fontId="23" fillId="0" borderId="8" xfId="13" applyFont="1" applyBorder="1" applyAlignment="1">
      <alignment wrapText="1"/>
    </xf>
    <xf numFmtId="43" fontId="23" fillId="0" borderId="4" xfId="8" applyFont="1" applyBorder="1"/>
    <xf numFmtId="0" fontId="23" fillId="0" borderId="2" xfId="27" applyFont="1" applyBorder="1"/>
    <xf numFmtId="0" fontId="16" fillId="2" borderId="2" xfId="18" applyFont="1" applyFill="1" applyBorder="1" applyAlignment="1">
      <alignment horizontal="center" vertical="top" wrapText="1"/>
    </xf>
    <xf numFmtId="0" fontId="4" fillId="2" borderId="2" xfId="18" applyFont="1" applyFill="1" applyBorder="1" applyAlignment="1">
      <alignment vertical="top" wrapText="1"/>
    </xf>
    <xf numFmtId="187" fontId="16" fillId="2" borderId="2" xfId="18" applyNumberFormat="1" applyFont="1" applyFill="1" applyBorder="1" applyAlignment="1">
      <alignment vertical="top"/>
    </xf>
    <xf numFmtId="0" fontId="4" fillId="2" borderId="6" xfId="2" applyFont="1" applyFill="1" applyBorder="1" applyAlignment="1">
      <alignment horizontal="left" vertical="top"/>
    </xf>
    <xf numFmtId="43" fontId="4" fillId="0" borderId="0" xfId="2" applyNumberFormat="1" applyFont="1"/>
    <xf numFmtId="0" fontId="4" fillId="0" borderId="8" xfId="5" applyFont="1" applyBorder="1" applyAlignment="1">
      <alignment horizontal="center" vertical="top" wrapText="1"/>
    </xf>
    <xf numFmtId="0" fontId="4" fillId="0" borderId="5" xfId="5" applyFont="1" applyBorder="1" applyAlignment="1">
      <alignment horizontal="left" vertical="top" wrapText="1"/>
    </xf>
    <xf numFmtId="0" fontId="4" fillId="2" borderId="6" xfId="2" applyFont="1" applyFill="1" applyBorder="1" applyAlignment="1">
      <alignment vertical="top"/>
    </xf>
    <xf numFmtId="43" fontId="4" fillId="0" borderId="2" xfId="6" applyFont="1" applyBorder="1" applyAlignment="1">
      <alignment vertical="center"/>
    </xf>
    <xf numFmtId="43" fontId="4" fillId="2" borderId="2" xfId="4" applyFont="1" applyFill="1" applyBorder="1" applyAlignment="1">
      <alignment vertical="center"/>
    </xf>
    <xf numFmtId="43" fontId="13" fillId="7" borderId="4" xfId="4" applyFont="1" applyFill="1" applyBorder="1"/>
    <xf numFmtId="43" fontId="13" fillId="8" borderId="2" xfId="2" applyNumberFormat="1" applyFont="1" applyFill="1" applyBorder="1"/>
    <xf numFmtId="43" fontId="3" fillId="8" borderId="4" xfId="2" applyNumberFormat="1" applyFont="1" applyFill="1" applyBorder="1" applyAlignment="1">
      <alignment horizontal="center"/>
    </xf>
    <xf numFmtId="43" fontId="3" fillId="8" borderId="6" xfId="2" applyNumberFormat="1" applyFont="1" applyFill="1" applyBorder="1"/>
    <xf numFmtId="0" fontId="15" fillId="9" borderId="2" xfId="7" applyFont="1" applyFill="1" applyBorder="1"/>
    <xf numFmtId="0" fontId="15" fillId="9" borderId="2" xfId="7" applyFont="1" applyFill="1" applyBorder="1" applyAlignment="1">
      <alignment wrapText="1"/>
    </xf>
    <xf numFmtId="0" fontId="4" fillId="9" borderId="2" xfId="7" applyFont="1" applyFill="1" applyBorder="1" applyAlignment="1">
      <alignment horizontal="center" vertical="center"/>
    </xf>
    <xf numFmtId="0" fontId="4" fillId="9" borderId="2" xfId="7" applyFont="1" applyFill="1" applyBorder="1" applyAlignment="1">
      <alignment vertical="center"/>
    </xf>
    <xf numFmtId="0" fontId="15" fillId="9" borderId="2" xfId="7" applyFont="1" applyFill="1" applyBorder="1" applyAlignment="1">
      <alignment vertical="center" wrapText="1"/>
    </xf>
    <xf numFmtId="43" fontId="4" fillId="9" borderId="2" xfId="7" applyNumberFormat="1" applyFont="1" applyFill="1" applyBorder="1" applyAlignment="1">
      <alignment vertical="center"/>
    </xf>
    <xf numFmtId="0" fontId="7" fillId="0" borderId="0" xfId="7" applyFont="1" applyAlignment="1">
      <alignment vertical="center"/>
    </xf>
    <xf numFmtId="0" fontId="4" fillId="0" borderId="4" xfId="5" applyFont="1" applyBorder="1" applyAlignment="1">
      <alignment horizontal="center" vertical="top" wrapText="1"/>
    </xf>
    <xf numFmtId="0" fontId="4" fillId="0" borderId="4" xfId="5" applyFont="1" applyBorder="1" applyAlignment="1">
      <alignment horizontal="left" vertical="top" wrapText="1"/>
    </xf>
    <xf numFmtId="0" fontId="4" fillId="0" borderId="6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top"/>
    </xf>
    <xf numFmtId="0" fontId="4" fillId="0" borderId="3" xfId="2" applyFont="1" applyBorder="1" applyAlignment="1">
      <alignment horizontal="center" vertical="top"/>
    </xf>
    <xf numFmtId="0" fontId="4" fillId="0" borderId="4" xfId="2" applyFont="1" applyBorder="1" applyAlignment="1">
      <alignment horizontal="center" vertical="top"/>
    </xf>
    <xf numFmtId="2" fontId="23" fillId="0" borderId="2" xfId="13" applyNumberFormat="1" applyFont="1" applyBorder="1" applyAlignment="1">
      <alignment horizontal="right"/>
    </xf>
    <xf numFmtId="43" fontId="4" fillId="0" borderId="2" xfId="1" applyFont="1" applyFill="1" applyBorder="1" applyAlignment="1">
      <alignment horizontal="center" vertical="center" wrapText="1"/>
    </xf>
    <xf numFmtId="43" fontId="3" fillId="3" borderId="4" xfId="4" applyFont="1" applyFill="1" applyBorder="1" applyAlignment="1">
      <alignment horizontal="center" vertical="center"/>
    </xf>
    <xf numFmtId="43" fontId="3" fillId="3" borderId="4" xfId="4" applyFont="1" applyFill="1" applyBorder="1" applyAlignment="1">
      <alignment horizontal="center" vertical="center" wrapText="1"/>
    </xf>
    <xf numFmtId="43" fontId="3" fillId="3" borderId="2" xfId="4" applyFont="1" applyFill="1" applyBorder="1" applyAlignment="1">
      <alignment horizontal="right" vertical="center"/>
    </xf>
    <xf numFmtId="43" fontId="4" fillId="0" borderId="2" xfId="4" applyFont="1" applyFill="1" applyBorder="1" applyAlignment="1">
      <alignment horizontal="center" vertical="center" wrapText="1"/>
    </xf>
    <xf numFmtId="43" fontId="4" fillId="2" borderId="2" xfId="2" applyNumberFormat="1" applyFont="1" applyFill="1" applyBorder="1" applyAlignment="1">
      <alignment vertical="center"/>
    </xf>
    <xf numFmtId="43" fontId="4" fillId="0" borderId="4" xfId="6" applyFont="1" applyBorder="1" applyAlignment="1">
      <alignment vertical="center"/>
    </xf>
    <xf numFmtId="43" fontId="11" fillId="9" borderId="2" xfId="2" applyNumberFormat="1" applyFont="1" applyFill="1" applyBorder="1" applyAlignment="1">
      <alignment vertical="center"/>
    </xf>
    <xf numFmtId="43" fontId="4" fillId="9" borderId="2" xfId="2" applyNumberFormat="1" applyFont="1" applyFill="1" applyBorder="1" applyAlignment="1">
      <alignment vertical="center"/>
    </xf>
    <xf numFmtId="43" fontId="4" fillId="9" borderId="2" xfId="4" applyFont="1" applyFill="1" applyBorder="1" applyAlignment="1">
      <alignment vertical="center"/>
    </xf>
    <xf numFmtId="43" fontId="4" fillId="9" borderId="2" xfId="4" applyFont="1" applyFill="1" applyBorder="1" applyAlignment="1">
      <alignment horizontal="center" vertical="center"/>
    </xf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/>
    </xf>
    <xf numFmtId="0" fontId="4" fillId="0" borderId="6" xfId="5" applyFont="1" applyBorder="1" applyAlignment="1">
      <alignment horizontal="center" vertical="top" wrapText="1"/>
    </xf>
    <xf numFmtId="0" fontId="4" fillId="0" borderId="4" xfId="5" applyFont="1" applyBorder="1" applyAlignment="1">
      <alignment horizontal="center" vertical="top" wrapText="1"/>
    </xf>
    <xf numFmtId="0" fontId="4" fillId="0" borderId="6" xfId="5" applyFont="1" applyBorder="1" applyAlignment="1">
      <alignment horizontal="left" vertical="top" wrapText="1"/>
    </xf>
    <xf numFmtId="0" fontId="4" fillId="0" borderId="4" xfId="5" applyFont="1" applyBorder="1" applyAlignment="1">
      <alignment horizontal="left" vertical="top" wrapText="1"/>
    </xf>
    <xf numFmtId="0" fontId="4" fillId="2" borderId="6" xfId="2" applyFont="1" applyFill="1" applyBorder="1" applyAlignment="1">
      <alignment horizontal="center" vertical="top" wrapText="1"/>
    </xf>
    <xf numFmtId="0" fontId="4" fillId="2" borderId="4" xfId="2" applyFont="1" applyFill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4" xfId="2" applyFont="1" applyBorder="1" applyAlignment="1">
      <alignment horizontal="center" vertical="top" wrapText="1"/>
    </xf>
    <xf numFmtId="0" fontId="14" fillId="0" borderId="6" xfId="2" applyFont="1" applyBorder="1" applyAlignment="1">
      <alignment horizontal="left" vertical="top" wrapText="1"/>
    </xf>
    <xf numFmtId="0" fontId="14" fillId="0" borderId="4" xfId="2" applyFont="1" applyBorder="1" applyAlignment="1">
      <alignment horizontal="left" vertical="top" wrapText="1"/>
    </xf>
    <xf numFmtId="0" fontId="4" fillId="0" borderId="6" xfId="2" applyFont="1" applyBorder="1" applyAlignment="1">
      <alignment horizontal="center" vertical="top"/>
    </xf>
    <xf numFmtId="0" fontId="4" fillId="0" borderId="3" xfId="2" applyFont="1" applyBorder="1" applyAlignment="1">
      <alignment horizontal="center" vertical="top"/>
    </xf>
    <xf numFmtId="0" fontId="4" fillId="0" borderId="4" xfId="2" applyFont="1" applyBorder="1" applyAlignment="1">
      <alignment horizontal="center" vertical="top"/>
    </xf>
    <xf numFmtId="0" fontId="4" fillId="0" borderId="6" xfId="5" applyFont="1" applyBorder="1" applyAlignment="1">
      <alignment horizontal="center" vertical="top"/>
    </xf>
    <xf numFmtId="0" fontId="4" fillId="0" borderId="4" xfId="5" applyFont="1" applyBorder="1" applyAlignment="1">
      <alignment horizontal="center" vertical="top"/>
    </xf>
    <xf numFmtId="0" fontId="10" fillId="0" borderId="1" xfId="2" applyFont="1" applyBorder="1" applyAlignment="1">
      <alignment horizontal="center" vertical="center"/>
    </xf>
    <xf numFmtId="0" fontId="4" fillId="3" borderId="6" xfId="2" applyFont="1" applyFill="1" applyBorder="1" applyAlignment="1">
      <alignment horizontal="center" vertical="top" wrapText="1"/>
    </xf>
    <xf numFmtId="0" fontId="4" fillId="3" borderId="4" xfId="2" applyFont="1" applyFill="1" applyBorder="1" applyAlignment="1">
      <alignment horizontal="center" vertical="top" wrapText="1"/>
    </xf>
    <xf numFmtId="0" fontId="4" fillId="3" borderId="6" xfId="2" applyFont="1" applyFill="1" applyBorder="1" applyAlignment="1">
      <alignment horizontal="center" vertical="top"/>
    </xf>
    <xf numFmtId="0" fontId="4" fillId="3" borderId="4" xfId="2" applyFont="1" applyFill="1" applyBorder="1" applyAlignment="1">
      <alignment horizontal="center" vertical="top"/>
    </xf>
    <xf numFmtId="0" fontId="4" fillId="4" borderId="7" xfId="2" applyFont="1" applyFill="1" applyBorder="1" applyAlignment="1">
      <alignment horizontal="center" vertical="top" wrapText="1"/>
    </xf>
    <xf numFmtId="0" fontId="4" fillId="4" borderId="8" xfId="2" applyFont="1" applyFill="1" applyBorder="1" applyAlignment="1">
      <alignment horizontal="center" vertical="top" wrapText="1"/>
    </xf>
    <xf numFmtId="0" fontId="21" fillId="0" borderId="0" xfId="27" applyFont="1" applyBorder="1" applyAlignment="1">
      <alignment horizontal="center"/>
    </xf>
    <xf numFmtId="0" fontId="23" fillId="0" borderId="0" xfId="27" applyFont="1" applyAlignment="1">
      <alignment horizontal="center"/>
    </xf>
    <xf numFmtId="0" fontId="21" fillId="0" borderId="0" xfId="13" applyFont="1" applyBorder="1" applyAlignment="1">
      <alignment horizontal="center"/>
    </xf>
    <xf numFmtId="0" fontId="21" fillId="0" borderId="1" xfId="13" applyFont="1" applyBorder="1" applyAlignment="1">
      <alignment horizontal="center"/>
    </xf>
    <xf numFmtId="0" fontId="21" fillId="0" borderId="2" xfId="13" applyFont="1" applyBorder="1" applyAlignment="1">
      <alignment horizontal="center" vertical="center"/>
    </xf>
    <xf numFmtId="0" fontId="21" fillId="0" borderId="8" xfId="13" applyFont="1" applyBorder="1" applyAlignment="1">
      <alignment horizontal="center" vertical="center"/>
    </xf>
    <xf numFmtId="0" fontId="21" fillId="0" borderId="6" xfId="13" applyFont="1" applyBorder="1" applyAlignment="1">
      <alignment horizontal="center" vertical="top" wrapText="1"/>
    </xf>
    <xf numFmtId="0" fontId="21" fillId="0" borderId="4" xfId="13" applyFont="1" applyBorder="1" applyAlignment="1">
      <alignment horizontal="center" vertical="top" wrapText="1"/>
    </xf>
  </cellXfs>
  <cellStyles count="35">
    <cellStyle name="Comma" xfId="1" builtinId="3"/>
    <cellStyle name="Comma 2" xfId="8"/>
    <cellStyle name="Comma 2 2" xfId="9"/>
    <cellStyle name="Comma 3" xfId="10"/>
    <cellStyle name="Comma 4" xfId="11"/>
    <cellStyle name="Normal" xfId="0" builtinId="0"/>
    <cellStyle name="Normal 2" xfId="12"/>
    <cellStyle name="Normal 3" xfId="13"/>
    <cellStyle name="Normal 4" xfId="14"/>
    <cellStyle name="Normal 4 2" xfId="15"/>
    <cellStyle name="Normal 4 2 2" xfId="7"/>
    <cellStyle name="Normal 4 3" xfId="16"/>
    <cellStyle name="Normal 5" xfId="17"/>
    <cellStyle name="Normal 6" xfId="18"/>
    <cellStyle name="Normal 6 2" xfId="5"/>
    <cellStyle name="เครื่องหมายจุลภาค 2" xfId="19"/>
    <cellStyle name="เครื่องหมายจุลภาค 2 2" xfId="4"/>
    <cellStyle name="เครื่องหมายจุลภาค 3" xfId="20"/>
    <cellStyle name="เครื่องหมายจุลภาค 3 2" xfId="6"/>
    <cellStyle name="เครื่องหมายจุลภาค 3 2 2" xfId="21"/>
    <cellStyle name="เครื่องหมายจุลภาค 3 2 2 2" xfId="22"/>
    <cellStyle name="เครื่องหมายจุลภาค 3 2 2 2 2" xfId="23"/>
    <cellStyle name="เครื่องหมายจุลภาค 3 2 2 2 2 2" xfId="24"/>
    <cellStyle name="เครื่องหมายจุลภาค 3 2 3" xfId="25"/>
    <cellStyle name="เครื่องหมายจุลภาค 3 2 3 2" xfId="26"/>
    <cellStyle name="เครื่องหมายจุลภาค 3 2 3 3" xfId="34"/>
    <cellStyle name="ปกติ 2" xfId="27"/>
    <cellStyle name="ปกติ 2 2" xfId="2"/>
    <cellStyle name="ปกติ 3" xfId="28"/>
    <cellStyle name="ปกติ 4" xfId="29"/>
    <cellStyle name="ปกติ 4 2" xfId="30"/>
    <cellStyle name="ปกติ 4 2 2" xfId="31"/>
    <cellStyle name="ปกติ 4 2 2 2" xfId="32"/>
    <cellStyle name="ปกติ 4 2 2 2 2" xfId="3"/>
    <cellStyle name="ปกติ 5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1</xdr:row>
      <xdr:rowOff>0</xdr:rowOff>
    </xdr:from>
    <xdr:to>
      <xdr:col>8</xdr:col>
      <xdr:colOff>762001</xdr:colOff>
      <xdr:row>1</xdr:row>
      <xdr:rowOff>266700</xdr:rowOff>
    </xdr:to>
    <xdr:sp macro="" textlink="">
      <xdr:nvSpPr>
        <xdr:cNvPr id="2" name="TextBox 1"/>
        <xdr:cNvSpPr txBox="1"/>
      </xdr:nvSpPr>
      <xdr:spPr>
        <a:xfrm>
          <a:off x="8562975" y="276225"/>
          <a:ext cx="1419226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>
              <a:latin typeface="TH SarabunPSK" pitchFamily="34" charset="-34"/>
              <a:cs typeface="TH SarabunPSK" pitchFamily="34" charset="-34"/>
            </a:rPr>
            <a:t> ณ วันที่ 27</a:t>
          </a:r>
          <a:r>
            <a:rPr lang="en-US" sz="1100">
              <a:latin typeface="TH SarabunPSK" pitchFamily="34" charset="-34"/>
              <a:cs typeface="TH SarabunPSK" pitchFamily="34" charset="-34"/>
            </a:rPr>
            <a:t> </a:t>
          </a:r>
          <a:r>
            <a:rPr lang="th-TH" sz="1100">
              <a:latin typeface="TH SarabunPSK" pitchFamily="34" charset="-34"/>
              <a:cs typeface="TH SarabunPSK" pitchFamily="34" charset="-34"/>
            </a:rPr>
            <a:t> มีนาคม 2559</a:t>
          </a:r>
        </a:p>
      </xdr:txBody>
    </xdr:sp>
    <xdr:clientData/>
  </xdr:twoCellAnchor>
  <xdr:twoCellAnchor>
    <xdr:from>
      <xdr:col>9</xdr:col>
      <xdr:colOff>42333</xdr:colOff>
      <xdr:row>19</xdr:row>
      <xdr:rowOff>0</xdr:rowOff>
    </xdr:from>
    <xdr:to>
      <xdr:col>9</xdr:col>
      <xdr:colOff>356658</xdr:colOff>
      <xdr:row>24</xdr:row>
      <xdr:rowOff>136525</xdr:rowOff>
    </xdr:to>
    <xdr:sp macro="" textlink="">
      <xdr:nvSpPr>
        <xdr:cNvPr id="4" name="กล่องข้อความ 2"/>
        <xdr:cNvSpPr txBox="1">
          <a:spLocks noChangeArrowheads="1"/>
        </xdr:cNvSpPr>
      </xdr:nvSpPr>
      <xdr:spPr bwMode="auto">
        <a:xfrm rot="5400000">
          <a:off x="9687983" y="5890683"/>
          <a:ext cx="1343025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spcAft>
              <a:spcPts val="0"/>
            </a:spcAft>
          </a:pPr>
          <a:r>
            <a:rPr lang="th-TH" sz="1600" b="1">
              <a:effectLst/>
              <a:latin typeface="Times New Roman"/>
              <a:ea typeface="Batang"/>
              <a:cs typeface="TH SarabunIT๙"/>
            </a:rPr>
            <a:t>เอกสารหมายเลข</a:t>
          </a:r>
          <a:r>
            <a:rPr lang="en-US" sz="1600" b="1" baseline="0">
              <a:effectLst/>
              <a:latin typeface="Times New Roman"/>
              <a:ea typeface="Batang"/>
              <a:cs typeface="TH SarabunIT๙"/>
            </a:rPr>
            <a:t> </a:t>
          </a:r>
          <a:r>
            <a:rPr lang="en-US" sz="1600" b="1" baseline="0">
              <a:effectLst/>
              <a:latin typeface="TH SarabunIT๙" pitchFamily="34" charset="-34"/>
              <a:ea typeface="Batang"/>
              <a:cs typeface="TH SarabunIT๙" pitchFamily="34" charset="-34"/>
            </a:rPr>
            <a:t>7</a:t>
          </a:r>
          <a:endParaRPr lang="en-US" sz="1200">
            <a:effectLst/>
            <a:latin typeface="TH SarabunIT๙" pitchFamily="34" charset="-34"/>
            <a:ea typeface="Batang"/>
            <a:cs typeface="TH SarabunIT๙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752475</xdr:colOff>
      <xdr:row>0</xdr:row>
      <xdr:rowOff>28576</xdr:rowOff>
    </xdr:from>
    <xdr:to>
      <xdr:col>15</xdr:col>
      <xdr:colOff>0</xdr:colOff>
      <xdr:row>0</xdr:row>
      <xdr:rowOff>276226</xdr:rowOff>
    </xdr:to>
    <xdr:sp macro="" textlink="">
      <xdr:nvSpPr>
        <xdr:cNvPr id="2" name="TextBox 1"/>
        <xdr:cNvSpPr txBox="1"/>
      </xdr:nvSpPr>
      <xdr:spPr>
        <a:xfrm>
          <a:off x="11915775" y="28576"/>
          <a:ext cx="1304925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Angsana New" pitchFamily="18" charset="-34"/>
              <a:cs typeface="Angsana New" pitchFamily="18" charset="-34"/>
            </a:rPr>
            <a:t>ณ วันที่ </a:t>
          </a:r>
          <a:r>
            <a:rPr lang="en-US" sz="1100">
              <a:latin typeface="Angsana New" pitchFamily="18" charset="-34"/>
              <a:cs typeface="Angsana New" pitchFamily="18" charset="-34"/>
            </a:rPr>
            <a:t> 27</a:t>
          </a:r>
          <a:r>
            <a:rPr lang="th-TH" sz="1100">
              <a:latin typeface="Angsana New" pitchFamily="18" charset="-34"/>
              <a:cs typeface="Angsana New" pitchFamily="18" charset="-34"/>
            </a:rPr>
            <a:t> มีนาคม  2559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3591;&#3610;&#3611;&#3619;&#3632;&#3617;&#3634;&#3603;%20&#3611;&#3637;%202559\&#3592;&#3633;&#3604;&#3626;&#3619;&#3619;&#3648;&#3591;&#3636;&#3609;&#3611;&#3637;%2059%20%20&#3617;&#3637;.&#3588;.5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626;&#3619;&#3640;&#3611;&#3591;&#3610;&#3611;&#3637;%2057%20(30%20&#3648;&#3617;.&#3618;.57)\&#3612;&#3633;&#3591;&#3592;&#3633;&#3604;&#3626;&#3619;&#3619;&#3648;&#3591;&#3636;&#3609;&#3648;&#3586;&#3657;&#3634;%20&#3611;&#3637;%202557%20(%2030%20&#3585;.&#3618;.5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ภาพรวม 3 มี.ค.59"/>
      <sheetName val="สรุปงบ สสจ. 3 มี.ค.59"/>
      <sheetName val="เงินนอก ณ 3 มี.ค.59"/>
      <sheetName val="สรุปงบ สสจ. 3 มี.ค.59 (2)"/>
      <sheetName val="สรุปภาพรวม 27 มี.ค.59 "/>
      <sheetName val="สรุปงบ สสจ. 27 มี.ค.59 "/>
      <sheetName val="เงินนอก ณ 27 มี.ค.59 "/>
      <sheetName val="สรุปงบ สสจ. 27 มี.ค.59  (2)"/>
      <sheetName val="สรุปกลุ่มงาน"/>
      <sheetName val="บร.H"/>
      <sheetName val="พยส.I"/>
      <sheetName val="อน.R"/>
      <sheetName val="ทรัพย์.P"/>
      <sheetName val="คบส.J"/>
      <sheetName val="คุณภาพ L"/>
      <sheetName val="ส่งเสริม.N"/>
      <sheetName val="ครม.Q"/>
      <sheetName val="ทันตฯ.O"/>
      <sheetName val="คร.M"/>
      <sheetName val="คืนเงิน"/>
      <sheetName val="ประกัน.K"/>
      <sheetName val="แผนไทย"/>
      <sheetName val="จัดสรรโครงการปี 59"/>
      <sheetName val="กำหนดรหัส"/>
      <sheetName val="รหัสโครงการ"/>
      <sheetName val="แบบฟอร์มอนุมัติโครงการ"/>
      <sheetName val="เงินต่างด้าว"/>
      <sheetName val="เงินโอนลงCup 50 %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>
        <row r="63">
          <cell r="G63">
            <v>12417031.469999999</v>
          </cell>
          <cell r="J63">
            <v>135100</v>
          </cell>
        </row>
        <row r="64">
          <cell r="F64">
            <v>136435700</v>
          </cell>
          <cell r="G64">
            <v>15713413</v>
          </cell>
          <cell r="I64">
            <v>0</v>
          </cell>
          <cell r="J64">
            <v>33337907</v>
          </cell>
        </row>
        <row r="67">
          <cell r="J67">
            <v>0</v>
          </cell>
        </row>
        <row r="68">
          <cell r="F68">
            <v>269000</v>
          </cell>
          <cell r="G68">
            <v>106460</v>
          </cell>
          <cell r="J68">
            <v>0</v>
          </cell>
        </row>
        <row r="69">
          <cell r="F69">
            <v>32800</v>
          </cell>
          <cell r="G69">
            <v>10200</v>
          </cell>
        </row>
        <row r="70">
          <cell r="G70">
            <v>0</v>
          </cell>
        </row>
        <row r="71">
          <cell r="G71">
            <v>281700</v>
          </cell>
        </row>
        <row r="72">
          <cell r="G72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สรุปภาพรวมจังหวัด"/>
      <sheetName val="ผังการจัดสรรปี 57"/>
      <sheetName val="งบประมาณ"/>
      <sheetName val="สรุปกลุ่มงาน"/>
      <sheetName val="กราฟ"/>
      <sheetName val="เงินอุดหนุน"/>
      <sheetName val="ขั้นต่ำA"/>
      <sheetName val="บุคลากรฺB"/>
      <sheetName val="งบลงทุนC"/>
      <sheetName val="สสอ.D"/>
      <sheetName val="พตส.E"/>
      <sheetName val="ค่า K. F"/>
      <sheetName val="อบรม.G"/>
      <sheetName val="บร.H"/>
      <sheetName val="พยส.I"/>
      <sheetName val="คบส.J"/>
      <sheetName val="ประกัน.K"/>
      <sheetName val="คุณภาพ L"/>
      <sheetName val="คร.M"/>
      <sheetName val="ส่งเสริม.N"/>
      <sheetName val="ทันตฯ.O"/>
      <sheetName val="ทรัพย์.P"/>
      <sheetName val="ค่าโทรคมนาคม Q"/>
      <sheetName val="จัดสรรให้พื้นที่ R"/>
      <sheetName val="แยกราย รพ."/>
      <sheetName val="งบอุทกภัย"/>
      <sheetName val="จัดสรร รวม"/>
      <sheetName val="รหัสโครงการ ไม่รวม CUP"/>
      <sheetName val="แหล่งงบรวม"/>
      <sheetName val="Sheet2"/>
      <sheetName val="โครงการที่ใช้ PPD PPA ปี 57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2">
          <cell r="E62">
            <v>0</v>
          </cell>
        </row>
      </sheetData>
      <sheetData sheetId="11"/>
      <sheetData sheetId="12">
        <row r="23">
          <cell r="E23">
            <v>0</v>
          </cell>
        </row>
      </sheetData>
      <sheetData sheetId="13"/>
      <sheetData sheetId="14"/>
      <sheetData sheetId="15"/>
      <sheetData sheetId="16">
        <row r="15">
          <cell r="E15">
            <v>0</v>
          </cell>
        </row>
      </sheetData>
      <sheetData sheetId="17">
        <row r="21">
          <cell r="E21">
            <v>0</v>
          </cell>
        </row>
      </sheetData>
      <sheetData sheetId="18"/>
      <sheetData sheetId="19"/>
      <sheetData sheetId="20">
        <row r="4">
          <cell r="E4">
            <v>0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120"/>
  <sheetViews>
    <sheetView view="pageBreakPreview" topLeftCell="A7" zoomScale="90" zoomScaleSheetLayoutView="90" workbookViewId="0">
      <selection activeCell="J28" sqref="J28"/>
    </sheetView>
  </sheetViews>
  <sheetFormatPr defaultRowHeight="21.75" x14ac:dyDescent="0.5"/>
  <cols>
    <col min="1" max="1" width="24.125" style="1" customWidth="1"/>
    <col min="2" max="2" width="16.375" style="1" customWidth="1"/>
    <col min="3" max="3" width="15.125" style="1" customWidth="1"/>
    <col min="4" max="4" width="13.375" style="1" customWidth="1"/>
    <col min="5" max="5" width="13.75" style="1" customWidth="1"/>
    <col min="6" max="6" width="13.625" style="1" customWidth="1"/>
    <col min="7" max="7" width="11.75" style="1" customWidth="1"/>
    <col min="8" max="8" width="12.875" style="1" customWidth="1"/>
    <col min="9" max="9" width="12.25" style="1" customWidth="1"/>
    <col min="10" max="10" width="5.875" style="1" customWidth="1"/>
    <col min="11" max="11" width="12.625" style="1" bestFit="1" customWidth="1"/>
    <col min="12" max="16384" width="9" style="1"/>
  </cols>
  <sheetData>
    <row r="1" spans="1:11" x14ac:dyDescent="0.5">
      <c r="A1" s="243" t="s">
        <v>0</v>
      </c>
      <c r="B1" s="243"/>
      <c r="C1" s="243"/>
      <c r="D1" s="243"/>
      <c r="E1" s="243"/>
      <c r="F1" s="243"/>
      <c r="G1" s="243"/>
      <c r="H1" s="243"/>
      <c r="I1" s="243"/>
    </row>
    <row r="2" spans="1:11" x14ac:dyDescent="0.5">
      <c r="A2" s="244" t="s">
        <v>172</v>
      </c>
      <c r="B2" s="244"/>
      <c r="C2" s="244"/>
      <c r="D2" s="244"/>
      <c r="E2" s="244"/>
      <c r="F2" s="244"/>
      <c r="G2" s="244"/>
      <c r="H2" s="244"/>
      <c r="I2" s="244"/>
    </row>
    <row r="3" spans="1:11" ht="43.5" x14ac:dyDescent="0.5">
      <c r="A3" s="2" t="s">
        <v>1</v>
      </c>
      <c r="B3" s="2" t="s">
        <v>2</v>
      </c>
      <c r="C3" s="2" t="s">
        <v>3</v>
      </c>
      <c r="D3" s="3" t="s">
        <v>4</v>
      </c>
      <c r="E3" s="2" t="s">
        <v>5</v>
      </c>
      <c r="F3" s="3" t="s">
        <v>6</v>
      </c>
      <c r="G3" s="4" t="s">
        <v>7</v>
      </c>
      <c r="H3" s="2" t="s">
        <v>8</v>
      </c>
      <c r="I3" s="5" t="s">
        <v>9</v>
      </c>
    </row>
    <row r="4" spans="1:11" x14ac:dyDescent="0.5">
      <c r="A4" s="17" t="s">
        <v>12</v>
      </c>
      <c r="B4" s="18">
        <f>SUM(B5:B6)</f>
        <v>34662628</v>
      </c>
      <c r="C4" s="18">
        <f>SUM(C5:C6)</f>
        <v>17776231.469999999</v>
      </c>
      <c r="D4" s="19">
        <f>C4*100/B4</f>
        <v>51.283565314205262</v>
      </c>
      <c r="E4" s="18">
        <f>SUM(E5:E6)</f>
        <v>135100</v>
      </c>
      <c r="F4" s="20">
        <f>SUM(F5:F6)</f>
        <v>17911331.469999999</v>
      </c>
      <c r="G4" s="19">
        <f>F4*100/B4</f>
        <v>51.673322259350904</v>
      </c>
      <c r="H4" s="18">
        <f>B4-F4</f>
        <v>16751296.530000001</v>
      </c>
      <c r="I4" s="21">
        <f>H4*100/B4</f>
        <v>48.326677740649096</v>
      </c>
      <c r="J4" s="207"/>
    </row>
    <row r="5" spans="1:11" x14ac:dyDescent="0.5">
      <c r="A5" s="6" t="s">
        <v>10</v>
      </c>
      <c r="B5" s="7">
        <v>19660543</v>
      </c>
      <c r="C5" s="7">
        <f>'[1]สรุปงบ สสจ. 27 มี.ค.59 '!G63</f>
        <v>12417031.469999999</v>
      </c>
      <c r="D5" s="8">
        <f t="shared" ref="D5:D8" si="0">C5*100/B5</f>
        <v>63.157113564971219</v>
      </c>
      <c r="E5" s="9">
        <f>'[1]สรุปงบ สสจ. 27 มี.ค.59 '!J63</f>
        <v>135100</v>
      </c>
      <c r="F5" s="8">
        <f t="shared" ref="F5:F11" si="1">C5+E5</f>
        <v>12552131.469999999</v>
      </c>
      <c r="G5" s="10">
        <f t="shared" ref="G5:G14" si="2">F5*100/B5</f>
        <v>63.84427668147314</v>
      </c>
      <c r="H5" s="11">
        <f t="shared" ref="H5:H11" si="3">B5-F5</f>
        <v>7108411.5300000012</v>
      </c>
      <c r="I5" s="12">
        <f t="shared" ref="I5:I14" si="4">H5*100/B5</f>
        <v>36.155723318526867</v>
      </c>
    </row>
    <row r="6" spans="1:11" x14ac:dyDescent="0.5">
      <c r="A6" s="13" t="s">
        <v>11</v>
      </c>
      <c r="B6" s="232">
        <v>15002085</v>
      </c>
      <c r="C6" s="232">
        <v>5359200</v>
      </c>
      <c r="D6" s="9">
        <f t="shared" si="0"/>
        <v>35.723034498204747</v>
      </c>
      <c r="E6" s="9">
        <f>'[1]สรุปงบ สสจ. 27 มี.ค.59 '!I64</f>
        <v>0</v>
      </c>
      <c r="F6" s="9">
        <f t="shared" si="1"/>
        <v>5359200</v>
      </c>
      <c r="G6" s="14">
        <f t="shared" si="2"/>
        <v>35.723034498204747</v>
      </c>
      <c r="H6" s="15">
        <f t="shared" si="3"/>
        <v>9642885</v>
      </c>
      <c r="I6" s="16">
        <f t="shared" si="4"/>
        <v>64.276965501795246</v>
      </c>
    </row>
    <row r="7" spans="1:11" x14ac:dyDescent="0.5">
      <c r="A7" s="17" t="s">
        <v>13</v>
      </c>
      <c r="B7" s="233">
        <f>SUM(B8:B9)</f>
        <v>151465700</v>
      </c>
      <c r="C7" s="233">
        <f>SUM(C8:C9)</f>
        <v>19922413</v>
      </c>
      <c r="D7" s="234">
        <f>C7*100/B7</f>
        <v>13.153085484040281</v>
      </c>
      <c r="E7" s="233">
        <f>SUM(E8:E9)</f>
        <v>44105907</v>
      </c>
      <c r="F7" s="233">
        <f t="shared" si="1"/>
        <v>64028320</v>
      </c>
      <c r="G7" s="234">
        <f t="shared" si="2"/>
        <v>42.27248809466434</v>
      </c>
      <c r="H7" s="233">
        <f>B7-F7</f>
        <v>87437380</v>
      </c>
      <c r="I7" s="235">
        <f>H7*100/B7</f>
        <v>57.72751190533566</v>
      </c>
      <c r="J7" s="207"/>
    </row>
    <row r="8" spans="1:11" x14ac:dyDescent="0.5">
      <c r="A8" s="6" t="s">
        <v>10</v>
      </c>
      <c r="B8" s="9">
        <f>'[1]สรุปงบ สสจ. 27 มี.ค.59 '!F64</f>
        <v>136435700</v>
      </c>
      <c r="C8" s="9">
        <f>'[1]สรุปงบ สสจ. 27 มี.ค.59 '!G64</f>
        <v>15713413</v>
      </c>
      <c r="D8" s="9">
        <f t="shared" si="0"/>
        <v>11.517083138797251</v>
      </c>
      <c r="E8" s="9">
        <f>'[1]สรุปงบ สสจ. 27 มี.ค.59 '!J64</f>
        <v>33337907</v>
      </c>
      <c r="F8" s="9">
        <f t="shared" si="1"/>
        <v>49051320</v>
      </c>
      <c r="G8" s="14">
        <f t="shared" si="2"/>
        <v>35.951968583002838</v>
      </c>
      <c r="H8" s="15">
        <f t="shared" si="3"/>
        <v>87384380</v>
      </c>
      <c r="I8" s="16">
        <f t="shared" si="4"/>
        <v>64.048031416997162</v>
      </c>
    </row>
    <row r="9" spans="1:11" x14ac:dyDescent="0.5">
      <c r="A9" s="13" t="s">
        <v>11</v>
      </c>
      <c r="B9" s="9">
        <v>15030000</v>
      </c>
      <c r="C9" s="9">
        <v>4209000</v>
      </c>
      <c r="D9" s="9">
        <f>C9*100/B9</f>
        <v>28.003992015968063</v>
      </c>
      <c r="E9" s="236">
        <v>10768000</v>
      </c>
      <c r="F9" s="9">
        <f>C9+E9</f>
        <v>14977000</v>
      </c>
      <c r="G9" s="14">
        <f>F9*100/B9</f>
        <v>99.647371922821023</v>
      </c>
      <c r="H9" s="15">
        <f t="shared" si="3"/>
        <v>53000</v>
      </c>
      <c r="I9" s="16">
        <f t="shared" si="4"/>
        <v>0.35262807717897537</v>
      </c>
      <c r="K9" s="207"/>
    </row>
    <row r="10" spans="1:11" x14ac:dyDescent="0.5">
      <c r="A10" s="17" t="s">
        <v>150</v>
      </c>
      <c r="B10" s="18">
        <f>SUM(B11:B11)</f>
        <v>250000</v>
      </c>
      <c r="C10" s="18">
        <f>SUM(C11:C11)</f>
        <v>250000</v>
      </c>
      <c r="D10" s="19">
        <f>C10*100/B10</f>
        <v>100</v>
      </c>
      <c r="E10" s="18">
        <f>SUM(E11:E11)</f>
        <v>0</v>
      </c>
      <c r="F10" s="18">
        <f t="shared" si="1"/>
        <v>250000</v>
      </c>
      <c r="G10" s="19">
        <f t="shared" si="2"/>
        <v>100</v>
      </c>
      <c r="H10" s="18">
        <f t="shared" si="3"/>
        <v>0</v>
      </c>
      <c r="I10" s="22">
        <f>H10*100/B10</f>
        <v>0</v>
      </c>
    </row>
    <row r="11" spans="1:11" x14ac:dyDescent="0.5">
      <c r="A11" s="6" t="s">
        <v>10</v>
      </c>
      <c r="B11" s="9">
        <v>250000</v>
      </c>
      <c r="C11" s="9">
        <v>250000</v>
      </c>
      <c r="D11" s="8">
        <f t="shared" ref="D11" si="5">C11*100/B11</f>
        <v>100</v>
      </c>
      <c r="E11" s="9">
        <f>'[1]สรุปงบ สสจ. 27 มี.ค.59 '!J67</f>
        <v>0</v>
      </c>
      <c r="F11" s="8">
        <f t="shared" si="1"/>
        <v>250000</v>
      </c>
      <c r="G11" s="10">
        <f t="shared" si="2"/>
        <v>100</v>
      </c>
      <c r="H11" s="11">
        <f t="shared" si="3"/>
        <v>0</v>
      </c>
      <c r="I11" s="12">
        <f t="shared" ref="I11" si="6">H11*100/B11</f>
        <v>0</v>
      </c>
    </row>
    <row r="12" spans="1:11" x14ac:dyDescent="0.5">
      <c r="A12" s="17" t="s">
        <v>151</v>
      </c>
      <c r="B12" s="23">
        <f>B4+B7+B10</f>
        <v>186378328</v>
      </c>
      <c r="C12" s="23">
        <f>C4+C7+C10</f>
        <v>37948644.469999999</v>
      </c>
      <c r="D12" s="23">
        <f>C12*100/B12</f>
        <v>20.361082147920115</v>
      </c>
      <c r="E12" s="23">
        <f>SUM(E13:E14)</f>
        <v>44241007</v>
      </c>
      <c r="F12" s="23">
        <f>F4+F7+F10</f>
        <v>82189651.469999999</v>
      </c>
      <c r="G12" s="19">
        <f t="shared" si="2"/>
        <v>44.09828779556387</v>
      </c>
      <c r="H12" s="24">
        <f>H4+H7+H10</f>
        <v>104188676.53</v>
      </c>
      <c r="I12" s="22">
        <f>H12*100/B12</f>
        <v>55.90171220443613</v>
      </c>
      <c r="J12" s="207"/>
      <c r="K12" s="207"/>
    </row>
    <row r="13" spans="1:11" x14ac:dyDescent="0.5">
      <c r="A13" s="6" t="s">
        <v>10</v>
      </c>
      <c r="B13" s="8">
        <f>B5+B8+B11</f>
        <v>156346243</v>
      </c>
      <c r="C13" s="8">
        <f>C5+C8+C11</f>
        <v>28380444.469999999</v>
      </c>
      <c r="D13" s="8">
        <f>C13*100/B13</f>
        <v>18.152303455094856</v>
      </c>
      <c r="E13" s="8">
        <f>E5+E8+E10</f>
        <v>33473007</v>
      </c>
      <c r="F13" s="8">
        <f>F5+F8+F10</f>
        <v>61853451.469999999</v>
      </c>
      <c r="G13" s="8">
        <f t="shared" si="2"/>
        <v>39.561840619348942</v>
      </c>
      <c r="H13" s="8">
        <f>B13-F13</f>
        <v>94492791.530000001</v>
      </c>
      <c r="I13" s="8">
        <f t="shared" si="4"/>
        <v>60.438159380651058</v>
      </c>
    </row>
    <row r="14" spans="1:11" x14ac:dyDescent="0.5">
      <c r="A14" s="13" t="s">
        <v>11</v>
      </c>
      <c r="B14" s="8">
        <f>B6+B9</f>
        <v>30032085</v>
      </c>
      <c r="C14" s="8">
        <f>C6+C9</f>
        <v>9568200</v>
      </c>
      <c r="D14" s="8">
        <f>D6+D9</f>
        <v>63.727026514172806</v>
      </c>
      <c r="E14" s="8">
        <f>E6+E9</f>
        <v>10768000</v>
      </c>
      <c r="F14" s="8">
        <f>C14+E14</f>
        <v>20336200</v>
      </c>
      <c r="G14" s="8">
        <f t="shared" si="2"/>
        <v>67.714912234698318</v>
      </c>
      <c r="H14" s="8">
        <f>B14-F14</f>
        <v>9695885</v>
      </c>
      <c r="I14" s="8">
        <f t="shared" si="4"/>
        <v>32.285087765301675</v>
      </c>
    </row>
    <row r="15" spans="1:11" ht="12" customHeight="1" x14ac:dyDescent="0.5">
      <c r="B15" s="25"/>
      <c r="C15" s="25"/>
      <c r="D15" s="25"/>
      <c r="E15" s="25"/>
      <c r="F15" s="25"/>
      <c r="G15" s="25"/>
      <c r="H15" s="32"/>
      <c r="I15" s="26"/>
    </row>
    <row r="16" spans="1:11" x14ac:dyDescent="0.5">
      <c r="A16" s="17" t="s">
        <v>152</v>
      </c>
      <c r="B16" s="23">
        <f>SUM(B17:B21)</f>
        <v>2230380</v>
      </c>
      <c r="C16" s="23">
        <f>SUM(C17:C21)</f>
        <v>398360</v>
      </c>
      <c r="D16" s="23">
        <f>C16*100/B16</f>
        <v>17.860633614002996</v>
      </c>
      <c r="E16" s="23">
        <f>SUM(E17:E18)</f>
        <v>0</v>
      </c>
      <c r="F16" s="23">
        <f>SUM(F17:F21)</f>
        <v>398360</v>
      </c>
      <c r="G16" s="23">
        <f>F16*100/B16</f>
        <v>17.860633614002996</v>
      </c>
      <c r="H16" s="24">
        <f>SUM(H17:H21)</f>
        <v>1832020</v>
      </c>
      <c r="I16" s="22">
        <f>H16*100/B16</f>
        <v>82.139366385997008</v>
      </c>
    </row>
    <row r="17" spans="1:9" x14ac:dyDescent="0.5">
      <c r="A17" s="27" t="s">
        <v>14</v>
      </c>
      <c r="B17" s="10">
        <f>'[1]สรุปงบ สสจ. 27 มี.ค.59 '!F68</f>
        <v>269000</v>
      </c>
      <c r="C17" s="10">
        <f>'[1]สรุปงบ สสจ. 27 มี.ค.59 '!G68</f>
        <v>106460</v>
      </c>
      <c r="D17" s="10">
        <f>C17*100/B17</f>
        <v>39.576208178438662</v>
      </c>
      <c r="E17" s="10">
        <f>'[1]สรุปงบ สสจ. 27 มี.ค.59 '!J68</f>
        <v>0</v>
      </c>
      <c r="F17" s="10">
        <f>C17+E17</f>
        <v>106460</v>
      </c>
      <c r="G17" s="10">
        <f>F17*100/B17</f>
        <v>39.576208178438662</v>
      </c>
      <c r="H17" s="28">
        <f>B17-F17</f>
        <v>162540</v>
      </c>
      <c r="I17" s="29">
        <f>H17*100/B17</f>
        <v>60.423791821561338</v>
      </c>
    </row>
    <row r="18" spans="1:9" x14ac:dyDescent="0.5">
      <c r="A18" s="27" t="s">
        <v>15</v>
      </c>
      <c r="B18" s="10">
        <f>'[1]สรุปงบ สสจ. 27 มี.ค.59 '!F69</f>
        <v>32800</v>
      </c>
      <c r="C18" s="10">
        <f>'[1]สรุปงบ สสจ. 27 มี.ค.59 '!G69</f>
        <v>10200</v>
      </c>
      <c r="D18" s="10">
        <f>C18*100/B18</f>
        <v>31.097560975609756</v>
      </c>
      <c r="E18" s="10">
        <v>0</v>
      </c>
      <c r="F18" s="10">
        <f>C18+E18</f>
        <v>10200</v>
      </c>
      <c r="G18" s="10">
        <f>F18*100/B18</f>
        <v>31.097560975609756</v>
      </c>
      <c r="H18" s="28">
        <f>B18-F18</f>
        <v>22600</v>
      </c>
      <c r="I18" s="29">
        <f>H18*100/B18</f>
        <v>68.902439024390247</v>
      </c>
    </row>
    <row r="19" spans="1:9" x14ac:dyDescent="0.5">
      <c r="A19" s="27" t="s">
        <v>153</v>
      </c>
      <c r="B19" s="10">
        <v>20000</v>
      </c>
      <c r="C19" s="10">
        <f>'[1]สรุปงบ สสจ. 27 มี.ค.59 '!G70</f>
        <v>0</v>
      </c>
      <c r="D19" s="10">
        <f t="shared" ref="D19:D21" si="7">C19*100/B19</f>
        <v>0</v>
      </c>
      <c r="E19" s="10">
        <v>0</v>
      </c>
      <c r="F19" s="10">
        <f t="shared" ref="F19:F21" si="8">C19+E19</f>
        <v>0</v>
      </c>
      <c r="G19" s="10">
        <f t="shared" ref="G19:G21" si="9">F19*100/B19</f>
        <v>0</v>
      </c>
      <c r="H19" s="28">
        <f t="shared" ref="H19:H21" si="10">B19-F19</f>
        <v>20000</v>
      </c>
      <c r="I19" s="29">
        <f t="shared" ref="I19:I21" si="11">H19*100/B19</f>
        <v>100</v>
      </c>
    </row>
    <row r="20" spans="1:9" x14ac:dyDescent="0.5">
      <c r="A20" s="27" t="s">
        <v>154</v>
      </c>
      <c r="B20" s="10">
        <v>1877080</v>
      </c>
      <c r="C20" s="10">
        <f>'[1]สรุปงบ สสจ. 27 มี.ค.59 '!G71</f>
        <v>281700</v>
      </c>
      <c r="D20" s="10">
        <f t="shared" si="7"/>
        <v>15.007351844353996</v>
      </c>
      <c r="E20" s="10">
        <v>0</v>
      </c>
      <c r="F20" s="10">
        <f t="shared" si="8"/>
        <v>281700</v>
      </c>
      <c r="G20" s="10">
        <f t="shared" si="9"/>
        <v>15.007351844353996</v>
      </c>
      <c r="H20" s="28">
        <f t="shared" si="10"/>
        <v>1595380</v>
      </c>
      <c r="I20" s="29">
        <f t="shared" si="11"/>
        <v>84.992648155646009</v>
      </c>
    </row>
    <row r="21" spans="1:9" x14ac:dyDescent="0.5">
      <c r="A21" s="27" t="s">
        <v>155</v>
      </c>
      <c r="B21" s="10">
        <v>31500</v>
      </c>
      <c r="C21" s="10">
        <f>'[1]สรุปงบ สสจ. 27 มี.ค.59 '!G72</f>
        <v>0</v>
      </c>
      <c r="D21" s="10">
        <f t="shared" si="7"/>
        <v>0</v>
      </c>
      <c r="E21" s="10">
        <v>0</v>
      </c>
      <c r="F21" s="10">
        <f t="shared" si="8"/>
        <v>0</v>
      </c>
      <c r="G21" s="10">
        <f t="shared" si="9"/>
        <v>0</v>
      </c>
      <c r="H21" s="28">
        <f t="shared" si="10"/>
        <v>31500</v>
      </c>
      <c r="I21" s="29">
        <f t="shared" si="11"/>
        <v>100</v>
      </c>
    </row>
    <row r="22" spans="1:9" ht="19.5" customHeight="1" x14ac:dyDescent="0.5">
      <c r="A22" s="30"/>
      <c r="B22" s="31"/>
      <c r="C22" s="31"/>
      <c r="D22" s="31"/>
      <c r="E22" s="31"/>
      <c r="F22" s="32"/>
      <c r="G22" s="32"/>
      <c r="H22" s="32"/>
      <c r="I22" s="32"/>
    </row>
    <row r="23" spans="1:9" ht="15.75" customHeight="1" x14ac:dyDescent="0.5">
      <c r="A23" s="33"/>
      <c r="B23" s="34" t="s">
        <v>16</v>
      </c>
      <c r="C23" s="2" t="s">
        <v>17</v>
      </c>
      <c r="D23" s="2" t="s">
        <v>18</v>
      </c>
      <c r="E23" s="2" t="s">
        <v>19</v>
      </c>
      <c r="F23" s="34" t="s">
        <v>16</v>
      </c>
      <c r="G23" s="2" t="s">
        <v>17</v>
      </c>
      <c r="H23" s="2" t="s">
        <v>18</v>
      </c>
      <c r="I23" s="2" t="s">
        <v>19</v>
      </c>
    </row>
    <row r="24" spans="1:9" ht="16.5" customHeight="1" x14ac:dyDescent="0.5">
      <c r="A24" s="35"/>
      <c r="B24" s="36" t="s">
        <v>20</v>
      </c>
      <c r="C24" s="37">
        <v>0.3</v>
      </c>
      <c r="D24" s="38">
        <v>0.19</v>
      </c>
      <c r="E24" s="37">
        <v>0.33</v>
      </c>
      <c r="F24" s="36" t="s">
        <v>21</v>
      </c>
      <c r="G24" s="37">
        <v>0.73</v>
      </c>
      <c r="H24" s="38">
        <v>0.61</v>
      </c>
      <c r="I24" s="37">
        <v>0.76</v>
      </c>
    </row>
    <row r="25" spans="1:9" ht="16.5" customHeight="1" x14ac:dyDescent="0.5">
      <c r="A25" s="35"/>
      <c r="B25" s="39" t="s">
        <v>22</v>
      </c>
      <c r="C25" s="37">
        <v>0.52</v>
      </c>
      <c r="D25" s="40">
        <v>0.4</v>
      </c>
      <c r="E25" s="37">
        <v>0.55000000000000004</v>
      </c>
      <c r="F25" s="36" t="s">
        <v>23</v>
      </c>
      <c r="G25" s="37">
        <v>0.96</v>
      </c>
      <c r="H25" s="38">
        <v>0.87</v>
      </c>
      <c r="I25" s="37">
        <v>0.98</v>
      </c>
    </row>
    <row r="31" spans="1:9" x14ac:dyDescent="0.5">
      <c r="I31" s="1">
        <v>30000</v>
      </c>
    </row>
    <row r="119" spans="9:9" x14ac:dyDescent="0.5">
      <c r="I119" s="1">
        <v>151000</v>
      </c>
    </row>
    <row r="120" spans="9:9" x14ac:dyDescent="0.5">
      <c r="I120" s="1">
        <f>2440+15800+65000+1000+2400+323100+150314.6+157500</f>
        <v>717554.6</v>
      </c>
    </row>
  </sheetData>
  <mergeCells count="2">
    <mergeCell ref="A1:I1"/>
    <mergeCell ref="A2:I2"/>
  </mergeCells>
  <pageMargins left="0.70866141732283472" right="0.31496062992125984" top="0.19685039370078741" bottom="0.19685039370078741" header="0.15748031496062992" footer="0.15748031496062992"/>
  <pageSetup paperSize="9" scale="9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834"/>
  <sheetViews>
    <sheetView view="pageBreakPreview" topLeftCell="C49" zoomScaleSheetLayoutView="100" workbookViewId="0">
      <selection activeCell="G7" sqref="G7"/>
    </sheetView>
  </sheetViews>
  <sheetFormatPr defaultRowHeight="21.75" x14ac:dyDescent="0.5"/>
  <cols>
    <col min="1" max="1" width="4.875" style="41" customWidth="1"/>
    <col min="2" max="2" width="10.5" style="41" bestFit="1" customWidth="1"/>
    <col min="3" max="3" width="9.875" style="41" customWidth="1"/>
    <col min="4" max="4" width="31.75" style="41" customWidth="1"/>
    <col min="5" max="5" width="11.125" style="41" bestFit="1" customWidth="1"/>
    <col min="6" max="6" width="12.75" style="182" bestFit="1" customWidth="1"/>
    <col min="7" max="7" width="12" style="41" bestFit="1" customWidth="1"/>
    <col min="8" max="8" width="8.125" style="41" bestFit="1" customWidth="1"/>
    <col min="9" max="9" width="10.875" style="183" bestFit="1" customWidth="1"/>
    <col min="10" max="10" width="11.75" style="183" bestFit="1" customWidth="1"/>
    <col min="11" max="11" width="14.875" style="41" bestFit="1" customWidth="1"/>
    <col min="12" max="12" width="8" style="73" customWidth="1"/>
    <col min="13" max="13" width="14.375" style="73" customWidth="1"/>
    <col min="14" max="14" width="7.125" style="73" customWidth="1"/>
    <col min="15" max="15" width="5.5" style="73" customWidth="1"/>
    <col min="16" max="16" width="12.625" style="41" bestFit="1" customWidth="1"/>
    <col min="17" max="16384" width="9" style="41"/>
  </cols>
  <sheetData>
    <row r="1" spans="1:16" ht="26.25" customHeight="1" x14ac:dyDescent="0.5">
      <c r="A1" s="261" t="s">
        <v>24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</row>
    <row r="2" spans="1:16" ht="18.75" customHeight="1" x14ac:dyDescent="0.5">
      <c r="A2" s="262" t="s">
        <v>25</v>
      </c>
      <c r="B2" s="264" t="s">
        <v>26</v>
      </c>
      <c r="C2" s="264" t="s">
        <v>27</v>
      </c>
      <c r="D2" s="264" t="s">
        <v>28</v>
      </c>
      <c r="E2" s="262" t="s">
        <v>29</v>
      </c>
      <c r="F2" s="262" t="s">
        <v>30</v>
      </c>
      <c r="G2" s="264" t="s">
        <v>31</v>
      </c>
      <c r="H2" s="262" t="s">
        <v>4</v>
      </c>
      <c r="I2" s="266" t="s">
        <v>32</v>
      </c>
      <c r="J2" s="267"/>
      <c r="K2" s="262" t="s">
        <v>33</v>
      </c>
      <c r="L2" s="262" t="s">
        <v>4</v>
      </c>
      <c r="M2" s="262" t="s">
        <v>34</v>
      </c>
      <c r="N2" s="262" t="s">
        <v>35</v>
      </c>
      <c r="O2" s="262" t="s">
        <v>36</v>
      </c>
    </row>
    <row r="3" spans="1:16" x14ac:dyDescent="0.5">
      <c r="A3" s="263"/>
      <c r="B3" s="265"/>
      <c r="C3" s="265"/>
      <c r="D3" s="265"/>
      <c r="E3" s="263"/>
      <c r="F3" s="263"/>
      <c r="G3" s="265"/>
      <c r="H3" s="263"/>
      <c r="I3" s="42" t="s">
        <v>37</v>
      </c>
      <c r="J3" s="42" t="s">
        <v>38</v>
      </c>
      <c r="K3" s="263"/>
      <c r="L3" s="263"/>
      <c r="M3" s="263"/>
      <c r="N3" s="263"/>
      <c r="O3" s="263"/>
    </row>
    <row r="4" spans="1:16" ht="36" customHeight="1" x14ac:dyDescent="0.5">
      <c r="A4" s="256">
        <v>1</v>
      </c>
      <c r="B4" s="256" t="s">
        <v>39</v>
      </c>
      <c r="C4" s="245" t="s">
        <v>40</v>
      </c>
      <c r="D4" s="247" t="s">
        <v>41</v>
      </c>
      <c r="E4" s="43" t="s">
        <v>42</v>
      </c>
      <c r="F4" s="44">
        <f>347945-32000+29550</f>
        <v>345495</v>
      </c>
      <c r="G4" s="45">
        <v>112438</v>
      </c>
      <c r="H4" s="45">
        <f>G4*100/F4</f>
        <v>32.544031027945408</v>
      </c>
      <c r="I4" s="46"/>
      <c r="J4" s="45"/>
      <c r="K4" s="45">
        <f>G4+J4</f>
        <v>112438</v>
      </c>
      <c r="L4" s="45">
        <f>K4*100/F4</f>
        <v>32.544031027945408</v>
      </c>
      <c r="M4" s="47">
        <f>F4-K4</f>
        <v>233057</v>
      </c>
      <c r="N4" s="45">
        <f>M4*100/F4</f>
        <v>67.455968972054592</v>
      </c>
      <c r="O4" s="48"/>
    </row>
    <row r="5" spans="1:16" ht="30.75" customHeight="1" x14ac:dyDescent="0.5">
      <c r="A5" s="257"/>
      <c r="B5" s="257"/>
      <c r="C5" s="246"/>
      <c r="D5" s="248"/>
      <c r="E5" s="43" t="s">
        <v>43</v>
      </c>
      <c r="F5" s="44">
        <v>32000</v>
      </c>
      <c r="G5" s="45">
        <v>29055</v>
      </c>
      <c r="H5" s="45">
        <f>G5*100/F5</f>
        <v>90.796875</v>
      </c>
      <c r="I5" s="46"/>
      <c r="J5" s="45"/>
      <c r="K5" s="45">
        <f>G5+J5</f>
        <v>29055</v>
      </c>
      <c r="L5" s="45">
        <f>K5*100/F5</f>
        <v>90.796875</v>
      </c>
      <c r="M5" s="47">
        <f>F5-K5</f>
        <v>2945</v>
      </c>
      <c r="N5" s="45">
        <f>M5*100/F5</f>
        <v>9.203125</v>
      </c>
      <c r="O5" s="48"/>
    </row>
    <row r="6" spans="1:16" ht="21" customHeight="1" x14ac:dyDescent="0.5">
      <c r="A6" s="258"/>
      <c r="B6" s="258"/>
      <c r="C6" s="49"/>
      <c r="D6" s="50" t="s">
        <v>44</v>
      </c>
      <c r="E6" s="51"/>
      <c r="F6" s="51">
        <f>SUM(F4:F5)</f>
        <v>377495</v>
      </c>
      <c r="G6" s="51">
        <f>SUM(G4:G5)</f>
        <v>141493</v>
      </c>
      <c r="H6" s="51">
        <f>G6*100/F6</f>
        <v>37.482085855441795</v>
      </c>
      <c r="I6" s="52">
        <f>SUM(I4:I5)</f>
        <v>0</v>
      </c>
      <c r="J6" s="51">
        <f>SUM(J4:J4)</f>
        <v>0</v>
      </c>
      <c r="K6" s="51">
        <f>SUM(K4:K5)</f>
        <v>141493</v>
      </c>
      <c r="L6" s="51">
        <f>K6*100/F6</f>
        <v>37.482085855441795</v>
      </c>
      <c r="M6" s="51">
        <f>SUM(M4:M5)</f>
        <v>236002</v>
      </c>
      <c r="N6" s="51">
        <f>M6*100/F6</f>
        <v>62.517914144558205</v>
      </c>
      <c r="O6" s="48"/>
      <c r="P6" s="53">
        <f>F6-K6</f>
        <v>236002</v>
      </c>
    </row>
    <row r="7" spans="1:16" ht="43.5" x14ac:dyDescent="0.5">
      <c r="A7" s="229">
        <v>2</v>
      </c>
      <c r="B7" s="54" t="s">
        <v>45</v>
      </c>
      <c r="C7" s="55" t="s">
        <v>46</v>
      </c>
      <c r="D7" s="56" t="s">
        <v>47</v>
      </c>
      <c r="E7" s="43" t="s">
        <v>48</v>
      </c>
      <c r="F7" s="44">
        <f>150000-89500</f>
        <v>60500</v>
      </c>
      <c r="G7" s="47">
        <v>7500</v>
      </c>
      <c r="H7" s="47">
        <f t="shared" ref="H7:H45" si="0">G7*100/F7</f>
        <v>12.396694214876034</v>
      </c>
      <c r="I7" s="57"/>
      <c r="J7" s="58"/>
      <c r="K7" s="47">
        <f t="shared" ref="K7:K17" si="1">G7+J7</f>
        <v>7500</v>
      </c>
      <c r="L7" s="47">
        <f t="shared" ref="L7:L67" si="2">K7*100/F7</f>
        <v>12.396694214876034</v>
      </c>
      <c r="M7" s="47">
        <f>F7-K7</f>
        <v>53000</v>
      </c>
      <c r="N7" s="47">
        <f t="shared" ref="N7:N67" si="3">M7*100/F7</f>
        <v>87.603305785123965</v>
      </c>
      <c r="O7" s="48"/>
    </row>
    <row r="8" spans="1:16" ht="65.25" x14ac:dyDescent="0.5">
      <c r="A8" s="229"/>
      <c r="B8" s="54"/>
      <c r="C8" s="59" t="s">
        <v>49</v>
      </c>
      <c r="D8" s="56" t="s">
        <v>50</v>
      </c>
      <c r="E8" s="43" t="s">
        <v>42</v>
      </c>
      <c r="F8" s="43">
        <f>1190810-53570-219160</f>
        <v>918080</v>
      </c>
      <c r="G8" s="47">
        <v>137260</v>
      </c>
      <c r="H8" s="47">
        <f t="shared" si="0"/>
        <v>14.950766817706517</v>
      </c>
      <c r="I8" s="47"/>
      <c r="J8" s="58"/>
      <c r="K8" s="47">
        <f t="shared" si="1"/>
        <v>137260</v>
      </c>
      <c r="L8" s="47">
        <f t="shared" si="2"/>
        <v>14.950766817706517</v>
      </c>
      <c r="M8" s="47">
        <f>F8-K8</f>
        <v>780820</v>
      </c>
      <c r="N8" s="47">
        <f t="shared" si="3"/>
        <v>85.049233182293477</v>
      </c>
      <c r="O8" s="48"/>
    </row>
    <row r="9" spans="1:16" ht="43.5" x14ac:dyDescent="0.5">
      <c r="A9" s="229"/>
      <c r="B9" s="54"/>
      <c r="C9" s="60" t="s">
        <v>51</v>
      </c>
      <c r="D9" s="56" t="s">
        <v>52</v>
      </c>
      <c r="E9" s="43" t="s">
        <v>42</v>
      </c>
      <c r="F9" s="43">
        <v>43400</v>
      </c>
      <c r="G9" s="47">
        <v>11400</v>
      </c>
      <c r="H9" s="47">
        <f t="shared" si="0"/>
        <v>26.267281105990783</v>
      </c>
      <c r="I9" s="58"/>
      <c r="J9" s="58"/>
      <c r="K9" s="47">
        <f>G9+J9</f>
        <v>11400</v>
      </c>
      <c r="L9" s="47">
        <f t="shared" si="2"/>
        <v>26.267281105990783</v>
      </c>
      <c r="M9" s="47">
        <f>F9-K9</f>
        <v>32000</v>
      </c>
      <c r="N9" s="47">
        <f t="shared" si="3"/>
        <v>73.73271889400921</v>
      </c>
      <c r="O9" s="48"/>
    </row>
    <row r="10" spans="1:16" ht="65.25" x14ac:dyDescent="0.5">
      <c r="A10" s="229"/>
      <c r="B10" s="54"/>
      <c r="C10" s="208" t="s">
        <v>156</v>
      </c>
      <c r="D10" s="56" t="s">
        <v>157</v>
      </c>
      <c r="E10" s="43" t="s">
        <v>76</v>
      </c>
      <c r="F10" s="43">
        <v>114000</v>
      </c>
      <c r="G10" s="47">
        <v>114000</v>
      </c>
      <c r="H10" s="47">
        <f t="shared" si="0"/>
        <v>100</v>
      </c>
      <c r="I10" s="58"/>
      <c r="J10" s="58"/>
      <c r="K10" s="47">
        <f>G10+J10</f>
        <v>114000</v>
      </c>
      <c r="L10" s="47">
        <f t="shared" si="2"/>
        <v>100</v>
      </c>
      <c r="M10" s="47">
        <f>F10-K10</f>
        <v>0</v>
      </c>
      <c r="N10" s="47">
        <f t="shared" si="3"/>
        <v>0</v>
      </c>
      <c r="O10" s="48"/>
    </row>
    <row r="11" spans="1:16" x14ac:dyDescent="0.5">
      <c r="A11" s="230"/>
      <c r="B11" s="230"/>
      <c r="C11" s="49"/>
      <c r="D11" s="50" t="s">
        <v>44</v>
      </c>
      <c r="E11" s="51"/>
      <c r="F11" s="51">
        <f>SUM(F7:F10)</f>
        <v>1135980</v>
      </c>
      <c r="G11" s="51">
        <f>SUM(G7:G10)</f>
        <v>270160</v>
      </c>
      <c r="H11" s="51">
        <f t="shared" si="0"/>
        <v>23.782108839944364</v>
      </c>
      <c r="I11" s="52">
        <f>SUM(I7:I10)</f>
        <v>0</v>
      </c>
      <c r="J11" s="52">
        <f>SUM(J4:J4)</f>
        <v>0</v>
      </c>
      <c r="K11" s="51">
        <f>SUM(K7:K10)</f>
        <v>270160</v>
      </c>
      <c r="L11" s="51">
        <f t="shared" si="2"/>
        <v>23.782108839944364</v>
      </c>
      <c r="M11" s="51">
        <f>SUM(M7:M10)</f>
        <v>865820</v>
      </c>
      <c r="N11" s="51">
        <f t="shared" si="3"/>
        <v>76.217891160055629</v>
      </c>
      <c r="O11" s="48"/>
      <c r="P11" s="53">
        <f>F11-K11</f>
        <v>865820</v>
      </c>
    </row>
    <row r="12" spans="1:16" ht="29.25" customHeight="1" x14ac:dyDescent="0.5">
      <c r="A12" s="256">
        <v>3</v>
      </c>
      <c r="B12" s="251" t="s">
        <v>53</v>
      </c>
      <c r="C12" s="259" t="s">
        <v>54</v>
      </c>
      <c r="D12" s="247" t="s">
        <v>55</v>
      </c>
      <c r="E12" s="43" t="s">
        <v>42</v>
      </c>
      <c r="F12" s="44">
        <v>20600</v>
      </c>
      <c r="G12" s="47">
        <v>20600</v>
      </c>
      <c r="H12" s="47">
        <f t="shared" si="0"/>
        <v>100</v>
      </c>
      <c r="I12" s="47"/>
      <c r="J12" s="58"/>
      <c r="K12" s="47">
        <f>G12+J12</f>
        <v>20600</v>
      </c>
      <c r="L12" s="47">
        <f t="shared" si="2"/>
        <v>100</v>
      </c>
      <c r="M12" s="47">
        <f>F12-K12</f>
        <v>0</v>
      </c>
      <c r="N12" s="47">
        <f t="shared" si="3"/>
        <v>0</v>
      </c>
      <c r="O12" s="48"/>
    </row>
    <row r="13" spans="1:16" ht="27.75" customHeight="1" x14ac:dyDescent="0.5">
      <c r="A13" s="257"/>
      <c r="B13" s="252"/>
      <c r="C13" s="260"/>
      <c r="D13" s="248"/>
      <c r="E13" s="43" t="s">
        <v>56</v>
      </c>
      <c r="F13" s="44">
        <f>240400-46400</f>
        <v>194000</v>
      </c>
      <c r="G13" s="47">
        <v>71750</v>
      </c>
      <c r="H13" s="47">
        <f t="shared" si="0"/>
        <v>36.984536082474229</v>
      </c>
      <c r="I13" s="57"/>
      <c r="J13" s="58"/>
      <c r="K13" s="47">
        <f>G13+J13</f>
        <v>71750</v>
      </c>
      <c r="L13" s="47">
        <f t="shared" si="2"/>
        <v>36.984536082474229</v>
      </c>
      <c r="M13" s="47">
        <f>F13-K13</f>
        <v>122250</v>
      </c>
      <c r="N13" s="47">
        <f t="shared" si="3"/>
        <v>63.015463917525771</v>
      </c>
      <c r="O13" s="48"/>
      <c r="P13" s="53">
        <f>SUM(F12:F13)</f>
        <v>214600</v>
      </c>
    </row>
    <row r="14" spans="1:16" ht="43.5" x14ac:dyDescent="0.5">
      <c r="A14" s="257"/>
      <c r="B14" s="227"/>
      <c r="C14" s="61" t="s">
        <v>57</v>
      </c>
      <c r="D14" s="225" t="s">
        <v>58</v>
      </c>
      <c r="E14" s="43" t="s">
        <v>56</v>
      </c>
      <c r="F14" s="44">
        <v>45960</v>
      </c>
      <c r="G14" s="47">
        <v>0</v>
      </c>
      <c r="H14" s="47">
        <f t="shared" si="0"/>
        <v>0</v>
      </c>
      <c r="I14" s="47"/>
      <c r="J14" s="58"/>
      <c r="K14" s="47">
        <f>G14+J14</f>
        <v>0</v>
      </c>
      <c r="L14" s="47">
        <f t="shared" si="2"/>
        <v>0</v>
      </c>
      <c r="M14" s="47">
        <f>F14-K14</f>
        <v>45960</v>
      </c>
      <c r="N14" s="47">
        <f t="shared" si="3"/>
        <v>100</v>
      </c>
      <c r="O14" s="48"/>
      <c r="P14" s="53"/>
    </row>
    <row r="15" spans="1:16" ht="21" customHeight="1" x14ac:dyDescent="0.5">
      <c r="A15" s="258"/>
      <c r="B15" s="230"/>
      <c r="C15" s="49"/>
      <c r="D15" s="50" t="s">
        <v>44</v>
      </c>
      <c r="E15" s="51"/>
      <c r="F15" s="51">
        <f>SUM(F12:F14)</f>
        <v>260560</v>
      </c>
      <c r="G15" s="51">
        <f>SUM(G12:G14)</f>
        <v>92350</v>
      </c>
      <c r="H15" s="51">
        <f t="shared" si="0"/>
        <v>35.44289223211544</v>
      </c>
      <c r="I15" s="52">
        <f>SUM(I7:I7)</f>
        <v>0</v>
      </c>
      <c r="J15" s="52"/>
      <c r="K15" s="51">
        <f>SUM(K12:K14)</f>
        <v>92350</v>
      </c>
      <c r="L15" s="51">
        <f t="shared" si="2"/>
        <v>35.44289223211544</v>
      </c>
      <c r="M15" s="51">
        <f>SUM(M12:M14)</f>
        <v>168210</v>
      </c>
      <c r="N15" s="51">
        <f t="shared" si="3"/>
        <v>64.55710776788456</v>
      </c>
      <c r="O15" s="48"/>
      <c r="P15" s="53">
        <f>F15-K15</f>
        <v>168210</v>
      </c>
    </row>
    <row r="16" spans="1:16" ht="43.5" x14ac:dyDescent="0.5">
      <c r="A16" s="228">
        <v>4</v>
      </c>
      <c r="B16" s="62" t="s">
        <v>59</v>
      </c>
      <c r="C16" s="55" t="s">
        <v>60</v>
      </c>
      <c r="D16" s="56" t="s">
        <v>61</v>
      </c>
      <c r="E16" s="43" t="s">
        <v>42</v>
      </c>
      <c r="F16" s="47">
        <v>647900</v>
      </c>
      <c r="G16" s="63">
        <v>197096</v>
      </c>
      <c r="H16" s="45">
        <f t="shared" si="0"/>
        <v>30.420743941966354</v>
      </c>
      <c r="I16" s="57"/>
      <c r="J16" s="57">
        <v>0</v>
      </c>
      <c r="K16" s="45">
        <f t="shared" si="1"/>
        <v>197096</v>
      </c>
      <c r="L16" s="45">
        <f t="shared" si="2"/>
        <v>30.420743941966354</v>
      </c>
      <c r="M16" s="64">
        <f t="shared" ref="M16:M22" si="4">F16-K16</f>
        <v>450804</v>
      </c>
      <c r="N16" s="47">
        <f t="shared" si="3"/>
        <v>69.57925605803365</v>
      </c>
      <c r="O16" s="48"/>
    </row>
    <row r="17" spans="1:16" ht="43.5" x14ac:dyDescent="0.5">
      <c r="A17" s="229"/>
      <c r="B17" s="54"/>
      <c r="C17" s="55" t="s">
        <v>62</v>
      </c>
      <c r="D17" s="56" t="s">
        <v>63</v>
      </c>
      <c r="E17" s="43" t="s">
        <v>42</v>
      </c>
      <c r="F17" s="47">
        <v>880110</v>
      </c>
      <c r="G17" s="65">
        <v>105705</v>
      </c>
      <c r="H17" s="65">
        <f t="shared" si="0"/>
        <v>12.010430514367522</v>
      </c>
      <c r="I17" s="66"/>
      <c r="J17" s="67">
        <v>0</v>
      </c>
      <c r="K17" s="45">
        <f t="shared" si="1"/>
        <v>105705</v>
      </c>
      <c r="L17" s="68">
        <f t="shared" si="2"/>
        <v>12.010430514367522</v>
      </c>
      <c r="M17" s="68">
        <f t="shared" si="4"/>
        <v>774405</v>
      </c>
      <c r="N17" s="45">
        <f t="shared" si="3"/>
        <v>87.989569485632472</v>
      </c>
      <c r="O17" s="48"/>
    </row>
    <row r="18" spans="1:16" x14ac:dyDescent="0.5">
      <c r="A18" s="230"/>
      <c r="B18" s="69"/>
      <c r="C18" s="70"/>
      <c r="D18" s="49" t="s">
        <v>44</v>
      </c>
      <c r="E18" s="71"/>
      <c r="F18" s="72">
        <f>SUM(F16:F17)</f>
        <v>1528010</v>
      </c>
      <c r="G18" s="72">
        <f>SUM(G16:G17)</f>
        <v>302801</v>
      </c>
      <c r="H18" s="51">
        <f t="shared" si="0"/>
        <v>19.816689681350255</v>
      </c>
      <c r="I18" s="52">
        <f>SUM(I16:I17)</f>
        <v>0</v>
      </c>
      <c r="J18" s="52">
        <f>SUM(J16:J17)</f>
        <v>0</v>
      </c>
      <c r="K18" s="51">
        <f>SUM(K16:K17)</f>
        <v>302801</v>
      </c>
      <c r="L18" s="51">
        <f t="shared" si="2"/>
        <v>19.816689681350255</v>
      </c>
      <c r="M18" s="51">
        <f t="shared" si="4"/>
        <v>1225209</v>
      </c>
      <c r="N18" s="51">
        <f t="shared" si="3"/>
        <v>80.183310318649745</v>
      </c>
      <c r="O18" s="48"/>
      <c r="P18" s="53">
        <f>F18-K18</f>
        <v>1225209</v>
      </c>
    </row>
    <row r="19" spans="1:16" s="73" customFormat="1" ht="65.25" x14ac:dyDescent="0.5">
      <c r="A19" s="228">
        <v>5</v>
      </c>
      <c r="B19" s="228" t="s">
        <v>64</v>
      </c>
      <c r="C19" s="55" t="s">
        <v>65</v>
      </c>
      <c r="D19" s="56" t="s">
        <v>66</v>
      </c>
      <c r="E19" s="43" t="s">
        <v>42</v>
      </c>
      <c r="F19" s="44">
        <f>155600-65400</f>
        <v>90200</v>
      </c>
      <c r="G19" s="63">
        <v>26000</v>
      </c>
      <c r="H19" s="45">
        <f>G19*100/F19</f>
        <v>28.824833702882483</v>
      </c>
      <c r="I19" s="46"/>
      <c r="J19" s="45">
        <v>0</v>
      </c>
      <c r="K19" s="45">
        <f>G19+J19</f>
        <v>26000</v>
      </c>
      <c r="L19" s="45">
        <f>K19*100/F19</f>
        <v>28.824833702882483</v>
      </c>
      <c r="M19" s="45">
        <f t="shared" si="4"/>
        <v>64200</v>
      </c>
      <c r="N19" s="45">
        <f>M19*100/F19</f>
        <v>71.175166297117514</v>
      </c>
      <c r="O19" s="48"/>
    </row>
    <row r="20" spans="1:16" s="73" customFormat="1" ht="43.5" x14ac:dyDescent="0.5">
      <c r="A20" s="74"/>
      <c r="B20" s="74"/>
      <c r="C20" s="55" t="s">
        <v>67</v>
      </c>
      <c r="D20" s="56" t="s">
        <v>68</v>
      </c>
      <c r="E20" s="43" t="s">
        <v>42</v>
      </c>
      <c r="F20" s="44">
        <f>173150-8500</f>
        <v>164650</v>
      </c>
      <c r="G20" s="63">
        <v>25300</v>
      </c>
      <c r="H20" s="45">
        <f>G20*100/F20</f>
        <v>15.365927725478286</v>
      </c>
      <c r="I20" s="46"/>
      <c r="J20" s="45"/>
      <c r="K20" s="45">
        <f>G20+J20</f>
        <v>25300</v>
      </c>
      <c r="L20" s="45">
        <f>K20*100/F20</f>
        <v>15.365927725478286</v>
      </c>
      <c r="M20" s="45">
        <f t="shared" si="4"/>
        <v>139350</v>
      </c>
      <c r="N20" s="45">
        <f>M20*100/F20</f>
        <v>84.634072274521714</v>
      </c>
      <c r="O20" s="75"/>
    </row>
    <row r="21" spans="1:16" s="73" customFormat="1" ht="65.25" x14ac:dyDescent="0.5">
      <c r="A21" s="74"/>
      <c r="B21" s="74"/>
      <c r="C21" s="55" t="s">
        <v>69</v>
      </c>
      <c r="D21" s="56" t="s">
        <v>70</v>
      </c>
      <c r="E21" s="43" t="s">
        <v>42</v>
      </c>
      <c r="F21" s="43">
        <v>252300</v>
      </c>
      <c r="G21" s="63">
        <v>246177</v>
      </c>
      <c r="H21" s="45">
        <f>G21*100/F21</f>
        <v>97.573127229488705</v>
      </c>
      <c r="I21" s="46"/>
      <c r="J21" s="45"/>
      <c r="K21" s="45">
        <f>G21+J21</f>
        <v>246177</v>
      </c>
      <c r="L21" s="45">
        <f>K21*100/F21</f>
        <v>97.573127229488705</v>
      </c>
      <c r="M21" s="45">
        <f t="shared" si="4"/>
        <v>6123</v>
      </c>
      <c r="N21" s="45">
        <f>M21*100/F21</f>
        <v>2.426872770511296</v>
      </c>
      <c r="O21" s="75"/>
    </row>
    <row r="22" spans="1:16" s="73" customFormat="1" ht="65.25" x14ac:dyDescent="0.5">
      <c r="A22" s="74"/>
      <c r="B22" s="74"/>
      <c r="C22" s="55" t="s">
        <v>71</v>
      </c>
      <c r="D22" s="56" t="s">
        <v>72</v>
      </c>
      <c r="E22" s="43" t="s">
        <v>42</v>
      </c>
      <c r="F22" s="43">
        <v>135428</v>
      </c>
      <c r="G22" s="63">
        <v>31046</v>
      </c>
      <c r="H22" s="45">
        <f>G22*100/F22</f>
        <v>22.924358330625868</v>
      </c>
      <c r="I22" s="46"/>
      <c r="J22" s="45"/>
      <c r="K22" s="45">
        <f>G22+J22</f>
        <v>31046</v>
      </c>
      <c r="L22" s="45">
        <f>K22*100/F22</f>
        <v>22.924358330625868</v>
      </c>
      <c r="M22" s="45">
        <f t="shared" si="4"/>
        <v>104382</v>
      </c>
      <c r="N22" s="45">
        <f>M22*100/F22</f>
        <v>77.075641669374136</v>
      </c>
      <c r="O22" s="75"/>
    </row>
    <row r="23" spans="1:16" x14ac:dyDescent="0.5">
      <c r="A23" s="76"/>
      <c r="B23" s="76"/>
      <c r="C23" s="70"/>
      <c r="D23" s="50" t="s">
        <v>44</v>
      </c>
      <c r="E23" s="71"/>
      <c r="F23" s="72">
        <f>SUM(F19:F22)</f>
        <v>642578</v>
      </c>
      <c r="G23" s="72">
        <f>SUM(G19:G22)</f>
        <v>328523</v>
      </c>
      <c r="H23" s="51">
        <f t="shared" si="0"/>
        <v>51.125777726595061</v>
      </c>
      <c r="I23" s="52">
        <f>SUM(I19:I22)</f>
        <v>0</v>
      </c>
      <c r="J23" s="51">
        <f>SUM(J19:J20)</f>
        <v>0</v>
      </c>
      <c r="K23" s="51">
        <f>SUM(K19:K22)</f>
        <v>328523</v>
      </c>
      <c r="L23" s="51">
        <f t="shared" si="2"/>
        <v>51.125777726595061</v>
      </c>
      <c r="M23" s="77">
        <f>SUM(M19:M22)</f>
        <v>314055</v>
      </c>
      <c r="N23" s="51">
        <f t="shared" si="3"/>
        <v>48.874222273404939</v>
      </c>
      <c r="O23" s="75"/>
      <c r="P23" s="53">
        <f>F23-K23</f>
        <v>314055</v>
      </c>
    </row>
    <row r="24" spans="1:16" s="73" customFormat="1" ht="48" customHeight="1" x14ac:dyDescent="0.5">
      <c r="A24" s="228">
        <v>6</v>
      </c>
      <c r="B24" s="228" t="s">
        <v>73</v>
      </c>
      <c r="C24" s="78" t="s">
        <v>74</v>
      </c>
      <c r="D24" s="79" t="s">
        <v>75</v>
      </c>
      <c r="E24" s="43" t="s">
        <v>76</v>
      </c>
      <c r="F24" s="43">
        <f>773820-15750-50400-40150-7100</f>
        <v>660420</v>
      </c>
      <c r="G24" s="63">
        <v>162625</v>
      </c>
      <c r="H24" s="45">
        <f t="shared" si="0"/>
        <v>24.624481390630205</v>
      </c>
      <c r="I24" s="57"/>
      <c r="J24" s="57"/>
      <c r="K24" s="45">
        <f>G24+J24</f>
        <v>162625</v>
      </c>
      <c r="L24" s="80">
        <f t="shared" si="2"/>
        <v>24.624481390630205</v>
      </c>
      <c r="M24" s="47">
        <f>F24-K24</f>
        <v>497795</v>
      </c>
      <c r="N24" s="45">
        <f t="shared" si="3"/>
        <v>75.375518609369792</v>
      </c>
      <c r="O24" s="75"/>
    </row>
    <row r="25" spans="1:16" s="73" customFormat="1" ht="72" x14ac:dyDescent="0.5">
      <c r="A25" s="229"/>
      <c r="B25" s="54"/>
      <c r="C25" s="227" t="s">
        <v>77</v>
      </c>
      <c r="D25" s="81" t="s">
        <v>78</v>
      </c>
      <c r="E25" s="82" t="s">
        <v>76</v>
      </c>
      <c r="F25" s="82">
        <f>200000-54050</f>
        <v>145950</v>
      </c>
      <c r="G25" s="65">
        <v>145950</v>
      </c>
      <c r="H25" s="68">
        <f t="shared" si="0"/>
        <v>100</v>
      </c>
      <c r="I25" s="67"/>
      <c r="J25" s="57"/>
      <c r="K25" s="68">
        <f t="shared" ref="K25:K34" si="5">G25+J25</f>
        <v>145950</v>
      </c>
      <c r="L25" s="83">
        <f t="shared" si="2"/>
        <v>100</v>
      </c>
      <c r="M25" s="64">
        <f>F25-K25</f>
        <v>0</v>
      </c>
      <c r="N25" s="68">
        <f t="shared" si="3"/>
        <v>0</v>
      </c>
      <c r="O25" s="84"/>
    </row>
    <row r="26" spans="1:16" x14ac:dyDescent="0.5">
      <c r="A26" s="76"/>
      <c r="B26" s="76"/>
      <c r="C26" s="70"/>
      <c r="D26" s="50" t="s">
        <v>44</v>
      </c>
      <c r="E26" s="71"/>
      <c r="F26" s="72">
        <f>SUM(F24:F25)</f>
        <v>806370</v>
      </c>
      <c r="G26" s="72">
        <f>SUM(G24:G25)</f>
        <v>308575</v>
      </c>
      <c r="H26" s="51">
        <f t="shared" si="0"/>
        <v>38.267172637870949</v>
      </c>
      <c r="I26" s="52">
        <f>SUM(I24:I25)</f>
        <v>0</v>
      </c>
      <c r="J26" s="51">
        <f>SUM(J23:J24)</f>
        <v>0</v>
      </c>
      <c r="K26" s="51">
        <f>SUM(K24:K25)</f>
        <v>308575</v>
      </c>
      <c r="L26" s="51">
        <f t="shared" si="2"/>
        <v>38.267172637870949</v>
      </c>
      <c r="M26" s="77">
        <f>SUM(M24:M25)</f>
        <v>497795</v>
      </c>
      <c r="N26" s="51">
        <f t="shared" si="3"/>
        <v>61.732827362129051</v>
      </c>
      <c r="O26" s="75"/>
      <c r="P26" s="53">
        <f>F26-K26</f>
        <v>497795</v>
      </c>
    </row>
    <row r="27" spans="1:16" s="73" customFormat="1" x14ac:dyDescent="0.5">
      <c r="A27" s="228">
        <v>7</v>
      </c>
      <c r="B27" s="251" t="s">
        <v>79</v>
      </c>
      <c r="C27" s="251" t="s">
        <v>80</v>
      </c>
      <c r="D27" s="254" t="s">
        <v>81</v>
      </c>
      <c r="E27" s="43" t="s">
        <v>76</v>
      </c>
      <c r="F27" s="43">
        <f>426180-F28-47803-17400</f>
        <v>190677</v>
      </c>
      <c r="G27" s="63">
        <v>8610</v>
      </c>
      <c r="H27" s="45">
        <f t="shared" si="0"/>
        <v>4.5154895451470285</v>
      </c>
      <c r="I27" s="57"/>
      <c r="J27" s="85"/>
      <c r="K27" s="45">
        <f>G27+J27</f>
        <v>8610</v>
      </c>
      <c r="L27" s="80">
        <f t="shared" si="2"/>
        <v>4.5154895451470285</v>
      </c>
      <c r="M27" s="47">
        <f t="shared" ref="M27:M34" si="6">F27-K27</f>
        <v>182067</v>
      </c>
      <c r="N27" s="45">
        <f t="shared" si="3"/>
        <v>95.484510454852966</v>
      </c>
      <c r="O27" s="86"/>
    </row>
    <row r="28" spans="1:16" s="73" customFormat="1" ht="24" customHeight="1" x14ac:dyDescent="0.5">
      <c r="A28" s="229"/>
      <c r="B28" s="252"/>
      <c r="C28" s="253"/>
      <c r="D28" s="255"/>
      <c r="E28" s="43" t="s">
        <v>48</v>
      </c>
      <c r="F28" s="43">
        <v>170300</v>
      </c>
      <c r="G28" s="63">
        <v>54857</v>
      </c>
      <c r="H28" s="45">
        <f t="shared" si="0"/>
        <v>32.211978860833824</v>
      </c>
      <c r="I28" s="57"/>
      <c r="J28" s="85"/>
      <c r="K28" s="45">
        <f>G28+J28</f>
        <v>54857</v>
      </c>
      <c r="L28" s="80">
        <f t="shared" si="2"/>
        <v>32.211978860833824</v>
      </c>
      <c r="M28" s="47">
        <f t="shared" si="6"/>
        <v>115443</v>
      </c>
      <c r="N28" s="45">
        <f t="shared" si="3"/>
        <v>67.788021139166176</v>
      </c>
      <c r="O28" s="86"/>
      <c r="P28" s="89"/>
    </row>
    <row r="29" spans="1:16" s="73" customFormat="1" ht="72" x14ac:dyDescent="0.5">
      <c r="A29" s="229"/>
      <c r="B29" s="54"/>
      <c r="C29" s="78" t="s">
        <v>82</v>
      </c>
      <c r="D29" s="79" t="s">
        <v>83</v>
      </c>
      <c r="E29" s="43" t="s">
        <v>76</v>
      </c>
      <c r="F29" s="43">
        <v>60900</v>
      </c>
      <c r="G29" s="63">
        <v>60900</v>
      </c>
      <c r="H29" s="45">
        <f>G29*100/F29</f>
        <v>100</v>
      </c>
      <c r="I29" s="57"/>
      <c r="J29" s="57"/>
      <c r="K29" s="45">
        <f>G29+J29</f>
        <v>60900</v>
      </c>
      <c r="L29" s="80">
        <f t="shared" si="2"/>
        <v>100</v>
      </c>
      <c r="M29" s="47">
        <f t="shared" si="6"/>
        <v>0</v>
      </c>
      <c r="N29" s="45">
        <f t="shared" si="3"/>
        <v>0</v>
      </c>
      <c r="O29" s="86"/>
    </row>
    <row r="30" spans="1:16" s="73" customFormat="1" x14ac:dyDescent="0.5">
      <c r="A30" s="229"/>
      <c r="B30" s="54"/>
      <c r="C30" s="245" t="s">
        <v>84</v>
      </c>
      <c r="D30" s="247" t="s">
        <v>85</v>
      </c>
      <c r="E30" s="82" t="s">
        <v>76</v>
      </c>
      <c r="F30" s="44">
        <v>419320</v>
      </c>
      <c r="G30" s="65">
        <v>302180</v>
      </c>
      <c r="H30" s="68">
        <f t="shared" si="0"/>
        <v>72.064294572164457</v>
      </c>
      <c r="I30" s="67"/>
      <c r="J30" s="57"/>
      <c r="K30" s="68">
        <f t="shared" si="5"/>
        <v>302180</v>
      </c>
      <c r="L30" s="83">
        <f t="shared" si="2"/>
        <v>72.064294572164457</v>
      </c>
      <c r="M30" s="64">
        <f t="shared" si="6"/>
        <v>117140</v>
      </c>
      <c r="N30" s="68">
        <f t="shared" si="3"/>
        <v>27.935705427835543</v>
      </c>
      <c r="O30" s="84"/>
    </row>
    <row r="31" spans="1:16" s="73" customFormat="1" x14ac:dyDescent="0.5">
      <c r="A31" s="229"/>
      <c r="B31" s="54"/>
      <c r="C31" s="246"/>
      <c r="D31" s="248"/>
      <c r="E31" s="82" t="s">
        <v>86</v>
      </c>
      <c r="F31" s="44">
        <v>233990</v>
      </c>
      <c r="G31" s="65">
        <v>100760</v>
      </c>
      <c r="H31" s="68">
        <f t="shared" si="0"/>
        <v>43.061669302106928</v>
      </c>
      <c r="I31" s="67"/>
      <c r="J31" s="57"/>
      <c r="K31" s="68">
        <f t="shared" si="5"/>
        <v>100760</v>
      </c>
      <c r="L31" s="83">
        <f t="shared" si="2"/>
        <v>43.061669302106928</v>
      </c>
      <c r="M31" s="64">
        <f t="shared" si="6"/>
        <v>133230</v>
      </c>
      <c r="N31" s="68">
        <f t="shared" si="3"/>
        <v>56.938330697893072</v>
      </c>
      <c r="O31" s="84"/>
    </row>
    <row r="32" spans="1:16" s="73" customFormat="1" ht="33.75" customHeight="1" x14ac:dyDescent="0.5">
      <c r="A32" s="229"/>
      <c r="B32" s="54"/>
      <c r="C32" s="245" t="s">
        <v>87</v>
      </c>
      <c r="D32" s="247" t="s">
        <v>88</v>
      </c>
      <c r="E32" s="82" t="s">
        <v>86</v>
      </c>
      <c r="F32" s="44">
        <v>2030000</v>
      </c>
      <c r="G32" s="65">
        <v>147860</v>
      </c>
      <c r="H32" s="68">
        <f t="shared" si="0"/>
        <v>7.2837438423645322</v>
      </c>
      <c r="I32" s="67"/>
      <c r="J32" s="57"/>
      <c r="K32" s="68">
        <f t="shared" si="5"/>
        <v>147860</v>
      </c>
      <c r="L32" s="83">
        <f t="shared" si="2"/>
        <v>7.2837438423645322</v>
      </c>
      <c r="M32" s="64">
        <f t="shared" si="6"/>
        <v>1882140</v>
      </c>
      <c r="N32" s="68">
        <f t="shared" si="3"/>
        <v>92.71625615763547</v>
      </c>
      <c r="O32" s="84"/>
    </row>
    <row r="33" spans="1:24" s="73" customFormat="1" ht="33.75" customHeight="1" x14ac:dyDescent="0.5">
      <c r="A33" s="229"/>
      <c r="B33" s="54"/>
      <c r="C33" s="246"/>
      <c r="D33" s="248"/>
      <c r="E33" s="82" t="s">
        <v>89</v>
      </c>
      <c r="F33" s="44">
        <v>60000</v>
      </c>
      <c r="G33" s="65">
        <v>7550</v>
      </c>
      <c r="H33" s="68">
        <f t="shared" si="0"/>
        <v>12.583333333333334</v>
      </c>
      <c r="I33" s="67"/>
      <c r="J33" s="57"/>
      <c r="K33" s="68">
        <f t="shared" si="5"/>
        <v>7550</v>
      </c>
      <c r="L33" s="83">
        <f t="shared" si="2"/>
        <v>12.583333333333334</v>
      </c>
      <c r="M33" s="64">
        <f t="shared" si="6"/>
        <v>52450</v>
      </c>
      <c r="N33" s="68">
        <f t="shared" si="3"/>
        <v>87.416666666666671</v>
      </c>
      <c r="O33" s="84"/>
    </row>
    <row r="34" spans="1:24" s="73" customFormat="1" ht="65.25" x14ac:dyDescent="0.5">
      <c r="A34" s="229"/>
      <c r="B34" s="54"/>
      <c r="C34" s="224" t="s">
        <v>158</v>
      </c>
      <c r="D34" s="209" t="s">
        <v>159</v>
      </c>
      <c r="E34" s="82" t="s">
        <v>86</v>
      </c>
      <c r="F34" s="44">
        <v>20000</v>
      </c>
      <c r="G34" s="65"/>
      <c r="H34" s="68">
        <f t="shared" si="0"/>
        <v>0</v>
      </c>
      <c r="I34" s="67"/>
      <c r="J34" s="57"/>
      <c r="K34" s="68">
        <f t="shared" si="5"/>
        <v>0</v>
      </c>
      <c r="L34" s="83">
        <f t="shared" si="2"/>
        <v>0</v>
      </c>
      <c r="M34" s="64">
        <f t="shared" si="6"/>
        <v>20000</v>
      </c>
      <c r="N34" s="68">
        <f t="shared" si="3"/>
        <v>100</v>
      </c>
      <c r="O34" s="84"/>
    </row>
    <row r="35" spans="1:24" s="73" customFormat="1" ht="18.75" customHeight="1" x14ac:dyDescent="0.5">
      <c r="A35" s="230"/>
      <c r="B35" s="69"/>
      <c r="C35" s="70"/>
      <c r="D35" s="87" t="s">
        <v>44</v>
      </c>
      <c r="E35" s="71"/>
      <c r="F35" s="72">
        <f>SUM(F27:F34)</f>
        <v>3185187</v>
      </c>
      <c r="G35" s="72">
        <f>SUM(G27:G34)</f>
        <v>682717</v>
      </c>
      <c r="H35" s="72">
        <f t="shared" si="0"/>
        <v>21.434126159625794</v>
      </c>
      <c r="I35" s="88">
        <f>SUM(I27:I33)</f>
        <v>0</v>
      </c>
      <c r="J35" s="72"/>
      <c r="K35" s="51">
        <f>SUM(K27:K34)</f>
        <v>682717</v>
      </c>
      <c r="L35" s="51">
        <f t="shared" si="2"/>
        <v>21.434126159625794</v>
      </c>
      <c r="M35" s="51">
        <f>SUM(M27:M34)</f>
        <v>2502470</v>
      </c>
      <c r="N35" s="51">
        <f t="shared" si="3"/>
        <v>78.565873840374209</v>
      </c>
      <c r="O35" s="71"/>
      <c r="P35" s="89">
        <f>F35-K35</f>
        <v>2502470</v>
      </c>
    </row>
    <row r="36" spans="1:24" s="91" customFormat="1" ht="43.5" x14ac:dyDescent="0.2">
      <c r="A36" s="229">
        <v>8</v>
      </c>
      <c r="B36" s="228" t="s">
        <v>90</v>
      </c>
      <c r="C36" s="226" t="s">
        <v>91</v>
      </c>
      <c r="D36" s="90" t="s">
        <v>92</v>
      </c>
      <c r="E36" s="43" t="s">
        <v>42</v>
      </c>
      <c r="F36" s="43">
        <f>291340-8250</f>
        <v>283090</v>
      </c>
      <c r="G36" s="63">
        <v>144040</v>
      </c>
      <c r="H36" s="45">
        <f t="shared" si="0"/>
        <v>50.881345155250983</v>
      </c>
      <c r="I36" s="57"/>
      <c r="J36" s="57"/>
      <c r="K36" s="45">
        <f>G36+J36</f>
        <v>144040</v>
      </c>
      <c r="L36" s="45">
        <f>K36*100/F36</f>
        <v>50.881345155250983</v>
      </c>
      <c r="M36" s="47">
        <f>F36-K36</f>
        <v>139050</v>
      </c>
      <c r="N36" s="47">
        <f>M36*100/F36</f>
        <v>49.118654844749017</v>
      </c>
      <c r="O36" s="75"/>
    </row>
    <row r="37" spans="1:24" x14ac:dyDescent="0.5">
      <c r="A37" s="76"/>
      <c r="B37" s="76"/>
      <c r="C37" s="70"/>
      <c r="D37" s="87" t="s">
        <v>44</v>
      </c>
      <c r="E37" s="70"/>
      <c r="F37" s="92">
        <f>SUM(F36)</f>
        <v>283090</v>
      </c>
      <c r="G37" s="92">
        <f>SUM(G36:G36)</f>
        <v>144040</v>
      </c>
      <c r="H37" s="93">
        <f t="shared" si="0"/>
        <v>50.881345155250983</v>
      </c>
      <c r="I37" s="94">
        <f>SUM(I36:I36)</f>
        <v>0</v>
      </c>
      <c r="J37" s="94">
        <f>SUM(J36)</f>
        <v>0</v>
      </c>
      <c r="K37" s="93">
        <f>SUM(K36:K36)</f>
        <v>144040</v>
      </c>
      <c r="L37" s="93">
        <f t="shared" si="2"/>
        <v>50.881345155250983</v>
      </c>
      <c r="M37" s="93">
        <f>F37-K37</f>
        <v>139050</v>
      </c>
      <c r="N37" s="93">
        <f t="shared" si="3"/>
        <v>49.118654844749017</v>
      </c>
      <c r="O37" s="93"/>
      <c r="P37" s="53">
        <f>F37-K37</f>
        <v>139050</v>
      </c>
    </row>
    <row r="38" spans="1:24" s="73" customFormat="1" ht="43.5" x14ac:dyDescent="0.5">
      <c r="A38" s="228">
        <v>9</v>
      </c>
      <c r="B38" s="228" t="s">
        <v>93</v>
      </c>
      <c r="C38" s="95" t="s">
        <v>94</v>
      </c>
      <c r="D38" s="96" t="s">
        <v>95</v>
      </c>
      <c r="E38" s="43" t="s">
        <v>76</v>
      </c>
      <c r="F38" s="43">
        <f>176400-83800</f>
        <v>92600</v>
      </c>
      <c r="G38" s="63"/>
      <c r="H38" s="45">
        <f t="shared" si="0"/>
        <v>0</v>
      </c>
      <c r="I38" s="57"/>
      <c r="J38" s="57">
        <v>0</v>
      </c>
      <c r="K38" s="45">
        <f t="shared" ref="K38:K41" si="7">G38+J38</f>
        <v>0</v>
      </c>
      <c r="L38" s="45">
        <f t="shared" si="2"/>
        <v>0</v>
      </c>
      <c r="M38" s="45">
        <f t="shared" ref="M38:M43" si="8">F38-K38</f>
        <v>92600</v>
      </c>
      <c r="N38" s="45">
        <f t="shared" si="3"/>
        <v>100</v>
      </c>
      <c r="O38" s="75"/>
    </row>
    <row r="39" spans="1:24" s="73" customFormat="1" ht="43.5" x14ac:dyDescent="0.5">
      <c r="A39" s="97"/>
      <c r="B39" s="97"/>
      <c r="C39" s="55" t="s">
        <v>96</v>
      </c>
      <c r="D39" s="98" t="s">
        <v>97</v>
      </c>
      <c r="E39" s="43" t="s">
        <v>76</v>
      </c>
      <c r="F39" s="44">
        <f>111075-9</f>
        <v>111066</v>
      </c>
      <c r="G39" s="63">
        <v>111066</v>
      </c>
      <c r="H39" s="45">
        <f t="shared" si="0"/>
        <v>100</v>
      </c>
      <c r="I39" s="57"/>
      <c r="J39" s="57">
        <v>0</v>
      </c>
      <c r="K39" s="45">
        <f t="shared" si="7"/>
        <v>111066</v>
      </c>
      <c r="L39" s="45">
        <f t="shared" si="2"/>
        <v>100</v>
      </c>
      <c r="M39" s="45">
        <f t="shared" si="8"/>
        <v>0</v>
      </c>
      <c r="N39" s="45">
        <f>M39*100/F39</f>
        <v>0</v>
      </c>
      <c r="O39" s="75"/>
    </row>
    <row r="40" spans="1:24" s="73" customFormat="1" ht="43.5" x14ac:dyDescent="0.5">
      <c r="A40" s="229"/>
      <c r="B40" s="229"/>
      <c r="C40" s="95" t="s">
        <v>98</v>
      </c>
      <c r="D40" s="96" t="s">
        <v>99</v>
      </c>
      <c r="E40" s="43" t="s">
        <v>76</v>
      </c>
      <c r="F40" s="43">
        <f>500015-111075-21120-4250</f>
        <v>363570</v>
      </c>
      <c r="G40" s="63">
        <v>117550</v>
      </c>
      <c r="H40" s="45">
        <f t="shared" si="0"/>
        <v>32.332150617487692</v>
      </c>
      <c r="I40" s="57"/>
      <c r="J40" s="57">
        <v>0</v>
      </c>
      <c r="K40" s="45">
        <f t="shared" si="7"/>
        <v>117550</v>
      </c>
      <c r="L40" s="45">
        <f t="shared" si="2"/>
        <v>32.332150617487692</v>
      </c>
      <c r="M40" s="45">
        <f t="shared" si="8"/>
        <v>246020</v>
      </c>
      <c r="N40" s="45">
        <f>M40*100/F40</f>
        <v>67.667849382512316</v>
      </c>
      <c r="O40" s="75"/>
    </row>
    <row r="41" spans="1:24" s="73" customFormat="1" ht="65.25" x14ac:dyDescent="0.5">
      <c r="A41" s="229"/>
      <c r="B41" s="229"/>
      <c r="C41" s="95" t="s">
        <v>100</v>
      </c>
      <c r="D41" s="96" t="s">
        <v>101</v>
      </c>
      <c r="E41" s="43" t="s">
        <v>76</v>
      </c>
      <c r="F41" s="43">
        <v>40040</v>
      </c>
      <c r="G41" s="63">
        <v>7150</v>
      </c>
      <c r="H41" s="45">
        <f t="shared" si="0"/>
        <v>17.857142857142858</v>
      </c>
      <c r="I41" s="57"/>
      <c r="J41" s="57">
        <v>0</v>
      </c>
      <c r="K41" s="45">
        <f t="shared" si="7"/>
        <v>7150</v>
      </c>
      <c r="L41" s="45">
        <f t="shared" si="2"/>
        <v>17.857142857142858</v>
      </c>
      <c r="M41" s="45">
        <f t="shared" si="8"/>
        <v>32890</v>
      </c>
      <c r="N41" s="45">
        <f>M41*100/F41</f>
        <v>82.142857142857139</v>
      </c>
      <c r="O41" s="75"/>
    </row>
    <row r="42" spans="1:24" x14ac:dyDescent="0.5">
      <c r="A42" s="99"/>
      <c r="B42" s="100"/>
      <c r="C42" s="101"/>
      <c r="D42" s="102" t="s">
        <v>44</v>
      </c>
      <c r="E42" s="71"/>
      <c r="F42" s="103">
        <f>SUM(F38:F41)</f>
        <v>607276</v>
      </c>
      <c r="G42" s="103">
        <f>SUM(G38:G41)</f>
        <v>235766</v>
      </c>
      <c r="H42" s="77">
        <f t="shared" si="0"/>
        <v>38.823533286347562</v>
      </c>
      <c r="I42" s="104">
        <f>SUM(I38:I41)</f>
        <v>0</v>
      </c>
      <c r="J42" s="103">
        <f>SUM(J39:J39)</f>
        <v>0</v>
      </c>
      <c r="K42" s="77">
        <f>SUM(K38:K41)</f>
        <v>235766</v>
      </c>
      <c r="L42" s="77">
        <f t="shared" si="2"/>
        <v>38.823533286347562</v>
      </c>
      <c r="M42" s="77">
        <f>SUM(M38:M41)</f>
        <v>371510</v>
      </c>
      <c r="N42" s="77">
        <f t="shared" si="3"/>
        <v>61.176466713652438</v>
      </c>
      <c r="O42" s="105"/>
      <c r="P42" s="53">
        <f>F42-K42</f>
        <v>371510</v>
      </c>
    </row>
    <row r="43" spans="1:24" s="111" customFormat="1" ht="65.25" x14ac:dyDescent="0.5">
      <c r="A43" s="106">
        <v>10</v>
      </c>
      <c r="B43" s="249" t="s">
        <v>102</v>
      </c>
      <c r="C43" s="203" t="s">
        <v>103</v>
      </c>
      <c r="D43" s="204" t="s">
        <v>104</v>
      </c>
      <c r="E43" s="43" t="s">
        <v>42</v>
      </c>
      <c r="F43" s="205">
        <v>91700</v>
      </c>
      <c r="G43" s="107">
        <v>91700</v>
      </c>
      <c r="H43" s="108">
        <f t="shared" si="0"/>
        <v>100</v>
      </c>
      <c r="I43" s="109"/>
      <c r="J43" s="107">
        <v>0</v>
      </c>
      <c r="K43" s="108">
        <f>G43+J43</f>
        <v>91700</v>
      </c>
      <c r="L43" s="108">
        <f t="shared" si="2"/>
        <v>100</v>
      </c>
      <c r="M43" s="108">
        <f t="shared" si="8"/>
        <v>0</v>
      </c>
      <c r="N43" s="108">
        <f>M43*100/F43</f>
        <v>0</v>
      </c>
      <c r="O43" s="110"/>
    </row>
    <row r="44" spans="1:24" s="111" customFormat="1" x14ac:dyDescent="0.5">
      <c r="A44" s="112"/>
      <c r="B44" s="250"/>
      <c r="C44" s="101"/>
      <c r="D44" s="102" t="s">
        <v>44</v>
      </c>
      <c r="E44" s="101"/>
      <c r="F44" s="103">
        <f>SUM(F43)</f>
        <v>91700</v>
      </c>
      <c r="G44" s="103">
        <f>SUM(G43)</f>
        <v>91700</v>
      </c>
      <c r="H44" s="77">
        <f t="shared" si="0"/>
        <v>100</v>
      </c>
      <c r="I44" s="103">
        <v>0</v>
      </c>
      <c r="J44" s="103">
        <v>0</v>
      </c>
      <c r="K44" s="77">
        <f>SUM(K43)</f>
        <v>91700</v>
      </c>
      <c r="L44" s="77">
        <f t="shared" si="2"/>
        <v>100</v>
      </c>
      <c r="M44" s="77">
        <f>SUM(M43)</f>
        <v>0</v>
      </c>
      <c r="N44" s="77">
        <f>M44*100/F44</f>
        <v>0</v>
      </c>
      <c r="O44" s="110"/>
    </row>
    <row r="45" spans="1:24" s="118" customFormat="1" x14ac:dyDescent="0.5">
      <c r="A45" s="113"/>
      <c r="B45" s="113"/>
      <c r="C45" s="113"/>
      <c r="D45" s="114" t="s">
        <v>105</v>
      </c>
      <c r="E45" s="113"/>
      <c r="F45" s="115">
        <f>F6+F15+F18+F23+F35+F37+F42+F44+F11+F26</f>
        <v>8918246</v>
      </c>
      <c r="G45" s="115">
        <f>G6+G11+G15+G18+G23+G35+G37+G42+G44+G26</f>
        <v>2598125</v>
      </c>
      <c r="H45" s="115">
        <f t="shared" si="0"/>
        <v>29.132690441595802</v>
      </c>
      <c r="I45" s="116">
        <f>I6+I11+I15+I18+I23+I26+I35+I37+I42</f>
        <v>0</v>
      </c>
      <c r="J45" s="115"/>
      <c r="K45" s="115">
        <f>K6+K15+K18+K23+K35+K37+K42+K44+K26+K11</f>
        <v>2598125</v>
      </c>
      <c r="L45" s="115">
        <f t="shared" si="2"/>
        <v>29.132690441595802</v>
      </c>
      <c r="M45" s="115">
        <f>M6+M15+M18+M23+M35+M37+M42+M44+M26+M11</f>
        <v>6320121</v>
      </c>
      <c r="N45" s="115">
        <f t="shared" si="3"/>
        <v>70.867309558404202</v>
      </c>
      <c r="O45" s="117"/>
      <c r="P45" s="53">
        <f>F45-K45</f>
        <v>6320121</v>
      </c>
      <c r="Q45" s="41"/>
      <c r="R45" s="41"/>
      <c r="S45" s="41"/>
      <c r="T45" s="41"/>
      <c r="U45" s="41"/>
      <c r="V45" s="41"/>
      <c r="W45" s="41"/>
      <c r="X45" s="41"/>
    </row>
    <row r="46" spans="1:24" s="126" customFormat="1" ht="20.25" customHeight="1" x14ac:dyDescent="0.5">
      <c r="A46" s="106">
        <v>11</v>
      </c>
      <c r="B46" s="106" t="s">
        <v>39</v>
      </c>
      <c r="C46" s="119"/>
      <c r="D46" s="210" t="s">
        <v>106</v>
      </c>
      <c r="E46" s="43" t="s">
        <v>42</v>
      </c>
      <c r="F46" s="211">
        <f>5500000</f>
        <v>5500000</v>
      </c>
      <c r="G46" s="120">
        <f>1273247.17+347656.38+194414.8</f>
        <v>1815318.3499999999</v>
      </c>
      <c r="H46" s="120">
        <f>G46*100/F46</f>
        <v>33.005788181818183</v>
      </c>
      <c r="I46" s="121"/>
      <c r="J46" s="122">
        <v>135110</v>
      </c>
      <c r="K46" s="120">
        <f>G46+J46</f>
        <v>1950428.3499999999</v>
      </c>
      <c r="L46" s="120">
        <f>K46*100/F46</f>
        <v>35.462333636363638</v>
      </c>
      <c r="M46" s="120">
        <f>F46-K46</f>
        <v>3549571.6500000004</v>
      </c>
      <c r="N46" s="124">
        <f>M46*100/F46</f>
        <v>64.537666363636376</v>
      </c>
      <c r="O46" s="125"/>
      <c r="P46" s="41"/>
      <c r="Q46" s="41"/>
      <c r="R46" s="41"/>
      <c r="S46" s="41"/>
      <c r="T46" s="41"/>
      <c r="U46" s="41"/>
      <c r="V46" s="41"/>
      <c r="W46" s="41"/>
      <c r="X46" s="41"/>
    </row>
    <row r="47" spans="1:24" s="111" customFormat="1" ht="18.75" customHeight="1" x14ac:dyDescent="0.5">
      <c r="A47" s="106">
        <v>12</v>
      </c>
      <c r="B47" s="106" t="s">
        <v>39</v>
      </c>
      <c r="C47" s="106"/>
      <c r="D47" s="206" t="s">
        <v>107</v>
      </c>
      <c r="E47" s="43" t="s">
        <v>42</v>
      </c>
      <c r="F47" s="211">
        <f>1400000</f>
        <v>1400000</v>
      </c>
      <c r="G47" s="212">
        <f>198375+258506.52+128863+7720</f>
        <v>593464.52</v>
      </c>
      <c r="H47" s="120">
        <f>G47*100/F47</f>
        <v>42.390322857142856</v>
      </c>
      <c r="I47" s="121"/>
      <c r="J47" s="121"/>
      <c r="K47" s="120">
        <f>G47+J47</f>
        <v>593464.52</v>
      </c>
      <c r="L47" s="237">
        <f>K47*100/F47</f>
        <v>42.390322857142856</v>
      </c>
      <c r="M47" s="120">
        <f>F47-K47</f>
        <v>806535.48</v>
      </c>
      <c r="N47" s="124">
        <f>M47*100/F47</f>
        <v>57.609677142857144</v>
      </c>
      <c r="O47" s="128"/>
      <c r="P47" s="53">
        <f>SUM(G46:G46)</f>
        <v>1815318.3499999999</v>
      </c>
      <c r="Q47" s="41"/>
      <c r="R47" s="41"/>
      <c r="S47" s="41"/>
      <c r="T47" s="41"/>
      <c r="U47" s="41"/>
      <c r="V47" s="41"/>
      <c r="W47" s="41"/>
      <c r="X47" s="41"/>
    </row>
    <row r="48" spans="1:24" s="111" customFormat="1" x14ac:dyDescent="0.5">
      <c r="A48" s="129">
        <v>13</v>
      </c>
      <c r="B48" s="130" t="s">
        <v>108</v>
      </c>
      <c r="C48" s="131"/>
      <c r="D48" s="132" t="s">
        <v>173</v>
      </c>
      <c r="E48" s="43" t="s">
        <v>42</v>
      </c>
      <c r="F48" s="211">
        <v>3150000</v>
      </c>
      <c r="G48" s="237">
        <v>1482618.8199999998</v>
      </c>
      <c r="H48" s="120">
        <f>G48*100/F48</f>
        <v>47.067264126984121</v>
      </c>
      <c r="I48" s="122"/>
      <c r="J48" s="121"/>
      <c r="K48" s="237">
        <f t="shared" ref="K48:K57" si="9">G48+J48</f>
        <v>1482618.8199999998</v>
      </c>
      <c r="L48" s="237">
        <f>K48*100/F48</f>
        <v>47.067264126984121</v>
      </c>
      <c r="M48" s="120">
        <f t="shared" ref="M48:M57" si="10">F48-K48</f>
        <v>1667381.1800000002</v>
      </c>
      <c r="N48" s="124">
        <f t="shared" ref="N48:N57" si="11">M48*100/F48</f>
        <v>52.932735873015879</v>
      </c>
      <c r="O48" s="133"/>
      <c r="P48" s="41"/>
      <c r="Q48" s="41"/>
      <c r="R48" s="41"/>
      <c r="S48" s="41"/>
      <c r="T48" s="41"/>
      <c r="U48" s="41"/>
      <c r="V48" s="41"/>
      <c r="W48" s="41"/>
      <c r="X48" s="41"/>
    </row>
    <row r="49" spans="1:24" s="111" customFormat="1" x14ac:dyDescent="0.5">
      <c r="A49" s="134">
        <v>14</v>
      </c>
      <c r="B49" s="135"/>
      <c r="C49" s="136"/>
      <c r="D49" s="137" t="s">
        <v>109</v>
      </c>
      <c r="E49" s="43" t="s">
        <v>110</v>
      </c>
      <c r="F49" s="211">
        <f>203820+136320</f>
        <v>340140</v>
      </c>
      <c r="G49" s="238">
        <v>270281</v>
      </c>
      <c r="H49" s="120">
        <f>G49*100/F49</f>
        <v>79.461692244369971</v>
      </c>
      <c r="I49" s="122"/>
      <c r="J49" s="122"/>
      <c r="K49" s="237">
        <f t="shared" si="9"/>
        <v>270281</v>
      </c>
      <c r="L49" s="237">
        <f>K49*100/F47</f>
        <v>19.305785714285715</v>
      </c>
      <c r="M49" s="120">
        <f t="shared" si="10"/>
        <v>69859</v>
      </c>
      <c r="N49" s="124">
        <f t="shared" si="11"/>
        <v>20.538307755630036</v>
      </c>
      <c r="O49" s="133"/>
      <c r="P49" s="41"/>
      <c r="Q49" s="41"/>
      <c r="R49" s="41"/>
      <c r="S49" s="41"/>
      <c r="T49" s="41"/>
      <c r="U49" s="41"/>
      <c r="V49" s="41"/>
      <c r="W49" s="41"/>
      <c r="X49" s="41"/>
    </row>
    <row r="50" spans="1:24" s="111" customFormat="1" x14ac:dyDescent="0.5">
      <c r="A50" s="129">
        <v>15</v>
      </c>
      <c r="B50" s="135"/>
      <c r="C50" s="136"/>
      <c r="D50" s="137" t="s">
        <v>111</v>
      </c>
      <c r="E50" s="43" t="s">
        <v>112</v>
      </c>
      <c r="F50" s="238">
        <v>8221749</v>
      </c>
      <c r="G50" s="120">
        <v>5613000</v>
      </c>
      <c r="H50" s="120">
        <f>G50*100/F50</f>
        <v>68.270145439857146</v>
      </c>
      <c r="I50" s="122"/>
      <c r="J50" s="122"/>
      <c r="K50" s="237">
        <f t="shared" si="9"/>
        <v>5613000</v>
      </c>
      <c r="L50" s="237">
        <f>K50*100/F50</f>
        <v>68.270145439857146</v>
      </c>
      <c r="M50" s="120">
        <f t="shared" si="10"/>
        <v>2608749</v>
      </c>
      <c r="N50" s="124">
        <f t="shared" si="11"/>
        <v>31.729854560142861</v>
      </c>
      <c r="O50" s="133"/>
      <c r="P50" s="41"/>
      <c r="Q50" s="41"/>
      <c r="R50" s="41"/>
      <c r="S50" s="41"/>
      <c r="T50" s="41"/>
      <c r="U50" s="41"/>
      <c r="V50" s="41"/>
      <c r="W50" s="41"/>
      <c r="X50" s="41"/>
    </row>
    <row r="51" spans="1:24" s="111" customFormat="1" x14ac:dyDescent="0.5">
      <c r="A51" s="134">
        <v>16</v>
      </c>
      <c r="B51" s="135"/>
      <c r="C51" s="136"/>
      <c r="D51" s="137" t="s">
        <v>113</v>
      </c>
      <c r="E51" s="43" t="s">
        <v>114</v>
      </c>
      <c r="F51" s="238">
        <v>29520</v>
      </c>
      <c r="G51" s="120">
        <v>18323.78</v>
      </c>
      <c r="H51" s="120">
        <f>G51*100/F58</f>
        <v>6.6155833807647182E-2</v>
      </c>
      <c r="I51" s="122"/>
      <c r="J51" s="122"/>
      <c r="K51" s="237">
        <f t="shared" si="9"/>
        <v>18323.78</v>
      </c>
      <c r="L51" s="237">
        <f t="shared" ref="L51:L57" si="12">K51*100/F49</f>
        <v>5.3871288293055803</v>
      </c>
      <c r="M51" s="120">
        <f t="shared" si="10"/>
        <v>11196.220000000001</v>
      </c>
      <c r="N51" s="124">
        <f t="shared" si="11"/>
        <v>37.927574525745257</v>
      </c>
      <c r="O51" s="133"/>
      <c r="P51" s="41"/>
      <c r="Q51" s="41"/>
      <c r="R51" s="41"/>
      <c r="S51" s="41"/>
      <c r="T51" s="41"/>
      <c r="U51" s="41"/>
      <c r="V51" s="41"/>
      <c r="W51" s="41"/>
      <c r="X51" s="41"/>
    </row>
    <row r="52" spans="1:24" s="111" customFormat="1" x14ac:dyDescent="0.5">
      <c r="A52" s="129">
        <v>17</v>
      </c>
      <c r="B52" s="135"/>
      <c r="C52" s="136"/>
      <c r="D52" s="137" t="s">
        <v>115</v>
      </c>
      <c r="E52" s="43" t="s">
        <v>112</v>
      </c>
      <c r="F52" s="238">
        <v>64000</v>
      </c>
      <c r="G52" s="120">
        <v>25900</v>
      </c>
      <c r="H52" s="120">
        <f>G52*100/F59</f>
        <v>1.8983301291377552E-2</v>
      </c>
      <c r="I52" s="122"/>
      <c r="J52" s="122"/>
      <c r="K52" s="237">
        <f t="shared" si="9"/>
        <v>25900</v>
      </c>
      <c r="L52" s="237">
        <f t="shared" si="12"/>
        <v>0.31501813057051486</v>
      </c>
      <c r="M52" s="120">
        <f t="shared" si="10"/>
        <v>38100</v>
      </c>
      <c r="N52" s="124">
        <f t="shared" si="11"/>
        <v>59.53125</v>
      </c>
      <c r="O52" s="133"/>
      <c r="P52" s="41"/>
      <c r="Q52" s="41"/>
      <c r="R52" s="41"/>
      <c r="S52" s="41"/>
      <c r="T52" s="41"/>
      <c r="U52" s="41"/>
      <c r="V52" s="41"/>
      <c r="W52" s="41"/>
      <c r="X52" s="41"/>
    </row>
    <row r="53" spans="1:24" s="111" customFormat="1" x14ac:dyDescent="0.5">
      <c r="A53" s="129">
        <v>18</v>
      </c>
      <c r="B53" s="135"/>
      <c r="C53" s="136"/>
      <c r="D53" s="140" t="s">
        <v>116</v>
      </c>
      <c r="E53" s="82" t="s">
        <v>76</v>
      </c>
      <c r="F53" s="138">
        <v>23000</v>
      </c>
      <c r="G53" s="123"/>
      <c r="H53" s="120">
        <f>G53*100/F60</f>
        <v>0</v>
      </c>
      <c r="I53" s="122"/>
      <c r="J53" s="139"/>
      <c r="K53" s="127">
        <f t="shared" si="9"/>
        <v>0</v>
      </c>
      <c r="L53" s="127">
        <f t="shared" si="12"/>
        <v>0</v>
      </c>
      <c r="M53" s="120">
        <f t="shared" si="10"/>
        <v>23000</v>
      </c>
      <c r="N53" s="124">
        <f t="shared" si="11"/>
        <v>100</v>
      </c>
      <c r="O53" s="133"/>
      <c r="P53" s="41"/>
      <c r="Q53" s="41"/>
      <c r="R53" s="41"/>
      <c r="S53" s="41"/>
      <c r="T53" s="41"/>
      <c r="U53" s="41"/>
      <c r="V53" s="41"/>
      <c r="W53" s="41"/>
      <c r="X53" s="41"/>
    </row>
    <row r="54" spans="1:24" s="111" customFormat="1" x14ac:dyDescent="0.5">
      <c r="A54" s="129"/>
      <c r="B54" s="135"/>
      <c r="C54" s="136"/>
      <c r="D54" s="140" t="s">
        <v>160</v>
      </c>
      <c r="E54" s="82" t="s">
        <v>76</v>
      </c>
      <c r="F54" s="138">
        <v>10000</v>
      </c>
      <c r="G54" s="123"/>
      <c r="H54" s="120"/>
      <c r="I54" s="122"/>
      <c r="J54" s="139"/>
      <c r="K54" s="127">
        <f t="shared" si="9"/>
        <v>0</v>
      </c>
      <c r="L54" s="127">
        <f t="shared" si="12"/>
        <v>0</v>
      </c>
      <c r="M54" s="120">
        <f t="shared" si="10"/>
        <v>10000</v>
      </c>
      <c r="N54" s="124">
        <f t="shared" si="11"/>
        <v>100</v>
      </c>
      <c r="O54" s="133"/>
      <c r="P54" s="41"/>
      <c r="Q54" s="41"/>
      <c r="R54" s="41"/>
      <c r="S54" s="41"/>
      <c r="T54" s="41"/>
      <c r="U54" s="41"/>
      <c r="V54" s="41"/>
      <c r="W54" s="41"/>
      <c r="X54" s="41"/>
    </row>
    <row r="55" spans="1:24" s="111" customFormat="1" x14ac:dyDescent="0.5">
      <c r="A55" s="129"/>
      <c r="B55" s="135"/>
      <c r="C55" s="136"/>
      <c r="D55" s="140" t="s">
        <v>161</v>
      </c>
      <c r="E55" s="82" t="s">
        <v>76</v>
      </c>
      <c r="F55" s="138">
        <v>10000</v>
      </c>
      <c r="G55" s="123"/>
      <c r="H55" s="120"/>
      <c r="I55" s="122"/>
      <c r="J55" s="139"/>
      <c r="K55" s="127">
        <f t="shared" si="9"/>
        <v>0</v>
      </c>
      <c r="L55" s="127">
        <f t="shared" si="12"/>
        <v>0</v>
      </c>
      <c r="M55" s="120">
        <f t="shared" si="10"/>
        <v>10000</v>
      </c>
      <c r="N55" s="124">
        <f t="shared" si="11"/>
        <v>100</v>
      </c>
      <c r="O55" s="133"/>
      <c r="P55" s="41"/>
      <c r="Q55" s="41"/>
      <c r="R55" s="41"/>
      <c r="S55" s="41"/>
      <c r="T55" s="41"/>
      <c r="U55" s="41"/>
      <c r="V55" s="41"/>
      <c r="W55" s="41"/>
      <c r="X55" s="41"/>
    </row>
    <row r="56" spans="1:24" s="111" customFormat="1" x14ac:dyDescent="0.5">
      <c r="A56" s="129"/>
      <c r="B56" s="135"/>
      <c r="C56" s="136"/>
      <c r="D56" s="140" t="s">
        <v>162</v>
      </c>
      <c r="E56" s="82" t="s">
        <v>76</v>
      </c>
      <c r="F56" s="138">
        <v>10000</v>
      </c>
      <c r="G56" s="123"/>
      <c r="H56" s="120"/>
      <c r="I56" s="122"/>
      <c r="J56" s="139"/>
      <c r="K56" s="127">
        <f t="shared" si="9"/>
        <v>0</v>
      </c>
      <c r="L56" s="127">
        <f t="shared" si="12"/>
        <v>0</v>
      </c>
      <c r="M56" s="120">
        <f t="shared" si="10"/>
        <v>10000</v>
      </c>
      <c r="N56" s="124">
        <f t="shared" si="11"/>
        <v>100</v>
      </c>
      <c r="O56" s="133"/>
      <c r="P56" s="41"/>
      <c r="Q56" s="41"/>
      <c r="R56" s="41"/>
      <c r="S56" s="41"/>
      <c r="T56" s="41"/>
      <c r="U56" s="41"/>
      <c r="V56" s="41"/>
      <c r="W56" s="41"/>
      <c r="X56" s="41"/>
    </row>
    <row r="57" spans="1:24" s="111" customFormat="1" x14ac:dyDescent="0.5">
      <c r="A57" s="129"/>
      <c r="B57" s="135"/>
      <c r="C57" s="136"/>
      <c r="D57" s="140" t="s">
        <v>163</v>
      </c>
      <c r="E57" s="82" t="s">
        <v>76</v>
      </c>
      <c r="F57" s="138">
        <v>21250</v>
      </c>
      <c r="G57" s="123"/>
      <c r="H57" s="120"/>
      <c r="I57" s="122"/>
      <c r="J57" s="139"/>
      <c r="K57" s="127">
        <f t="shared" si="9"/>
        <v>0</v>
      </c>
      <c r="L57" s="127">
        <f t="shared" si="12"/>
        <v>0</v>
      </c>
      <c r="M57" s="120">
        <f t="shared" si="10"/>
        <v>21250</v>
      </c>
      <c r="N57" s="124">
        <f t="shared" si="11"/>
        <v>100</v>
      </c>
      <c r="O57" s="133"/>
      <c r="P57" s="41"/>
      <c r="Q57" s="41"/>
      <c r="R57" s="41"/>
      <c r="S57" s="41"/>
      <c r="T57" s="41"/>
      <c r="U57" s="41"/>
      <c r="V57" s="41"/>
      <c r="W57" s="41"/>
      <c r="X57" s="41"/>
    </row>
    <row r="58" spans="1:24" x14ac:dyDescent="0.5">
      <c r="A58" s="141"/>
      <c r="B58" s="142"/>
      <c r="C58" s="142"/>
      <c r="D58" s="143" t="s">
        <v>117</v>
      </c>
      <c r="E58" s="144"/>
      <c r="F58" s="145">
        <f>SUM(F45:F57)</f>
        <v>27697905</v>
      </c>
      <c r="G58" s="145">
        <f>SUM(G45:G57)</f>
        <v>12417031.469999999</v>
      </c>
      <c r="H58" s="145">
        <f t="shared" ref="H58:H67" si="13">G58*100/F58</f>
        <v>44.830219000317896</v>
      </c>
      <c r="I58" s="146">
        <f>SUM(I45:I57)</f>
        <v>0</v>
      </c>
      <c r="J58" s="213">
        <f>SUM(J45:J48)+J45</f>
        <v>135110</v>
      </c>
      <c r="K58" s="145">
        <f>SUM(K45:K57)</f>
        <v>12552141.469999999</v>
      </c>
      <c r="L58" s="144">
        <f t="shared" si="2"/>
        <v>45.318017626242849</v>
      </c>
      <c r="M58" s="144">
        <f>SUM(M45:M57)</f>
        <v>15145763.530000001</v>
      </c>
      <c r="N58" s="147">
        <f t="shared" si="3"/>
        <v>54.681982373757151</v>
      </c>
      <c r="O58" s="148"/>
      <c r="P58" s="53">
        <f>F58-K58</f>
        <v>15145763.530000001</v>
      </c>
    </row>
    <row r="59" spans="1:24" x14ac:dyDescent="0.5">
      <c r="A59" s="149"/>
      <c r="B59" s="150" t="s">
        <v>39</v>
      </c>
      <c r="C59" s="149"/>
      <c r="D59" s="151" t="s">
        <v>118</v>
      </c>
      <c r="E59" s="152"/>
      <c r="F59" s="153">
        <v>136435700</v>
      </c>
      <c r="G59" s="153">
        <v>15713413</v>
      </c>
      <c r="H59" s="152">
        <f>G59*100/F59</f>
        <v>11.517083138797251</v>
      </c>
      <c r="I59" s="153">
        <v>0</v>
      </c>
      <c r="J59" s="154">
        <v>33337107</v>
      </c>
      <c r="K59" s="152">
        <f>G59+J59</f>
        <v>49050520</v>
      </c>
      <c r="L59" s="152">
        <f t="shared" si="2"/>
        <v>35.951382226206192</v>
      </c>
      <c r="M59" s="152">
        <f>F59-K59</f>
        <v>87385180</v>
      </c>
      <c r="N59" s="155">
        <f t="shared" si="3"/>
        <v>64.048617773793808</v>
      </c>
      <c r="O59" s="152"/>
      <c r="P59" s="53">
        <f t="shared" ref="P59:P60" si="14">F59-K59</f>
        <v>87385180</v>
      </c>
    </row>
    <row r="60" spans="1:24" x14ac:dyDescent="0.5">
      <c r="A60" s="156"/>
      <c r="B60" s="157"/>
      <c r="C60" s="156"/>
      <c r="D60" s="158" t="s">
        <v>119</v>
      </c>
      <c r="E60" s="159"/>
      <c r="F60" s="160">
        <f>SUM(F58:F59)</f>
        <v>164133605</v>
      </c>
      <c r="G60" s="160">
        <f>SUM(G58:G59)</f>
        <v>28130444.469999999</v>
      </c>
      <c r="H60" s="159">
        <f t="shared" si="13"/>
        <v>17.138747711049177</v>
      </c>
      <c r="I60" s="161">
        <f>I58+I59</f>
        <v>0</v>
      </c>
      <c r="J60" s="161">
        <f>SUM(J58:J59)</f>
        <v>33472217</v>
      </c>
      <c r="K60" s="159">
        <f>SUM(K58:K59)</f>
        <v>61602661.469999999</v>
      </c>
      <c r="L60" s="159">
        <f t="shared" si="2"/>
        <v>37.532022445982342</v>
      </c>
      <c r="M60" s="159">
        <f>SUM(M58:M59)</f>
        <v>102530943.53</v>
      </c>
      <c r="N60" s="162">
        <f t="shared" si="3"/>
        <v>62.467977554017658</v>
      </c>
      <c r="O60" s="159"/>
      <c r="P60" s="53">
        <f t="shared" si="14"/>
        <v>102530943.53</v>
      </c>
    </row>
    <row r="61" spans="1:24" x14ac:dyDescent="0.5">
      <c r="A61" s="149"/>
      <c r="B61" s="150"/>
      <c r="C61" s="149"/>
      <c r="D61" s="151" t="s">
        <v>164</v>
      </c>
      <c r="E61" s="152"/>
      <c r="F61" s="153">
        <v>250000</v>
      </c>
      <c r="G61" s="153">
        <v>250000</v>
      </c>
      <c r="H61" s="152">
        <f>G61*100/F61</f>
        <v>100</v>
      </c>
      <c r="I61" s="214"/>
      <c r="J61" s="152"/>
      <c r="K61" s="152">
        <f>G61+J61</f>
        <v>250000</v>
      </c>
      <c r="L61" s="152">
        <f>K61*100/F61</f>
        <v>100</v>
      </c>
      <c r="M61" s="152">
        <f>F61-K61</f>
        <v>0</v>
      </c>
      <c r="N61" s="215">
        <f>M61*100/F61</f>
        <v>0</v>
      </c>
      <c r="O61" s="216"/>
      <c r="P61" s="53"/>
    </row>
    <row r="62" spans="1:24" ht="18.75" customHeight="1" x14ac:dyDescent="0.5">
      <c r="A62" s="163"/>
      <c r="B62" s="164"/>
      <c r="C62" s="164"/>
      <c r="D62" s="164" t="s">
        <v>165</v>
      </c>
      <c r="E62" s="163"/>
      <c r="F62" s="165">
        <f>SUM(F63:F67)</f>
        <v>2258380</v>
      </c>
      <c r="G62" s="165">
        <f>SUM(G63:G67)</f>
        <v>398360</v>
      </c>
      <c r="H62" s="166">
        <f t="shared" si="13"/>
        <v>17.639192695649093</v>
      </c>
      <c r="I62" s="167">
        <f>SUM(I63:I67)</f>
        <v>0</v>
      </c>
      <c r="J62" s="165">
        <f>SUM(J63:J63)</f>
        <v>0</v>
      </c>
      <c r="K62" s="165">
        <f>SUM(K63:K67)</f>
        <v>398360</v>
      </c>
      <c r="L62" s="166">
        <f t="shared" si="2"/>
        <v>17.639192695649093</v>
      </c>
      <c r="M62" s="165">
        <f>SUM(M63:M67)</f>
        <v>1860020</v>
      </c>
      <c r="N62" s="124">
        <f t="shared" si="3"/>
        <v>82.360807304350899</v>
      </c>
      <c r="O62" s="168"/>
    </row>
    <row r="63" spans="1:24" x14ac:dyDescent="0.5">
      <c r="A63" s="169">
        <v>1</v>
      </c>
      <c r="B63" s="170" t="s">
        <v>102</v>
      </c>
      <c r="C63" s="171"/>
      <c r="D63" s="171" t="s">
        <v>120</v>
      </c>
      <c r="E63" s="171"/>
      <c r="F63" s="172">
        <v>269000</v>
      </c>
      <c r="G63" s="172">
        <v>106460</v>
      </c>
      <c r="H63" s="173">
        <f t="shared" si="13"/>
        <v>39.576208178438662</v>
      </c>
      <c r="I63" s="174"/>
      <c r="J63" s="172">
        <f>[2]คบส.J!E15</f>
        <v>0</v>
      </c>
      <c r="K63" s="175">
        <f>G63+J63</f>
        <v>106460</v>
      </c>
      <c r="L63" s="175">
        <f t="shared" si="2"/>
        <v>39.576208178438662</v>
      </c>
      <c r="M63" s="172">
        <f>F63-K63</f>
        <v>162540</v>
      </c>
      <c r="N63" s="176">
        <f t="shared" si="3"/>
        <v>60.423791821561338</v>
      </c>
      <c r="O63" s="168"/>
    </row>
    <row r="64" spans="1:24" s="181" customFormat="1" x14ac:dyDescent="0.5">
      <c r="A64" s="177">
        <v>2</v>
      </c>
      <c r="B64" s="178" t="s">
        <v>73</v>
      </c>
      <c r="C64" s="178"/>
      <c r="D64" s="178" t="s">
        <v>121</v>
      </c>
      <c r="E64" s="178"/>
      <c r="F64" s="179">
        <v>32800</v>
      </c>
      <c r="G64" s="179">
        <v>10200</v>
      </c>
      <c r="H64" s="173">
        <f t="shared" si="13"/>
        <v>31.097560975609756</v>
      </c>
      <c r="I64" s="174"/>
      <c r="J64" s="172"/>
      <c r="K64" s="175">
        <f>G64+J64</f>
        <v>10200</v>
      </c>
      <c r="L64" s="175">
        <f t="shared" si="2"/>
        <v>31.097560975609756</v>
      </c>
      <c r="M64" s="179">
        <f>F64-K64</f>
        <v>22600</v>
      </c>
      <c r="N64" s="180">
        <f t="shared" si="3"/>
        <v>68.902439024390247</v>
      </c>
      <c r="O64" s="166"/>
    </row>
    <row r="65" spans="1:16" s="181" customFormat="1" x14ac:dyDescent="0.5">
      <c r="A65" s="177">
        <v>3</v>
      </c>
      <c r="B65" s="178" t="s">
        <v>166</v>
      </c>
      <c r="C65" s="178"/>
      <c r="D65" s="217" t="s">
        <v>167</v>
      </c>
      <c r="E65" s="218" t="s">
        <v>168</v>
      </c>
      <c r="F65" s="179">
        <v>30000</v>
      </c>
      <c r="G65" s="179">
        <v>0</v>
      </c>
      <c r="H65" s="173">
        <f t="shared" si="13"/>
        <v>0</v>
      </c>
      <c r="I65" s="174"/>
      <c r="J65" s="172"/>
      <c r="K65" s="175">
        <f t="shared" ref="K65:K67" si="15">G65+J65</f>
        <v>0</v>
      </c>
      <c r="L65" s="175">
        <f t="shared" si="2"/>
        <v>0</v>
      </c>
      <c r="M65" s="179">
        <f t="shared" ref="M65:M67" si="16">F65-K65</f>
        <v>30000</v>
      </c>
      <c r="N65" s="180">
        <f t="shared" si="3"/>
        <v>100</v>
      </c>
      <c r="O65" s="166"/>
    </row>
    <row r="66" spans="1:16" s="223" customFormat="1" ht="37.5" x14ac:dyDescent="0.5">
      <c r="A66" s="219">
        <v>4</v>
      </c>
      <c r="B66" s="220" t="s">
        <v>93</v>
      </c>
      <c r="C66" s="220"/>
      <c r="D66" s="221" t="s">
        <v>169</v>
      </c>
      <c r="E66" s="220" t="s">
        <v>154</v>
      </c>
      <c r="F66" s="222">
        <v>1877080</v>
      </c>
      <c r="G66" s="222">
        <v>281700</v>
      </c>
      <c r="H66" s="173">
        <f t="shared" si="13"/>
        <v>15.007351844353996</v>
      </c>
      <c r="I66" s="239"/>
      <c r="J66" s="240"/>
      <c r="K66" s="241">
        <f t="shared" si="15"/>
        <v>281700</v>
      </c>
      <c r="L66" s="241">
        <f t="shared" si="2"/>
        <v>15.007351844353996</v>
      </c>
      <c r="M66" s="222">
        <f t="shared" si="16"/>
        <v>1595380</v>
      </c>
      <c r="N66" s="242">
        <f t="shared" si="3"/>
        <v>84.992648155646009</v>
      </c>
      <c r="O66" s="166"/>
    </row>
    <row r="67" spans="1:16" s="223" customFormat="1" x14ac:dyDescent="0.5">
      <c r="A67" s="219">
        <v>5</v>
      </c>
      <c r="B67" s="220" t="s">
        <v>64</v>
      </c>
      <c r="C67" s="220"/>
      <c r="D67" s="220" t="s">
        <v>155</v>
      </c>
      <c r="E67" s="220" t="s">
        <v>170</v>
      </c>
      <c r="F67" s="222">
        <v>49500</v>
      </c>
      <c r="G67" s="179">
        <v>0</v>
      </c>
      <c r="H67" s="173">
        <f t="shared" si="13"/>
        <v>0</v>
      </c>
      <c r="I67" s="174"/>
      <c r="J67" s="172"/>
      <c r="K67" s="175">
        <f t="shared" si="15"/>
        <v>0</v>
      </c>
      <c r="L67" s="175">
        <f t="shared" si="2"/>
        <v>0</v>
      </c>
      <c r="M67" s="179">
        <f t="shared" si="16"/>
        <v>49500</v>
      </c>
      <c r="N67" s="180">
        <f t="shared" si="3"/>
        <v>100</v>
      </c>
      <c r="O67" s="166"/>
    </row>
    <row r="68" spans="1:16" x14ac:dyDescent="0.5">
      <c r="A68" s="156"/>
      <c r="B68" s="157"/>
      <c r="C68" s="156"/>
      <c r="D68" s="158" t="s">
        <v>174</v>
      </c>
      <c r="E68" s="159"/>
      <c r="F68" s="160">
        <f>F58+F59+F61+F62</f>
        <v>166641985</v>
      </c>
      <c r="G68" s="160">
        <f>G58+G59+G61+G62</f>
        <v>28778804.469999999</v>
      </c>
      <c r="H68" s="159">
        <f>G68*100/F68</f>
        <v>17.269840172631167</v>
      </c>
      <c r="I68" s="161">
        <f>I58+I59+I61+I62</f>
        <v>0</v>
      </c>
      <c r="J68" s="161">
        <f t="shared" ref="J68" si="17">J58+J59+J61+J62</f>
        <v>33472217</v>
      </c>
      <c r="K68" s="159">
        <f>K58+K59+K61+K62</f>
        <v>62251021.469999999</v>
      </c>
      <c r="L68" s="159">
        <f>K68*100/F68</f>
        <v>37.356144953506167</v>
      </c>
      <c r="M68" s="159">
        <f>F68-K68</f>
        <v>104390963.53</v>
      </c>
      <c r="N68" s="162">
        <f>M68*100/F68</f>
        <v>62.643855046493833</v>
      </c>
      <c r="O68" s="159"/>
      <c r="P68" s="53"/>
    </row>
    <row r="69" spans="1:16" x14ac:dyDescent="0.5">
      <c r="I69" s="41"/>
      <c r="J69" s="41"/>
    </row>
    <row r="70" spans="1:16" x14ac:dyDescent="0.5">
      <c r="F70" s="41"/>
      <c r="I70" s="41"/>
      <c r="J70" s="41"/>
      <c r="L70" s="41"/>
      <c r="M70" s="41"/>
      <c r="N70" s="41"/>
      <c r="O70" s="41"/>
    </row>
    <row r="71" spans="1:16" x14ac:dyDescent="0.5">
      <c r="F71" s="41"/>
      <c r="I71" s="41"/>
      <c r="J71" s="41"/>
      <c r="L71" s="41"/>
      <c r="M71" s="41"/>
      <c r="N71" s="41"/>
      <c r="O71" s="41"/>
    </row>
    <row r="72" spans="1:16" x14ac:dyDescent="0.5">
      <c r="F72" s="41"/>
      <c r="I72" s="41"/>
      <c r="J72" s="41"/>
      <c r="L72" s="41"/>
      <c r="M72" s="41"/>
      <c r="N72" s="41"/>
      <c r="O72" s="41"/>
    </row>
    <row r="73" spans="1:16" x14ac:dyDescent="0.5">
      <c r="F73" s="41"/>
      <c r="I73" s="41"/>
      <c r="J73" s="41"/>
      <c r="L73" s="41"/>
      <c r="M73" s="41"/>
      <c r="N73" s="41"/>
      <c r="O73" s="41"/>
    </row>
    <row r="74" spans="1:16" x14ac:dyDescent="0.5">
      <c r="F74" s="41"/>
      <c r="I74" s="41"/>
      <c r="J74" s="41"/>
      <c r="L74" s="41"/>
      <c r="M74" s="41"/>
      <c r="N74" s="41"/>
      <c r="O74" s="41"/>
    </row>
    <row r="75" spans="1:16" x14ac:dyDescent="0.5">
      <c r="F75" s="41"/>
      <c r="I75" s="41"/>
      <c r="J75" s="41"/>
      <c r="L75" s="41"/>
      <c r="M75" s="41"/>
      <c r="N75" s="41"/>
      <c r="O75" s="41"/>
    </row>
    <row r="76" spans="1:16" x14ac:dyDescent="0.5">
      <c r="F76" s="41"/>
      <c r="I76" s="41"/>
      <c r="J76" s="41"/>
      <c r="L76" s="41"/>
      <c r="M76" s="41"/>
      <c r="N76" s="41"/>
      <c r="O76" s="41"/>
    </row>
    <row r="77" spans="1:16" x14ac:dyDescent="0.5">
      <c r="F77" s="41"/>
      <c r="I77" s="41"/>
      <c r="J77" s="41"/>
      <c r="L77" s="41"/>
      <c r="M77" s="41"/>
      <c r="N77" s="41"/>
      <c r="O77" s="41"/>
    </row>
    <row r="78" spans="1:16" x14ac:dyDescent="0.5">
      <c r="F78" s="41"/>
      <c r="I78" s="41"/>
      <c r="J78" s="41"/>
      <c r="L78" s="41"/>
      <c r="M78" s="41"/>
      <c r="N78" s="41"/>
      <c r="O78" s="41"/>
    </row>
    <row r="79" spans="1:16" x14ac:dyDescent="0.5">
      <c r="F79" s="41"/>
      <c r="I79" s="41"/>
      <c r="J79" s="41"/>
      <c r="L79" s="41"/>
      <c r="M79" s="41"/>
      <c r="N79" s="41"/>
      <c r="O79" s="41"/>
    </row>
    <row r="80" spans="1:16" x14ac:dyDescent="0.5">
      <c r="F80" s="41"/>
      <c r="I80" s="41"/>
      <c r="J80" s="41"/>
      <c r="L80" s="41"/>
      <c r="M80" s="41"/>
      <c r="N80" s="41"/>
      <c r="O80" s="41"/>
    </row>
    <row r="81" spans="6:15" x14ac:dyDescent="0.5">
      <c r="F81" s="41"/>
      <c r="I81" s="41"/>
      <c r="J81" s="41"/>
      <c r="L81" s="41"/>
      <c r="M81" s="41"/>
      <c r="N81" s="41"/>
      <c r="O81" s="41"/>
    </row>
    <row r="82" spans="6:15" x14ac:dyDescent="0.5">
      <c r="F82" s="41"/>
      <c r="I82" s="41"/>
      <c r="J82" s="41"/>
      <c r="L82" s="41"/>
      <c r="M82" s="41"/>
      <c r="N82" s="41"/>
      <c r="O82" s="41"/>
    </row>
    <row r="83" spans="6:15" x14ac:dyDescent="0.5">
      <c r="F83" s="41"/>
      <c r="I83" s="41"/>
      <c r="J83" s="41"/>
      <c r="L83" s="41"/>
      <c r="M83" s="41"/>
      <c r="N83" s="41"/>
      <c r="O83" s="41"/>
    </row>
    <row r="84" spans="6:15" x14ac:dyDescent="0.5">
      <c r="F84" s="41"/>
      <c r="I84" s="41"/>
      <c r="J84" s="41"/>
      <c r="L84" s="41"/>
      <c r="M84" s="41"/>
      <c r="N84" s="41"/>
      <c r="O84" s="41"/>
    </row>
    <row r="85" spans="6:15" x14ac:dyDescent="0.5">
      <c r="F85" s="41"/>
      <c r="I85" s="41"/>
      <c r="J85" s="41"/>
      <c r="L85" s="41"/>
      <c r="M85" s="41"/>
      <c r="N85" s="41"/>
      <c r="O85" s="41"/>
    </row>
    <row r="86" spans="6:15" x14ac:dyDescent="0.5">
      <c r="F86" s="41"/>
      <c r="I86" s="41"/>
      <c r="J86" s="41"/>
      <c r="L86" s="41"/>
      <c r="M86" s="41"/>
      <c r="N86" s="41"/>
      <c r="O86" s="41"/>
    </row>
    <row r="87" spans="6:15" x14ac:dyDescent="0.5">
      <c r="F87" s="41"/>
      <c r="I87" s="41"/>
      <c r="J87" s="41"/>
      <c r="L87" s="41"/>
      <c r="M87" s="41"/>
      <c r="N87" s="41"/>
      <c r="O87" s="41"/>
    </row>
    <row r="88" spans="6:15" x14ac:dyDescent="0.5">
      <c r="F88" s="41"/>
      <c r="I88" s="41"/>
      <c r="J88" s="41"/>
      <c r="L88" s="41"/>
      <c r="M88" s="41"/>
      <c r="N88" s="41"/>
      <c r="O88" s="41"/>
    </row>
    <row r="89" spans="6:15" x14ac:dyDescent="0.5">
      <c r="F89" s="41"/>
      <c r="I89" s="41"/>
      <c r="J89" s="41"/>
      <c r="L89" s="41"/>
      <c r="M89" s="41"/>
      <c r="N89" s="41"/>
      <c r="O89" s="41"/>
    </row>
    <row r="90" spans="6:15" x14ac:dyDescent="0.5">
      <c r="F90" s="41"/>
      <c r="I90" s="41"/>
      <c r="J90" s="41"/>
      <c r="L90" s="41"/>
      <c r="M90" s="41"/>
      <c r="N90" s="41"/>
      <c r="O90" s="41"/>
    </row>
    <row r="91" spans="6:15" x14ac:dyDescent="0.5">
      <c r="F91" s="41"/>
      <c r="I91" s="41"/>
      <c r="J91" s="41"/>
      <c r="L91" s="41"/>
      <c r="M91" s="41"/>
      <c r="N91" s="41"/>
      <c r="O91" s="41"/>
    </row>
    <row r="92" spans="6:15" x14ac:dyDescent="0.5">
      <c r="F92" s="41"/>
      <c r="I92" s="41"/>
      <c r="J92" s="41"/>
      <c r="L92" s="41"/>
      <c r="M92" s="41"/>
      <c r="N92" s="41"/>
      <c r="O92" s="41"/>
    </row>
    <row r="93" spans="6:15" x14ac:dyDescent="0.5">
      <c r="F93" s="41"/>
      <c r="I93" s="41"/>
      <c r="J93" s="41"/>
      <c r="L93" s="41"/>
      <c r="M93" s="41"/>
      <c r="N93" s="41"/>
      <c r="O93" s="41"/>
    </row>
    <row r="94" spans="6:15" x14ac:dyDescent="0.5">
      <c r="F94" s="41"/>
      <c r="I94" s="41"/>
      <c r="J94" s="41"/>
      <c r="L94" s="41"/>
      <c r="M94" s="41"/>
      <c r="N94" s="41"/>
      <c r="O94" s="41"/>
    </row>
    <row r="95" spans="6:15" x14ac:dyDescent="0.5">
      <c r="F95" s="41"/>
      <c r="I95" s="41"/>
      <c r="J95" s="41"/>
      <c r="L95" s="41"/>
      <c r="M95" s="41"/>
      <c r="N95" s="41"/>
      <c r="O95" s="41"/>
    </row>
    <row r="96" spans="6:15" x14ac:dyDescent="0.5">
      <c r="F96" s="41"/>
      <c r="I96" s="41"/>
      <c r="J96" s="41"/>
      <c r="L96" s="41"/>
      <c r="M96" s="41"/>
      <c r="N96" s="41"/>
      <c r="O96" s="41"/>
    </row>
    <row r="97" spans="6:15" x14ac:dyDescent="0.5">
      <c r="F97" s="41"/>
      <c r="I97" s="41"/>
      <c r="J97" s="41"/>
      <c r="L97" s="41"/>
      <c r="M97" s="41"/>
      <c r="N97" s="41"/>
      <c r="O97" s="41"/>
    </row>
    <row r="98" spans="6:15" x14ac:dyDescent="0.5">
      <c r="F98" s="41"/>
      <c r="I98" s="41"/>
      <c r="J98" s="41"/>
      <c r="L98" s="41"/>
      <c r="M98" s="41"/>
      <c r="N98" s="41"/>
      <c r="O98" s="41"/>
    </row>
    <row r="99" spans="6:15" x14ac:dyDescent="0.5">
      <c r="F99" s="41"/>
      <c r="I99" s="41"/>
      <c r="J99" s="41"/>
      <c r="L99" s="41"/>
      <c r="M99" s="41"/>
      <c r="N99" s="41"/>
      <c r="O99" s="41"/>
    </row>
    <row r="100" spans="6:15" x14ac:dyDescent="0.5">
      <c r="F100" s="41"/>
      <c r="I100" s="41"/>
      <c r="J100" s="41"/>
      <c r="L100" s="41"/>
      <c r="M100" s="41"/>
      <c r="N100" s="41"/>
      <c r="O100" s="41"/>
    </row>
    <row r="101" spans="6:15" x14ac:dyDescent="0.5">
      <c r="F101" s="41"/>
      <c r="I101" s="41"/>
      <c r="J101" s="41"/>
      <c r="L101" s="41"/>
      <c r="M101" s="41"/>
      <c r="N101" s="41"/>
      <c r="O101" s="41"/>
    </row>
    <row r="102" spans="6:15" x14ac:dyDescent="0.5">
      <c r="F102" s="41"/>
      <c r="I102" s="41"/>
      <c r="J102" s="41"/>
      <c r="L102" s="41"/>
      <c r="M102" s="41"/>
      <c r="N102" s="41"/>
      <c r="O102" s="41"/>
    </row>
    <row r="103" spans="6:15" x14ac:dyDescent="0.5">
      <c r="F103" s="41"/>
      <c r="I103" s="41"/>
      <c r="J103" s="41"/>
      <c r="L103" s="41"/>
      <c r="M103" s="41"/>
      <c r="N103" s="41"/>
      <c r="O103" s="41"/>
    </row>
    <row r="104" spans="6:15" x14ac:dyDescent="0.5">
      <c r="F104" s="41"/>
      <c r="I104" s="41"/>
      <c r="J104" s="41"/>
      <c r="L104" s="41"/>
      <c r="M104" s="41"/>
      <c r="N104" s="41"/>
      <c r="O104" s="41"/>
    </row>
    <row r="105" spans="6:15" x14ac:dyDescent="0.5">
      <c r="F105" s="41"/>
      <c r="I105" s="41"/>
      <c r="J105" s="41"/>
      <c r="L105" s="41"/>
      <c r="M105" s="41"/>
      <c r="N105" s="41"/>
      <c r="O105" s="41"/>
    </row>
    <row r="106" spans="6:15" x14ac:dyDescent="0.5">
      <c r="F106" s="41"/>
      <c r="I106" s="41"/>
      <c r="J106" s="41"/>
      <c r="L106" s="41"/>
      <c r="M106" s="41"/>
      <c r="N106" s="41"/>
      <c r="O106" s="41"/>
    </row>
    <row r="107" spans="6:15" x14ac:dyDescent="0.5">
      <c r="F107" s="41"/>
      <c r="I107" s="41"/>
      <c r="J107" s="41"/>
      <c r="L107" s="41"/>
      <c r="M107" s="41"/>
      <c r="N107" s="41"/>
      <c r="O107" s="41"/>
    </row>
    <row r="108" spans="6:15" x14ac:dyDescent="0.5">
      <c r="F108" s="41"/>
      <c r="I108" s="41"/>
      <c r="J108" s="41"/>
      <c r="L108" s="41"/>
      <c r="M108" s="41"/>
      <c r="N108" s="41"/>
      <c r="O108" s="41"/>
    </row>
    <row r="109" spans="6:15" x14ac:dyDescent="0.5">
      <c r="F109" s="41"/>
      <c r="I109" s="41"/>
      <c r="J109" s="41"/>
      <c r="L109" s="41"/>
      <c r="M109" s="41"/>
      <c r="N109" s="41"/>
      <c r="O109" s="41"/>
    </row>
    <row r="110" spans="6:15" x14ac:dyDescent="0.5">
      <c r="F110" s="41"/>
      <c r="I110" s="41"/>
      <c r="J110" s="41"/>
      <c r="L110" s="41"/>
      <c r="M110" s="41"/>
      <c r="N110" s="41"/>
      <c r="O110" s="41"/>
    </row>
    <row r="111" spans="6:15" x14ac:dyDescent="0.5">
      <c r="F111" s="41"/>
      <c r="I111" s="41"/>
      <c r="J111" s="41"/>
      <c r="L111" s="41"/>
      <c r="M111" s="41"/>
      <c r="N111" s="41"/>
      <c r="O111" s="41"/>
    </row>
    <row r="112" spans="6:15" x14ac:dyDescent="0.5">
      <c r="F112" s="41"/>
      <c r="I112" s="41"/>
      <c r="J112" s="41"/>
      <c r="L112" s="41"/>
      <c r="M112" s="41"/>
      <c r="N112" s="41"/>
      <c r="O112" s="41"/>
    </row>
    <row r="113" spans="6:15" x14ac:dyDescent="0.5">
      <c r="F113" s="41"/>
      <c r="I113" s="41"/>
      <c r="J113" s="41"/>
      <c r="L113" s="41"/>
      <c r="M113" s="41"/>
      <c r="N113" s="41"/>
      <c r="O113" s="41"/>
    </row>
    <row r="114" spans="6:15" x14ac:dyDescent="0.5">
      <c r="F114" s="41"/>
      <c r="I114" s="41"/>
      <c r="J114" s="41"/>
      <c r="L114" s="41"/>
      <c r="M114" s="41"/>
      <c r="N114" s="41"/>
      <c r="O114" s="41"/>
    </row>
    <row r="115" spans="6:15" x14ac:dyDescent="0.5">
      <c r="F115" s="41"/>
      <c r="I115" s="41"/>
      <c r="J115" s="41"/>
      <c r="L115" s="41"/>
      <c r="M115" s="41"/>
      <c r="N115" s="41"/>
      <c r="O115" s="41"/>
    </row>
    <row r="116" spans="6:15" x14ac:dyDescent="0.5">
      <c r="F116" s="41"/>
      <c r="I116" s="41"/>
      <c r="J116" s="41"/>
      <c r="L116" s="41"/>
      <c r="M116" s="41"/>
      <c r="N116" s="41"/>
      <c r="O116" s="41"/>
    </row>
    <row r="117" spans="6:15" x14ac:dyDescent="0.5">
      <c r="F117" s="41"/>
      <c r="I117" s="41"/>
      <c r="J117" s="41"/>
      <c r="L117" s="41"/>
      <c r="M117" s="41"/>
      <c r="N117" s="41"/>
      <c r="O117" s="41"/>
    </row>
    <row r="118" spans="6:15" x14ac:dyDescent="0.5">
      <c r="F118" s="41"/>
      <c r="I118" s="41"/>
      <c r="J118" s="41"/>
      <c r="L118" s="41"/>
      <c r="M118" s="41"/>
      <c r="N118" s="41"/>
      <c r="O118" s="41"/>
    </row>
    <row r="119" spans="6:15" x14ac:dyDescent="0.5">
      <c r="F119" s="41"/>
      <c r="I119" s="41"/>
      <c r="J119" s="41"/>
      <c r="L119" s="41"/>
      <c r="M119" s="41"/>
      <c r="N119" s="41"/>
      <c r="O119" s="41"/>
    </row>
    <row r="120" spans="6:15" x14ac:dyDescent="0.5">
      <c r="F120" s="41"/>
      <c r="I120" s="41"/>
      <c r="J120" s="41"/>
      <c r="L120" s="41"/>
      <c r="M120" s="41"/>
      <c r="N120" s="41"/>
      <c r="O120" s="41"/>
    </row>
    <row r="121" spans="6:15" x14ac:dyDescent="0.5">
      <c r="F121" s="41"/>
      <c r="I121" s="41"/>
      <c r="J121" s="41"/>
      <c r="L121" s="41"/>
      <c r="M121" s="41"/>
      <c r="N121" s="41"/>
      <c r="O121" s="41"/>
    </row>
    <row r="122" spans="6:15" x14ac:dyDescent="0.5">
      <c r="F122" s="41"/>
      <c r="I122" s="41"/>
      <c r="J122" s="41"/>
      <c r="L122" s="41"/>
      <c r="M122" s="41"/>
      <c r="N122" s="41"/>
      <c r="O122" s="41"/>
    </row>
    <row r="123" spans="6:15" x14ac:dyDescent="0.5">
      <c r="F123" s="41"/>
      <c r="I123" s="41"/>
      <c r="J123" s="41"/>
      <c r="L123" s="41"/>
      <c r="M123" s="41"/>
      <c r="N123" s="41"/>
      <c r="O123" s="41"/>
    </row>
    <row r="124" spans="6:15" x14ac:dyDescent="0.5">
      <c r="F124" s="41"/>
      <c r="I124" s="41"/>
      <c r="J124" s="41"/>
      <c r="L124" s="41"/>
      <c r="M124" s="41"/>
      <c r="N124" s="41"/>
      <c r="O124" s="41"/>
    </row>
    <row r="125" spans="6:15" x14ac:dyDescent="0.5">
      <c r="F125" s="41"/>
      <c r="I125" s="41"/>
      <c r="J125" s="41"/>
      <c r="L125" s="41"/>
      <c r="M125" s="41"/>
      <c r="N125" s="41"/>
      <c r="O125" s="41"/>
    </row>
    <row r="126" spans="6:15" x14ac:dyDescent="0.5">
      <c r="F126" s="41"/>
      <c r="I126" s="41"/>
      <c r="J126" s="41"/>
      <c r="L126" s="41"/>
      <c r="M126" s="41"/>
      <c r="N126" s="41"/>
      <c r="O126" s="41"/>
    </row>
    <row r="127" spans="6:15" x14ac:dyDescent="0.5">
      <c r="F127" s="41"/>
      <c r="I127" s="41"/>
      <c r="J127" s="41"/>
      <c r="L127" s="41"/>
      <c r="M127" s="41"/>
      <c r="N127" s="41"/>
      <c r="O127" s="41"/>
    </row>
    <row r="128" spans="6:15" x14ac:dyDescent="0.5">
      <c r="F128" s="41"/>
      <c r="I128" s="41"/>
      <c r="J128" s="41"/>
      <c r="L128" s="41"/>
      <c r="M128" s="41"/>
      <c r="N128" s="41"/>
      <c r="O128" s="41"/>
    </row>
    <row r="129" spans="6:15" x14ac:dyDescent="0.5">
      <c r="F129" s="41"/>
      <c r="I129" s="41"/>
      <c r="J129" s="41"/>
      <c r="L129" s="41"/>
      <c r="M129" s="41"/>
      <c r="N129" s="41"/>
      <c r="O129" s="41"/>
    </row>
    <row r="130" spans="6:15" x14ac:dyDescent="0.5">
      <c r="F130" s="41"/>
      <c r="I130" s="41"/>
      <c r="J130" s="41"/>
      <c r="L130" s="41"/>
      <c r="M130" s="41"/>
      <c r="N130" s="41"/>
      <c r="O130" s="41"/>
    </row>
    <row r="131" spans="6:15" x14ac:dyDescent="0.5">
      <c r="F131" s="41"/>
      <c r="I131" s="41"/>
      <c r="J131" s="41"/>
      <c r="L131" s="41"/>
      <c r="M131" s="41"/>
      <c r="N131" s="41"/>
      <c r="O131" s="41"/>
    </row>
    <row r="132" spans="6:15" x14ac:dyDescent="0.5">
      <c r="F132" s="41"/>
      <c r="I132" s="41"/>
      <c r="J132" s="41"/>
      <c r="L132" s="41"/>
      <c r="M132" s="41"/>
      <c r="N132" s="41"/>
      <c r="O132" s="41"/>
    </row>
    <row r="133" spans="6:15" x14ac:dyDescent="0.5">
      <c r="F133" s="41"/>
      <c r="I133" s="41"/>
      <c r="J133" s="41"/>
      <c r="L133" s="41"/>
      <c r="M133" s="41"/>
      <c r="N133" s="41"/>
      <c r="O133" s="41"/>
    </row>
    <row r="134" spans="6:15" x14ac:dyDescent="0.5">
      <c r="F134" s="41"/>
      <c r="I134" s="41"/>
      <c r="J134" s="41"/>
      <c r="L134" s="41"/>
      <c r="M134" s="41"/>
      <c r="N134" s="41"/>
      <c r="O134" s="41"/>
    </row>
    <row r="135" spans="6:15" x14ac:dyDescent="0.5">
      <c r="F135" s="41"/>
      <c r="I135" s="41"/>
      <c r="J135" s="41"/>
      <c r="L135" s="41"/>
      <c r="M135" s="41"/>
      <c r="N135" s="41"/>
      <c r="O135" s="41"/>
    </row>
    <row r="136" spans="6:15" x14ac:dyDescent="0.5">
      <c r="F136" s="41"/>
      <c r="I136" s="41"/>
      <c r="J136" s="41"/>
      <c r="L136" s="41"/>
      <c r="M136" s="41"/>
      <c r="N136" s="41"/>
      <c r="O136" s="41"/>
    </row>
    <row r="137" spans="6:15" x14ac:dyDescent="0.5">
      <c r="F137" s="41"/>
      <c r="I137" s="41"/>
      <c r="J137" s="41"/>
      <c r="L137" s="41"/>
      <c r="M137" s="41"/>
      <c r="N137" s="41"/>
      <c r="O137" s="41"/>
    </row>
    <row r="138" spans="6:15" x14ac:dyDescent="0.5">
      <c r="F138" s="41"/>
      <c r="I138" s="41"/>
      <c r="J138" s="41"/>
      <c r="L138" s="41"/>
      <c r="M138" s="41"/>
      <c r="N138" s="41"/>
      <c r="O138" s="41"/>
    </row>
    <row r="139" spans="6:15" x14ac:dyDescent="0.5">
      <c r="F139" s="41"/>
      <c r="I139" s="41"/>
      <c r="J139" s="41"/>
      <c r="L139" s="41"/>
      <c r="M139" s="41"/>
      <c r="N139" s="41"/>
      <c r="O139" s="41"/>
    </row>
    <row r="140" spans="6:15" x14ac:dyDescent="0.5">
      <c r="F140" s="41"/>
      <c r="I140" s="41"/>
      <c r="J140" s="41"/>
      <c r="L140" s="41"/>
      <c r="M140" s="41"/>
      <c r="N140" s="41"/>
      <c r="O140" s="41"/>
    </row>
    <row r="141" spans="6:15" x14ac:dyDescent="0.5">
      <c r="F141" s="41"/>
      <c r="I141" s="41"/>
      <c r="J141" s="41"/>
      <c r="L141" s="41"/>
      <c r="M141" s="41"/>
      <c r="N141" s="41"/>
      <c r="O141" s="41"/>
    </row>
    <row r="142" spans="6:15" x14ac:dyDescent="0.5">
      <c r="F142" s="41"/>
      <c r="I142" s="41"/>
      <c r="J142" s="41"/>
      <c r="L142" s="41"/>
      <c r="M142" s="41"/>
      <c r="N142" s="41"/>
      <c r="O142" s="41"/>
    </row>
    <row r="143" spans="6:15" x14ac:dyDescent="0.5">
      <c r="F143" s="41"/>
      <c r="I143" s="41"/>
      <c r="J143" s="41"/>
      <c r="L143" s="41"/>
      <c r="M143" s="41"/>
      <c r="N143" s="41"/>
      <c r="O143" s="41"/>
    </row>
    <row r="144" spans="6:15" x14ac:dyDescent="0.5">
      <c r="F144" s="41"/>
      <c r="I144" s="41"/>
      <c r="J144" s="41"/>
      <c r="L144" s="41"/>
      <c r="M144" s="41"/>
      <c r="N144" s="41"/>
      <c r="O144" s="41"/>
    </row>
    <row r="145" spans="6:15" x14ac:dyDescent="0.5">
      <c r="F145" s="41"/>
      <c r="I145" s="41"/>
      <c r="J145" s="41"/>
      <c r="L145" s="41"/>
      <c r="M145" s="41"/>
      <c r="N145" s="41"/>
      <c r="O145" s="41"/>
    </row>
    <row r="146" spans="6:15" x14ac:dyDescent="0.5">
      <c r="F146" s="41"/>
      <c r="I146" s="41"/>
      <c r="J146" s="41"/>
      <c r="L146" s="41"/>
      <c r="M146" s="41"/>
      <c r="N146" s="41"/>
      <c r="O146" s="41"/>
    </row>
    <row r="147" spans="6:15" x14ac:dyDescent="0.5">
      <c r="F147" s="41"/>
      <c r="I147" s="41"/>
      <c r="J147" s="41"/>
      <c r="L147" s="41"/>
      <c r="M147" s="41"/>
      <c r="N147" s="41"/>
      <c r="O147" s="41"/>
    </row>
    <row r="148" spans="6:15" x14ac:dyDescent="0.5">
      <c r="F148" s="41"/>
      <c r="I148" s="41"/>
      <c r="J148" s="41"/>
      <c r="L148" s="41"/>
      <c r="M148" s="41"/>
      <c r="N148" s="41"/>
      <c r="O148" s="41"/>
    </row>
    <row r="149" spans="6:15" x14ac:dyDescent="0.5">
      <c r="F149" s="41"/>
      <c r="I149" s="41"/>
      <c r="J149" s="41"/>
      <c r="L149" s="41"/>
      <c r="M149" s="41"/>
      <c r="N149" s="41"/>
      <c r="O149" s="41"/>
    </row>
    <row r="150" spans="6:15" x14ac:dyDescent="0.5">
      <c r="F150" s="41"/>
      <c r="I150" s="41"/>
      <c r="J150" s="41"/>
      <c r="L150" s="41"/>
      <c r="M150" s="41"/>
      <c r="N150" s="41"/>
      <c r="O150" s="41"/>
    </row>
    <row r="151" spans="6:15" x14ac:dyDescent="0.5">
      <c r="F151" s="41"/>
      <c r="I151" s="41"/>
      <c r="J151" s="41"/>
      <c r="L151" s="41"/>
      <c r="M151" s="41"/>
      <c r="N151" s="41"/>
      <c r="O151" s="41"/>
    </row>
    <row r="152" spans="6:15" x14ac:dyDescent="0.5">
      <c r="F152" s="41"/>
      <c r="I152" s="41"/>
      <c r="J152" s="41"/>
      <c r="L152" s="41"/>
      <c r="M152" s="41"/>
      <c r="N152" s="41"/>
      <c r="O152" s="41"/>
    </row>
    <row r="153" spans="6:15" x14ac:dyDescent="0.5">
      <c r="F153" s="41"/>
      <c r="I153" s="41"/>
      <c r="J153" s="41"/>
      <c r="L153" s="41"/>
      <c r="M153" s="41"/>
      <c r="N153" s="41"/>
      <c r="O153" s="41"/>
    </row>
    <row r="154" spans="6:15" x14ac:dyDescent="0.5">
      <c r="F154" s="41"/>
      <c r="I154" s="41"/>
      <c r="J154" s="41"/>
      <c r="L154" s="41"/>
      <c r="M154" s="41"/>
      <c r="N154" s="41"/>
      <c r="O154" s="41"/>
    </row>
    <row r="155" spans="6:15" x14ac:dyDescent="0.5">
      <c r="F155" s="41"/>
      <c r="I155" s="41"/>
      <c r="J155" s="41"/>
      <c r="L155" s="41"/>
      <c r="M155" s="41"/>
      <c r="N155" s="41"/>
      <c r="O155" s="41"/>
    </row>
    <row r="156" spans="6:15" x14ac:dyDescent="0.5">
      <c r="F156" s="41"/>
      <c r="I156" s="41"/>
      <c r="J156" s="41"/>
      <c r="L156" s="41"/>
      <c r="M156" s="41"/>
      <c r="N156" s="41"/>
      <c r="O156" s="41"/>
    </row>
    <row r="157" spans="6:15" x14ac:dyDescent="0.5">
      <c r="F157" s="41"/>
      <c r="I157" s="41"/>
      <c r="J157" s="41"/>
      <c r="L157" s="41"/>
      <c r="M157" s="41"/>
      <c r="N157" s="41"/>
      <c r="O157" s="41"/>
    </row>
    <row r="158" spans="6:15" x14ac:dyDescent="0.5">
      <c r="F158" s="41"/>
      <c r="I158" s="41"/>
      <c r="J158" s="41"/>
      <c r="L158" s="41"/>
      <c r="M158" s="41"/>
      <c r="N158" s="41"/>
      <c r="O158" s="41"/>
    </row>
    <row r="159" spans="6:15" x14ac:dyDescent="0.5">
      <c r="F159" s="41"/>
      <c r="I159" s="41"/>
      <c r="J159" s="41"/>
      <c r="L159" s="41"/>
      <c r="M159" s="41"/>
      <c r="N159" s="41"/>
      <c r="O159" s="41"/>
    </row>
    <row r="160" spans="6:15" x14ac:dyDescent="0.5">
      <c r="F160" s="41"/>
      <c r="I160" s="41"/>
      <c r="J160" s="41"/>
      <c r="L160" s="41"/>
      <c r="M160" s="41"/>
      <c r="N160" s="41"/>
      <c r="O160" s="41"/>
    </row>
    <row r="161" spans="6:15" x14ac:dyDescent="0.5">
      <c r="F161" s="41"/>
      <c r="I161" s="41"/>
      <c r="J161" s="41"/>
      <c r="L161" s="41"/>
      <c r="M161" s="41"/>
      <c r="N161" s="41"/>
      <c r="O161" s="41"/>
    </row>
    <row r="162" spans="6:15" x14ac:dyDescent="0.5">
      <c r="F162" s="41"/>
      <c r="I162" s="41"/>
      <c r="J162" s="41"/>
      <c r="L162" s="41"/>
      <c r="M162" s="41"/>
      <c r="N162" s="41"/>
      <c r="O162" s="41"/>
    </row>
    <row r="163" spans="6:15" x14ac:dyDescent="0.5">
      <c r="F163" s="41"/>
      <c r="I163" s="41"/>
      <c r="J163" s="41"/>
      <c r="L163" s="41"/>
      <c r="M163" s="41"/>
      <c r="N163" s="41"/>
      <c r="O163" s="41"/>
    </row>
    <row r="164" spans="6:15" x14ac:dyDescent="0.5">
      <c r="F164" s="41"/>
      <c r="I164" s="41"/>
      <c r="J164" s="41"/>
      <c r="L164" s="41"/>
      <c r="M164" s="41"/>
      <c r="N164" s="41"/>
      <c r="O164" s="41"/>
    </row>
    <row r="165" spans="6:15" x14ac:dyDescent="0.5">
      <c r="F165" s="41"/>
      <c r="I165" s="41"/>
      <c r="J165" s="41"/>
      <c r="L165" s="41"/>
      <c r="M165" s="41"/>
      <c r="N165" s="41"/>
      <c r="O165" s="41"/>
    </row>
    <row r="166" spans="6:15" x14ac:dyDescent="0.5">
      <c r="F166" s="41"/>
      <c r="I166" s="41"/>
      <c r="J166" s="41"/>
      <c r="L166" s="41"/>
      <c r="M166" s="41"/>
      <c r="N166" s="41"/>
      <c r="O166" s="41"/>
    </row>
    <row r="167" spans="6:15" x14ac:dyDescent="0.5">
      <c r="F167" s="41"/>
      <c r="I167" s="41"/>
      <c r="J167" s="41"/>
      <c r="L167" s="41"/>
      <c r="M167" s="41"/>
      <c r="N167" s="41"/>
      <c r="O167" s="41"/>
    </row>
    <row r="168" spans="6:15" x14ac:dyDescent="0.5">
      <c r="F168" s="41"/>
      <c r="I168" s="41"/>
      <c r="J168" s="41"/>
      <c r="L168" s="41"/>
      <c r="M168" s="41"/>
      <c r="N168" s="41"/>
      <c r="O168" s="41"/>
    </row>
    <row r="169" spans="6:15" x14ac:dyDescent="0.5">
      <c r="F169" s="41"/>
      <c r="I169" s="41"/>
      <c r="J169" s="41"/>
      <c r="L169" s="41"/>
      <c r="M169" s="41"/>
      <c r="N169" s="41"/>
      <c r="O169" s="41"/>
    </row>
    <row r="170" spans="6:15" x14ac:dyDescent="0.5">
      <c r="F170" s="41"/>
      <c r="I170" s="41"/>
      <c r="J170" s="41"/>
      <c r="L170" s="41"/>
      <c r="M170" s="41"/>
      <c r="N170" s="41"/>
      <c r="O170" s="41"/>
    </row>
    <row r="171" spans="6:15" x14ac:dyDescent="0.5">
      <c r="F171" s="41"/>
      <c r="I171" s="41"/>
      <c r="J171" s="41"/>
      <c r="L171" s="41"/>
      <c r="M171" s="41"/>
      <c r="N171" s="41"/>
      <c r="O171" s="41"/>
    </row>
    <row r="172" spans="6:15" x14ac:dyDescent="0.5">
      <c r="F172" s="41"/>
      <c r="I172" s="41"/>
      <c r="J172" s="41"/>
      <c r="L172" s="41"/>
      <c r="M172" s="41"/>
      <c r="N172" s="41"/>
      <c r="O172" s="41"/>
    </row>
    <row r="173" spans="6:15" x14ac:dyDescent="0.5">
      <c r="F173" s="41"/>
      <c r="I173" s="41"/>
      <c r="J173" s="41"/>
      <c r="L173" s="41"/>
      <c r="M173" s="41"/>
      <c r="N173" s="41"/>
      <c r="O173" s="41"/>
    </row>
    <row r="174" spans="6:15" x14ac:dyDescent="0.5">
      <c r="F174" s="41"/>
      <c r="I174" s="41"/>
      <c r="J174" s="41"/>
      <c r="L174" s="41"/>
      <c r="M174" s="41"/>
      <c r="N174" s="41"/>
      <c r="O174" s="41"/>
    </row>
    <row r="175" spans="6:15" x14ac:dyDescent="0.5">
      <c r="F175" s="41"/>
      <c r="I175" s="41"/>
      <c r="J175" s="41"/>
      <c r="L175" s="41"/>
      <c r="M175" s="41"/>
      <c r="N175" s="41"/>
      <c r="O175" s="41"/>
    </row>
    <row r="176" spans="6:15" x14ac:dyDescent="0.5">
      <c r="F176" s="41"/>
      <c r="I176" s="41"/>
      <c r="J176" s="41"/>
      <c r="L176" s="41"/>
      <c r="M176" s="41"/>
      <c r="N176" s="41"/>
      <c r="O176" s="41"/>
    </row>
    <row r="177" spans="6:15" x14ac:dyDescent="0.5">
      <c r="F177" s="41"/>
      <c r="I177" s="41"/>
      <c r="J177" s="41"/>
      <c r="L177" s="41"/>
      <c r="M177" s="41"/>
      <c r="N177" s="41"/>
      <c r="O177" s="41"/>
    </row>
    <row r="178" spans="6:15" x14ac:dyDescent="0.5">
      <c r="F178" s="41"/>
      <c r="I178" s="41"/>
      <c r="J178" s="41"/>
      <c r="L178" s="41"/>
      <c r="M178" s="41"/>
      <c r="N178" s="41"/>
      <c r="O178" s="41"/>
    </row>
    <row r="179" spans="6:15" x14ac:dyDescent="0.5">
      <c r="F179" s="41"/>
      <c r="I179" s="41"/>
      <c r="J179" s="41"/>
      <c r="L179" s="41"/>
      <c r="M179" s="41"/>
      <c r="N179" s="41"/>
      <c r="O179" s="41"/>
    </row>
    <row r="180" spans="6:15" x14ac:dyDescent="0.5">
      <c r="F180" s="41"/>
      <c r="I180" s="41"/>
      <c r="J180" s="41"/>
      <c r="L180" s="41"/>
      <c r="M180" s="41"/>
      <c r="N180" s="41"/>
      <c r="O180" s="41"/>
    </row>
    <row r="181" spans="6:15" x14ac:dyDescent="0.5">
      <c r="F181" s="41"/>
      <c r="I181" s="41"/>
      <c r="J181" s="41"/>
      <c r="L181" s="41"/>
      <c r="M181" s="41"/>
      <c r="N181" s="41"/>
      <c r="O181" s="41"/>
    </row>
    <row r="182" spans="6:15" x14ac:dyDescent="0.5">
      <c r="F182" s="41"/>
      <c r="I182" s="41"/>
      <c r="J182" s="41"/>
      <c r="L182" s="41"/>
      <c r="M182" s="41"/>
      <c r="N182" s="41"/>
      <c r="O182" s="41"/>
    </row>
    <row r="183" spans="6:15" x14ac:dyDescent="0.5">
      <c r="F183" s="41"/>
      <c r="I183" s="41"/>
      <c r="J183" s="41"/>
      <c r="L183" s="41"/>
      <c r="M183" s="41"/>
      <c r="N183" s="41"/>
      <c r="O183" s="41"/>
    </row>
    <row r="184" spans="6:15" x14ac:dyDescent="0.5">
      <c r="F184" s="41"/>
      <c r="I184" s="41"/>
      <c r="J184" s="41"/>
      <c r="L184" s="41"/>
      <c r="M184" s="41"/>
      <c r="N184" s="41"/>
      <c r="O184" s="41"/>
    </row>
    <row r="185" spans="6:15" x14ac:dyDescent="0.5">
      <c r="F185" s="41"/>
      <c r="I185" s="41"/>
      <c r="J185" s="41"/>
      <c r="L185" s="41"/>
      <c r="M185" s="41"/>
      <c r="N185" s="41"/>
      <c r="O185" s="41"/>
    </row>
    <row r="186" spans="6:15" x14ac:dyDescent="0.5">
      <c r="F186" s="41"/>
      <c r="I186" s="41"/>
      <c r="J186" s="41"/>
      <c r="L186" s="41"/>
      <c r="M186" s="41"/>
      <c r="N186" s="41"/>
      <c r="O186" s="41"/>
    </row>
    <row r="187" spans="6:15" x14ac:dyDescent="0.5">
      <c r="F187" s="41"/>
      <c r="I187" s="41"/>
      <c r="J187" s="41"/>
      <c r="L187" s="41"/>
      <c r="M187" s="41"/>
      <c r="N187" s="41"/>
      <c r="O187" s="41"/>
    </row>
    <row r="188" spans="6:15" x14ac:dyDescent="0.5">
      <c r="F188" s="41"/>
      <c r="I188" s="41"/>
      <c r="J188" s="41"/>
      <c r="L188" s="41"/>
      <c r="M188" s="41"/>
      <c r="N188" s="41"/>
      <c r="O188" s="41"/>
    </row>
    <row r="189" spans="6:15" x14ac:dyDescent="0.5">
      <c r="F189" s="41"/>
      <c r="I189" s="41"/>
      <c r="J189" s="41"/>
      <c r="L189" s="41"/>
      <c r="M189" s="41"/>
      <c r="N189" s="41"/>
      <c r="O189" s="41"/>
    </row>
    <row r="190" spans="6:15" x14ac:dyDescent="0.5">
      <c r="F190" s="41"/>
      <c r="I190" s="41"/>
      <c r="J190" s="41"/>
      <c r="L190" s="41"/>
      <c r="M190" s="41"/>
      <c r="N190" s="41"/>
      <c r="O190" s="41"/>
    </row>
    <row r="191" spans="6:15" x14ac:dyDescent="0.5">
      <c r="F191" s="41"/>
      <c r="I191" s="41"/>
      <c r="J191" s="41"/>
      <c r="L191" s="41"/>
      <c r="M191" s="41"/>
      <c r="N191" s="41"/>
      <c r="O191" s="41"/>
    </row>
    <row r="192" spans="6:15" x14ac:dyDescent="0.5">
      <c r="F192" s="41"/>
      <c r="I192" s="41"/>
      <c r="J192" s="41"/>
      <c r="L192" s="41"/>
      <c r="M192" s="41"/>
      <c r="N192" s="41"/>
      <c r="O192" s="41"/>
    </row>
    <row r="193" spans="6:15" x14ac:dyDescent="0.5">
      <c r="F193" s="41"/>
      <c r="I193" s="41"/>
      <c r="J193" s="41"/>
      <c r="L193" s="41"/>
      <c r="M193" s="41"/>
      <c r="N193" s="41"/>
      <c r="O193" s="41"/>
    </row>
    <row r="194" spans="6:15" x14ac:dyDescent="0.5">
      <c r="F194" s="41"/>
      <c r="I194" s="41"/>
      <c r="J194" s="41"/>
      <c r="L194" s="41"/>
      <c r="M194" s="41"/>
      <c r="N194" s="41"/>
      <c r="O194" s="41"/>
    </row>
    <row r="195" spans="6:15" x14ac:dyDescent="0.5">
      <c r="F195" s="41"/>
      <c r="I195" s="41"/>
      <c r="J195" s="41"/>
      <c r="L195" s="41"/>
      <c r="M195" s="41"/>
      <c r="N195" s="41"/>
      <c r="O195" s="41"/>
    </row>
    <row r="196" spans="6:15" x14ac:dyDescent="0.5">
      <c r="F196" s="41"/>
      <c r="I196" s="41"/>
      <c r="J196" s="41"/>
      <c r="L196" s="41"/>
      <c r="M196" s="41"/>
      <c r="N196" s="41"/>
      <c r="O196" s="41"/>
    </row>
    <row r="197" spans="6:15" x14ac:dyDescent="0.5">
      <c r="F197" s="41"/>
      <c r="I197" s="41"/>
      <c r="J197" s="41"/>
      <c r="L197" s="41"/>
      <c r="M197" s="41"/>
      <c r="N197" s="41"/>
      <c r="O197" s="41"/>
    </row>
    <row r="198" spans="6:15" x14ac:dyDescent="0.5">
      <c r="F198" s="41"/>
      <c r="I198" s="41"/>
      <c r="J198" s="41"/>
      <c r="L198" s="41"/>
      <c r="M198" s="41"/>
      <c r="N198" s="41"/>
      <c r="O198" s="41"/>
    </row>
    <row r="199" spans="6:15" x14ac:dyDescent="0.5">
      <c r="F199" s="41"/>
      <c r="I199" s="41"/>
      <c r="J199" s="41"/>
      <c r="L199" s="41"/>
      <c r="M199" s="41"/>
      <c r="N199" s="41"/>
      <c r="O199" s="41"/>
    </row>
    <row r="200" spans="6:15" x14ac:dyDescent="0.5">
      <c r="F200" s="41"/>
      <c r="I200" s="41"/>
      <c r="J200" s="41"/>
      <c r="L200" s="41"/>
      <c r="M200" s="41"/>
      <c r="N200" s="41"/>
      <c r="O200" s="41"/>
    </row>
    <row r="201" spans="6:15" x14ac:dyDescent="0.5">
      <c r="F201" s="41"/>
      <c r="I201" s="41"/>
      <c r="J201" s="41"/>
      <c r="L201" s="41"/>
      <c r="M201" s="41"/>
      <c r="N201" s="41"/>
      <c r="O201" s="41"/>
    </row>
    <row r="202" spans="6:15" x14ac:dyDescent="0.5">
      <c r="F202" s="41"/>
      <c r="I202" s="41"/>
      <c r="J202" s="41"/>
      <c r="L202" s="41"/>
      <c r="M202" s="41"/>
      <c r="N202" s="41"/>
      <c r="O202" s="41"/>
    </row>
    <row r="203" spans="6:15" x14ac:dyDescent="0.5">
      <c r="F203" s="41"/>
      <c r="I203" s="41"/>
      <c r="J203" s="41"/>
      <c r="L203" s="41"/>
      <c r="M203" s="41"/>
      <c r="N203" s="41"/>
      <c r="O203" s="41"/>
    </row>
    <row r="204" spans="6:15" x14ac:dyDescent="0.5">
      <c r="F204" s="41"/>
      <c r="I204" s="41"/>
      <c r="J204" s="41"/>
      <c r="L204" s="41"/>
      <c r="M204" s="41"/>
      <c r="N204" s="41"/>
      <c r="O204" s="41"/>
    </row>
    <row r="205" spans="6:15" x14ac:dyDescent="0.5">
      <c r="F205" s="41"/>
      <c r="I205" s="41"/>
      <c r="J205" s="41"/>
      <c r="L205" s="41"/>
      <c r="M205" s="41"/>
      <c r="N205" s="41"/>
      <c r="O205" s="41"/>
    </row>
    <row r="206" spans="6:15" x14ac:dyDescent="0.5">
      <c r="F206" s="41"/>
      <c r="I206" s="41"/>
      <c r="J206" s="41"/>
      <c r="L206" s="41"/>
      <c r="M206" s="41"/>
      <c r="N206" s="41"/>
      <c r="O206" s="41"/>
    </row>
    <row r="207" spans="6:15" x14ac:dyDescent="0.5">
      <c r="F207" s="41"/>
      <c r="I207" s="41"/>
      <c r="J207" s="41"/>
      <c r="L207" s="41"/>
      <c r="M207" s="41"/>
      <c r="N207" s="41"/>
      <c r="O207" s="41"/>
    </row>
    <row r="208" spans="6:15" x14ac:dyDescent="0.5">
      <c r="F208" s="41"/>
      <c r="I208" s="41"/>
      <c r="J208" s="41"/>
      <c r="L208" s="41"/>
      <c r="M208" s="41"/>
      <c r="N208" s="41"/>
      <c r="O208" s="41"/>
    </row>
    <row r="209" spans="6:15" x14ac:dyDescent="0.5">
      <c r="F209" s="41"/>
      <c r="I209" s="41"/>
      <c r="J209" s="41"/>
      <c r="L209" s="41"/>
      <c r="M209" s="41"/>
      <c r="N209" s="41"/>
      <c r="O209" s="41"/>
    </row>
    <row r="210" spans="6:15" x14ac:dyDescent="0.5">
      <c r="F210" s="41"/>
      <c r="I210" s="41"/>
      <c r="J210" s="41"/>
      <c r="L210" s="41"/>
      <c r="M210" s="41"/>
      <c r="N210" s="41"/>
      <c r="O210" s="41"/>
    </row>
    <row r="211" spans="6:15" x14ac:dyDescent="0.5">
      <c r="F211" s="41"/>
      <c r="I211" s="41"/>
      <c r="J211" s="41"/>
      <c r="L211" s="41"/>
      <c r="M211" s="41"/>
      <c r="N211" s="41"/>
      <c r="O211" s="41"/>
    </row>
    <row r="212" spans="6:15" x14ac:dyDescent="0.5">
      <c r="F212" s="41"/>
      <c r="I212" s="41"/>
      <c r="J212" s="41"/>
      <c r="L212" s="41"/>
      <c r="M212" s="41"/>
      <c r="N212" s="41"/>
      <c r="O212" s="41"/>
    </row>
    <row r="213" spans="6:15" x14ac:dyDescent="0.5">
      <c r="F213" s="41"/>
      <c r="I213" s="41"/>
      <c r="J213" s="41"/>
      <c r="L213" s="41"/>
      <c r="M213" s="41"/>
      <c r="N213" s="41"/>
      <c r="O213" s="41"/>
    </row>
    <row r="214" spans="6:15" x14ac:dyDescent="0.5">
      <c r="F214" s="41"/>
      <c r="I214" s="41"/>
      <c r="J214" s="41"/>
      <c r="L214" s="41"/>
      <c r="M214" s="41"/>
      <c r="N214" s="41"/>
      <c r="O214" s="41"/>
    </row>
    <row r="215" spans="6:15" x14ac:dyDescent="0.5">
      <c r="F215" s="41"/>
      <c r="I215" s="41"/>
      <c r="J215" s="41"/>
      <c r="L215" s="41"/>
      <c r="M215" s="41"/>
      <c r="N215" s="41"/>
      <c r="O215" s="41"/>
    </row>
    <row r="216" spans="6:15" x14ac:dyDescent="0.5">
      <c r="F216" s="41"/>
      <c r="I216" s="41"/>
      <c r="J216" s="41"/>
      <c r="L216" s="41"/>
      <c r="M216" s="41"/>
      <c r="N216" s="41"/>
      <c r="O216" s="41"/>
    </row>
    <row r="217" spans="6:15" x14ac:dyDescent="0.5">
      <c r="F217" s="41"/>
      <c r="I217" s="41"/>
      <c r="J217" s="41"/>
      <c r="L217" s="41"/>
      <c r="M217" s="41"/>
      <c r="N217" s="41"/>
      <c r="O217" s="41"/>
    </row>
    <row r="218" spans="6:15" x14ac:dyDescent="0.5">
      <c r="F218" s="41"/>
      <c r="I218" s="41"/>
      <c r="J218" s="41"/>
      <c r="L218" s="41"/>
      <c r="M218" s="41"/>
      <c r="N218" s="41"/>
      <c r="O218" s="41"/>
    </row>
    <row r="219" spans="6:15" x14ac:dyDescent="0.5">
      <c r="F219" s="41"/>
      <c r="I219" s="41"/>
      <c r="J219" s="41"/>
      <c r="L219" s="41"/>
      <c r="M219" s="41"/>
      <c r="N219" s="41"/>
      <c r="O219" s="41"/>
    </row>
    <row r="220" spans="6:15" x14ac:dyDescent="0.5">
      <c r="F220" s="41"/>
      <c r="I220" s="41"/>
      <c r="J220" s="41"/>
      <c r="L220" s="41"/>
      <c r="M220" s="41"/>
      <c r="N220" s="41"/>
      <c r="O220" s="41"/>
    </row>
    <row r="221" spans="6:15" x14ac:dyDescent="0.5">
      <c r="F221" s="41"/>
      <c r="I221" s="41"/>
      <c r="J221" s="41"/>
      <c r="L221" s="41"/>
      <c r="M221" s="41"/>
      <c r="N221" s="41"/>
      <c r="O221" s="41"/>
    </row>
    <row r="222" spans="6:15" x14ac:dyDescent="0.5">
      <c r="F222" s="41"/>
      <c r="I222" s="41"/>
      <c r="J222" s="41"/>
      <c r="L222" s="41"/>
      <c r="M222" s="41"/>
      <c r="N222" s="41"/>
      <c r="O222" s="41"/>
    </row>
    <row r="223" spans="6:15" x14ac:dyDescent="0.5">
      <c r="F223" s="41"/>
      <c r="I223" s="41"/>
      <c r="J223" s="41"/>
      <c r="L223" s="41"/>
      <c r="M223" s="41"/>
      <c r="N223" s="41"/>
      <c r="O223" s="41"/>
    </row>
    <row r="224" spans="6:15" x14ac:dyDescent="0.5">
      <c r="F224" s="41"/>
      <c r="I224" s="41"/>
      <c r="J224" s="41"/>
      <c r="L224" s="41"/>
      <c r="M224" s="41"/>
      <c r="N224" s="41"/>
      <c r="O224" s="41"/>
    </row>
    <row r="225" spans="6:15" x14ac:dyDescent="0.5">
      <c r="F225" s="41"/>
      <c r="I225" s="41"/>
      <c r="J225" s="41"/>
      <c r="L225" s="41"/>
      <c r="M225" s="41"/>
      <c r="N225" s="41"/>
      <c r="O225" s="41"/>
    </row>
    <row r="226" spans="6:15" x14ac:dyDescent="0.5">
      <c r="F226" s="41"/>
      <c r="I226" s="41"/>
      <c r="J226" s="41"/>
      <c r="L226" s="41"/>
      <c r="M226" s="41"/>
      <c r="N226" s="41"/>
      <c r="O226" s="41"/>
    </row>
    <row r="227" spans="6:15" x14ac:dyDescent="0.5">
      <c r="F227" s="41"/>
      <c r="I227" s="41"/>
      <c r="J227" s="41"/>
      <c r="L227" s="41"/>
      <c r="M227" s="41"/>
      <c r="N227" s="41"/>
      <c r="O227" s="41"/>
    </row>
    <row r="228" spans="6:15" x14ac:dyDescent="0.5">
      <c r="F228" s="41"/>
      <c r="I228" s="41"/>
      <c r="J228" s="41"/>
      <c r="L228" s="41"/>
      <c r="M228" s="41"/>
      <c r="N228" s="41"/>
      <c r="O228" s="41"/>
    </row>
    <row r="229" spans="6:15" x14ac:dyDescent="0.5">
      <c r="F229" s="41"/>
      <c r="I229" s="41"/>
      <c r="J229" s="41"/>
      <c r="L229" s="41"/>
      <c r="M229" s="41"/>
      <c r="N229" s="41"/>
      <c r="O229" s="41"/>
    </row>
    <row r="230" spans="6:15" x14ac:dyDescent="0.5">
      <c r="F230" s="41"/>
      <c r="I230" s="41"/>
      <c r="J230" s="41"/>
      <c r="L230" s="41"/>
      <c r="M230" s="41"/>
      <c r="N230" s="41"/>
      <c r="O230" s="41"/>
    </row>
    <row r="231" spans="6:15" x14ac:dyDescent="0.5">
      <c r="F231" s="41"/>
      <c r="I231" s="41"/>
      <c r="J231" s="41"/>
      <c r="L231" s="41"/>
      <c r="M231" s="41"/>
      <c r="N231" s="41"/>
      <c r="O231" s="41"/>
    </row>
    <row r="232" spans="6:15" x14ac:dyDescent="0.5">
      <c r="F232" s="41"/>
      <c r="I232" s="41"/>
      <c r="J232" s="41"/>
      <c r="L232" s="41"/>
      <c r="M232" s="41"/>
      <c r="N232" s="41"/>
      <c r="O232" s="41"/>
    </row>
    <row r="233" spans="6:15" x14ac:dyDescent="0.5">
      <c r="F233" s="41"/>
      <c r="I233" s="41"/>
      <c r="J233" s="41"/>
      <c r="L233" s="41"/>
      <c r="M233" s="41"/>
      <c r="N233" s="41"/>
      <c r="O233" s="41"/>
    </row>
    <row r="234" spans="6:15" x14ac:dyDescent="0.5">
      <c r="F234" s="41"/>
      <c r="I234" s="41"/>
      <c r="J234" s="41"/>
      <c r="L234" s="41"/>
      <c r="M234" s="41"/>
      <c r="N234" s="41"/>
      <c r="O234" s="41"/>
    </row>
    <row r="235" spans="6:15" x14ac:dyDescent="0.5">
      <c r="F235" s="41"/>
      <c r="I235" s="41"/>
      <c r="J235" s="41"/>
      <c r="L235" s="41"/>
      <c r="M235" s="41"/>
      <c r="N235" s="41"/>
      <c r="O235" s="41"/>
    </row>
    <row r="236" spans="6:15" x14ac:dyDescent="0.5">
      <c r="F236" s="41"/>
      <c r="I236" s="41"/>
      <c r="J236" s="41"/>
      <c r="L236" s="41"/>
      <c r="M236" s="41"/>
      <c r="N236" s="41"/>
      <c r="O236" s="41"/>
    </row>
    <row r="237" spans="6:15" x14ac:dyDescent="0.5">
      <c r="F237" s="41"/>
      <c r="I237" s="41"/>
      <c r="J237" s="41"/>
      <c r="L237" s="41"/>
      <c r="M237" s="41"/>
      <c r="N237" s="41"/>
      <c r="O237" s="41"/>
    </row>
    <row r="238" spans="6:15" x14ac:dyDescent="0.5">
      <c r="F238" s="41"/>
      <c r="I238" s="41"/>
      <c r="J238" s="41"/>
      <c r="L238" s="41"/>
      <c r="M238" s="41"/>
      <c r="N238" s="41"/>
      <c r="O238" s="41"/>
    </row>
    <row r="239" spans="6:15" x14ac:dyDescent="0.5">
      <c r="F239" s="41"/>
      <c r="I239" s="41"/>
      <c r="J239" s="41"/>
      <c r="L239" s="41"/>
      <c r="M239" s="41"/>
      <c r="N239" s="41"/>
      <c r="O239" s="41"/>
    </row>
    <row r="240" spans="6:15" x14ac:dyDescent="0.5">
      <c r="F240" s="41"/>
      <c r="I240" s="41"/>
      <c r="J240" s="41"/>
      <c r="L240" s="41"/>
      <c r="M240" s="41"/>
      <c r="N240" s="41"/>
      <c r="O240" s="41"/>
    </row>
    <row r="241" spans="6:15" x14ac:dyDescent="0.5">
      <c r="F241" s="41"/>
      <c r="I241" s="41"/>
      <c r="J241" s="41"/>
      <c r="L241" s="41"/>
      <c r="M241" s="41"/>
      <c r="N241" s="41"/>
      <c r="O241" s="41"/>
    </row>
    <row r="242" spans="6:15" x14ac:dyDescent="0.5">
      <c r="F242" s="41"/>
      <c r="I242" s="41"/>
      <c r="J242" s="41"/>
      <c r="L242" s="41"/>
      <c r="M242" s="41"/>
      <c r="N242" s="41"/>
      <c r="O242" s="41"/>
    </row>
    <row r="243" spans="6:15" x14ac:dyDescent="0.5">
      <c r="F243" s="41"/>
      <c r="I243" s="41"/>
      <c r="J243" s="41"/>
      <c r="L243" s="41"/>
      <c r="M243" s="41"/>
      <c r="N243" s="41"/>
      <c r="O243" s="41"/>
    </row>
    <row r="244" spans="6:15" x14ac:dyDescent="0.5">
      <c r="F244" s="41"/>
      <c r="I244" s="41"/>
      <c r="J244" s="41"/>
      <c r="L244" s="41"/>
      <c r="M244" s="41"/>
      <c r="N244" s="41"/>
      <c r="O244" s="41"/>
    </row>
    <row r="245" spans="6:15" x14ac:dyDescent="0.5">
      <c r="F245" s="41"/>
      <c r="I245" s="41"/>
      <c r="J245" s="41"/>
      <c r="L245" s="41"/>
      <c r="M245" s="41"/>
      <c r="N245" s="41"/>
      <c r="O245" s="41"/>
    </row>
    <row r="246" spans="6:15" x14ac:dyDescent="0.5">
      <c r="F246" s="41"/>
      <c r="I246" s="41"/>
      <c r="J246" s="41"/>
      <c r="L246" s="41"/>
      <c r="M246" s="41"/>
      <c r="N246" s="41"/>
      <c r="O246" s="41"/>
    </row>
    <row r="247" spans="6:15" x14ac:dyDescent="0.5">
      <c r="F247" s="41"/>
      <c r="I247" s="41"/>
      <c r="J247" s="41"/>
      <c r="L247" s="41"/>
      <c r="M247" s="41"/>
      <c r="N247" s="41"/>
      <c r="O247" s="41"/>
    </row>
    <row r="248" spans="6:15" x14ac:dyDescent="0.5">
      <c r="F248" s="41"/>
      <c r="I248" s="41"/>
      <c r="J248" s="41"/>
      <c r="L248" s="41"/>
      <c r="M248" s="41"/>
      <c r="N248" s="41"/>
      <c r="O248" s="41"/>
    </row>
    <row r="249" spans="6:15" x14ac:dyDescent="0.5">
      <c r="F249" s="41"/>
      <c r="I249" s="41"/>
      <c r="J249" s="41"/>
      <c r="L249" s="41"/>
      <c r="M249" s="41"/>
      <c r="N249" s="41"/>
      <c r="O249" s="41"/>
    </row>
    <row r="250" spans="6:15" x14ac:dyDescent="0.5">
      <c r="F250" s="41"/>
      <c r="I250" s="41"/>
      <c r="J250" s="41"/>
      <c r="L250" s="41"/>
      <c r="M250" s="41"/>
      <c r="N250" s="41"/>
      <c r="O250" s="41"/>
    </row>
    <row r="251" spans="6:15" x14ac:dyDescent="0.5">
      <c r="F251" s="41"/>
      <c r="I251" s="41"/>
      <c r="J251" s="41"/>
      <c r="L251" s="41"/>
      <c r="M251" s="41"/>
      <c r="N251" s="41"/>
      <c r="O251" s="41"/>
    </row>
    <row r="252" spans="6:15" x14ac:dyDescent="0.5">
      <c r="F252" s="41"/>
      <c r="I252" s="41"/>
      <c r="J252" s="41"/>
      <c r="L252" s="41"/>
      <c r="M252" s="41"/>
      <c r="N252" s="41"/>
      <c r="O252" s="41"/>
    </row>
    <row r="253" spans="6:15" x14ac:dyDescent="0.5">
      <c r="F253" s="41"/>
      <c r="I253" s="41"/>
      <c r="J253" s="41"/>
      <c r="L253" s="41"/>
      <c r="M253" s="41"/>
      <c r="N253" s="41"/>
      <c r="O253" s="41"/>
    </row>
    <row r="254" spans="6:15" x14ac:dyDescent="0.5">
      <c r="F254" s="41"/>
      <c r="I254" s="41"/>
      <c r="J254" s="41"/>
      <c r="L254" s="41"/>
      <c r="M254" s="41"/>
      <c r="N254" s="41"/>
      <c r="O254" s="41"/>
    </row>
    <row r="255" spans="6:15" x14ac:dyDescent="0.5">
      <c r="F255" s="41"/>
      <c r="I255" s="41"/>
      <c r="J255" s="41"/>
      <c r="L255" s="41"/>
      <c r="M255" s="41"/>
      <c r="N255" s="41"/>
      <c r="O255" s="41"/>
    </row>
    <row r="256" spans="6:15" x14ac:dyDescent="0.5">
      <c r="F256" s="41"/>
      <c r="I256" s="41"/>
      <c r="J256" s="41"/>
      <c r="L256" s="41"/>
      <c r="M256" s="41"/>
      <c r="N256" s="41"/>
      <c r="O256" s="41"/>
    </row>
    <row r="257" spans="6:15" x14ac:dyDescent="0.5">
      <c r="F257" s="41"/>
      <c r="I257" s="41"/>
      <c r="J257" s="41"/>
      <c r="L257" s="41"/>
      <c r="M257" s="41"/>
      <c r="N257" s="41"/>
      <c r="O257" s="41"/>
    </row>
    <row r="258" spans="6:15" x14ac:dyDescent="0.5">
      <c r="F258" s="41"/>
      <c r="I258" s="41"/>
      <c r="J258" s="41"/>
      <c r="L258" s="41"/>
      <c r="M258" s="41"/>
      <c r="N258" s="41"/>
      <c r="O258" s="41"/>
    </row>
    <row r="259" spans="6:15" x14ac:dyDescent="0.5">
      <c r="F259" s="41"/>
      <c r="I259" s="41"/>
      <c r="J259" s="41"/>
      <c r="L259" s="41"/>
      <c r="M259" s="41"/>
      <c r="N259" s="41"/>
      <c r="O259" s="41"/>
    </row>
    <row r="260" spans="6:15" x14ac:dyDescent="0.5">
      <c r="F260" s="41"/>
      <c r="I260" s="41"/>
      <c r="J260" s="41"/>
      <c r="L260" s="41"/>
      <c r="M260" s="41"/>
      <c r="N260" s="41"/>
      <c r="O260" s="41"/>
    </row>
    <row r="261" spans="6:15" x14ac:dyDescent="0.5">
      <c r="F261" s="41"/>
      <c r="I261" s="41"/>
      <c r="J261" s="41"/>
      <c r="L261" s="41"/>
      <c r="M261" s="41"/>
      <c r="N261" s="41"/>
      <c r="O261" s="41"/>
    </row>
    <row r="262" spans="6:15" x14ac:dyDescent="0.5">
      <c r="F262" s="41"/>
      <c r="I262" s="41"/>
      <c r="J262" s="41"/>
      <c r="L262" s="41"/>
      <c r="M262" s="41"/>
      <c r="N262" s="41"/>
      <c r="O262" s="41"/>
    </row>
    <row r="263" spans="6:15" x14ac:dyDescent="0.5">
      <c r="F263" s="41"/>
      <c r="I263" s="41"/>
      <c r="J263" s="41"/>
      <c r="L263" s="41"/>
      <c r="M263" s="41"/>
      <c r="N263" s="41"/>
      <c r="O263" s="41"/>
    </row>
    <row r="264" spans="6:15" x14ac:dyDescent="0.5">
      <c r="F264" s="41"/>
      <c r="I264" s="41"/>
      <c r="J264" s="41"/>
      <c r="L264" s="41"/>
      <c r="M264" s="41"/>
      <c r="N264" s="41"/>
      <c r="O264" s="41"/>
    </row>
    <row r="265" spans="6:15" x14ac:dyDescent="0.5">
      <c r="F265" s="41"/>
      <c r="I265" s="41"/>
      <c r="J265" s="41"/>
      <c r="L265" s="41"/>
      <c r="M265" s="41"/>
      <c r="N265" s="41"/>
      <c r="O265" s="41"/>
    </row>
    <row r="266" spans="6:15" x14ac:dyDescent="0.5">
      <c r="F266" s="41"/>
      <c r="I266" s="41"/>
      <c r="J266" s="41"/>
      <c r="L266" s="41"/>
      <c r="M266" s="41"/>
      <c r="N266" s="41"/>
      <c r="O266" s="41"/>
    </row>
    <row r="267" spans="6:15" x14ac:dyDescent="0.5">
      <c r="F267" s="41"/>
      <c r="I267" s="41"/>
      <c r="J267" s="41"/>
      <c r="L267" s="41"/>
      <c r="M267" s="41"/>
      <c r="N267" s="41"/>
      <c r="O267" s="41"/>
    </row>
    <row r="268" spans="6:15" x14ac:dyDescent="0.5">
      <c r="F268" s="41"/>
      <c r="I268" s="41"/>
      <c r="J268" s="41"/>
      <c r="L268" s="41"/>
      <c r="M268" s="41"/>
      <c r="N268" s="41"/>
      <c r="O268" s="41"/>
    </row>
    <row r="269" spans="6:15" x14ac:dyDescent="0.5">
      <c r="F269" s="41"/>
      <c r="I269" s="41"/>
      <c r="J269" s="41"/>
      <c r="L269" s="41"/>
      <c r="M269" s="41"/>
      <c r="N269" s="41"/>
      <c r="O269" s="41"/>
    </row>
    <row r="270" spans="6:15" x14ac:dyDescent="0.5">
      <c r="F270" s="41"/>
      <c r="I270" s="41"/>
      <c r="J270" s="41"/>
      <c r="L270" s="41"/>
      <c r="M270" s="41"/>
      <c r="N270" s="41"/>
      <c r="O270" s="41"/>
    </row>
    <row r="271" spans="6:15" x14ac:dyDescent="0.5">
      <c r="F271" s="41"/>
      <c r="I271" s="41"/>
      <c r="J271" s="41"/>
      <c r="L271" s="41"/>
      <c r="M271" s="41"/>
      <c r="N271" s="41"/>
      <c r="O271" s="41"/>
    </row>
    <row r="272" spans="6:15" x14ac:dyDescent="0.5">
      <c r="F272" s="41"/>
      <c r="I272" s="41"/>
      <c r="J272" s="41"/>
      <c r="L272" s="41"/>
      <c r="M272" s="41"/>
      <c r="N272" s="41"/>
      <c r="O272" s="41"/>
    </row>
    <row r="273" spans="6:15" x14ac:dyDescent="0.5">
      <c r="F273" s="41"/>
      <c r="I273" s="41"/>
      <c r="J273" s="41"/>
      <c r="L273" s="41"/>
      <c r="M273" s="41"/>
      <c r="N273" s="41"/>
      <c r="O273" s="41"/>
    </row>
    <row r="274" spans="6:15" x14ac:dyDescent="0.5">
      <c r="F274" s="41"/>
      <c r="I274" s="41"/>
      <c r="J274" s="41"/>
      <c r="L274" s="41"/>
      <c r="M274" s="41"/>
      <c r="N274" s="41"/>
      <c r="O274" s="41"/>
    </row>
    <row r="275" spans="6:15" x14ac:dyDescent="0.5">
      <c r="F275" s="41"/>
      <c r="I275" s="41"/>
      <c r="J275" s="41"/>
      <c r="L275" s="41"/>
      <c r="M275" s="41"/>
      <c r="N275" s="41"/>
      <c r="O275" s="41"/>
    </row>
    <row r="276" spans="6:15" x14ac:dyDescent="0.5">
      <c r="F276" s="41"/>
      <c r="I276" s="41"/>
      <c r="J276" s="41"/>
      <c r="L276" s="41"/>
      <c r="M276" s="41"/>
      <c r="N276" s="41"/>
      <c r="O276" s="41"/>
    </row>
    <row r="277" spans="6:15" x14ac:dyDescent="0.5">
      <c r="F277" s="41"/>
      <c r="I277" s="41"/>
      <c r="J277" s="41"/>
      <c r="L277" s="41"/>
      <c r="M277" s="41"/>
      <c r="N277" s="41"/>
      <c r="O277" s="41"/>
    </row>
    <row r="278" spans="6:15" x14ac:dyDescent="0.5">
      <c r="F278" s="41"/>
      <c r="I278" s="41"/>
      <c r="J278" s="41"/>
      <c r="L278" s="41"/>
      <c r="M278" s="41"/>
      <c r="N278" s="41"/>
      <c r="O278" s="41"/>
    </row>
    <row r="279" spans="6:15" x14ac:dyDescent="0.5">
      <c r="F279" s="41"/>
      <c r="I279" s="41"/>
      <c r="J279" s="41"/>
      <c r="L279" s="41"/>
      <c r="M279" s="41"/>
      <c r="N279" s="41"/>
      <c r="O279" s="41"/>
    </row>
    <row r="280" spans="6:15" x14ac:dyDescent="0.5">
      <c r="F280" s="41"/>
      <c r="I280" s="41"/>
      <c r="J280" s="41"/>
      <c r="L280" s="41"/>
      <c r="M280" s="41"/>
      <c r="N280" s="41"/>
      <c r="O280" s="41"/>
    </row>
    <row r="281" spans="6:15" x14ac:dyDescent="0.5">
      <c r="F281" s="41"/>
      <c r="I281" s="41"/>
      <c r="J281" s="41"/>
      <c r="L281" s="41"/>
      <c r="M281" s="41"/>
      <c r="N281" s="41"/>
      <c r="O281" s="41"/>
    </row>
    <row r="282" spans="6:15" x14ac:dyDescent="0.5">
      <c r="F282" s="41"/>
      <c r="I282" s="41"/>
      <c r="J282" s="41"/>
      <c r="L282" s="41"/>
      <c r="M282" s="41"/>
      <c r="N282" s="41"/>
      <c r="O282" s="41"/>
    </row>
    <row r="283" spans="6:15" x14ac:dyDescent="0.5">
      <c r="F283" s="41"/>
      <c r="I283" s="41"/>
      <c r="J283" s="41"/>
      <c r="L283" s="41"/>
      <c r="M283" s="41"/>
      <c r="N283" s="41"/>
      <c r="O283" s="41"/>
    </row>
    <row r="284" spans="6:15" x14ac:dyDescent="0.5">
      <c r="F284" s="41"/>
      <c r="I284" s="41"/>
      <c r="J284" s="41"/>
      <c r="L284" s="41"/>
      <c r="M284" s="41"/>
      <c r="N284" s="41"/>
      <c r="O284" s="41"/>
    </row>
    <row r="285" spans="6:15" x14ac:dyDescent="0.5">
      <c r="F285" s="41"/>
      <c r="I285" s="41"/>
      <c r="J285" s="41"/>
      <c r="L285" s="41"/>
      <c r="M285" s="41"/>
      <c r="N285" s="41"/>
      <c r="O285" s="41"/>
    </row>
    <row r="286" spans="6:15" x14ac:dyDescent="0.5">
      <c r="F286" s="41"/>
      <c r="I286" s="41"/>
      <c r="J286" s="41"/>
      <c r="L286" s="41"/>
      <c r="M286" s="41"/>
      <c r="N286" s="41"/>
      <c r="O286" s="41"/>
    </row>
    <row r="287" spans="6:15" x14ac:dyDescent="0.5">
      <c r="F287" s="41"/>
      <c r="I287" s="41"/>
      <c r="J287" s="41"/>
      <c r="L287" s="41"/>
      <c r="M287" s="41"/>
      <c r="N287" s="41"/>
      <c r="O287" s="41"/>
    </row>
    <row r="288" spans="6:15" x14ac:dyDescent="0.5">
      <c r="F288" s="41"/>
      <c r="I288" s="41"/>
      <c r="J288" s="41"/>
      <c r="L288" s="41"/>
      <c r="M288" s="41"/>
      <c r="N288" s="41"/>
      <c r="O288" s="41"/>
    </row>
    <row r="289" spans="6:15" x14ac:dyDescent="0.5">
      <c r="F289" s="41"/>
      <c r="I289" s="41"/>
      <c r="J289" s="41"/>
      <c r="L289" s="41"/>
      <c r="M289" s="41"/>
      <c r="N289" s="41"/>
      <c r="O289" s="41"/>
    </row>
    <row r="290" spans="6:15" x14ac:dyDescent="0.5">
      <c r="F290" s="41"/>
      <c r="I290" s="41"/>
      <c r="J290" s="41"/>
      <c r="L290" s="41"/>
      <c r="M290" s="41"/>
      <c r="N290" s="41"/>
      <c r="O290" s="41"/>
    </row>
    <row r="291" spans="6:15" x14ac:dyDescent="0.5">
      <c r="F291" s="41"/>
      <c r="I291" s="41"/>
      <c r="J291" s="41"/>
      <c r="L291" s="41"/>
      <c r="M291" s="41"/>
      <c r="N291" s="41"/>
      <c r="O291" s="41"/>
    </row>
    <row r="292" spans="6:15" x14ac:dyDescent="0.5">
      <c r="F292" s="41"/>
      <c r="I292" s="41"/>
      <c r="J292" s="41"/>
      <c r="L292" s="41"/>
      <c r="M292" s="41"/>
      <c r="N292" s="41"/>
      <c r="O292" s="41"/>
    </row>
    <row r="293" spans="6:15" x14ac:dyDescent="0.5">
      <c r="F293" s="41"/>
      <c r="I293" s="41"/>
      <c r="J293" s="41"/>
      <c r="L293" s="41"/>
      <c r="M293" s="41"/>
      <c r="N293" s="41"/>
      <c r="O293" s="41"/>
    </row>
    <row r="294" spans="6:15" x14ac:dyDescent="0.5">
      <c r="F294" s="41"/>
      <c r="I294" s="41"/>
      <c r="J294" s="41"/>
      <c r="L294" s="41"/>
      <c r="M294" s="41"/>
      <c r="N294" s="41"/>
      <c r="O294" s="41"/>
    </row>
    <row r="295" spans="6:15" x14ac:dyDescent="0.5">
      <c r="F295" s="41"/>
      <c r="I295" s="41"/>
      <c r="J295" s="41"/>
      <c r="L295" s="41"/>
      <c r="M295" s="41"/>
      <c r="N295" s="41"/>
      <c r="O295" s="41"/>
    </row>
    <row r="296" spans="6:15" x14ac:dyDescent="0.5">
      <c r="F296" s="41"/>
      <c r="I296" s="41"/>
      <c r="J296" s="41"/>
      <c r="L296" s="41"/>
      <c r="M296" s="41"/>
      <c r="N296" s="41"/>
      <c r="O296" s="41"/>
    </row>
    <row r="297" spans="6:15" x14ac:dyDescent="0.5">
      <c r="F297" s="41"/>
      <c r="I297" s="41"/>
      <c r="J297" s="41"/>
      <c r="L297" s="41"/>
      <c r="M297" s="41"/>
      <c r="N297" s="41"/>
      <c r="O297" s="41"/>
    </row>
    <row r="298" spans="6:15" x14ac:dyDescent="0.5">
      <c r="F298" s="41"/>
      <c r="I298" s="41"/>
      <c r="J298" s="41"/>
      <c r="L298" s="41"/>
      <c r="M298" s="41"/>
      <c r="N298" s="41"/>
      <c r="O298" s="41"/>
    </row>
    <row r="299" spans="6:15" x14ac:dyDescent="0.5">
      <c r="F299" s="41"/>
      <c r="I299" s="41"/>
      <c r="J299" s="41"/>
      <c r="L299" s="41"/>
      <c r="M299" s="41"/>
      <c r="N299" s="41"/>
      <c r="O299" s="41"/>
    </row>
    <row r="300" spans="6:15" x14ac:dyDescent="0.5">
      <c r="F300" s="41"/>
      <c r="I300" s="41"/>
      <c r="J300" s="41"/>
      <c r="L300" s="41"/>
      <c r="M300" s="41"/>
      <c r="N300" s="41"/>
      <c r="O300" s="41"/>
    </row>
    <row r="301" spans="6:15" x14ac:dyDescent="0.5">
      <c r="F301" s="41"/>
      <c r="I301" s="41"/>
      <c r="J301" s="41"/>
      <c r="L301" s="41"/>
      <c r="M301" s="41"/>
      <c r="N301" s="41"/>
      <c r="O301" s="41"/>
    </row>
    <row r="302" spans="6:15" x14ac:dyDescent="0.5">
      <c r="F302" s="41"/>
      <c r="I302" s="41"/>
      <c r="J302" s="41"/>
      <c r="L302" s="41"/>
      <c r="M302" s="41"/>
      <c r="N302" s="41"/>
      <c r="O302" s="41"/>
    </row>
    <row r="303" spans="6:15" x14ac:dyDescent="0.5">
      <c r="F303" s="41"/>
      <c r="I303" s="41"/>
      <c r="J303" s="41"/>
      <c r="L303" s="41"/>
      <c r="M303" s="41"/>
      <c r="N303" s="41"/>
      <c r="O303" s="41"/>
    </row>
    <row r="304" spans="6:15" x14ac:dyDescent="0.5">
      <c r="F304" s="41"/>
      <c r="I304" s="41"/>
      <c r="J304" s="41"/>
      <c r="L304" s="41"/>
      <c r="M304" s="41"/>
      <c r="N304" s="41"/>
      <c r="O304" s="41"/>
    </row>
    <row r="305" spans="6:15" x14ac:dyDescent="0.5">
      <c r="F305" s="41"/>
      <c r="I305" s="41"/>
      <c r="J305" s="41"/>
      <c r="L305" s="41"/>
      <c r="M305" s="41"/>
      <c r="N305" s="41"/>
      <c r="O305" s="41"/>
    </row>
    <row r="306" spans="6:15" x14ac:dyDescent="0.5">
      <c r="F306" s="41"/>
      <c r="I306" s="41"/>
      <c r="J306" s="41"/>
      <c r="L306" s="41"/>
      <c r="M306" s="41"/>
      <c r="N306" s="41"/>
      <c r="O306" s="41"/>
    </row>
    <row r="307" spans="6:15" x14ac:dyDescent="0.5">
      <c r="F307" s="41"/>
      <c r="I307" s="41"/>
      <c r="J307" s="41"/>
      <c r="L307" s="41"/>
      <c r="M307" s="41"/>
      <c r="N307" s="41"/>
      <c r="O307" s="41"/>
    </row>
    <row r="308" spans="6:15" x14ac:dyDescent="0.5">
      <c r="F308" s="41"/>
      <c r="I308" s="41"/>
      <c r="J308" s="41"/>
      <c r="L308" s="41"/>
      <c r="M308" s="41"/>
      <c r="N308" s="41"/>
      <c r="O308" s="41"/>
    </row>
    <row r="309" spans="6:15" x14ac:dyDescent="0.5">
      <c r="F309" s="41"/>
      <c r="I309" s="41"/>
      <c r="J309" s="41"/>
      <c r="L309" s="41"/>
      <c r="M309" s="41"/>
      <c r="N309" s="41"/>
      <c r="O309" s="41"/>
    </row>
    <row r="310" spans="6:15" x14ac:dyDescent="0.5">
      <c r="F310" s="41"/>
      <c r="I310" s="41"/>
      <c r="J310" s="41"/>
      <c r="L310" s="41"/>
      <c r="M310" s="41"/>
      <c r="N310" s="41"/>
      <c r="O310" s="41"/>
    </row>
    <row r="311" spans="6:15" x14ac:dyDescent="0.5">
      <c r="F311" s="41"/>
      <c r="I311" s="41"/>
      <c r="J311" s="41"/>
      <c r="L311" s="41"/>
      <c r="M311" s="41"/>
      <c r="N311" s="41"/>
      <c r="O311" s="41"/>
    </row>
    <row r="312" spans="6:15" x14ac:dyDescent="0.5">
      <c r="F312" s="41"/>
      <c r="I312" s="41"/>
      <c r="J312" s="41"/>
      <c r="L312" s="41"/>
      <c r="M312" s="41"/>
      <c r="N312" s="41"/>
      <c r="O312" s="41"/>
    </row>
    <row r="313" spans="6:15" x14ac:dyDescent="0.5">
      <c r="F313" s="41"/>
      <c r="I313" s="41"/>
      <c r="J313" s="41"/>
      <c r="L313" s="41"/>
      <c r="M313" s="41"/>
      <c r="N313" s="41"/>
      <c r="O313" s="41"/>
    </row>
    <row r="314" spans="6:15" x14ac:dyDescent="0.5">
      <c r="F314" s="41"/>
      <c r="I314" s="41"/>
      <c r="J314" s="41"/>
      <c r="L314" s="41"/>
      <c r="M314" s="41"/>
      <c r="N314" s="41"/>
      <c r="O314" s="41"/>
    </row>
    <row r="315" spans="6:15" x14ac:dyDescent="0.5">
      <c r="F315" s="41"/>
      <c r="I315" s="41"/>
      <c r="J315" s="41"/>
      <c r="L315" s="41"/>
      <c r="M315" s="41"/>
      <c r="N315" s="41"/>
      <c r="O315" s="41"/>
    </row>
    <row r="316" spans="6:15" x14ac:dyDescent="0.5">
      <c r="F316" s="41"/>
      <c r="I316" s="41"/>
      <c r="J316" s="41"/>
      <c r="L316" s="41"/>
      <c r="M316" s="41"/>
      <c r="N316" s="41"/>
      <c r="O316" s="41"/>
    </row>
    <row r="317" spans="6:15" x14ac:dyDescent="0.5">
      <c r="F317" s="41"/>
      <c r="I317" s="41"/>
      <c r="J317" s="41"/>
      <c r="L317" s="41"/>
      <c r="M317" s="41"/>
      <c r="N317" s="41"/>
      <c r="O317" s="41"/>
    </row>
    <row r="318" spans="6:15" x14ac:dyDescent="0.5">
      <c r="F318" s="41"/>
      <c r="I318" s="41"/>
      <c r="J318" s="41"/>
      <c r="L318" s="41"/>
      <c r="M318" s="41"/>
      <c r="N318" s="41"/>
      <c r="O318" s="41"/>
    </row>
    <row r="319" spans="6:15" x14ac:dyDescent="0.5">
      <c r="F319" s="41"/>
      <c r="I319" s="41"/>
      <c r="J319" s="41"/>
      <c r="L319" s="41"/>
      <c r="M319" s="41"/>
      <c r="N319" s="41"/>
      <c r="O319" s="41"/>
    </row>
    <row r="320" spans="6:15" x14ac:dyDescent="0.5">
      <c r="F320" s="41"/>
      <c r="I320" s="41"/>
      <c r="J320" s="41"/>
      <c r="L320" s="41"/>
      <c r="M320" s="41"/>
      <c r="N320" s="41"/>
      <c r="O320" s="41"/>
    </row>
    <row r="321" spans="6:15" x14ac:dyDescent="0.5">
      <c r="F321" s="41"/>
      <c r="I321" s="41"/>
      <c r="J321" s="41"/>
      <c r="L321" s="41"/>
      <c r="M321" s="41"/>
      <c r="N321" s="41"/>
      <c r="O321" s="41"/>
    </row>
    <row r="322" spans="6:15" x14ac:dyDescent="0.5">
      <c r="F322" s="41"/>
      <c r="I322" s="41"/>
      <c r="J322" s="41"/>
      <c r="L322" s="41"/>
      <c r="M322" s="41"/>
      <c r="N322" s="41"/>
      <c r="O322" s="41"/>
    </row>
    <row r="323" spans="6:15" x14ac:dyDescent="0.5">
      <c r="F323" s="41"/>
      <c r="I323" s="41"/>
      <c r="J323" s="41"/>
      <c r="L323" s="41"/>
      <c r="M323" s="41"/>
      <c r="N323" s="41"/>
      <c r="O323" s="41"/>
    </row>
    <row r="324" spans="6:15" x14ac:dyDescent="0.5">
      <c r="F324" s="41"/>
      <c r="I324" s="41"/>
      <c r="J324" s="41"/>
      <c r="L324" s="41"/>
      <c r="M324" s="41"/>
      <c r="N324" s="41"/>
      <c r="O324" s="41"/>
    </row>
    <row r="325" spans="6:15" x14ac:dyDescent="0.5">
      <c r="F325" s="41"/>
      <c r="I325" s="41"/>
      <c r="J325" s="41"/>
      <c r="L325" s="41"/>
      <c r="M325" s="41"/>
      <c r="N325" s="41"/>
      <c r="O325" s="41"/>
    </row>
    <row r="326" spans="6:15" x14ac:dyDescent="0.5">
      <c r="F326" s="41"/>
      <c r="I326" s="41"/>
      <c r="J326" s="41"/>
      <c r="L326" s="41"/>
      <c r="M326" s="41"/>
      <c r="N326" s="41"/>
      <c r="O326" s="41"/>
    </row>
    <row r="327" spans="6:15" x14ac:dyDescent="0.5">
      <c r="F327" s="41"/>
      <c r="I327" s="41"/>
      <c r="J327" s="41"/>
      <c r="L327" s="41"/>
      <c r="M327" s="41"/>
      <c r="N327" s="41"/>
      <c r="O327" s="41"/>
    </row>
    <row r="328" spans="6:15" x14ac:dyDescent="0.5">
      <c r="F328" s="41"/>
      <c r="I328" s="41"/>
      <c r="J328" s="41"/>
      <c r="L328" s="41"/>
      <c r="M328" s="41"/>
      <c r="N328" s="41"/>
      <c r="O328" s="41"/>
    </row>
    <row r="329" spans="6:15" x14ac:dyDescent="0.5">
      <c r="F329" s="41"/>
      <c r="I329" s="41"/>
      <c r="J329" s="41"/>
      <c r="L329" s="41"/>
      <c r="M329" s="41"/>
      <c r="N329" s="41"/>
      <c r="O329" s="41"/>
    </row>
    <row r="330" spans="6:15" x14ac:dyDescent="0.5">
      <c r="F330" s="41"/>
      <c r="I330" s="41"/>
      <c r="J330" s="41"/>
      <c r="L330" s="41"/>
      <c r="M330" s="41"/>
      <c r="N330" s="41"/>
      <c r="O330" s="41"/>
    </row>
    <row r="331" spans="6:15" x14ac:dyDescent="0.5">
      <c r="F331" s="41"/>
      <c r="I331" s="41"/>
      <c r="J331" s="41"/>
      <c r="L331" s="41"/>
      <c r="M331" s="41"/>
      <c r="N331" s="41"/>
      <c r="O331" s="41"/>
    </row>
    <row r="332" spans="6:15" x14ac:dyDescent="0.5">
      <c r="F332" s="41"/>
      <c r="I332" s="41"/>
      <c r="J332" s="41"/>
      <c r="L332" s="41"/>
      <c r="M332" s="41"/>
      <c r="N332" s="41"/>
      <c r="O332" s="41"/>
    </row>
    <row r="333" spans="6:15" x14ac:dyDescent="0.5">
      <c r="F333" s="41"/>
      <c r="I333" s="41"/>
      <c r="J333" s="41"/>
      <c r="L333" s="41"/>
      <c r="M333" s="41"/>
      <c r="N333" s="41"/>
      <c r="O333" s="41"/>
    </row>
    <row r="334" spans="6:15" x14ac:dyDescent="0.5">
      <c r="F334" s="41"/>
      <c r="I334" s="41"/>
      <c r="J334" s="41"/>
      <c r="L334" s="41"/>
      <c r="M334" s="41"/>
      <c r="N334" s="41"/>
      <c r="O334" s="41"/>
    </row>
    <row r="335" spans="6:15" x14ac:dyDescent="0.5">
      <c r="F335" s="41"/>
      <c r="I335" s="41"/>
      <c r="J335" s="41"/>
      <c r="L335" s="41"/>
      <c r="M335" s="41"/>
      <c r="N335" s="41"/>
      <c r="O335" s="41"/>
    </row>
    <row r="336" spans="6:15" x14ac:dyDescent="0.5">
      <c r="F336" s="41"/>
      <c r="I336" s="41"/>
      <c r="J336" s="41"/>
      <c r="L336" s="41"/>
      <c r="M336" s="41"/>
      <c r="N336" s="41"/>
      <c r="O336" s="41"/>
    </row>
    <row r="337" spans="6:15" x14ac:dyDescent="0.5">
      <c r="F337" s="41"/>
      <c r="I337" s="41"/>
      <c r="J337" s="41"/>
      <c r="L337" s="41"/>
      <c r="M337" s="41"/>
      <c r="N337" s="41"/>
      <c r="O337" s="41"/>
    </row>
    <row r="338" spans="6:15" x14ac:dyDescent="0.5">
      <c r="F338" s="41"/>
      <c r="I338" s="41"/>
      <c r="J338" s="41"/>
      <c r="L338" s="41"/>
      <c r="M338" s="41"/>
      <c r="N338" s="41"/>
      <c r="O338" s="41"/>
    </row>
    <row r="339" spans="6:15" x14ac:dyDescent="0.5">
      <c r="F339" s="41"/>
      <c r="I339" s="41"/>
      <c r="J339" s="41"/>
      <c r="L339" s="41"/>
      <c r="M339" s="41"/>
      <c r="N339" s="41"/>
      <c r="O339" s="41"/>
    </row>
    <row r="340" spans="6:15" x14ac:dyDescent="0.5">
      <c r="F340" s="41"/>
      <c r="I340" s="41"/>
      <c r="J340" s="41"/>
      <c r="L340" s="41"/>
      <c r="M340" s="41"/>
      <c r="N340" s="41"/>
      <c r="O340" s="41"/>
    </row>
    <row r="341" spans="6:15" x14ac:dyDescent="0.5">
      <c r="F341" s="41"/>
      <c r="I341" s="41"/>
      <c r="J341" s="41"/>
      <c r="L341" s="41"/>
      <c r="M341" s="41"/>
      <c r="N341" s="41"/>
      <c r="O341" s="41"/>
    </row>
    <row r="342" spans="6:15" x14ac:dyDescent="0.5">
      <c r="F342" s="41"/>
      <c r="I342" s="41"/>
      <c r="J342" s="41"/>
      <c r="L342" s="41"/>
      <c r="M342" s="41"/>
      <c r="N342" s="41"/>
      <c r="O342" s="41"/>
    </row>
    <row r="343" spans="6:15" x14ac:dyDescent="0.5">
      <c r="F343" s="41"/>
      <c r="I343" s="41"/>
      <c r="J343" s="41"/>
      <c r="L343" s="41"/>
      <c r="M343" s="41"/>
      <c r="N343" s="41"/>
      <c r="O343" s="41"/>
    </row>
    <row r="344" spans="6:15" x14ac:dyDescent="0.5">
      <c r="F344" s="41"/>
      <c r="I344" s="41"/>
      <c r="J344" s="41"/>
      <c r="L344" s="41"/>
      <c r="M344" s="41"/>
      <c r="N344" s="41"/>
      <c r="O344" s="41"/>
    </row>
    <row r="345" spans="6:15" x14ac:dyDescent="0.5">
      <c r="F345" s="41"/>
      <c r="I345" s="41"/>
      <c r="J345" s="41"/>
      <c r="L345" s="41"/>
      <c r="M345" s="41"/>
      <c r="N345" s="41"/>
      <c r="O345" s="41"/>
    </row>
    <row r="346" spans="6:15" x14ac:dyDescent="0.5">
      <c r="F346" s="41"/>
      <c r="I346" s="41"/>
      <c r="J346" s="41"/>
      <c r="L346" s="41"/>
      <c r="M346" s="41"/>
      <c r="N346" s="41"/>
      <c r="O346" s="41"/>
    </row>
    <row r="347" spans="6:15" x14ac:dyDescent="0.5">
      <c r="F347" s="41"/>
      <c r="I347" s="41"/>
      <c r="J347" s="41"/>
      <c r="L347" s="41"/>
      <c r="M347" s="41"/>
      <c r="N347" s="41"/>
      <c r="O347" s="41"/>
    </row>
    <row r="348" spans="6:15" x14ac:dyDescent="0.5">
      <c r="F348" s="41"/>
      <c r="I348" s="41"/>
      <c r="J348" s="41"/>
      <c r="L348" s="41"/>
      <c r="M348" s="41"/>
      <c r="N348" s="41"/>
      <c r="O348" s="41"/>
    </row>
    <row r="349" spans="6:15" x14ac:dyDescent="0.5">
      <c r="F349" s="41"/>
      <c r="I349" s="41"/>
      <c r="J349" s="41"/>
      <c r="L349" s="41"/>
      <c r="M349" s="41"/>
      <c r="N349" s="41"/>
      <c r="O349" s="41"/>
    </row>
    <row r="350" spans="6:15" x14ac:dyDescent="0.5">
      <c r="F350" s="41"/>
      <c r="I350" s="41"/>
      <c r="J350" s="41"/>
      <c r="L350" s="41"/>
      <c r="M350" s="41"/>
      <c r="N350" s="41"/>
      <c r="O350" s="41"/>
    </row>
    <row r="351" spans="6:15" x14ac:dyDescent="0.5">
      <c r="F351" s="41"/>
      <c r="I351" s="41"/>
      <c r="J351" s="41"/>
      <c r="L351" s="41"/>
      <c r="M351" s="41"/>
      <c r="N351" s="41"/>
      <c r="O351" s="41"/>
    </row>
    <row r="352" spans="6:15" x14ac:dyDescent="0.5">
      <c r="F352" s="41"/>
      <c r="I352" s="41"/>
      <c r="J352" s="41"/>
      <c r="L352" s="41"/>
      <c r="M352" s="41"/>
      <c r="N352" s="41"/>
      <c r="O352" s="41"/>
    </row>
    <row r="353" spans="6:15" x14ac:dyDescent="0.5">
      <c r="F353" s="41"/>
      <c r="I353" s="41"/>
      <c r="J353" s="41"/>
      <c r="L353" s="41"/>
      <c r="M353" s="41"/>
      <c r="N353" s="41"/>
      <c r="O353" s="41"/>
    </row>
    <row r="354" spans="6:15" x14ac:dyDescent="0.5">
      <c r="F354" s="41"/>
      <c r="I354" s="41"/>
      <c r="J354" s="41"/>
      <c r="L354" s="41"/>
      <c r="M354" s="41"/>
      <c r="N354" s="41"/>
      <c r="O354" s="41"/>
    </row>
    <row r="355" spans="6:15" x14ac:dyDescent="0.5">
      <c r="F355" s="41"/>
      <c r="I355" s="41"/>
      <c r="J355" s="41"/>
      <c r="L355" s="41"/>
      <c r="M355" s="41"/>
      <c r="N355" s="41"/>
      <c r="O355" s="41"/>
    </row>
    <row r="356" spans="6:15" x14ac:dyDescent="0.5">
      <c r="F356" s="41"/>
      <c r="I356" s="41"/>
      <c r="J356" s="41"/>
      <c r="L356" s="41"/>
      <c r="M356" s="41"/>
      <c r="N356" s="41"/>
      <c r="O356" s="41"/>
    </row>
    <row r="357" spans="6:15" x14ac:dyDescent="0.5">
      <c r="F357" s="41"/>
      <c r="I357" s="41"/>
      <c r="J357" s="41"/>
      <c r="L357" s="41"/>
      <c r="M357" s="41"/>
      <c r="N357" s="41"/>
      <c r="O357" s="41"/>
    </row>
    <row r="358" spans="6:15" x14ac:dyDescent="0.5">
      <c r="F358" s="41"/>
      <c r="I358" s="41"/>
      <c r="J358" s="41"/>
      <c r="L358" s="41"/>
      <c r="M358" s="41"/>
      <c r="N358" s="41"/>
      <c r="O358" s="41"/>
    </row>
    <row r="359" spans="6:15" x14ac:dyDescent="0.5">
      <c r="F359" s="41"/>
      <c r="I359" s="41"/>
      <c r="J359" s="41"/>
      <c r="L359" s="41"/>
      <c r="M359" s="41"/>
      <c r="N359" s="41"/>
      <c r="O359" s="41"/>
    </row>
    <row r="360" spans="6:15" x14ac:dyDescent="0.5">
      <c r="F360" s="41"/>
      <c r="I360" s="41"/>
      <c r="J360" s="41"/>
      <c r="L360" s="41"/>
      <c r="M360" s="41"/>
      <c r="N360" s="41"/>
      <c r="O360" s="41"/>
    </row>
    <row r="361" spans="6:15" x14ac:dyDescent="0.5">
      <c r="F361" s="41"/>
      <c r="I361" s="41"/>
      <c r="J361" s="41"/>
      <c r="L361" s="41"/>
      <c r="M361" s="41"/>
      <c r="N361" s="41"/>
      <c r="O361" s="41"/>
    </row>
    <row r="362" spans="6:15" x14ac:dyDescent="0.5">
      <c r="F362" s="41"/>
      <c r="I362" s="41"/>
      <c r="J362" s="41"/>
      <c r="L362" s="41"/>
      <c r="M362" s="41"/>
      <c r="N362" s="41"/>
      <c r="O362" s="41"/>
    </row>
    <row r="363" spans="6:15" x14ac:dyDescent="0.5">
      <c r="F363" s="41"/>
      <c r="I363" s="41"/>
      <c r="J363" s="41"/>
      <c r="L363" s="41"/>
      <c r="M363" s="41"/>
      <c r="N363" s="41"/>
      <c r="O363" s="41"/>
    </row>
    <row r="364" spans="6:15" x14ac:dyDescent="0.5">
      <c r="F364" s="41"/>
      <c r="I364" s="41"/>
      <c r="J364" s="41"/>
      <c r="L364" s="41"/>
      <c r="M364" s="41"/>
      <c r="N364" s="41"/>
      <c r="O364" s="41"/>
    </row>
    <row r="365" spans="6:15" x14ac:dyDescent="0.5">
      <c r="F365" s="41"/>
      <c r="I365" s="41"/>
      <c r="J365" s="41"/>
      <c r="L365" s="41"/>
      <c r="M365" s="41"/>
      <c r="N365" s="41"/>
      <c r="O365" s="41"/>
    </row>
    <row r="366" spans="6:15" x14ac:dyDescent="0.5">
      <c r="F366" s="41"/>
      <c r="I366" s="41"/>
      <c r="J366" s="41"/>
      <c r="L366" s="41"/>
      <c r="M366" s="41"/>
      <c r="N366" s="41"/>
      <c r="O366" s="41"/>
    </row>
    <row r="367" spans="6:15" x14ac:dyDescent="0.5">
      <c r="F367" s="41"/>
      <c r="I367" s="41"/>
      <c r="J367" s="41"/>
      <c r="L367" s="41"/>
      <c r="M367" s="41"/>
      <c r="N367" s="41"/>
      <c r="O367" s="41"/>
    </row>
    <row r="368" spans="6:15" x14ac:dyDescent="0.5">
      <c r="F368" s="41"/>
      <c r="I368" s="41"/>
      <c r="J368" s="41"/>
      <c r="L368" s="41"/>
      <c r="M368" s="41"/>
      <c r="N368" s="41"/>
      <c r="O368" s="41"/>
    </row>
    <row r="369" spans="6:15" x14ac:dyDescent="0.5">
      <c r="F369" s="41"/>
      <c r="I369" s="41"/>
      <c r="J369" s="41"/>
      <c r="L369" s="41"/>
      <c r="M369" s="41"/>
      <c r="N369" s="41"/>
      <c r="O369" s="41"/>
    </row>
    <row r="370" spans="6:15" x14ac:dyDescent="0.5">
      <c r="F370" s="41"/>
      <c r="I370" s="41"/>
      <c r="J370" s="41"/>
      <c r="L370" s="41"/>
      <c r="M370" s="41"/>
      <c r="N370" s="41"/>
      <c r="O370" s="41"/>
    </row>
    <row r="371" spans="6:15" x14ac:dyDescent="0.5">
      <c r="F371" s="41"/>
      <c r="I371" s="41"/>
      <c r="J371" s="41"/>
      <c r="L371" s="41"/>
      <c r="M371" s="41"/>
      <c r="N371" s="41"/>
      <c r="O371" s="41"/>
    </row>
    <row r="372" spans="6:15" x14ac:dyDescent="0.5">
      <c r="F372" s="41"/>
      <c r="I372" s="41"/>
      <c r="J372" s="41"/>
      <c r="L372" s="41"/>
      <c r="M372" s="41"/>
      <c r="N372" s="41"/>
      <c r="O372" s="41"/>
    </row>
    <row r="373" spans="6:15" x14ac:dyDescent="0.5">
      <c r="F373" s="41"/>
      <c r="I373" s="41"/>
      <c r="J373" s="41"/>
      <c r="L373" s="41"/>
      <c r="M373" s="41"/>
      <c r="N373" s="41"/>
      <c r="O373" s="41"/>
    </row>
    <row r="374" spans="6:15" x14ac:dyDescent="0.5">
      <c r="F374" s="41"/>
      <c r="I374" s="41"/>
      <c r="J374" s="41"/>
      <c r="L374" s="41"/>
      <c r="M374" s="41"/>
      <c r="N374" s="41"/>
      <c r="O374" s="41"/>
    </row>
    <row r="375" spans="6:15" x14ac:dyDescent="0.5">
      <c r="F375" s="41"/>
      <c r="I375" s="41"/>
      <c r="J375" s="41"/>
      <c r="L375" s="41"/>
      <c r="M375" s="41"/>
      <c r="N375" s="41"/>
      <c r="O375" s="41"/>
    </row>
    <row r="376" spans="6:15" x14ac:dyDescent="0.5">
      <c r="F376" s="41"/>
      <c r="I376" s="41"/>
      <c r="J376" s="41"/>
      <c r="L376" s="41"/>
      <c r="M376" s="41"/>
      <c r="N376" s="41"/>
      <c r="O376" s="41"/>
    </row>
    <row r="377" spans="6:15" x14ac:dyDescent="0.5">
      <c r="F377" s="41"/>
      <c r="I377" s="41"/>
      <c r="J377" s="41"/>
      <c r="L377" s="41"/>
      <c r="M377" s="41"/>
      <c r="N377" s="41"/>
      <c r="O377" s="41"/>
    </row>
    <row r="378" spans="6:15" x14ac:dyDescent="0.5">
      <c r="F378" s="41"/>
      <c r="I378" s="41"/>
      <c r="J378" s="41"/>
      <c r="L378" s="41"/>
      <c r="M378" s="41"/>
      <c r="N378" s="41"/>
      <c r="O378" s="41"/>
    </row>
    <row r="379" spans="6:15" x14ac:dyDescent="0.5">
      <c r="F379" s="41"/>
      <c r="I379" s="41"/>
      <c r="J379" s="41"/>
      <c r="L379" s="41"/>
      <c r="M379" s="41"/>
      <c r="N379" s="41"/>
      <c r="O379" s="41"/>
    </row>
    <row r="380" spans="6:15" x14ac:dyDescent="0.5">
      <c r="F380" s="41"/>
      <c r="I380" s="41"/>
      <c r="J380" s="41"/>
      <c r="L380" s="41"/>
      <c r="M380" s="41"/>
      <c r="N380" s="41"/>
      <c r="O380" s="41"/>
    </row>
    <row r="381" spans="6:15" x14ac:dyDescent="0.5">
      <c r="F381" s="41"/>
      <c r="I381" s="41"/>
      <c r="J381" s="41"/>
      <c r="L381" s="41"/>
      <c r="M381" s="41"/>
      <c r="N381" s="41"/>
      <c r="O381" s="41"/>
    </row>
    <row r="382" spans="6:15" x14ac:dyDescent="0.5">
      <c r="F382" s="41"/>
      <c r="I382" s="41"/>
      <c r="J382" s="41"/>
      <c r="L382" s="41"/>
      <c r="M382" s="41"/>
      <c r="N382" s="41"/>
      <c r="O382" s="41"/>
    </row>
    <row r="383" spans="6:15" x14ac:dyDescent="0.5">
      <c r="F383" s="41"/>
      <c r="I383" s="41"/>
      <c r="J383" s="41"/>
      <c r="L383" s="41"/>
      <c r="M383" s="41"/>
      <c r="N383" s="41"/>
      <c r="O383" s="41"/>
    </row>
    <row r="384" spans="6:15" x14ac:dyDescent="0.5">
      <c r="F384" s="41"/>
      <c r="I384" s="41"/>
      <c r="J384" s="41"/>
      <c r="L384" s="41"/>
      <c r="M384" s="41"/>
      <c r="N384" s="41"/>
      <c r="O384" s="41"/>
    </row>
    <row r="385" spans="6:15" x14ac:dyDescent="0.5">
      <c r="F385" s="41"/>
      <c r="I385" s="41"/>
      <c r="J385" s="41"/>
      <c r="L385" s="41"/>
      <c r="M385" s="41"/>
      <c r="N385" s="41"/>
      <c r="O385" s="41"/>
    </row>
    <row r="386" spans="6:15" x14ac:dyDescent="0.5">
      <c r="F386" s="41"/>
      <c r="I386" s="41"/>
      <c r="J386" s="41"/>
      <c r="L386" s="41"/>
      <c r="M386" s="41"/>
      <c r="N386" s="41"/>
      <c r="O386" s="41"/>
    </row>
    <row r="387" spans="6:15" x14ac:dyDescent="0.5">
      <c r="F387" s="41"/>
      <c r="I387" s="41"/>
      <c r="J387" s="41"/>
      <c r="L387" s="41"/>
      <c r="M387" s="41"/>
      <c r="N387" s="41"/>
      <c r="O387" s="41"/>
    </row>
    <row r="388" spans="6:15" x14ac:dyDescent="0.5">
      <c r="F388" s="41"/>
      <c r="I388" s="41"/>
      <c r="J388" s="41"/>
      <c r="L388" s="41"/>
      <c r="M388" s="41"/>
      <c r="N388" s="41"/>
      <c r="O388" s="41"/>
    </row>
    <row r="389" spans="6:15" x14ac:dyDescent="0.5">
      <c r="F389" s="41"/>
      <c r="I389" s="41"/>
      <c r="J389" s="41"/>
      <c r="L389" s="41"/>
      <c r="M389" s="41"/>
      <c r="N389" s="41"/>
      <c r="O389" s="41"/>
    </row>
    <row r="390" spans="6:15" x14ac:dyDescent="0.5">
      <c r="F390" s="41"/>
      <c r="I390" s="41"/>
      <c r="J390" s="41"/>
      <c r="L390" s="41"/>
      <c r="M390" s="41"/>
      <c r="N390" s="41"/>
      <c r="O390" s="41"/>
    </row>
    <row r="391" spans="6:15" x14ac:dyDescent="0.5">
      <c r="F391" s="41"/>
      <c r="I391" s="41"/>
      <c r="J391" s="41"/>
      <c r="L391" s="41"/>
      <c r="M391" s="41"/>
      <c r="N391" s="41"/>
      <c r="O391" s="41"/>
    </row>
    <row r="392" spans="6:15" x14ac:dyDescent="0.5">
      <c r="F392" s="41"/>
      <c r="I392" s="41"/>
      <c r="J392" s="41"/>
      <c r="L392" s="41"/>
      <c r="M392" s="41"/>
      <c r="N392" s="41"/>
      <c r="O392" s="41"/>
    </row>
    <row r="393" spans="6:15" x14ac:dyDescent="0.5">
      <c r="F393" s="41"/>
      <c r="I393" s="41"/>
      <c r="J393" s="41"/>
      <c r="L393" s="41"/>
      <c r="M393" s="41"/>
      <c r="N393" s="41"/>
      <c r="O393" s="41"/>
    </row>
    <row r="394" spans="6:15" x14ac:dyDescent="0.5">
      <c r="F394" s="41"/>
      <c r="I394" s="41"/>
      <c r="J394" s="41"/>
      <c r="L394" s="41"/>
      <c r="M394" s="41"/>
      <c r="N394" s="41"/>
      <c r="O394" s="41"/>
    </row>
    <row r="395" spans="6:15" x14ac:dyDescent="0.5">
      <c r="F395" s="41"/>
      <c r="I395" s="41"/>
      <c r="J395" s="41"/>
      <c r="L395" s="41"/>
      <c r="M395" s="41"/>
      <c r="N395" s="41"/>
      <c r="O395" s="41"/>
    </row>
    <row r="396" spans="6:15" x14ac:dyDescent="0.5">
      <c r="F396" s="41"/>
      <c r="I396" s="41"/>
      <c r="J396" s="41"/>
      <c r="L396" s="41"/>
      <c r="M396" s="41"/>
      <c r="N396" s="41"/>
      <c r="O396" s="41"/>
    </row>
    <row r="397" spans="6:15" x14ac:dyDescent="0.5">
      <c r="F397" s="41"/>
      <c r="I397" s="41"/>
      <c r="J397" s="41"/>
      <c r="L397" s="41"/>
      <c r="M397" s="41"/>
      <c r="N397" s="41"/>
      <c r="O397" s="41"/>
    </row>
    <row r="398" spans="6:15" x14ac:dyDescent="0.5">
      <c r="F398" s="41"/>
      <c r="I398" s="41"/>
      <c r="J398" s="41"/>
      <c r="L398" s="41"/>
      <c r="M398" s="41"/>
      <c r="N398" s="41"/>
      <c r="O398" s="41"/>
    </row>
    <row r="399" spans="6:15" x14ac:dyDescent="0.5">
      <c r="F399" s="41"/>
      <c r="I399" s="41"/>
      <c r="J399" s="41"/>
      <c r="L399" s="41"/>
      <c r="M399" s="41"/>
      <c r="N399" s="41"/>
      <c r="O399" s="41"/>
    </row>
    <row r="400" spans="6:15" x14ac:dyDescent="0.5">
      <c r="F400" s="41"/>
      <c r="I400" s="41"/>
      <c r="J400" s="41"/>
      <c r="L400" s="41"/>
      <c r="M400" s="41"/>
      <c r="N400" s="41"/>
      <c r="O400" s="41"/>
    </row>
    <row r="401" spans="6:15" x14ac:dyDescent="0.5">
      <c r="F401" s="41"/>
      <c r="I401" s="41"/>
      <c r="J401" s="41"/>
      <c r="L401" s="41"/>
      <c r="M401" s="41"/>
      <c r="N401" s="41"/>
      <c r="O401" s="41"/>
    </row>
    <row r="402" spans="6:15" x14ac:dyDescent="0.5">
      <c r="F402" s="41"/>
      <c r="I402" s="41"/>
      <c r="J402" s="41"/>
      <c r="L402" s="41"/>
      <c r="M402" s="41"/>
      <c r="N402" s="41"/>
      <c r="O402" s="41"/>
    </row>
    <row r="403" spans="6:15" x14ac:dyDescent="0.5">
      <c r="F403" s="41"/>
      <c r="I403" s="41"/>
      <c r="J403" s="41"/>
      <c r="L403" s="41"/>
      <c r="M403" s="41"/>
      <c r="N403" s="41"/>
      <c r="O403" s="41"/>
    </row>
    <row r="404" spans="6:15" x14ac:dyDescent="0.5">
      <c r="F404" s="41"/>
      <c r="I404" s="41"/>
      <c r="J404" s="41"/>
      <c r="L404" s="41"/>
      <c r="M404" s="41"/>
      <c r="N404" s="41"/>
      <c r="O404" s="41"/>
    </row>
    <row r="405" spans="6:15" x14ac:dyDescent="0.5">
      <c r="F405" s="41"/>
      <c r="I405" s="41"/>
      <c r="J405" s="41"/>
      <c r="L405" s="41"/>
      <c r="M405" s="41"/>
      <c r="N405" s="41"/>
      <c r="O405" s="41"/>
    </row>
    <row r="406" spans="6:15" x14ac:dyDescent="0.5">
      <c r="F406" s="41"/>
      <c r="I406" s="41"/>
      <c r="J406" s="41"/>
      <c r="L406" s="41"/>
      <c r="M406" s="41"/>
      <c r="N406" s="41"/>
      <c r="O406" s="41"/>
    </row>
    <row r="407" spans="6:15" x14ac:dyDescent="0.5">
      <c r="F407" s="41"/>
      <c r="I407" s="41"/>
      <c r="J407" s="41"/>
      <c r="L407" s="41"/>
      <c r="M407" s="41"/>
      <c r="N407" s="41"/>
      <c r="O407" s="41"/>
    </row>
    <row r="408" spans="6:15" x14ac:dyDescent="0.5">
      <c r="F408" s="41"/>
      <c r="I408" s="41"/>
      <c r="J408" s="41"/>
      <c r="L408" s="41"/>
      <c r="M408" s="41"/>
      <c r="N408" s="41"/>
      <c r="O408" s="41"/>
    </row>
    <row r="409" spans="6:15" x14ac:dyDescent="0.5">
      <c r="F409" s="41"/>
      <c r="I409" s="41"/>
      <c r="J409" s="41"/>
      <c r="L409" s="41"/>
      <c r="M409" s="41"/>
      <c r="N409" s="41"/>
      <c r="O409" s="41"/>
    </row>
    <row r="410" spans="6:15" x14ac:dyDescent="0.5">
      <c r="F410" s="41"/>
      <c r="I410" s="41"/>
      <c r="J410" s="41"/>
      <c r="L410" s="41"/>
      <c r="M410" s="41"/>
      <c r="N410" s="41"/>
      <c r="O410" s="41"/>
    </row>
    <row r="411" spans="6:15" x14ac:dyDescent="0.5">
      <c r="F411" s="41"/>
      <c r="I411" s="41"/>
      <c r="J411" s="41"/>
      <c r="L411" s="41"/>
      <c r="M411" s="41"/>
      <c r="N411" s="41"/>
      <c r="O411" s="41"/>
    </row>
    <row r="412" spans="6:15" x14ac:dyDescent="0.5">
      <c r="F412" s="41"/>
      <c r="I412" s="41"/>
      <c r="J412" s="41"/>
      <c r="L412" s="41"/>
      <c r="M412" s="41"/>
      <c r="N412" s="41"/>
      <c r="O412" s="41"/>
    </row>
    <row r="413" spans="6:15" x14ac:dyDescent="0.5">
      <c r="F413" s="41"/>
      <c r="I413" s="41"/>
      <c r="J413" s="41"/>
      <c r="L413" s="41"/>
      <c r="M413" s="41"/>
      <c r="N413" s="41"/>
      <c r="O413" s="41"/>
    </row>
    <row r="414" spans="6:15" x14ac:dyDescent="0.5">
      <c r="F414" s="41"/>
      <c r="I414" s="41"/>
      <c r="J414" s="41"/>
      <c r="L414" s="41"/>
      <c r="M414" s="41"/>
      <c r="N414" s="41"/>
      <c r="O414" s="41"/>
    </row>
    <row r="415" spans="6:15" x14ac:dyDescent="0.5">
      <c r="F415" s="41"/>
      <c r="I415" s="41"/>
      <c r="J415" s="41"/>
      <c r="L415" s="41"/>
      <c r="M415" s="41"/>
      <c r="N415" s="41"/>
      <c r="O415" s="41"/>
    </row>
    <row r="416" spans="6:15" x14ac:dyDescent="0.5">
      <c r="F416" s="41"/>
      <c r="I416" s="41"/>
      <c r="J416" s="41"/>
      <c r="L416" s="41"/>
      <c r="M416" s="41"/>
      <c r="N416" s="41"/>
      <c r="O416" s="41"/>
    </row>
    <row r="417" spans="6:15" x14ac:dyDescent="0.5">
      <c r="F417" s="41"/>
      <c r="I417" s="41"/>
      <c r="J417" s="41"/>
      <c r="L417" s="41"/>
      <c r="M417" s="41"/>
      <c r="N417" s="41"/>
      <c r="O417" s="41"/>
    </row>
    <row r="418" spans="6:15" x14ac:dyDescent="0.5">
      <c r="F418" s="41"/>
      <c r="I418" s="41"/>
      <c r="J418" s="41"/>
      <c r="L418" s="41"/>
      <c r="M418" s="41"/>
      <c r="N418" s="41"/>
      <c r="O418" s="41"/>
    </row>
    <row r="419" spans="6:15" x14ac:dyDescent="0.5">
      <c r="F419" s="41"/>
      <c r="I419" s="41"/>
      <c r="J419" s="41"/>
      <c r="L419" s="41"/>
      <c r="M419" s="41"/>
      <c r="N419" s="41"/>
      <c r="O419" s="41"/>
    </row>
    <row r="420" spans="6:15" x14ac:dyDescent="0.5">
      <c r="F420" s="41"/>
      <c r="I420" s="41"/>
      <c r="J420" s="41"/>
      <c r="L420" s="41"/>
      <c r="M420" s="41"/>
      <c r="N420" s="41"/>
      <c r="O420" s="41"/>
    </row>
    <row r="421" spans="6:15" x14ac:dyDescent="0.5">
      <c r="F421" s="41"/>
      <c r="I421" s="41"/>
      <c r="J421" s="41"/>
      <c r="L421" s="41"/>
      <c r="M421" s="41"/>
      <c r="N421" s="41"/>
      <c r="O421" s="41"/>
    </row>
    <row r="422" spans="6:15" x14ac:dyDescent="0.5">
      <c r="F422" s="41"/>
      <c r="I422" s="41"/>
      <c r="J422" s="41"/>
      <c r="L422" s="41"/>
      <c r="M422" s="41"/>
      <c r="N422" s="41"/>
      <c r="O422" s="41"/>
    </row>
    <row r="423" spans="6:15" x14ac:dyDescent="0.5">
      <c r="F423" s="41"/>
      <c r="I423" s="41"/>
      <c r="J423" s="41"/>
      <c r="L423" s="41"/>
      <c r="M423" s="41"/>
      <c r="N423" s="41"/>
      <c r="O423" s="41"/>
    </row>
    <row r="424" spans="6:15" x14ac:dyDescent="0.5">
      <c r="F424" s="41"/>
      <c r="I424" s="41"/>
      <c r="J424" s="41"/>
      <c r="L424" s="41"/>
      <c r="M424" s="41"/>
      <c r="N424" s="41"/>
      <c r="O424" s="41"/>
    </row>
    <row r="425" spans="6:15" x14ac:dyDescent="0.5">
      <c r="F425" s="41"/>
      <c r="I425" s="41"/>
      <c r="J425" s="41"/>
      <c r="L425" s="41"/>
      <c r="M425" s="41"/>
      <c r="N425" s="41"/>
      <c r="O425" s="41"/>
    </row>
    <row r="426" spans="6:15" x14ac:dyDescent="0.5">
      <c r="F426" s="41"/>
      <c r="I426" s="41"/>
      <c r="J426" s="41"/>
      <c r="L426" s="41"/>
      <c r="M426" s="41"/>
      <c r="N426" s="41"/>
      <c r="O426" s="41"/>
    </row>
    <row r="427" spans="6:15" x14ac:dyDescent="0.5">
      <c r="F427" s="41"/>
      <c r="I427" s="41"/>
      <c r="J427" s="41"/>
      <c r="L427" s="41"/>
      <c r="M427" s="41"/>
      <c r="N427" s="41"/>
      <c r="O427" s="41"/>
    </row>
    <row r="428" spans="6:15" x14ac:dyDescent="0.5">
      <c r="F428" s="41"/>
      <c r="I428" s="41"/>
      <c r="J428" s="41"/>
      <c r="L428" s="41"/>
      <c r="M428" s="41"/>
      <c r="N428" s="41"/>
      <c r="O428" s="41"/>
    </row>
    <row r="429" spans="6:15" x14ac:dyDescent="0.5">
      <c r="F429" s="41"/>
      <c r="I429" s="41"/>
      <c r="J429" s="41"/>
      <c r="L429" s="41"/>
      <c r="M429" s="41"/>
      <c r="N429" s="41"/>
      <c r="O429" s="41"/>
    </row>
    <row r="430" spans="6:15" x14ac:dyDescent="0.5">
      <c r="F430" s="41"/>
      <c r="I430" s="41"/>
      <c r="J430" s="41"/>
      <c r="L430" s="41"/>
      <c r="M430" s="41"/>
      <c r="N430" s="41"/>
      <c r="O430" s="41"/>
    </row>
    <row r="431" spans="6:15" x14ac:dyDescent="0.5">
      <c r="F431" s="41"/>
      <c r="I431" s="41"/>
      <c r="J431" s="41"/>
      <c r="L431" s="41"/>
      <c r="M431" s="41"/>
      <c r="N431" s="41"/>
      <c r="O431" s="41"/>
    </row>
    <row r="432" spans="6:15" x14ac:dyDescent="0.5">
      <c r="F432" s="41"/>
      <c r="I432" s="41"/>
      <c r="J432" s="41"/>
      <c r="L432" s="41"/>
      <c r="M432" s="41"/>
      <c r="N432" s="41"/>
      <c r="O432" s="41"/>
    </row>
    <row r="433" spans="6:15" x14ac:dyDescent="0.5">
      <c r="F433" s="41"/>
      <c r="I433" s="41"/>
      <c r="J433" s="41"/>
      <c r="L433" s="41"/>
      <c r="M433" s="41"/>
      <c r="N433" s="41"/>
      <c r="O433" s="41"/>
    </row>
    <row r="434" spans="6:15" x14ac:dyDescent="0.5">
      <c r="F434" s="41"/>
      <c r="I434" s="41"/>
      <c r="J434" s="41"/>
      <c r="L434" s="41"/>
      <c r="M434" s="41"/>
      <c r="N434" s="41"/>
      <c r="O434" s="41"/>
    </row>
    <row r="435" spans="6:15" x14ac:dyDescent="0.5">
      <c r="F435" s="41"/>
      <c r="I435" s="41"/>
      <c r="J435" s="41"/>
      <c r="L435" s="41"/>
      <c r="M435" s="41"/>
      <c r="N435" s="41"/>
      <c r="O435" s="41"/>
    </row>
    <row r="436" spans="6:15" x14ac:dyDescent="0.5">
      <c r="F436" s="41"/>
      <c r="I436" s="41"/>
      <c r="J436" s="41"/>
      <c r="L436" s="41"/>
      <c r="M436" s="41"/>
      <c r="N436" s="41"/>
      <c r="O436" s="41"/>
    </row>
    <row r="437" spans="6:15" x14ac:dyDescent="0.5">
      <c r="F437" s="41"/>
      <c r="I437" s="41"/>
      <c r="J437" s="41"/>
      <c r="L437" s="41"/>
      <c r="M437" s="41"/>
      <c r="N437" s="41"/>
      <c r="O437" s="41"/>
    </row>
    <row r="438" spans="6:15" x14ac:dyDescent="0.5">
      <c r="F438" s="41"/>
      <c r="I438" s="41"/>
      <c r="J438" s="41"/>
      <c r="L438" s="41"/>
      <c r="M438" s="41"/>
      <c r="N438" s="41"/>
      <c r="O438" s="41"/>
    </row>
    <row r="439" spans="6:15" x14ac:dyDescent="0.5">
      <c r="F439" s="41"/>
      <c r="I439" s="41"/>
      <c r="J439" s="41"/>
      <c r="L439" s="41"/>
      <c r="M439" s="41"/>
      <c r="N439" s="41"/>
      <c r="O439" s="41"/>
    </row>
    <row r="440" spans="6:15" x14ac:dyDescent="0.5">
      <c r="F440" s="41"/>
      <c r="I440" s="41"/>
      <c r="J440" s="41"/>
      <c r="L440" s="41"/>
      <c r="M440" s="41"/>
      <c r="N440" s="41"/>
      <c r="O440" s="41"/>
    </row>
    <row r="441" spans="6:15" x14ac:dyDescent="0.5">
      <c r="F441" s="41"/>
      <c r="I441" s="41"/>
      <c r="J441" s="41"/>
      <c r="L441" s="41"/>
      <c r="M441" s="41"/>
      <c r="N441" s="41"/>
      <c r="O441" s="41"/>
    </row>
    <row r="442" spans="6:15" x14ac:dyDescent="0.5">
      <c r="F442" s="41"/>
      <c r="I442" s="41"/>
      <c r="J442" s="41"/>
      <c r="L442" s="41"/>
      <c r="M442" s="41"/>
      <c r="N442" s="41"/>
      <c r="O442" s="41"/>
    </row>
    <row r="443" spans="6:15" x14ac:dyDescent="0.5">
      <c r="F443" s="41"/>
      <c r="I443" s="41"/>
      <c r="J443" s="41"/>
      <c r="L443" s="41"/>
      <c r="M443" s="41"/>
      <c r="N443" s="41"/>
      <c r="O443" s="41"/>
    </row>
    <row r="444" spans="6:15" x14ac:dyDescent="0.5">
      <c r="F444" s="41"/>
      <c r="I444" s="41"/>
      <c r="J444" s="41"/>
      <c r="L444" s="41"/>
      <c r="M444" s="41"/>
      <c r="N444" s="41"/>
      <c r="O444" s="41"/>
    </row>
    <row r="445" spans="6:15" x14ac:dyDescent="0.5">
      <c r="F445" s="41"/>
      <c r="I445" s="41"/>
      <c r="J445" s="41"/>
      <c r="L445" s="41"/>
      <c r="M445" s="41"/>
      <c r="N445" s="41"/>
      <c r="O445" s="41"/>
    </row>
    <row r="446" spans="6:15" x14ac:dyDescent="0.5">
      <c r="F446" s="41"/>
      <c r="I446" s="41"/>
      <c r="J446" s="41"/>
      <c r="L446" s="41"/>
      <c r="M446" s="41"/>
      <c r="N446" s="41"/>
      <c r="O446" s="41"/>
    </row>
    <row r="447" spans="6:15" x14ac:dyDescent="0.5">
      <c r="F447" s="41"/>
      <c r="I447" s="41"/>
      <c r="J447" s="41"/>
      <c r="L447" s="41"/>
      <c r="M447" s="41"/>
      <c r="N447" s="41"/>
      <c r="O447" s="41"/>
    </row>
    <row r="448" spans="6:15" x14ac:dyDescent="0.5">
      <c r="F448" s="41"/>
      <c r="I448" s="41"/>
      <c r="J448" s="41"/>
      <c r="L448" s="41"/>
      <c r="M448" s="41"/>
      <c r="N448" s="41"/>
      <c r="O448" s="41"/>
    </row>
    <row r="449" spans="6:15" x14ac:dyDescent="0.5">
      <c r="F449" s="41"/>
      <c r="I449" s="41"/>
      <c r="J449" s="41"/>
      <c r="L449" s="41"/>
      <c r="M449" s="41"/>
      <c r="N449" s="41"/>
      <c r="O449" s="41"/>
    </row>
    <row r="450" spans="6:15" x14ac:dyDescent="0.5">
      <c r="F450" s="41"/>
      <c r="I450" s="41"/>
      <c r="J450" s="41"/>
      <c r="L450" s="41"/>
      <c r="M450" s="41"/>
      <c r="N450" s="41"/>
      <c r="O450" s="41"/>
    </row>
    <row r="451" spans="6:15" x14ac:dyDescent="0.5">
      <c r="F451" s="41"/>
      <c r="I451" s="41"/>
      <c r="J451" s="41"/>
      <c r="L451" s="41"/>
      <c r="M451" s="41"/>
      <c r="N451" s="41"/>
      <c r="O451" s="41"/>
    </row>
    <row r="452" spans="6:15" x14ac:dyDescent="0.5">
      <c r="F452" s="41"/>
      <c r="I452" s="41"/>
      <c r="J452" s="41"/>
      <c r="L452" s="41"/>
      <c r="M452" s="41"/>
      <c r="N452" s="41"/>
      <c r="O452" s="41"/>
    </row>
    <row r="453" spans="6:15" x14ac:dyDescent="0.5">
      <c r="F453" s="41"/>
      <c r="I453" s="41"/>
      <c r="J453" s="41"/>
      <c r="L453" s="41"/>
      <c r="M453" s="41"/>
      <c r="N453" s="41"/>
      <c r="O453" s="41"/>
    </row>
    <row r="454" spans="6:15" x14ac:dyDescent="0.5">
      <c r="F454" s="41"/>
      <c r="I454" s="41"/>
      <c r="J454" s="41"/>
      <c r="L454" s="41"/>
      <c r="M454" s="41"/>
      <c r="N454" s="41"/>
      <c r="O454" s="41"/>
    </row>
    <row r="455" spans="6:15" x14ac:dyDescent="0.5">
      <c r="F455" s="41"/>
      <c r="I455" s="41"/>
      <c r="J455" s="41"/>
      <c r="L455" s="41"/>
      <c r="M455" s="41"/>
      <c r="N455" s="41"/>
      <c r="O455" s="41"/>
    </row>
    <row r="456" spans="6:15" x14ac:dyDescent="0.5">
      <c r="F456" s="41"/>
      <c r="I456" s="41"/>
      <c r="J456" s="41"/>
      <c r="L456" s="41"/>
      <c r="M456" s="41"/>
      <c r="N456" s="41"/>
      <c r="O456" s="41"/>
    </row>
    <row r="457" spans="6:15" x14ac:dyDescent="0.5">
      <c r="F457" s="41"/>
      <c r="I457" s="41"/>
      <c r="J457" s="41"/>
      <c r="L457" s="41"/>
      <c r="M457" s="41"/>
      <c r="N457" s="41"/>
      <c r="O457" s="41"/>
    </row>
    <row r="458" spans="6:15" x14ac:dyDescent="0.5">
      <c r="F458" s="41"/>
      <c r="I458" s="41"/>
      <c r="J458" s="41"/>
      <c r="L458" s="41"/>
      <c r="M458" s="41"/>
      <c r="N458" s="41"/>
      <c r="O458" s="41"/>
    </row>
    <row r="459" spans="6:15" x14ac:dyDescent="0.5">
      <c r="F459" s="41"/>
      <c r="I459" s="41"/>
      <c r="J459" s="41"/>
      <c r="L459" s="41"/>
      <c r="M459" s="41"/>
      <c r="N459" s="41"/>
      <c r="O459" s="41"/>
    </row>
    <row r="460" spans="6:15" x14ac:dyDescent="0.5">
      <c r="F460" s="41"/>
      <c r="I460" s="41"/>
      <c r="J460" s="41"/>
      <c r="L460" s="41"/>
      <c r="M460" s="41"/>
      <c r="N460" s="41"/>
      <c r="O460" s="41"/>
    </row>
    <row r="461" spans="6:15" x14ac:dyDescent="0.5">
      <c r="F461" s="41"/>
      <c r="I461" s="41"/>
      <c r="J461" s="41"/>
      <c r="L461" s="41"/>
      <c r="M461" s="41"/>
      <c r="N461" s="41"/>
      <c r="O461" s="41"/>
    </row>
    <row r="462" spans="6:15" x14ac:dyDescent="0.5">
      <c r="F462" s="41"/>
      <c r="I462" s="41"/>
      <c r="J462" s="41"/>
      <c r="L462" s="41"/>
      <c r="M462" s="41"/>
      <c r="N462" s="41"/>
      <c r="O462" s="41"/>
    </row>
    <row r="463" spans="6:15" x14ac:dyDescent="0.5">
      <c r="F463" s="41"/>
      <c r="I463" s="41"/>
      <c r="J463" s="41"/>
      <c r="L463" s="41"/>
      <c r="M463" s="41"/>
      <c r="N463" s="41"/>
      <c r="O463" s="41"/>
    </row>
    <row r="464" spans="6:15" x14ac:dyDescent="0.5">
      <c r="F464" s="41"/>
      <c r="I464" s="41"/>
      <c r="J464" s="41"/>
      <c r="L464" s="41"/>
      <c r="M464" s="41"/>
      <c r="N464" s="41"/>
      <c r="O464" s="41"/>
    </row>
    <row r="465" spans="6:15" x14ac:dyDescent="0.5">
      <c r="F465" s="41"/>
      <c r="I465" s="41"/>
      <c r="J465" s="41"/>
      <c r="L465" s="41"/>
      <c r="M465" s="41"/>
      <c r="N465" s="41"/>
      <c r="O465" s="41"/>
    </row>
    <row r="466" spans="6:15" x14ac:dyDescent="0.5">
      <c r="F466" s="41"/>
      <c r="I466" s="41"/>
      <c r="J466" s="41"/>
      <c r="L466" s="41"/>
      <c r="M466" s="41"/>
      <c r="N466" s="41"/>
      <c r="O466" s="41"/>
    </row>
    <row r="467" spans="6:15" x14ac:dyDescent="0.5">
      <c r="F467" s="41"/>
      <c r="I467" s="41"/>
      <c r="J467" s="41"/>
      <c r="L467" s="41"/>
      <c r="M467" s="41"/>
      <c r="N467" s="41"/>
      <c r="O467" s="41"/>
    </row>
    <row r="468" spans="6:15" x14ac:dyDescent="0.5">
      <c r="F468" s="41"/>
      <c r="I468" s="41"/>
      <c r="J468" s="41"/>
      <c r="L468" s="41"/>
      <c r="M468" s="41"/>
      <c r="N468" s="41"/>
      <c r="O468" s="41"/>
    </row>
    <row r="469" spans="6:15" x14ac:dyDescent="0.5">
      <c r="F469" s="41"/>
      <c r="I469" s="41"/>
      <c r="J469" s="41"/>
      <c r="L469" s="41"/>
      <c r="M469" s="41"/>
      <c r="N469" s="41"/>
      <c r="O469" s="41"/>
    </row>
    <row r="470" spans="6:15" x14ac:dyDescent="0.5">
      <c r="F470" s="41"/>
      <c r="I470" s="41"/>
      <c r="J470" s="41"/>
      <c r="L470" s="41"/>
      <c r="M470" s="41"/>
      <c r="N470" s="41"/>
      <c r="O470" s="41"/>
    </row>
    <row r="471" spans="6:15" x14ac:dyDescent="0.5">
      <c r="F471" s="41"/>
      <c r="I471" s="41"/>
      <c r="J471" s="41"/>
      <c r="L471" s="41"/>
      <c r="M471" s="41"/>
      <c r="N471" s="41"/>
      <c r="O471" s="41"/>
    </row>
    <row r="472" spans="6:15" x14ac:dyDescent="0.5">
      <c r="F472" s="41"/>
      <c r="I472" s="41"/>
      <c r="J472" s="41"/>
      <c r="L472" s="41"/>
      <c r="M472" s="41"/>
      <c r="N472" s="41"/>
      <c r="O472" s="41"/>
    </row>
    <row r="473" spans="6:15" x14ac:dyDescent="0.5">
      <c r="F473" s="41"/>
      <c r="I473" s="41"/>
      <c r="J473" s="41"/>
      <c r="L473" s="41"/>
      <c r="M473" s="41"/>
      <c r="N473" s="41"/>
      <c r="O473" s="41"/>
    </row>
    <row r="474" spans="6:15" x14ac:dyDescent="0.5">
      <c r="F474" s="41"/>
      <c r="I474" s="41"/>
      <c r="J474" s="41"/>
      <c r="L474" s="41"/>
      <c r="M474" s="41"/>
      <c r="N474" s="41"/>
      <c r="O474" s="41"/>
    </row>
    <row r="475" spans="6:15" x14ac:dyDescent="0.5">
      <c r="F475" s="41"/>
      <c r="I475" s="41"/>
      <c r="J475" s="41"/>
      <c r="L475" s="41"/>
      <c r="M475" s="41"/>
      <c r="N475" s="41"/>
      <c r="O475" s="41"/>
    </row>
    <row r="476" spans="6:15" x14ac:dyDescent="0.5">
      <c r="F476" s="41"/>
      <c r="I476" s="41"/>
      <c r="J476" s="41"/>
      <c r="L476" s="41"/>
      <c r="M476" s="41"/>
      <c r="N476" s="41"/>
      <c r="O476" s="41"/>
    </row>
    <row r="477" spans="6:15" x14ac:dyDescent="0.5">
      <c r="F477" s="41"/>
      <c r="I477" s="41"/>
      <c r="J477" s="41"/>
      <c r="L477" s="41"/>
      <c r="M477" s="41"/>
      <c r="N477" s="41"/>
      <c r="O477" s="41"/>
    </row>
    <row r="478" spans="6:15" x14ac:dyDescent="0.5">
      <c r="F478" s="41"/>
      <c r="I478" s="41"/>
      <c r="J478" s="41"/>
      <c r="L478" s="41"/>
      <c r="M478" s="41"/>
      <c r="N478" s="41"/>
      <c r="O478" s="41"/>
    </row>
    <row r="479" spans="6:15" x14ac:dyDescent="0.5">
      <c r="F479" s="41"/>
      <c r="I479" s="41"/>
      <c r="J479" s="41"/>
      <c r="L479" s="41"/>
      <c r="M479" s="41"/>
      <c r="N479" s="41"/>
      <c r="O479" s="41"/>
    </row>
    <row r="480" spans="6:15" x14ac:dyDescent="0.5">
      <c r="F480" s="41"/>
      <c r="I480" s="41"/>
      <c r="J480" s="41"/>
      <c r="L480" s="41"/>
      <c r="M480" s="41"/>
      <c r="N480" s="41"/>
      <c r="O480" s="41"/>
    </row>
    <row r="481" spans="6:15" x14ac:dyDescent="0.5">
      <c r="F481" s="41"/>
      <c r="I481" s="41"/>
      <c r="J481" s="41"/>
      <c r="L481" s="41"/>
      <c r="M481" s="41"/>
      <c r="N481" s="41"/>
      <c r="O481" s="41"/>
    </row>
    <row r="482" spans="6:15" x14ac:dyDescent="0.5">
      <c r="F482" s="41"/>
      <c r="I482" s="41"/>
      <c r="J482" s="41"/>
      <c r="L482" s="41"/>
      <c r="M482" s="41"/>
      <c r="N482" s="41"/>
      <c r="O482" s="41"/>
    </row>
    <row r="483" spans="6:15" x14ac:dyDescent="0.5">
      <c r="F483" s="41"/>
      <c r="I483" s="41"/>
      <c r="J483" s="41"/>
      <c r="L483" s="41"/>
      <c r="M483" s="41"/>
      <c r="N483" s="41"/>
      <c r="O483" s="41"/>
    </row>
    <row r="484" spans="6:15" x14ac:dyDescent="0.5">
      <c r="F484" s="41"/>
      <c r="I484" s="41"/>
      <c r="J484" s="41"/>
      <c r="L484" s="41"/>
      <c r="M484" s="41"/>
      <c r="N484" s="41"/>
      <c r="O484" s="41"/>
    </row>
    <row r="485" spans="6:15" x14ac:dyDescent="0.5">
      <c r="F485" s="41"/>
      <c r="I485" s="41"/>
      <c r="J485" s="41"/>
      <c r="L485" s="41"/>
      <c r="M485" s="41"/>
      <c r="N485" s="41"/>
      <c r="O485" s="41"/>
    </row>
    <row r="486" spans="6:15" x14ac:dyDescent="0.5">
      <c r="F486" s="41"/>
      <c r="I486" s="41"/>
      <c r="J486" s="41"/>
      <c r="L486" s="41"/>
      <c r="M486" s="41"/>
      <c r="N486" s="41"/>
      <c r="O486" s="41"/>
    </row>
    <row r="487" spans="6:15" x14ac:dyDescent="0.5">
      <c r="F487" s="41"/>
      <c r="I487" s="41"/>
      <c r="J487" s="41"/>
      <c r="L487" s="41"/>
      <c r="M487" s="41"/>
      <c r="N487" s="41"/>
      <c r="O487" s="41"/>
    </row>
    <row r="488" spans="6:15" x14ac:dyDescent="0.5">
      <c r="F488" s="41"/>
      <c r="I488" s="41"/>
      <c r="J488" s="41"/>
      <c r="L488" s="41"/>
      <c r="M488" s="41"/>
      <c r="N488" s="41"/>
      <c r="O488" s="41"/>
    </row>
    <row r="489" spans="6:15" x14ac:dyDescent="0.5">
      <c r="F489" s="41"/>
      <c r="I489" s="41"/>
      <c r="J489" s="41"/>
      <c r="L489" s="41"/>
      <c r="M489" s="41"/>
      <c r="N489" s="41"/>
      <c r="O489" s="41"/>
    </row>
    <row r="490" spans="6:15" x14ac:dyDescent="0.5">
      <c r="F490" s="41"/>
      <c r="I490" s="41"/>
      <c r="J490" s="41"/>
      <c r="L490" s="41"/>
      <c r="M490" s="41"/>
      <c r="N490" s="41"/>
      <c r="O490" s="41"/>
    </row>
    <row r="491" spans="6:15" x14ac:dyDescent="0.5">
      <c r="F491" s="41"/>
      <c r="I491" s="41"/>
      <c r="J491" s="41"/>
      <c r="L491" s="41"/>
      <c r="M491" s="41"/>
      <c r="N491" s="41"/>
      <c r="O491" s="41"/>
    </row>
    <row r="492" spans="6:15" x14ac:dyDescent="0.5">
      <c r="F492" s="41"/>
      <c r="I492" s="41"/>
      <c r="J492" s="41"/>
      <c r="L492" s="41"/>
      <c r="M492" s="41"/>
      <c r="N492" s="41"/>
      <c r="O492" s="41"/>
    </row>
    <row r="493" spans="6:15" x14ac:dyDescent="0.5">
      <c r="F493" s="41"/>
      <c r="I493" s="41"/>
      <c r="J493" s="41"/>
      <c r="L493" s="41"/>
      <c r="M493" s="41"/>
      <c r="N493" s="41"/>
      <c r="O493" s="41"/>
    </row>
    <row r="494" spans="6:15" x14ac:dyDescent="0.5">
      <c r="F494" s="41"/>
      <c r="I494" s="41"/>
      <c r="J494" s="41"/>
      <c r="L494" s="41"/>
      <c r="M494" s="41"/>
      <c r="N494" s="41"/>
      <c r="O494" s="41"/>
    </row>
    <row r="495" spans="6:15" x14ac:dyDescent="0.5">
      <c r="F495" s="41"/>
      <c r="I495" s="41"/>
      <c r="J495" s="41"/>
      <c r="L495" s="41"/>
      <c r="M495" s="41"/>
      <c r="N495" s="41"/>
      <c r="O495" s="41"/>
    </row>
    <row r="496" spans="6:15" x14ac:dyDescent="0.5">
      <c r="F496" s="41"/>
      <c r="I496" s="41"/>
      <c r="J496" s="41"/>
      <c r="L496" s="41"/>
      <c r="M496" s="41"/>
      <c r="N496" s="41"/>
      <c r="O496" s="41"/>
    </row>
    <row r="497" spans="6:15" x14ac:dyDescent="0.5">
      <c r="F497" s="41"/>
      <c r="I497" s="41"/>
      <c r="J497" s="41"/>
      <c r="L497" s="41"/>
      <c r="M497" s="41"/>
      <c r="N497" s="41"/>
      <c r="O497" s="41"/>
    </row>
    <row r="498" spans="6:15" x14ac:dyDescent="0.5">
      <c r="F498" s="41"/>
      <c r="I498" s="41"/>
      <c r="J498" s="41"/>
      <c r="L498" s="41"/>
      <c r="M498" s="41"/>
      <c r="N498" s="41"/>
      <c r="O498" s="41"/>
    </row>
    <row r="499" spans="6:15" x14ac:dyDescent="0.5">
      <c r="F499" s="41"/>
      <c r="I499" s="41"/>
      <c r="J499" s="41"/>
      <c r="L499" s="41"/>
      <c r="M499" s="41"/>
      <c r="N499" s="41"/>
      <c r="O499" s="41"/>
    </row>
    <row r="500" spans="6:15" x14ac:dyDescent="0.5">
      <c r="F500" s="41"/>
      <c r="I500" s="41"/>
      <c r="J500" s="41"/>
      <c r="L500" s="41"/>
      <c r="M500" s="41"/>
      <c r="N500" s="41"/>
      <c r="O500" s="41"/>
    </row>
    <row r="501" spans="6:15" x14ac:dyDescent="0.5">
      <c r="F501" s="41"/>
      <c r="I501" s="41"/>
      <c r="J501" s="41"/>
      <c r="L501" s="41"/>
      <c r="M501" s="41"/>
      <c r="N501" s="41"/>
      <c r="O501" s="41"/>
    </row>
    <row r="502" spans="6:15" x14ac:dyDescent="0.5">
      <c r="F502" s="41"/>
      <c r="I502" s="41"/>
      <c r="J502" s="41"/>
      <c r="L502" s="41"/>
      <c r="M502" s="41"/>
      <c r="N502" s="41"/>
      <c r="O502" s="41"/>
    </row>
    <row r="503" spans="6:15" x14ac:dyDescent="0.5">
      <c r="F503" s="41"/>
      <c r="I503" s="41"/>
      <c r="J503" s="41"/>
      <c r="L503" s="41"/>
      <c r="M503" s="41"/>
      <c r="N503" s="41"/>
      <c r="O503" s="41"/>
    </row>
    <row r="504" spans="6:15" x14ac:dyDescent="0.5">
      <c r="F504" s="41"/>
      <c r="I504" s="41"/>
      <c r="J504" s="41"/>
      <c r="L504" s="41"/>
      <c r="M504" s="41"/>
      <c r="N504" s="41"/>
      <c r="O504" s="41"/>
    </row>
    <row r="505" spans="6:15" x14ac:dyDescent="0.5">
      <c r="F505" s="41"/>
      <c r="I505" s="41"/>
      <c r="J505" s="41"/>
      <c r="L505" s="41"/>
      <c r="M505" s="41"/>
      <c r="N505" s="41"/>
      <c r="O505" s="41"/>
    </row>
    <row r="506" spans="6:15" x14ac:dyDescent="0.5">
      <c r="F506" s="41"/>
      <c r="I506" s="41"/>
      <c r="J506" s="41"/>
      <c r="L506" s="41"/>
      <c r="M506" s="41"/>
      <c r="N506" s="41"/>
      <c r="O506" s="41"/>
    </row>
    <row r="507" spans="6:15" x14ac:dyDescent="0.5">
      <c r="F507" s="41"/>
      <c r="I507" s="41"/>
      <c r="J507" s="41"/>
      <c r="L507" s="41"/>
      <c r="M507" s="41"/>
      <c r="N507" s="41"/>
      <c r="O507" s="41"/>
    </row>
    <row r="508" spans="6:15" x14ac:dyDescent="0.5">
      <c r="F508" s="41"/>
      <c r="I508" s="41"/>
      <c r="J508" s="41"/>
      <c r="L508" s="41"/>
      <c r="M508" s="41"/>
      <c r="N508" s="41"/>
      <c r="O508" s="41"/>
    </row>
    <row r="509" spans="6:15" x14ac:dyDescent="0.5">
      <c r="F509" s="41"/>
      <c r="I509" s="41"/>
      <c r="J509" s="41"/>
      <c r="L509" s="41"/>
      <c r="M509" s="41"/>
      <c r="N509" s="41"/>
      <c r="O509" s="41"/>
    </row>
    <row r="510" spans="6:15" x14ac:dyDescent="0.5">
      <c r="F510" s="41"/>
      <c r="I510" s="41"/>
      <c r="J510" s="41"/>
      <c r="L510" s="41"/>
      <c r="M510" s="41"/>
      <c r="N510" s="41"/>
      <c r="O510" s="41"/>
    </row>
    <row r="511" spans="6:15" x14ac:dyDescent="0.5">
      <c r="F511" s="41"/>
      <c r="I511" s="41"/>
      <c r="J511" s="41"/>
      <c r="L511" s="41"/>
      <c r="M511" s="41"/>
      <c r="N511" s="41"/>
      <c r="O511" s="41"/>
    </row>
    <row r="512" spans="6:15" x14ac:dyDescent="0.5">
      <c r="F512" s="41"/>
      <c r="I512" s="41"/>
      <c r="J512" s="41"/>
      <c r="L512" s="41"/>
      <c r="M512" s="41"/>
      <c r="N512" s="41"/>
      <c r="O512" s="41"/>
    </row>
    <row r="513" spans="6:15" x14ac:dyDescent="0.5">
      <c r="F513" s="41"/>
      <c r="I513" s="41"/>
      <c r="J513" s="41"/>
      <c r="L513" s="41"/>
      <c r="M513" s="41"/>
      <c r="N513" s="41"/>
      <c r="O513" s="41"/>
    </row>
    <row r="514" spans="6:15" x14ac:dyDescent="0.5">
      <c r="F514" s="41"/>
      <c r="I514" s="41"/>
      <c r="J514" s="41"/>
      <c r="L514" s="41"/>
      <c r="M514" s="41"/>
      <c r="N514" s="41"/>
      <c r="O514" s="41"/>
    </row>
    <row r="515" spans="6:15" x14ac:dyDescent="0.5">
      <c r="F515" s="41"/>
      <c r="I515" s="41"/>
      <c r="J515" s="41"/>
      <c r="L515" s="41"/>
      <c r="M515" s="41"/>
      <c r="N515" s="41"/>
      <c r="O515" s="41"/>
    </row>
    <row r="516" spans="6:15" x14ac:dyDescent="0.5">
      <c r="F516" s="41"/>
      <c r="I516" s="41"/>
      <c r="J516" s="41"/>
      <c r="L516" s="41"/>
      <c r="M516" s="41"/>
      <c r="N516" s="41"/>
      <c r="O516" s="41"/>
    </row>
    <row r="517" spans="6:15" x14ac:dyDescent="0.5">
      <c r="F517" s="41"/>
      <c r="I517" s="41"/>
      <c r="J517" s="41"/>
      <c r="L517" s="41"/>
      <c r="M517" s="41"/>
      <c r="N517" s="41"/>
      <c r="O517" s="41"/>
    </row>
    <row r="518" spans="6:15" x14ac:dyDescent="0.5">
      <c r="F518" s="41"/>
      <c r="I518" s="41"/>
      <c r="J518" s="41"/>
      <c r="L518" s="41"/>
      <c r="M518" s="41"/>
      <c r="N518" s="41"/>
      <c r="O518" s="41"/>
    </row>
    <row r="519" spans="6:15" x14ac:dyDescent="0.5">
      <c r="F519" s="41"/>
      <c r="I519" s="41"/>
      <c r="J519" s="41"/>
      <c r="L519" s="41"/>
      <c r="M519" s="41"/>
      <c r="N519" s="41"/>
      <c r="O519" s="41"/>
    </row>
    <row r="520" spans="6:15" x14ac:dyDescent="0.5">
      <c r="F520" s="41"/>
      <c r="I520" s="41"/>
      <c r="J520" s="41"/>
      <c r="L520" s="41"/>
      <c r="M520" s="41"/>
      <c r="N520" s="41"/>
      <c r="O520" s="41"/>
    </row>
    <row r="521" spans="6:15" x14ac:dyDescent="0.5">
      <c r="F521" s="41"/>
      <c r="I521" s="41"/>
      <c r="J521" s="41"/>
      <c r="L521" s="41"/>
      <c r="M521" s="41"/>
      <c r="N521" s="41"/>
      <c r="O521" s="41"/>
    </row>
    <row r="522" spans="6:15" x14ac:dyDescent="0.5">
      <c r="F522" s="41"/>
      <c r="I522" s="41"/>
      <c r="J522" s="41"/>
      <c r="L522" s="41"/>
      <c r="M522" s="41"/>
      <c r="N522" s="41"/>
      <c r="O522" s="41"/>
    </row>
    <row r="523" spans="6:15" x14ac:dyDescent="0.5">
      <c r="F523" s="41"/>
      <c r="I523" s="41"/>
      <c r="J523" s="41"/>
      <c r="L523" s="41"/>
      <c r="M523" s="41"/>
      <c r="N523" s="41"/>
      <c r="O523" s="41"/>
    </row>
    <row r="524" spans="6:15" x14ac:dyDescent="0.5">
      <c r="F524" s="41"/>
      <c r="I524" s="41"/>
      <c r="J524" s="41"/>
      <c r="L524" s="41"/>
      <c r="M524" s="41"/>
      <c r="N524" s="41"/>
      <c r="O524" s="41"/>
    </row>
    <row r="525" spans="6:15" x14ac:dyDescent="0.5">
      <c r="F525" s="41"/>
      <c r="I525" s="41"/>
      <c r="J525" s="41"/>
      <c r="L525" s="41"/>
      <c r="M525" s="41"/>
      <c r="N525" s="41"/>
      <c r="O525" s="41"/>
    </row>
    <row r="526" spans="6:15" x14ac:dyDescent="0.5">
      <c r="F526" s="41"/>
      <c r="I526" s="41"/>
      <c r="J526" s="41"/>
      <c r="L526" s="41"/>
      <c r="M526" s="41"/>
      <c r="N526" s="41"/>
      <c r="O526" s="41"/>
    </row>
    <row r="527" spans="6:15" x14ac:dyDescent="0.5">
      <c r="F527" s="41"/>
      <c r="I527" s="41"/>
      <c r="J527" s="41"/>
      <c r="L527" s="41"/>
      <c r="M527" s="41"/>
      <c r="N527" s="41"/>
      <c r="O527" s="41"/>
    </row>
    <row r="528" spans="6:15" x14ac:dyDescent="0.5">
      <c r="F528" s="41"/>
      <c r="I528" s="41"/>
      <c r="J528" s="41"/>
      <c r="L528" s="41"/>
      <c r="M528" s="41"/>
      <c r="N528" s="41"/>
      <c r="O528" s="41"/>
    </row>
    <row r="529" spans="6:15" x14ac:dyDescent="0.5">
      <c r="F529" s="41"/>
      <c r="I529" s="41"/>
      <c r="J529" s="41"/>
      <c r="L529" s="41"/>
      <c r="M529" s="41"/>
      <c r="N529" s="41"/>
      <c r="O529" s="41"/>
    </row>
    <row r="530" spans="6:15" x14ac:dyDescent="0.5">
      <c r="F530" s="41"/>
      <c r="I530" s="41"/>
      <c r="J530" s="41"/>
      <c r="L530" s="41"/>
      <c r="M530" s="41"/>
      <c r="N530" s="41"/>
      <c r="O530" s="41"/>
    </row>
    <row r="531" spans="6:15" x14ac:dyDescent="0.5">
      <c r="F531" s="41"/>
      <c r="I531" s="41"/>
      <c r="J531" s="41"/>
      <c r="L531" s="41"/>
      <c r="M531" s="41"/>
      <c r="N531" s="41"/>
      <c r="O531" s="41"/>
    </row>
    <row r="532" spans="6:15" x14ac:dyDescent="0.5">
      <c r="F532" s="41"/>
      <c r="I532" s="41"/>
      <c r="J532" s="41"/>
      <c r="L532" s="41"/>
      <c r="M532" s="41"/>
      <c r="N532" s="41"/>
      <c r="O532" s="41"/>
    </row>
    <row r="533" spans="6:15" x14ac:dyDescent="0.5">
      <c r="F533" s="41"/>
      <c r="I533" s="41"/>
      <c r="J533" s="41"/>
      <c r="L533" s="41"/>
      <c r="M533" s="41"/>
      <c r="N533" s="41"/>
      <c r="O533" s="41"/>
    </row>
    <row r="534" spans="6:15" x14ac:dyDescent="0.5">
      <c r="F534" s="41"/>
      <c r="I534" s="41"/>
      <c r="J534" s="41"/>
      <c r="L534" s="41"/>
      <c r="M534" s="41"/>
      <c r="N534" s="41"/>
      <c r="O534" s="41"/>
    </row>
    <row r="535" spans="6:15" x14ac:dyDescent="0.5">
      <c r="F535" s="41"/>
      <c r="I535" s="41"/>
      <c r="J535" s="41"/>
      <c r="L535" s="41"/>
      <c r="M535" s="41"/>
      <c r="N535" s="41"/>
      <c r="O535" s="41"/>
    </row>
    <row r="536" spans="6:15" x14ac:dyDescent="0.5">
      <c r="F536" s="41"/>
      <c r="I536" s="41"/>
      <c r="J536" s="41"/>
      <c r="L536" s="41"/>
      <c r="M536" s="41"/>
      <c r="N536" s="41"/>
      <c r="O536" s="41"/>
    </row>
    <row r="537" spans="6:15" x14ac:dyDescent="0.5">
      <c r="F537" s="41"/>
      <c r="I537" s="41"/>
      <c r="J537" s="41"/>
      <c r="L537" s="41"/>
      <c r="M537" s="41"/>
      <c r="N537" s="41"/>
      <c r="O537" s="41"/>
    </row>
    <row r="538" spans="6:15" x14ac:dyDescent="0.5">
      <c r="F538" s="41"/>
      <c r="I538" s="41"/>
      <c r="J538" s="41"/>
      <c r="L538" s="41"/>
      <c r="M538" s="41"/>
      <c r="N538" s="41"/>
      <c r="O538" s="41"/>
    </row>
    <row r="539" spans="6:15" x14ac:dyDescent="0.5">
      <c r="F539" s="41"/>
      <c r="I539" s="41"/>
      <c r="J539" s="41"/>
      <c r="L539" s="41"/>
      <c r="M539" s="41"/>
      <c r="N539" s="41"/>
      <c r="O539" s="41"/>
    </row>
    <row r="540" spans="6:15" x14ac:dyDescent="0.5">
      <c r="F540" s="41"/>
      <c r="I540" s="41"/>
      <c r="J540" s="41"/>
      <c r="L540" s="41"/>
      <c r="M540" s="41"/>
      <c r="N540" s="41"/>
      <c r="O540" s="41"/>
    </row>
    <row r="541" spans="6:15" x14ac:dyDescent="0.5">
      <c r="F541" s="41"/>
      <c r="I541" s="41"/>
      <c r="J541" s="41"/>
      <c r="L541" s="41"/>
      <c r="M541" s="41"/>
      <c r="N541" s="41"/>
      <c r="O541" s="41"/>
    </row>
    <row r="542" spans="6:15" x14ac:dyDescent="0.5">
      <c r="F542" s="41"/>
      <c r="I542" s="41"/>
      <c r="J542" s="41"/>
      <c r="L542" s="41"/>
      <c r="M542" s="41"/>
      <c r="N542" s="41"/>
      <c r="O542" s="41"/>
    </row>
    <row r="543" spans="6:15" x14ac:dyDescent="0.5">
      <c r="F543" s="41"/>
      <c r="I543" s="41"/>
      <c r="J543" s="41"/>
      <c r="L543" s="41"/>
      <c r="M543" s="41"/>
      <c r="N543" s="41"/>
      <c r="O543" s="41"/>
    </row>
    <row r="544" spans="6:15" x14ac:dyDescent="0.5">
      <c r="F544" s="41"/>
      <c r="I544" s="41"/>
      <c r="J544" s="41"/>
      <c r="L544" s="41"/>
      <c r="M544" s="41"/>
      <c r="N544" s="41"/>
      <c r="O544" s="41"/>
    </row>
    <row r="545" spans="6:15" x14ac:dyDescent="0.5">
      <c r="F545" s="41"/>
      <c r="I545" s="41"/>
      <c r="J545" s="41"/>
      <c r="L545" s="41"/>
      <c r="M545" s="41"/>
      <c r="N545" s="41"/>
      <c r="O545" s="41"/>
    </row>
    <row r="546" spans="6:15" x14ac:dyDescent="0.5">
      <c r="F546" s="41"/>
      <c r="I546" s="41"/>
      <c r="J546" s="41"/>
      <c r="L546" s="41"/>
      <c r="M546" s="41"/>
      <c r="N546" s="41"/>
      <c r="O546" s="41"/>
    </row>
    <row r="547" spans="6:15" x14ac:dyDescent="0.5">
      <c r="F547" s="41"/>
      <c r="I547" s="41"/>
      <c r="J547" s="41"/>
      <c r="L547" s="41"/>
      <c r="M547" s="41"/>
      <c r="N547" s="41"/>
      <c r="O547" s="41"/>
    </row>
    <row r="548" spans="6:15" x14ac:dyDescent="0.5">
      <c r="F548" s="41"/>
      <c r="I548" s="41"/>
      <c r="J548" s="41"/>
      <c r="L548" s="41"/>
      <c r="M548" s="41"/>
      <c r="N548" s="41"/>
      <c r="O548" s="41"/>
    </row>
    <row r="549" spans="6:15" x14ac:dyDescent="0.5">
      <c r="F549" s="41"/>
      <c r="I549" s="41"/>
      <c r="J549" s="41"/>
      <c r="L549" s="41"/>
      <c r="M549" s="41"/>
      <c r="N549" s="41"/>
      <c r="O549" s="41"/>
    </row>
    <row r="550" spans="6:15" x14ac:dyDescent="0.5">
      <c r="F550" s="41"/>
      <c r="I550" s="41"/>
      <c r="J550" s="41"/>
      <c r="L550" s="41"/>
      <c r="M550" s="41"/>
      <c r="N550" s="41"/>
      <c r="O550" s="41"/>
    </row>
    <row r="551" spans="6:15" x14ac:dyDescent="0.5">
      <c r="F551" s="41"/>
      <c r="I551" s="41"/>
      <c r="J551" s="41"/>
      <c r="L551" s="41"/>
      <c r="M551" s="41"/>
      <c r="N551" s="41"/>
      <c r="O551" s="41"/>
    </row>
    <row r="552" spans="6:15" x14ac:dyDescent="0.5">
      <c r="F552" s="41"/>
      <c r="I552" s="41"/>
      <c r="J552" s="41"/>
      <c r="L552" s="41"/>
      <c r="M552" s="41"/>
      <c r="N552" s="41"/>
      <c r="O552" s="41"/>
    </row>
    <row r="553" spans="6:15" x14ac:dyDescent="0.5">
      <c r="F553" s="41"/>
      <c r="I553" s="41"/>
      <c r="J553" s="41"/>
      <c r="L553" s="41"/>
      <c r="M553" s="41"/>
      <c r="N553" s="41"/>
      <c r="O553" s="41"/>
    </row>
    <row r="554" spans="6:15" x14ac:dyDescent="0.5">
      <c r="F554" s="41"/>
      <c r="I554" s="41"/>
      <c r="J554" s="41"/>
      <c r="L554" s="41"/>
      <c r="M554" s="41"/>
      <c r="N554" s="41"/>
      <c r="O554" s="41"/>
    </row>
    <row r="555" spans="6:15" x14ac:dyDescent="0.5">
      <c r="F555" s="41"/>
      <c r="I555" s="41"/>
      <c r="J555" s="41"/>
      <c r="L555" s="41"/>
      <c r="M555" s="41"/>
      <c r="N555" s="41"/>
      <c r="O555" s="41"/>
    </row>
    <row r="556" spans="6:15" x14ac:dyDescent="0.5">
      <c r="F556" s="41"/>
      <c r="I556" s="41"/>
      <c r="J556" s="41"/>
      <c r="L556" s="41"/>
      <c r="M556" s="41"/>
      <c r="N556" s="41"/>
      <c r="O556" s="41"/>
    </row>
    <row r="557" spans="6:15" x14ac:dyDescent="0.5">
      <c r="F557" s="41"/>
      <c r="I557" s="41"/>
      <c r="J557" s="41"/>
      <c r="L557" s="41"/>
      <c r="M557" s="41"/>
      <c r="N557" s="41"/>
      <c r="O557" s="41"/>
    </row>
    <row r="558" spans="6:15" x14ac:dyDescent="0.5">
      <c r="F558" s="41"/>
      <c r="I558" s="41"/>
      <c r="J558" s="41"/>
      <c r="L558" s="41"/>
      <c r="M558" s="41"/>
      <c r="N558" s="41"/>
      <c r="O558" s="41"/>
    </row>
    <row r="559" spans="6:15" x14ac:dyDescent="0.5">
      <c r="F559" s="41"/>
      <c r="I559" s="41"/>
      <c r="J559" s="41"/>
      <c r="L559" s="41"/>
      <c r="M559" s="41"/>
      <c r="N559" s="41"/>
      <c r="O559" s="41"/>
    </row>
    <row r="560" spans="6:15" x14ac:dyDescent="0.5">
      <c r="F560" s="41"/>
      <c r="I560" s="41"/>
      <c r="J560" s="41"/>
      <c r="L560" s="41"/>
      <c r="M560" s="41"/>
      <c r="N560" s="41"/>
      <c r="O560" s="41"/>
    </row>
    <row r="561" spans="6:15" x14ac:dyDescent="0.5">
      <c r="F561" s="41"/>
      <c r="I561" s="41"/>
      <c r="J561" s="41"/>
      <c r="L561" s="41"/>
      <c r="M561" s="41"/>
      <c r="N561" s="41"/>
      <c r="O561" s="41"/>
    </row>
    <row r="562" spans="6:15" x14ac:dyDescent="0.5">
      <c r="F562" s="41"/>
      <c r="I562" s="41"/>
      <c r="J562" s="41"/>
      <c r="L562" s="41"/>
      <c r="M562" s="41"/>
      <c r="N562" s="41"/>
      <c r="O562" s="41"/>
    </row>
    <row r="563" spans="6:15" x14ac:dyDescent="0.5">
      <c r="F563" s="41"/>
      <c r="I563" s="41"/>
      <c r="J563" s="41"/>
      <c r="L563" s="41"/>
      <c r="M563" s="41"/>
      <c r="N563" s="41"/>
      <c r="O563" s="41"/>
    </row>
    <row r="564" spans="6:15" x14ac:dyDescent="0.5">
      <c r="F564" s="41"/>
      <c r="I564" s="41"/>
      <c r="J564" s="41"/>
      <c r="L564" s="41"/>
      <c r="M564" s="41"/>
      <c r="N564" s="41"/>
      <c r="O564" s="41"/>
    </row>
    <row r="565" spans="6:15" x14ac:dyDescent="0.5">
      <c r="F565" s="41"/>
      <c r="I565" s="41"/>
      <c r="J565" s="41"/>
      <c r="L565" s="41"/>
      <c r="M565" s="41"/>
      <c r="N565" s="41"/>
      <c r="O565" s="41"/>
    </row>
    <row r="566" spans="6:15" x14ac:dyDescent="0.5">
      <c r="F566" s="41"/>
      <c r="I566" s="41"/>
      <c r="J566" s="41"/>
      <c r="L566" s="41"/>
      <c r="M566" s="41"/>
      <c r="N566" s="41"/>
      <c r="O566" s="41"/>
    </row>
    <row r="567" spans="6:15" x14ac:dyDescent="0.5">
      <c r="F567" s="41"/>
      <c r="I567" s="41"/>
      <c r="J567" s="41"/>
      <c r="L567" s="41"/>
      <c r="M567" s="41"/>
      <c r="N567" s="41"/>
      <c r="O567" s="41"/>
    </row>
    <row r="568" spans="6:15" x14ac:dyDescent="0.5">
      <c r="F568" s="41"/>
      <c r="I568" s="41"/>
      <c r="J568" s="41"/>
      <c r="L568" s="41"/>
      <c r="M568" s="41"/>
      <c r="N568" s="41"/>
      <c r="O568" s="41"/>
    </row>
    <row r="569" spans="6:15" x14ac:dyDescent="0.5">
      <c r="F569" s="41"/>
      <c r="I569" s="41"/>
      <c r="J569" s="41"/>
      <c r="L569" s="41"/>
      <c r="M569" s="41"/>
      <c r="N569" s="41"/>
      <c r="O569" s="41"/>
    </row>
    <row r="570" spans="6:15" x14ac:dyDescent="0.5">
      <c r="F570" s="41"/>
      <c r="I570" s="41"/>
      <c r="J570" s="41"/>
      <c r="L570" s="41"/>
      <c r="M570" s="41"/>
      <c r="N570" s="41"/>
      <c r="O570" s="41"/>
    </row>
    <row r="571" spans="6:15" x14ac:dyDescent="0.5">
      <c r="F571" s="41"/>
      <c r="I571" s="41"/>
      <c r="J571" s="41"/>
      <c r="L571" s="41"/>
      <c r="M571" s="41"/>
      <c r="N571" s="41"/>
      <c r="O571" s="41"/>
    </row>
    <row r="572" spans="6:15" x14ac:dyDescent="0.5">
      <c r="F572" s="41"/>
      <c r="I572" s="41"/>
      <c r="J572" s="41"/>
      <c r="L572" s="41"/>
      <c r="M572" s="41"/>
      <c r="N572" s="41"/>
      <c r="O572" s="41"/>
    </row>
    <row r="573" spans="6:15" x14ac:dyDescent="0.5">
      <c r="F573" s="41"/>
      <c r="I573" s="41"/>
      <c r="J573" s="41"/>
      <c r="L573" s="41"/>
      <c r="M573" s="41"/>
      <c r="N573" s="41"/>
      <c r="O573" s="41"/>
    </row>
    <row r="574" spans="6:15" x14ac:dyDescent="0.5">
      <c r="F574" s="41"/>
      <c r="I574" s="41"/>
      <c r="J574" s="41"/>
      <c r="L574" s="41"/>
      <c r="M574" s="41"/>
      <c r="N574" s="41"/>
      <c r="O574" s="41"/>
    </row>
    <row r="575" spans="6:15" x14ac:dyDescent="0.5">
      <c r="F575" s="41"/>
      <c r="I575" s="41"/>
      <c r="J575" s="41"/>
      <c r="L575" s="41"/>
      <c r="M575" s="41"/>
      <c r="N575" s="41"/>
      <c r="O575" s="41"/>
    </row>
    <row r="576" spans="6:15" x14ac:dyDescent="0.5">
      <c r="F576" s="41"/>
      <c r="I576" s="41"/>
      <c r="J576" s="41"/>
      <c r="L576" s="41"/>
      <c r="M576" s="41"/>
      <c r="N576" s="41"/>
      <c r="O576" s="41"/>
    </row>
    <row r="577" spans="6:15" x14ac:dyDescent="0.5">
      <c r="F577" s="41"/>
      <c r="I577" s="41"/>
      <c r="J577" s="41"/>
      <c r="L577" s="41"/>
      <c r="M577" s="41"/>
      <c r="N577" s="41"/>
      <c r="O577" s="41"/>
    </row>
    <row r="578" spans="6:15" x14ac:dyDescent="0.5">
      <c r="F578" s="41"/>
      <c r="I578" s="41"/>
      <c r="J578" s="41"/>
      <c r="L578" s="41"/>
      <c r="M578" s="41"/>
      <c r="N578" s="41"/>
      <c r="O578" s="41"/>
    </row>
    <row r="579" spans="6:15" x14ac:dyDescent="0.5">
      <c r="F579" s="41"/>
      <c r="I579" s="41"/>
      <c r="J579" s="41"/>
      <c r="L579" s="41"/>
      <c r="M579" s="41"/>
      <c r="N579" s="41"/>
      <c r="O579" s="41"/>
    </row>
    <row r="580" spans="6:15" x14ac:dyDescent="0.5">
      <c r="F580" s="41"/>
      <c r="I580" s="41"/>
      <c r="J580" s="41"/>
      <c r="L580" s="41"/>
      <c r="M580" s="41"/>
      <c r="N580" s="41"/>
      <c r="O580" s="41"/>
    </row>
    <row r="581" spans="6:15" x14ac:dyDescent="0.5">
      <c r="F581" s="41"/>
      <c r="I581" s="41"/>
      <c r="J581" s="41"/>
      <c r="L581" s="41"/>
      <c r="M581" s="41"/>
      <c r="N581" s="41"/>
      <c r="O581" s="41"/>
    </row>
    <row r="582" spans="6:15" x14ac:dyDescent="0.5">
      <c r="F582" s="41"/>
      <c r="I582" s="41"/>
      <c r="J582" s="41"/>
      <c r="L582" s="41"/>
      <c r="M582" s="41"/>
      <c r="N582" s="41"/>
      <c r="O582" s="41"/>
    </row>
    <row r="583" spans="6:15" x14ac:dyDescent="0.5">
      <c r="F583" s="41"/>
      <c r="I583" s="41"/>
      <c r="J583" s="41"/>
      <c r="L583" s="41"/>
      <c r="M583" s="41"/>
      <c r="N583" s="41"/>
      <c r="O583" s="41"/>
    </row>
    <row r="584" spans="6:15" x14ac:dyDescent="0.5">
      <c r="F584" s="41"/>
      <c r="I584" s="41"/>
      <c r="J584" s="41"/>
      <c r="L584" s="41"/>
      <c r="M584" s="41"/>
      <c r="N584" s="41"/>
      <c r="O584" s="41"/>
    </row>
    <row r="585" spans="6:15" x14ac:dyDescent="0.5">
      <c r="F585" s="41"/>
      <c r="I585" s="41"/>
      <c r="J585" s="41"/>
      <c r="L585" s="41"/>
      <c r="M585" s="41"/>
      <c r="N585" s="41"/>
      <c r="O585" s="41"/>
    </row>
    <row r="586" spans="6:15" x14ac:dyDescent="0.5">
      <c r="F586" s="41"/>
      <c r="I586" s="41"/>
      <c r="J586" s="41"/>
      <c r="L586" s="41"/>
      <c r="M586" s="41"/>
      <c r="N586" s="41"/>
      <c r="O586" s="41"/>
    </row>
    <row r="587" spans="6:15" x14ac:dyDescent="0.5">
      <c r="F587" s="41"/>
      <c r="I587" s="41"/>
      <c r="J587" s="41"/>
      <c r="L587" s="41"/>
      <c r="M587" s="41"/>
      <c r="N587" s="41"/>
      <c r="O587" s="41"/>
    </row>
    <row r="588" spans="6:15" x14ac:dyDescent="0.5">
      <c r="F588" s="41"/>
      <c r="I588" s="41"/>
      <c r="J588" s="41"/>
      <c r="L588" s="41"/>
      <c r="M588" s="41"/>
      <c r="N588" s="41"/>
      <c r="O588" s="41"/>
    </row>
    <row r="589" spans="6:15" x14ac:dyDescent="0.5">
      <c r="F589" s="41"/>
      <c r="I589" s="41"/>
      <c r="J589" s="41"/>
      <c r="L589" s="41"/>
      <c r="M589" s="41"/>
      <c r="N589" s="41"/>
      <c r="O589" s="41"/>
    </row>
    <row r="590" spans="6:15" x14ac:dyDescent="0.5">
      <c r="F590" s="41"/>
      <c r="I590" s="41"/>
      <c r="J590" s="41"/>
      <c r="L590" s="41"/>
      <c r="M590" s="41"/>
      <c r="N590" s="41"/>
      <c r="O590" s="41"/>
    </row>
    <row r="591" spans="6:15" x14ac:dyDescent="0.5">
      <c r="F591" s="41"/>
      <c r="I591" s="41"/>
      <c r="J591" s="41"/>
      <c r="L591" s="41"/>
      <c r="M591" s="41"/>
      <c r="N591" s="41"/>
      <c r="O591" s="41"/>
    </row>
    <row r="592" spans="6:15" x14ac:dyDescent="0.5">
      <c r="F592" s="41"/>
      <c r="I592" s="41"/>
      <c r="J592" s="41"/>
      <c r="L592" s="41"/>
      <c r="M592" s="41"/>
      <c r="N592" s="41"/>
      <c r="O592" s="41"/>
    </row>
    <row r="593" spans="6:15" x14ac:dyDescent="0.5">
      <c r="F593" s="41"/>
      <c r="I593" s="41"/>
      <c r="J593" s="41"/>
      <c r="L593" s="41"/>
      <c r="M593" s="41"/>
      <c r="N593" s="41"/>
      <c r="O593" s="41"/>
    </row>
    <row r="594" spans="6:15" x14ac:dyDescent="0.5">
      <c r="F594" s="41"/>
      <c r="I594" s="41"/>
      <c r="J594" s="41"/>
      <c r="L594" s="41"/>
      <c r="M594" s="41"/>
      <c r="N594" s="41"/>
      <c r="O594" s="41"/>
    </row>
    <row r="595" spans="6:15" x14ac:dyDescent="0.5">
      <c r="F595" s="41"/>
      <c r="I595" s="41"/>
      <c r="J595" s="41"/>
      <c r="L595" s="41"/>
      <c r="M595" s="41"/>
      <c r="N595" s="41"/>
      <c r="O595" s="41"/>
    </row>
    <row r="596" spans="6:15" x14ac:dyDescent="0.5">
      <c r="F596" s="41"/>
      <c r="I596" s="41"/>
      <c r="J596" s="41"/>
      <c r="L596" s="41"/>
      <c r="M596" s="41"/>
      <c r="N596" s="41"/>
      <c r="O596" s="41"/>
    </row>
    <row r="597" spans="6:15" x14ac:dyDescent="0.5">
      <c r="F597" s="41"/>
      <c r="I597" s="41"/>
      <c r="J597" s="41"/>
      <c r="L597" s="41"/>
      <c r="M597" s="41"/>
      <c r="N597" s="41"/>
      <c r="O597" s="41"/>
    </row>
    <row r="598" spans="6:15" x14ac:dyDescent="0.5">
      <c r="F598" s="41"/>
      <c r="I598" s="41"/>
      <c r="J598" s="41"/>
      <c r="L598" s="41"/>
      <c r="M598" s="41"/>
      <c r="N598" s="41"/>
      <c r="O598" s="41"/>
    </row>
    <row r="599" spans="6:15" x14ac:dyDescent="0.5">
      <c r="F599" s="41"/>
      <c r="I599" s="41"/>
      <c r="J599" s="41"/>
      <c r="L599" s="41"/>
      <c r="M599" s="41"/>
      <c r="N599" s="41"/>
      <c r="O599" s="41"/>
    </row>
    <row r="600" spans="6:15" x14ac:dyDescent="0.5">
      <c r="F600" s="41"/>
      <c r="I600" s="41"/>
      <c r="J600" s="41"/>
      <c r="L600" s="41"/>
      <c r="M600" s="41"/>
      <c r="N600" s="41"/>
      <c r="O600" s="41"/>
    </row>
    <row r="601" spans="6:15" x14ac:dyDescent="0.5">
      <c r="F601" s="41"/>
      <c r="I601" s="41"/>
      <c r="J601" s="41"/>
      <c r="L601" s="41"/>
      <c r="M601" s="41"/>
      <c r="N601" s="41"/>
      <c r="O601" s="41"/>
    </row>
    <row r="602" spans="6:15" x14ac:dyDescent="0.5">
      <c r="F602" s="41"/>
      <c r="I602" s="41"/>
      <c r="J602" s="41"/>
      <c r="L602" s="41"/>
      <c r="M602" s="41"/>
      <c r="N602" s="41"/>
      <c r="O602" s="41"/>
    </row>
    <row r="603" spans="6:15" x14ac:dyDescent="0.5">
      <c r="F603" s="41"/>
      <c r="I603" s="41"/>
      <c r="J603" s="41"/>
      <c r="L603" s="41"/>
      <c r="M603" s="41"/>
      <c r="N603" s="41"/>
      <c r="O603" s="41"/>
    </row>
    <row r="604" spans="6:15" x14ac:dyDescent="0.5">
      <c r="F604" s="41"/>
      <c r="I604" s="41"/>
      <c r="J604" s="41"/>
      <c r="L604" s="41"/>
      <c r="M604" s="41"/>
      <c r="N604" s="41"/>
      <c r="O604" s="41"/>
    </row>
    <row r="605" spans="6:15" x14ac:dyDescent="0.5">
      <c r="F605" s="41"/>
      <c r="I605" s="41"/>
      <c r="J605" s="41"/>
      <c r="L605" s="41"/>
      <c r="M605" s="41"/>
      <c r="N605" s="41"/>
      <c r="O605" s="41"/>
    </row>
    <row r="606" spans="6:15" x14ac:dyDescent="0.5">
      <c r="F606" s="41"/>
      <c r="I606" s="41"/>
      <c r="J606" s="41"/>
      <c r="L606" s="41"/>
      <c r="M606" s="41"/>
      <c r="N606" s="41"/>
      <c r="O606" s="41"/>
    </row>
    <row r="607" spans="6:15" x14ac:dyDescent="0.5">
      <c r="F607" s="41"/>
      <c r="I607" s="41"/>
      <c r="J607" s="41"/>
      <c r="L607" s="41"/>
      <c r="M607" s="41"/>
      <c r="N607" s="41"/>
      <c r="O607" s="41"/>
    </row>
    <row r="608" spans="6:15" x14ac:dyDescent="0.5">
      <c r="F608" s="41"/>
      <c r="I608" s="41"/>
      <c r="J608" s="41"/>
      <c r="L608" s="41"/>
      <c r="M608" s="41"/>
      <c r="N608" s="41"/>
      <c r="O608" s="41"/>
    </row>
    <row r="609" spans="6:15" x14ac:dyDescent="0.5">
      <c r="F609" s="41"/>
      <c r="I609" s="41"/>
      <c r="J609" s="41"/>
      <c r="L609" s="41"/>
      <c r="M609" s="41"/>
      <c r="N609" s="41"/>
      <c r="O609" s="41"/>
    </row>
    <row r="610" spans="6:15" x14ac:dyDescent="0.5">
      <c r="F610" s="41"/>
      <c r="I610" s="41"/>
      <c r="J610" s="41"/>
      <c r="L610" s="41"/>
      <c r="M610" s="41"/>
      <c r="N610" s="41"/>
      <c r="O610" s="41"/>
    </row>
    <row r="611" spans="6:15" x14ac:dyDescent="0.5">
      <c r="F611" s="41"/>
      <c r="I611" s="41"/>
      <c r="J611" s="41"/>
      <c r="L611" s="41"/>
      <c r="M611" s="41"/>
      <c r="N611" s="41"/>
      <c r="O611" s="41"/>
    </row>
    <row r="612" spans="6:15" x14ac:dyDescent="0.5">
      <c r="F612" s="41"/>
      <c r="I612" s="41"/>
      <c r="J612" s="41"/>
      <c r="L612" s="41"/>
      <c r="M612" s="41"/>
      <c r="N612" s="41"/>
      <c r="O612" s="41"/>
    </row>
    <row r="613" spans="6:15" x14ac:dyDescent="0.5">
      <c r="F613" s="41"/>
      <c r="I613" s="41"/>
      <c r="J613" s="41"/>
      <c r="L613" s="41"/>
      <c r="M613" s="41"/>
      <c r="N613" s="41"/>
      <c r="O613" s="41"/>
    </row>
    <row r="614" spans="6:15" x14ac:dyDescent="0.5">
      <c r="F614" s="41"/>
      <c r="I614" s="41"/>
      <c r="J614" s="41"/>
      <c r="L614" s="41"/>
      <c r="M614" s="41"/>
      <c r="N614" s="41"/>
      <c r="O614" s="41"/>
    </row>
    <row r="615" spans="6:15" x14ac:dyDescent="0.5">
      <c r="F615" s="41"/>
      <c r="I615" s="41"/>
      <c r="J615" s="41"/>
      <c r="L615" s="41"/>
      <c r="M615" s="41"/>
      <c r="N615" s="41"/>
      <c r="O615" s="41"/>
    </row>
    <row r="616" spans="6:15" x14ac:dyDescent="0.5">
      <c r="F616" s="41"/>
      <c r="I616" s="41"/>
      <c r="J616" s="41"/>
      <c r="L616" s="41"/>
      <c r="M616" s="41"/>
      <c r="N616" s="41"/>
      <c r="O616" s="41"/>
    </row>
    <row r="617" spans="6:15" x14ac:dyDescent="0.5">
      <c r="F617" s="41"/>
      <c r="I617" s="41"/>
      <c r="J617" s="41"/>
      <c r="L617" s="41"/>
      <c r="M617" s="41"/>
      <c r="N617" s="41"/>
      <c r="O617" s="41"/>
    </row>
    <row r="618" spans="6:15" x14ac:dyDescent="0.5">
      <c r="F618" s="41"/>
      <c r="I618" s="41"/>
      <c r="J618" s="41"/>
      <c r="L618" s="41"/>
      <c r="M618" s="41"/>
      <c r="N618" s="41"/>
      <c r="O618" s="41"/>
    </row>
    <row r="619" spans="6:15" x14ac:dyDescent="0.5">
      <c r="F619" s="41"/>
      <c r="I619" s="41"/>
      <c r="J619" s="41"/>
      <c r="L619" s="41"/>
      <c r="M619" s="41"/>
      <c r="N619" s="41"/>
      <c r="O619" s="41"/>
    </row>
    <row r="620" spans="6:15" x14ac:dyDescent="0.5">
      <c r="F620" s="41"/>
      <c r="I620" s="41"/>
      <c r="J620" s="41"/>
      <c r="L620" s="41"/>
      <c r="M620" s="41"/>
      <c r="N620" s="41"/>
      <c r="O620" s="41"/>
    </row>
    <row r="621" spans="6:15" x14ac:dyDescent="0.5">
      <c r="F621" s="41"/>
      <c r="I621" s="41"/>
      <c r="J621" s="41"/>
      <c r="L621" s="41"/>
      <c r="M621" s="41"/>
      <c r="N621" s="41"/>
      <c r="O621" s="41"/>
    </row>
    <row r="622" spans="6:15" x14ac:dyDescent="0.5">
      <c r="F622" s="41"/>
      <c r="I622" s="41"/>
      <c r="J622" s="41"/>
      <c r="L622" s="41"/>
      <c r="M622" s="41"/>
      <c r="N622" s="41"/>
      <c r="O622" s="41"/>
    </row>
    <row r="623" spans="6:15" x14ac:dyDescent="0.5">
      <c r="F623" s="41"/>
      <c r="I623" s="41"/>
      <c r="J623" s="41"/>
      <c r="L623" s="41"/>
      <c r="M623" s="41"/>
      <c r="N623" s="41"/>
      <c r="O623" s="41"/>
    </row>
    <row r="624" spans="6:15" x14ac:dyDescent="0.5">
      <c r="F624" s="41"/>
      <c r="I624" s="41"/>
      <c r="J624" s="41"/>
      <c r="L624" s="41"/>
      <c r="M624" s="41"/>
      <c r="N624" s="41"/>
      <c r="O624" s="41"/>
    </row>
    <row r="625" spans="6:15" x14ac:dyDescent="0.5">
      <c r="F625" s="41"/>
      <c r="I625" s="41"/>
      <c r="J625" s="41"/>
      <c r="L625" s="41"/>
      <c r="M625" s="41"/>
      <c r="N625" s="41"/>
      <c r="O625" s="41"/>
    </row>
    <row r="626" spans="6:15" x14ac:dyDescent="0.5">
      <c r="F626" s="41"/>
      <c r="I626" s="41"/>
      <c r="J626" s="41"/>
      <c r="L626" s="41"/>
      <c r="M626" s="41"/>
      <c r="N626" s="41"/>
      <c r="O626" s="41"/>
    </row>
    <row r="627" spans="6:15" x14ac:dyDescent="0.5">
      <c r="F627" s="41"/>
      <c r="I627" s="41"/>
      <c r="J627" s="41"/>
      <c r="L627" s="41"/>
      <c r="M627" s="41"/>
      <c r="N627" s="41"/>
      <c r="O627" s="41"/>
    </row>
    <row r="628" spans="6:15" x14ac:dyDescent="0.5">
      <c r="F628" s="41"/>
      <c r="I628" s="41"/>
      <c r="J628" s="41"/>
      <c r="L628" s="41"/>
      <c r="M628" s="41"/>
      <c r="N628" s="41"/>
      <c r="O628" s="41"/>
    </row>
    <row r="629" spans="6:15" x14ac:dyDescent="0.5">
      <c r="F629" s="41"/>
      <c r="I629" s="41"/>
      <c r="J629" s="41"/>
      <c r="L629" s="41"/>
      <c r="M629" s="41"/>
      <c r="N629" s="41"/>
      <c r="O629" s="41"/>
    </row>
    <row r="630" spans="6:15" x14ac:dyDescent="0.5">
      <c r="F630" s="41"/>
      <c r="I630" s="41"/>
      <c r="J630" s="41"/>
      <c r="L630" s="41"/>
      <c r="M630" s="41"/>
      <c r="N630" s="41"/>
      <c r="O630" s="41"/>
    </row>
    <row r="631" spans="6:15" x14ac:dyDescent="0.5">
      <c r="F631" s="41"/>
      <c r="I631" s="41"/>
      <c r="J631" s="41"/>
      <c r="L631" s="41"/>
      <c r="M631" s="41"/>
      <c r="N631" s="41"/>
      <c r="O631" s="41"/>
    </row>
    <row r="632" spans="6:15" x14ac:dyDescent="0.5">
      <c r="F632" s="41"/>
      <c r="I632" s="41"/>
      <c r="J632" s="41"/>
      <c r="L632" s="41"/>
      <c r="M632" s="41"/>
      <c r="N632" s="41"/>
      <c r="O632" s="41"/>
    </row>
    <row r="633" spans="6:15" x14ac:dyDescent="0.5">
      <c r="F633" s="41"/>
      <c r="I633" s="41"/>
      <c r="J633" s="41"/>
      <c r="L633" s="41"/>
      <c r="M633" s="41"/>
      <c r="N633" s="41"/>
      <c r="O633" s="41"/>
    </row>
    <row r="634" spans="6:15" x14ac:dyDescent="0.5">
      <c r="F634" s="41"/>
      <c r="I634" s="41"/>
      <c r="J634" s="41"/>
      <c r="L634" s="41"/>
      <c r="M634" s="41"/>
      <c r="N634" s="41"/>
      <c r="O634" s="41"/>
    </row>
    <row r="635" spans="6:15" x14ac:dyDescent="0.5">
      <c r="F635" s="41"/>
      <c r="I635" s="41"/>
      <c r="J635" s="41"/>
      <c r="L635" s="41"/>
      <c r="M635" s="41"/>
      <c r="N635" s="41"/>
      <c r="O635" s="41"/>
    </row>
    <row r="636" spans="6:15" x14ac:dyDescent="0.5">
      <c r="F636" s="41"/>
      <c r="I636" s="41"/>
      <c r="J636" s="41"/>
      <c r="L636" s="41"/>
      <c r="M636" s="41"/>
      <c r="N636" s="41"/>
      <c r="O636" s="41"/>
    </row>
    <row r="637" spans="6:15" x14ac:dyDescent="0.5">
      <c r="F637" s="41"/>
      <c r="I637" s="41"/>
      <c r="J637" s="41"/>
      <c r="L637" s="41"/>
      <c r="M637" s="41"/>
      <c r="N637" s="41"/>
      <c r="O637" s="41"/>
    </row>
    <row r="638" spans="6:15" x14ac:dyDescent="0.5">
      <c r="F638" s="41"/>
      <c r="I638" s="41"/>
      <c r="J638" s="41"/>
      <c r="L638" s="41"/>
      <c r="M638" s="41"/>
      <c r="N638" s="41"/>
      <c r="O638" s="41"/>
    </row>
    <row r="639" spans="6:15" x14ac:dyDescent="0.5">
      <c r="F639" s="41"/>
      <c r="I639" s="41"/>
      <c r="J639" s="41"/>
      <c r="L639" s="41"/>
      <c r="M639" s="41"/>
      <c r="N639" s="41"/>
      <c r="O639" s="41"/>
    </row>
    <row r="640" spans="6:15" x14ac:dyDescent="0.5">
      <c r="F640" s="41"/>
      <c r="I640" s="41"/>
      <c r="J640" s="41"/>
      <c r="L640" s="41"/>
      <c r="M640" s="41"/>
      <c r="N640" s="41"/>
      <c r="O640" s="41"/>
    </row>
    <row r="641" spans="6:15" x14ac:dyDescent="0.5">
      <c r="F641" s="41"/>
      <c r="I641" s="41"/>
      <c r="J641" s="41"/>
      <c r="L641" s="41"/>
      <c r="M641" s="41"/>
      <c r="N641" s="41"/>
      <c r="O641" s="41"/>
    </row>
    <row r="642" spans="6:15" x14ac:dyDescent="0.5">
      <c r="F642" s="41"/>
      <c r="I642" s="41"/>
      <c r="J642" s="41"/>
      <c r="L642" s="41"/>
      <c r="M642" s="41"/>
      <c r="N642" s="41"/>
      <c r="O642" s="41"/>
    </row>
    <row r="643" spans="6:15" x14ac:dyDescent="0.5">
      <c r="F643" s="41"/>
      <c r="I643" s="41"/>
      <c r="J643" s="41"/>
      <c r="L643" s="41"/>
      <c r="M643" s="41"/>
      <c r="N643" s="41"/>
      <c r="O643" s="41"/>
    </row>
    <row r="644" spans="6:15" x14ac:dyDescent="0.5">
      <c r="F644" s="41"/>
      <c r="I644" s="41"/>
      <c r="J644" s="41"/>
      <c r="L644" s="41"/>
      <c r="M644" s="41"/>
      <c r="N644" s="41"/>
      <c r="O644" s="41"/>
    </row>
    <row r="645" spans="6:15" x14ac:dyDescent="0.5">
      <c r="F645" s="41"/>
      <c r="I645" s="41"/>
      <c r="J645" s="41"/>
      <c r="L645" s="41"/>
      <c r="M645" s="41"/>
      <c r="N645" s="41"/>
      <c r="O645" s="41"/>
    </row>
    <row r="646" spans="6:15" x14ac:dyDescent="0.5">
      <c r="F646" s="41"/>
      <c r="I646" s="41"/>
      <c r="J646" s="41"/>
      <c r="L646" s="41"/>
      <c r="M646" s="41"/>
      <c r="N646" s="41"/>
      <c r="O646" s="41"/>
    </row>
    <row r="647" spans="6:15" x14ac:dyDescent="0.5">
      <c r="F647" s="41"/>
      <c r="I647" s="41"/>
      <c r="J647" s="41"/>
      <c r="L647" s="41"/>
      <c r="M647" s="41"/>
      <c r="N647" s="41"/>
      <c r="O647" s="41"/>
    </row>
    <row r="648" spans="6:15" x14ac:dyDescent="0.5">
      <c r="F648" s="41"/>
      <c r="I648" s="41"/>
      <c r="J648" s="41"/>
      <c r="L648" s="41"/>
      <c r="M648" s="41"/>
      <c r="N648" s="41"/>
      <c r="O648" s="41"/>
    </row>
    <row r="649" spans="6:15" x14ac:dyDescent="0.5">
      <c r="F649" s="41"/>
      <c r="I649" s="41"/>
      <c r="J649" s="41"/>
      <c r="L649" s="41"/>
      <c r="M649" s="41"/>
      <c r="N649" s="41"/>
      <c r="O649" s="41"/>
    </row>
    <row r="650" spans="6:15" x14ac:dyDescent="0.5">
      <c r="F650" s="41"/>
      <c r="I650" s="41"/>
      <c r="J650" s="41"/>
      <c r="L650" s="41"/>
      <c r="M650" s="41"/>
      <c r="N650" s="41"/>
      <c r="O650" s="41"/>
    </row>
    <row r="651" spans="6:15" x14ac:dyDescent="0.5">
      <c r="F651" s="41"/>
      <c r="I651" s="41"/>
      <c r="J651" s="41"/>
      <c r="L651" s="41"/>
      <c r="M651" s="41"/>
      <c r="N651" s="41"/>
      <c r="O651" s="41"/>
    </row>
    <row r="652" spans="6:15" x14ac:dyDescent="0.5">
      <c r="F652" s="41"/>
      <c r="I652" s="41"/>
      <c r="J652" s="41"/>
      <c r="L652" s="41"/>
      <c r="M652" s="41"/>
      <c r="N652" s="41"/>
      <c r="O652" s="41"/>
    </row>
    <row r="653" spans="6:15" x14ac:dyDescent="0.5">
      <c r="F653" s="41"/>
      <c r="I653" s="41"/>
      <c r="J653" s="41"/>
      <c r="L653" s="41"/>
      <c r="M653" s="41"/>
      <c r="N653" s="41"/>
      <c r="O653" s="41"/>
    </row>
    <row r="654" spans="6:15" x14ac:dyDescent="0.5">
      <c r="F654" s="41"/>
      <c r="I654" s="41"/>
      <c r="J654" s="41"/>
      <c r="L654" s="41"/>
      <c r="M654" s="41"/>
      <c r="N654" s="41"/>
      <c r="O654" s="41"/>
    </row>
    <row r="655" spans="6:15" x14ac:dyDescent="0.5">
      <c r="F655" s="41"/>
      <c r="I655" s="41"/>
      <c r="J655" s="41"/>
      <c r="L655" s="41"/>
      <c r="M655" s="41"/>
      <c r="N655" s="41"/>
      <c r="O655" s="41"/>
    </row>
    <row r="656" spans="6:15" x14ac:dyDescent="0.5">
      <c r="F656" s="41"/>
      <c r="I656" s="41"/>
      <c r="J656" s="41"/>
      <c r="L656" s="41"/>
      <c r="M656" s="41"/>
      <c r="N656" s="41"/>
      <c r="O656" s="41"/>
    </row>
    <row r="657" spans="6:15" x14ac:dyDescent="0.5">
      <c r="F657" s="41"/>
      <c r="I657" s="41"/>
      <c r="J657" s="41"/>
      <c r="L657" s="41"/>
      <c r="M657" s="41"/>
      <c r="N657" s="41"/>
      <c r="O657" s="41"/>
    </row>
    <row r="658" spans="6:15" x14ac:dyDescent="0.5">
      <c r="F658" s="41"/>
      <c r="I658" s="41"/>
      <c r="J658" s="41"/>
      <c r="L658" s="41"/>
      <c r="M658" s="41"/>
      <c r="N658" s="41"/>
      <c r="O658" s="41"/>
    </row>
    <row r="659" spans="6:15" x14ac:dyDescent="0.5">
      <c r="F659" s="41"/>
      <c r="I659" s="41"/>
      <c r="J659" s="41"/>
      <c r="L659" s="41"/>
      <c r="M659" s="41"/>
      <c r="N659" s="41"/>
      <c r="O659" s="41"/>
    </row>
    <row r="660" spans="6:15" x14ac:dyDescent="0.5">
      <c r="F660" s="41"/>
      <c r="I660" s="41"/>
      <c r="J660" s="41"/>
      <c r="L660" s="41"/>
      <c r="M660" s="41"/>
      <c r="N660" s="41"/>
      <c r="O660" s="41"/>
    </row>
    <row r="661" spans="6:15" x14ac:dyDescent="0.5">
      <c r="F661" s="41"/>
      <c r="I661" s="41"/>
      <c r="J661" s="41"/>
      <c r="L661" s="41"/>
      <c r="M661" s="41"/>
      <c r="N661" s="41"/>
      <c r="O661" s="41"/>
    </row>
    <row r="662" spans="6:15" x14ac:dyDescent="0.5">
      <c r="F662" s="41"/>
      <c r="I662" s="41"/>
      <c r="J662" s="41"/>
      <c r="L662" s="41"/>
      <c r="M662" s="41"/>
      <c r="N662" s="41"/>
      <c r="O662" s="41"/>
    </row>
    <row r="663" spans="6:15" x14ac:dyDescent="0.5">
      <c r="F663" s="41"/>
      <c r="I663" s="41"/>
      <c r="J663" s="41"/>
      <c r="L663" s="41"/>
      <c r="M663" s="41"/>
      <c r="N663" s="41"/>
      <c r="O663" s="41"/>
    </row>
    <row r="664" spans="6:15" x14ac:dyDescent="0.5">
      <c r="F664" s="41"/>
      <c r="I664" s="41"/>
      <c r="J664" s="41"/>
      <c r="L664" s="41"/>
      <c r="M664" s="41"/>
      <c r="N664" s="41"/>
      <c r="O664" s="41"/>
    </row>
    <row r="665" spans="6:15" x14ac:dyDescent="0.5">
      <c r="F665" s="41"/>
      <c r="I665" s="41"/>
      <c r="J665" s="41"/>
      <c r="L665" s="41"/>
      <c r="M665" s="41"/>
      <c r="N665" s="41"/>
      <c r="O665" s="41"/>
    </row>
    <row r="666" spans="6:15" x14ac:dyDescent="0.5">
      <c r="F666" s="41"/>
      <c r="I666" s="41"/>
      <c r="J666" s="41"/>
      <c r="L666" s="41"/>
      <c r="M666" s="41"/>
      <c r="N666" s="41"/>
      <c r="O666" s="41"/>
    </row>
    <row r="667" spans="6:15" x14ac:dyDescent="0.5">
      <c r="F667" s="41"/>
      <c r="I667" s="41"/>
      <c r="J667" s="41"/>
      <c r="L667" s="41"/>
      <c r="M667" s="41"/>
      <c r="N667" s="41"/>
      <c r="O667" s="41"/>
    </row>
    <row r="668" spans="6:15" x14ac:dyDescent="0.5">
      <c r="F668" s="41"/>
      <c r="I668" s="41"/>
      <c r="J668" s="41"/>
      <c r="L668" s="41"/>
      <c r="M668" s="41"/>
      <c r="N668" s="41"/>
      <c r="O668" s="41"/>
    </row>
    <row r="669" spans="6:15" x14ac:dyDescent="0.5">
      <c r="F669" s="41"/>
      <c r="I669" s="41"/>
      <c r="J669" s="41"/>
      <c r="L669" s="41"/>
      <c r="M669" s="41"/>
      <c r="N669" s="41"/>
      <c r="O669" s="41"/>
    </row>
    <row r="670" spans="6:15" x14ac:dyDescent="0.5">
      <c r="F670" s="41"/>
      <c r="I670" s="41"/>
      <c r="J670" s="41"/>
      <c r="L670" s="41"/>
      <c r="M670" s="41"/>
      <c r="N670" s="41"/>
      <c r="O670" s="41"/>
    </row>
    <row r="671" spans="6:15" x14ac:dyDescent="0.5">
      <c r="F671" s="41"/>
      <c r="I671" s="41"/>
      <c r="J671" s="41"/>
      <c r="L671" s="41"/>
      <c r="M671" s="41"/>
      <c r="N671" s="41"/>
      <c r="O671" s="41"/>
    </row>
    <row r="672" spans="6:15" x14ac:dyDescent="0.5">
      <c r="F672" s="41"/>
      <c r="I672" s="41"/>
      <c r="J672" s="41"/>
      <c r="L672" s="41"/>
      <c r="M672" s="41"/>
      <c r="N672" s="41"/>
      <c r="O672" s="41"/>
    </row>
    <row r="673" spans="6:15" x14ac:dyDescent="0.5">
      <c r="F673" s="41"/>
      <c r="I673" s="41"/>
      <c r="J673" s="41"/>
      <c r="L673" s="41"/>
      <c r="M673" s="41"/>
      <c r="N673" s="41"/>
      <c r="O673" s="41"/>
    </row>
    <row r="674" spans="6:15" x14ac:dyDescent="0.5">
      <c r="F674" s="41"/>
      <c r="I674" s="41"/>
      <c r="J674" s="41"/>
      <c r="L674" s="41"/>
      <c r="M674" s="41"/>
      <c r="N674" s="41"/>
      <c r="O674" s="41"/>
    </row>
    <row r="675" spans="6:15" x14ac:dyDescent="0.5">
      <c r="F675" s="41"/>
      <c r="I675" s="41"/>
      <c r="J675" s="41"/>
      <c r="L675" s="41"/>
      <c r="M675" s="41"/>
      <c r="N675" s="41"/>
      <c r="O675" s="41"/>
    </row>
    <row r="676" spans="6:15" x14ac:dyDescent="0.5">
      <c r="F676" s="41"/>
      <c r="I676" s="41"/>
      <c r="J676" s="41"/>
      <c r="L676" s="41"/>
      <c r="M676" s="41"/>
      <c r="N676" s="41"/>
      <c r="O676" s="41"/>
    </row>
    <row r="677" spans="6:15" x14ac:dyDescent="0.5">
      <c r="F677" s="41"/>
      <c r="I677" s="41"/>
      <c r="J677" s="41"/>
      <c r="L677" s="41"/>
      <c r="M677" s="41"/>
      <c r="N677" s="41"/>
      <c r="O677" s="41"/>
    </row>
    <row r="678" spans="6:15" x14ac:dyDescent="0.5">
      <c r="F678" s="41"/>
      <c r="I678" s="41"/>
      <c r="J678" s="41"/>
      <c r="L678" s="41"/>
      <c r="M678" s="41"/>
      <c r="N678" s="41"/>
      <c r="O678" s="41"/>
    </row>
    <row r="679" spans="6:15" x14ac:dyDescent="0.5">
      <c r="F679" s="41"/>
      <c r="I679" s="41"/>
      <c r="J679" s="41"/>
      <c r="L679" s="41"/>
      <c r="M679" s="41"/>
      <c r="N679" s="41"/>
      <c r="O679" s="41"/>
    </row>
    <row r="680" spans="6:15" x14ac:dyDescent="0.5">
      <c r="F680" s="41"/>
      <c r="I680" s="41"/>
      <c r="J680" s="41"/>
      <c r="L680" s="41"/>
      <c r="M680" s="41"/>
      <c r="N680" s="41"/>
      <c r="O680" s="41"/>
    </row>
    <row r="681" spans="6:15" x14ac:dyDescent="0.5">
      <c r="F681" s="41"/>
      <c r="I681" s="41"/>
      <c r="J681" s="41"/>
      <c r="L681" s="41"/>
      <c r="M681" s="41"/>
      <c r="N681" s="41"/>
      <c r="O681" s="41"/>
    </row>
    <row r="682" spans="6:15" x14ac:dyDescent="0.5">
      <c r="F682" s="41"/>
      <c r="I682" s="41"/>
      <c r="J682" s="41"/>
      <c r="L682" s="41"/>
      <c r="M682" s="41"/>
      <c r="N682" s="41"/>
      <c r="O682" s="41"/>
    </row>
    <row r="683" spans="6:15" x14ac:dyDescent="0.5">
      <c r="F683" s="41"/>
      <c r="I683" s="41"/>
      <c r="J683" s="41"/>
      <c r="L683" s="41"/>
      <c r="M683" s="41"/>
      <c r="N683" s="41"/>
      <c r="O683" s="41"/>
    </row>
    <row r="684" spans="6:15" x14ac:dyDescent="0.5">
      <c r="F684" s="41"/>
      <c r="I684" s="41"/>
      <c r="J684" s="41"/>
      <c r="L684" s="41"/>
      <c r="M684" s="41"/>
      <c r="N684" s="41"/>
      <c r="O684" s="41"/>
    </row>
    <row r="685" spans="6:15" x14ac:dyDescent="0.5">
      <c r="F685" s="41"/>
      <c r="I685" s="41"/>
      <c r="J685" s="41"/>
      <c r="L685" s="41"/>
      <c r="M685" s="41"/>
      <c r="N685" s="41"/>
      <c r="O685" s="41"/>
    </row>
    <row r="686" spans="6:15" x14ac:dyDescent="0.5">
      <c r="F686" s="41"/>
      <c r="I686" s="41"/>
      <c r="J686" s="41"/>
      <c r="L686" s="41"/>
      <c r="M686" s="41"/>
      <c r="N686" s="41"/>
      <c r="O686" s="41"/>
    </row>
    <row r="687" spans="6:15" x14ac:dyDescent="0.5">
      <c r="F687" s="41"/>
      <c r="I687" s="41"/>
      <c r="J687" s="41"/>
      <c r="L687" s="41"/>
      <c r="M687" s="41"/>
      <c r="N687" s="41"/>
      <c r="O687" s="41"/>
    </row>
    <row r="688" spans="6:15" x14ac:dyDescent="0.5">
      <c r="F688" s="41"/>
      <c r="I688" s="41"/>
      <c r="J688" s="41"/>
      <c r="L688" s="41"/>
      <c r="M688" s="41"/>
      <c r="N688" s="41"/>
      <c r="O688" s="41"/>
    </row>
    <row r="689" spans="6:15" x14ac:dyDescent="0.5">
      <c r="F689" s="41"/>
      <c r="I689" s="41"/>
      <c r="J689" s="41"/>
      <c r="L689" s="41"/>
      <c r="M689" s="41"/>
      <c r="N689" s="41"/>
      <c r="O689" s="41"/>
    </row>
    <row r="690" spans="6:15" x14ac:dyDescent="0.5">
      <c r="F690" s="41"/>
      <c r="I690" s="41"/>
      <c r="J690" s="41"/>
      <c r="L690" s="41"/>
      <c r="M690" s="41"/>
      <c r="N690" s="41"/>
      <c r="O690" s="41"/>
    </row>
    <row r="691" spans="6:15" x14ac:dyDescent="0.5">
      <c r="F691" s="41"/>
      <c r="I691" s="41"/>
      <c r="J691" s="41"/>
      <c r="L691" s="41"/>
      <c r="M691" s="41"/>
      <c r="N691" s="41"/>
      <c r="O691" s="41"/>
    </row>
    <row r="692" spans="6:15" x14ac:dyDescent="0.5">
      <c r="F692" s="41"/>
      <c r="I692" s="41"/>
      <c r="J692" s="41"/>
      <c r="L692" s="41"/>
      <c r="M692" s="41"/>
      <c r="N692" s="41"/>
      <c r="O692" s="41"/>
    </row>
    <row r="693" spans="6:15" x14ac:dyDescent="0.5">
      <c r="F693" s="41"/>
      <c r="I693" s="41"/>
      <c r="J693" s="41"/>
      <c r="L693" s="41"/>
      <c r="M693" s="41"/>
      <c r="N693" s="41"/>
      <c r="O693" s="41"/>
    </row>
    <row r="694" spans="6:15" x14ac:dyDescent="0.5">
      <c r="F694" s="41"/>
      <c r="I694" s="41"/>
      <c r="J694" s="41"/>
      <c r="L694" s="41"/>
      <c r="M694" s="41"/>
      <c r="N694" s="41"/>
      <c r="O694" s="41"/>
    </row>
    <row r="695" spans="6:15" x14ac:dyDescent="0.5">
      <c r="F695" s="41"/>
      <c r="I695" s="41"/>
      <c r="J695" s="41"/>
      <c r="L695" s="41"/>
      <c r="M695" s="41"/>
      <c r="N695" s="41"/>
      <c r="O695" s="41"/>
    </row>
    <row r="696" spans="6:15" x14ac:dyDescent="0.5">
      <c r="F696" s="41"/>
      <c r="I696" s="41"/>
      <c r="J696" s="41"/>
      <c r="L696" s="41"/>
      <c r="M696" s="41"/>
      <c r="N696" s="41"/>
      <c r="O696" s="41"/>
    </row>
    <row r="697" spans="6:15" x14ac:dyDescent="0.5">
      <c r="F697" s="41"/>
      <c r="I697" s="41"/>
      <c r="J697" s="41"/>
      <c r="L697" s="41"/>
      <c r="M697" s="41"/>
      <c r="N697" s="41"/>
      <c r="O697" s="41"/>
    </row>
    <row r="698" spans="6:15" x14ac:dyDescent="0.5">
      <c r="F698" s="41"/>
      <c r="I698" s="41"/>
      <c r="J698" s="41"/>
      <c r="L698" s="41"/>
      <c r="M698" s="41"/>
      <c r="N698" s="41"/>
      <c r="O698" s="41"/>
    </row>
    <row r="699" spans="6:15" x14ac:dyDescent="0.5">
      <c r="F699" s="41"/>
      <c r="I699" s="41"/>
      <c r="J699" s="41"/>
      <c r="L699" s="41"/>
      <c r="M699" s="41"/>
      <c r="N699" s="41"/>
      <c r="O699" s="41"/>
    </row>
    <row r="700" spans="6:15" x14ac:dyDescent="0.5">
      <c r="F700" s="41"/>
      <c r="I700" s="41"/>
      <c r="J700" s="41"/>
      <c r="L700" s="41"/>
      <c r="M700" s="41"/>
      <c r="N700" s="41"/>
      <c r="O700" s="41"/>
    </row>
    <row r="701" spans="6:15" x14ac:dyDescent="0.5">
      <c r="F701" s="41"/>
      <c r="I701" s="41"/>
      <c r="J701" s="41"/>
      <c r="L701" s="41"/>
      <c r="M701" s="41"/>
      <c r="N701" s="41"/>
      <c r="O701" s="41"/>
    </row>
    <row r="702" spans="6:15" x14ac:dyDescent="0.5">
      <c r="F702" s="41"/>
      <c r="I702" s="41"/>
      <c r="J702" s="41"/>
      <c r="L702" s="41"/>
      <c r="M702" s="41"/>
      <c r="N702" s="41"/>
      <c r="O702" s="41"/>
    </row>
    <row r="703" spans="6:15" x14ac:dyDescent="0.5">
      <c r="F703" s="41"/>
      <c r="I703" s="41"/>
      <c r="J703" s="41"/>
      <c r="L703" s="41"/>
      <c r="M703" s="41"/>
      <c r="N703" s="41"/>
      <c r="O703" s="41"/>
    </row>
    <row r="704" spans="6:15" x14ac:dyDescent="0.5">
      <c r="F704" s="41"/>
      <c r="I704" s="41"/>
      <c r="J704" s="41"/>
      <c r="L704" s="41"/>
      <c r="M704" s="41"/>
      <c r="N704" s="41"/>
      <c r="O704" s="41"/>
    </row>
    <row r="705" spans="6:15" x14ac:dyDescent="0.5">
      <c r="F705" s="41"/>
      <c r="I705" s="41"/>
      <c r="J705" s="41"/>
      <c r="L705" s="41"/>
      <c r="M705" s="41"/>
      <c r="N705" s="41"/>
      <c r="O705" s="41"/>
    </row>
    <row r="706" spans="6:15" x14ac:dyDescent="0.5">
      <c r="F706" s="41"/>
      <c r="I706" s="41"/>
      <c r="J706" s="41"/>
      <c r="L706" s="41"/>
      <c r="M706" s="41"/>
      <c r="N706" s="41"/>
      <c r="O706" s="41"/>
    </row>
    <row r="707" spans="6:15" x14ac:dyDescent="0.5">
      <c r="F707" s="41"/>
      <c r="I707" s="41"/>
      <c r="J707" s="41"/>
      <c r="L707" s="41"/>
      <c r="M707" s="41"/>
      <c r="N707" s="41"/>
      <c r="O707" s="41"/>
    </row>
    <row r="708" spans="6:15" x14ac:dyDescent="0.5">
      <c r="F708" s="41"/>
      <c r="I708" s="41"/>
      <c r="J708" s="41"/>
      <c r="L708" s="41"/>
      <c r="M708" s="41"/>
      <c r="N708" s="41"/>
      <c r="O708" s="41"/>
    </row>
    <row r="709" spans="6:15" x14ac:dyDescent="0.5">
      <c r="F709" s="41"/>
      <c r="I709" s="41"/>
      <c r="J709" s="41"/>
      <c r="L709" s="41"/>
      <c r="M709" s="41"/>
      <c r="N709" s="41"/>
      <c r="O709" s="41"/>
    </row>
    <row r="710" spans="6:15" x14ac:dyDescent="0.5">
      <c r="F710" s="41"/>
      <c r="I710" s="41"/>
      <c r="J710" s="41"/>
      <c r="L710" s="41"/>
      <c r="M710" s="41"/>
      <c r="N710" s="41"/>
      <c r="O710" s="41"/>
    </row>
    <row r="711" spans="6:15" x14ac:dyDescent="0.5">
      <c r="F711" s="41"/>
      <c r="I711" s="41"/>
      <c r="J711" s="41"/>
      <c r="L711" s="41"/>
      <c r="M711" s="41"/>
      <c r="N711" s="41"/>
      <c r="O711" s="41"/>
    </row>
    <row r="712" spans="6:15" x14ac:dyDescent="0.5">
      <c r="F712" s="41"/>
      <c r="I712" s="41"/>
      <c r="J712" s="41"/>
      <c r="L712" s="41"/>
      <c r="M712" s="41"/>
      <c r="N712" s="41"/>
      <c r="O712" s="41"/>
    </row>
    <row r="713" spans="6:15" x14ac:dyDescent="0.5">
      <c r="F713" s="41"/>
      <c r="I713" s="41"/>
      <c r="J713" s="41"/>
      <c r="L713" s="41"/>
      <c r="M713" s="41"/>
      <c r="N713" s="41"/>
      <c r="O713" s="41"/>
    </row>
    <row r="714" spans="6:15" x14ac:dyDescent="0.5">
      <c r="F714" s="41"/>
      <c r="I714" s="41"/>
      <c r="J714" s="41"/>
      <c r="L714" s="41"/>
      <c r="M714" s="41"/>
      <c r="N714" s="41"/>
      <c r="O714" s="41"/>
    </row>
    <row r="715" spans="6:15" x14ac:dyDescent="0.5">
      <c r="F715" s="41"/>
      <c r="I715" s="41"/>
      <c r="J715" s="41"/>
      <c r="L715" s="41"/>
      <c r="M715" s="41"/>
      <c r="N715" s="41"/>
      <c r="O715" s="41"/>
    </row>
    <row r="716" spans="6:15" x14ac:dyDescent="0.5">
      <c r="F716" s="41"/>
      <c r="I716" s="41"/>
      <c r="J716" s="41"/>
      <c r="L716" s="41"/>
      <c r="M716" s="41"/>
      <c r="N716" s="41"/>
      <c r="O716" s="41"/>
    </row>
    <row r="717" spans="6:15" x14ac:dyDescent="0.5">
      <c r="F717" s="41"/>
      <c r="I717" s="41"/>
      <c r="J717" s="41"/>
      <c r="L717" s="41"/>
      <c r="M717" s="41"/>
      <c r="N717" s="41"/>
      <c r="O717" s="41"/>
    </row>
    <row r="718" spans="6:15" x14ac:dyDescent="0.5">
      <c r="F718" s="41"/>
      <c r="I718" s="41"/>
      <c r="J718" s="41"/>
      <c r="L718" s="41"/>
      <c r="M718" s="41"/>
      <c r="N718" s="41"/>
      <c r="O718" s="41"/>
    </row>
    <row r="719" spans="6:15" x14ac:dyDescent="0.5">
      <c r="F719" s="41"/>
      <c r="I719" s="41"/>
      <c r="J719" s="41"/>
      <c r="L719" s="41"/>
      <c r="M719" s="41"/>
      <c r="N719" s="41"/>
      <c r="O719" s="41"/>
    </row>
    <row r="720" spans="6:15" x14ac:dyDescent="0.5">
      <c r="F720" s="41"/>
      <c r="I720" s="41"/>
      <c r="J720" s="41"/>
      <c r="L720" s="41"/>
      <c r="M720" s="41"/>
      <c r="N720" s="41"/>
      <c r="O720" s="41"/>
    </row>
    <row r="721" spans="6:15" x14ac:dyDescent="0.5">
      <c r="F721" s="41"/>
      <c r="I721" s="41"/>
      <c r="J721" s="41"/>
      <c r="L721" s="41"/>
      <c r="M721" s="41"/>
      <c r="N721" s="41"/>
      <c r="O721" s="41"/>
    </row>
    <row r="722" spans="6:15" x14ac:dyDescent="0.5">
      <c r="F722" s="41"/>
      <c r="I722" s="41"/>
      <c r="J722" s="41"/>
      <c r="L722" s="41"/>
      <c r="M722" s="41"/>
      <c r="N722" s="41"/>
      <c r="O722" s="41"/>
    </row>
    <row r="723" spans="6:15" x14ac:dyDescent="0.5">
      <c r="F723" s="41"/>
      <c r="I723" s="41"/>
      <c r="J723" s="41"/>
      <c r="L723" s="41"/>
      <c r="M723" s="41"/>
      <c r="N723" s="41"/>
      <c r="O723" s="41"/>
    </row>
    <row r="724" spans="6:15" x14ac:dyDescent="0.5">
      <c r="F724" s="41"/>
      <c r="I724" s="41"/>
      <c r="J724" s="41"/>
      <c r="L724" s="41"/>
      <c r="M724" s="41"/>
      <c r="N724" s="41"/>
      <c r="O724" s="41"/>
    </row>
    <row r="725" spans="6:15" x14ac:dyDescent="0.5">
      <c r="F725" s="41"/>
      <c r="I725" s="41"/>
      <c r="J725" s="41"/>
      <c r="L725" s="41"/>
      <c r="M725" s="41"/>
      <c r="N725" s="41"/>
      <c r="O725" s="41"/>
    </row>
    <row r="726" spans="6:15" x14ac:dyDescent="0.5">
      <c r="F726" s="41"/>
      <c r="I726" s="41"/>
      <c r="J726" s="41"/>
      <c r="L726" s="41"/>
      <c r="M726" s="41"/>
      <c r="N726" s="41"/>
      <c r="O726" s="41"/>
    </row>
    <row r="727" spans="6:15" x14ac:dyDescent="0.5">
      <c r="F727" s="41"/>
      <c r="I727" s="41"/>
      <c r="J727" s="41"/>
      <c r="L727" s="41"/>
      <c r="M727" s="41"/>
      <c r="N727" s="41"/>
      <c r="O727" s="41"/>
    </row>
    <row r="728" spans="6:15" x14ac:dyDescent="0.5">
      <c r="F728" s="41"/>
      <c r="I728" s="41"/>
      <c r="J728" s="41"/>
      <c r="L728" s="41"/>
      <c r="M728" s="41"/>
      <c r="N728" s="41"/>
      <c r="O728" s="41"/>
    </row>
    <row r="729" spans="6:15" x14ac:dyDescent="0.5">
      <c r="F729" s="41"/>
      <c r="I729" s="41"/>
      <c r="J729" s="41"/>
      <c r="L729" s="41"/>
      <c r="M729" s="41"/>
      <c r="N729" s="41"/>
      <c r="O729" s="41"/>
    </row>
    <row r="730" spans="6:15" x14ac:dyDescent="0.5">
      <c r="F730" s="41"/>
      <c r="I730" s="41"/>
      <c r="J730" s="41"/>
      <c r="L730" s="41"/>
      <c r="M730" s="41"/>
      <c r="N730" s="41"/>
      <c r="O730" s="41"/>
    </row>
    <row r="731" spans="6:15" x14ac:dyDescent="0.5">
      <c r="F731" s="41"/>
      <c r="I731" s="41"/>
      <c r="J731" s="41"/>
      <c r="L731" s="41"/>
      <c r="M731" s="41"/>
      <c r="N731" s="41"/>
      <c r="O731" s="41"/>
    </row>
    <row r="732" spans="6:15" x14ac:dyDescent="0.5">
      <c r="F732" s="41"/>
      <c r="I732" s="41"/>
      <c r="J732" s="41"/>
      <c r="L732" s="41"/>
      <c r="M732" s="41"/>
      <c r="N732" s="41"/>
      <c r="O732" s="41"/>
    </row>
    <row r="733" spans="6:15" x14ac:dyDescent="0.5">
      <c r="F733" s="41"/>
      <c r="I733" s="41"/>
      <c r="J733" s="41"/>
      <c r="L733" s="41"/>
      <c r="M733" s="41"/>
      <c r="N733" s="41"/>
      <c r="O733" s="41"/>
    </row>
    <row r="734" spans="6:15" x14ac:dyDescent="0.5">
      <c r="F734" s="41"/>
      <c r="I734" s="41"/>
      <c r="J734" s="41"/>
      <c r="L734" s="41"/>
      <c r="M734" s="41"/>
      <c r="N734" s="41"/>
      <c r="O734" s="41"/>
    </row>
    <row r="735" spans="6:15" x14ac:dyDescent="0.5">
      <c r="F735" s="41"/>
      <c r="I735" s="41"/>
      <c r="J735" s="41"/>
      <c r="L735" s="41"/>
      <c r="M735" s="41"/>
      <c r="N735" s="41"/>
      <c r="O735" s="41"/>
    </row>
    <row r="736" spans="6:15" x14ac:dyDescent="0.5">
      <c r="F736" s="41"/>
      <c r="I736" s="41"/>
      <c r="J736" s="41"/>
      <c r="L736" s="41"/>
      <c r="M736" s="41"/>
      <c r="N736" s="41"/>
      <c r="O736" s="41"/>
    </row>
    <row r="737" spans="6:15" x14ac:dyDescent="0.5">
      <c r="F737" s="41"/>
      <c r="I737" s="41"/>
      <c r="J737" s="41"/>
      <c r="L737" s="41"/>
      <c r="M737" s="41"/>
      <c r="N737" s="41"/>
      <c r="O737" s="41"/>
    </row>
    <row r="738" spans="6:15" x14ac:dyDescent="0.5">
      <c r="F738" s="41"/>
      <c r="I738" s="41"/>
      <c r="J738" s="41"/>
      <c r="L738" s="41"/>
      <c r="M738" s="41"/>
      <c r="N738" s="41"/>
      <c r="O738" s="41"/>
    </row>
    <row r="739" spans="6:15" x14ac:dyDescent="0.5">
      <c r="F739" s="41"/>
      <c r="I739" s="41"/>
      <c r="J739" s="41"/>
      <c r="L739" s="41"/>
      <c r="M739" s="41"/>
      <c r="N739" s="41"/>
      <c r="O739" s="41"/>
    </row>
    <row r="740" spans="6:15" x14ac:dyDescent="0.5">
      <c r="F740" s="41"/>
      <c r="I740" s="41"/>
      <c r="J740" s="41"/>
      <c r="L740" s="41"/>
      <c r="M740" s="41"/>
      <c r="N740" s="41"/>
      <c r="O740" s="41"/>
    </row>
    <row r="741" spans="6:15" x14ac:dyDescent="0.5">
      <c r="F741" s="41"/>
      <c r="I741" s="41"/>
      <c r="J741" s="41"/>
      <c r="L741" s="41"/>
      <c r="M741" s="41"/>
      <c r="N741" s="41"/>
      <c r="O741" s="41"/>
    </row>
    <row r="742" spans="6:15" x14ac:dyDescent="0.5">
      <c r="F742" s="41"/>
      <c r="I742" s="41"/>
      <c r="J742" s="41"/>
      <c r="L742" s="41"/>
      <c r="M742" s="41"/>
      <c r="N742" s="41"/>
      <c r="O742" s="41"/>
    </row>
    <row r="743" spans="6:15" x14ac:dyDescent="0.5">
      <c r="F743" s="41"/>
      <c r="I743" s="41"/>
      <c r="J743" s="41"/>
      <c r="L743" s="41"/>
      <c r="M743" s="41"/>
      <c r="N743" s="41"/>
      <c r="O743" s="41"/>
    </row>
    <row r="744" spans="6:15" x14ac:dyDescent="0.5">
      <c r="F744" s="41"/>
      <c r="I744" s="41"/>
      <c r="J744" s="41"/>
      <c r="L744" s="41"/>
      <c r="M744" s="41"/>
      <c r="N744" s="41"/>
      <c r="O744" s="41"/>
    </row>
    <row r="745" spans="6:15" x14ac:dyDescent="0.5">
      <c r="F745" s="41"/>
      <c r="I745" s="41"/>
      <c r="J745" s="41"/>
      <c r="L745" s="41"/>
      <c r="M745" s="41"/>
      <c r="N745" s="41"/>
      <c r="O745" s="41"/>
    </row>
    <row r="746" spans="6:15" x14ac:dyDescent="0.5">
      <c r="F746" s="41"/>
      <c r="I746" s="41"/>
      <c r="J746" s="41"/>
      <c r="L746" s="41"/>
      <c r="M746" s="41"/>
      <c r="N746" s="41"/>
      <c r="O746" s="41"/>
    </row>
    <row r="747" spans="6:15" x14ac:dyDescent="0.5">
      <c r="F747" s="41"/>
      <c r="I747" s="41"/>
      <c r="J747" s="41"/>
      <c r="L747" s="41"/>
      <c r="M747" s="41"/>
      <c r="N747" s="41"/>
      <c r="O747" s="41"/>
    </row>
    <row r="748" spans="6:15" x14ac:dyDescent="0.5">
      <c r="F748" s="41"/>
      <c r="I748" s="41"/>
      <c r="J748" s="41"/>
      <c r="L748" s="41"/>
      <c r="M748" s="41"/>
      <c r="N748" s="41"/>
      <c r="O748" s="41"/>
    </row>
    <row r="749" spans="6:15" x14ac:dyDescent="0.5">
      <c r="F749" s="41"/>
      <c r="I749" s="41"/>
      <c r="J749" s="41"/>
      <c r="L749" s="41"/>
      <c r="M749" s="41"/>
      <c r="N749" s="41"/>
      <c r="O749" s="41"/>
    </row>
    <row r="750" spans="6:15" x14ac:dyDescent="0.5">
      <c r="F750" s="41"/>
      <c r="I750" s="41"/>
      <c r="J750" s="41"/>
      <c r="L750" s="41"/>
      <c r="M750" s="41"/>
      <c r="N750" s="41"/>
      <c r="O750" s="41"/>
    </row>
    <row r="751" spans="6:15" x14ac:dyDescent="0.5">
      <c r="F751" s="41"/>
      <c r="I751" s="41"/>
      <c r="J751" s="41"/>
      <c r="L751" s="41"/>
      <c r="M751" s="41"/>
      <c r="N751" s="41"/>
      <c r="O751" s="41"/>
    </row>
    <row r="752" spans="6:15" x14ac:dyDescent="0.5">
      <c r="F752" s="41"/>
      <c r="I752" s="41"/>
      <c r="J752" s="41"/>
      <c r="L752" s="41"/>
      <c r="M752" s="41"/>
      <c r="N752" s="41"/>
      <c r="O752" s="41"/>
    </row>
    <row r="753" spans="6:15" x14ac:dyDescent="0.5">
      <c r="F753" s="41"/>
      <c r="I753" s="41"/>
      <c r="J753" s="41"/>
      <c r="L753" s="41"/>
      <c r="M753" s="41"/>
      <c r="N753" s="41"/>
      <c r="O753" s="41"/>
    </row>
    <row r="754" spans="6:15" x14ac:dyDescent="0.5">
      <c r="F754" s="41"/>
      <c r="I754" s="41"/>
      <c r="J754" s="41"/>
      <c r="L754" s="41"/>
      <c r="M754" s="41"/>
      <c r="N754" s="41"/>
      <c r="O754" s="41"/>
    </row>
    <row r="755" spans="6:15" x14ac:dyDescent="0.5">
      <c r="F755" s="41"/>
      <c r="I755" s="41"/>
      <c r="J755" s="41"/>
      <c r="L755" s="41"/>
      <c r="M755" s="41"/>
      <c r="N755" s="41"/>
      <c r="O755" s="41"/>
    </row>
    <row r="756" spans="6:15" x14ac:dyDescent="0.5">
      <c r="F756" s="41"/>
      <c r="I756" s="41"/>
      <c r="J756" s="41"/>
      <c r="L756" s="41"/>
      <c r="M756" s="41"/>
      <c r="N756" s="41"/>
      <c r="O756" s="41"/>
    </row>
    <row r="757" spans="6:15" x14ac:dyDescent="0.5">
      <c r="F757" s="41"/>
      <c r="I757" s="41"/>
      <c r="J757" s="41"/>
      <c r="L757" s="41"/>
      <c r="M757" s="41"/>
      <c r="N757" s="41"/>
      <c r="O757" s="41"/>
    </row>
    <row r="758" spans="6:15" x14ac:dyDescent="0.5">
      <c r="F758" s="41"/>
      <c r="I758" s="41"/>
      <c r="J758" s="41"/>
      <c r="L758" s="41"/>
      <c r="M758" s="41"/>
      <c r="N758" s="41"/>
      <c r="O758" s="41"/>
    </row>
    <row r="759" spans="6:15" x14ac:dyDescent="0.5">
      <c r="F759" s="41"/>
      <c r="I759" s="41"/>
      <c r="J759" s="41"/>
      <c r="L759" s="41"/>
      <c r="M759" s="41"/>
      <c r="N759" s="41"/>
      <c r="O759" s="41"/>
    </row>
    <row r="760" spans="6:15" x14ac:dyDescent="0.5">
      <c r="F760" s="41"/>
      <c r="I760" s="41"/>
      <c r="J760" s="41"/>
      <c r="L760" s="41"/>
      <c r="M760" s="41"/>
      <c r="N760" s="41"/>
      <c r="O760" s="41"/>
    </row>
    <row r="761" spans="6:15" x14ac:dyDescent="0.5">
      <c r="F761" s="41"/>
      <c r="I761" s="41"/>
      <c r="J761" s="41"/>
      <c r="L761" s="41"/>
      <c r="M761" s="41"/>
      <c r="N761" s="41"/>
      <c r="O761" s="41"/>
    </row>
    <row r="762" spans="6:15" x14ac:dyDescent="0.5">
      <c r="F762" s="41"/>
      <c r="I762" s="41"/>
      <c r="J762" s="41"/>
      <c r="L762" s="41"/>
      <c r="M762" s="41"/>
      <c r="N762" s="41"/>
      <c r="O762" s="41"/>
    </row>
    <row r="763" spans="6:15" x14ac:dyDescent="0.5">
      <c r="F763" s="41"/>
      <c r="I763" s="41"/>
      <c r="J763" s="41"/>
      <c r="L763" s="41"/>
      <c r="M763" s="41"/>
      <c r="N763" s="41"/>
      <c r="O763" s="41"/>
    </row>
    <row r="764" spans="6:15" x14ac:dyDescent="0.5">
      <c r="F764" s="41"/>
      <c r="I764" s="41"/>
      <c r="J764" s="41"/>
      <c r="L764" s="41"/>
      <c r="M764" s="41"/>
      <c r="N764" s="41"/>
      <c r="O764" s="41"/>
    </row>
    <row r="765" spans="6:15" x14ac:dyDescent="0.5">
      <c r="F765" s="41"/>
      <c r="I765" s="41"/>
      <c r="J765" s="41"/>
      <c r="L765" s="41"/>
      <c r="M765" s="41"/>
      <c r="N765" s="41"/>
      <c r="O765" s="41"/>
    </row>
    <row r="766" spans="6:15" x14ac:dyDescent="0.5">
      <c r="F766" s="41"/>
      <c r="I766" s="41"/>
      <c r="J766" s="41"/>
      <c r="L766" s="41"/>
      <c r="M766" s="41"/>
      <c r="N766" s="41"/>
      <c r="O766" s="41"/>
    </row>
    <row r="767" spans="6:15" x14ac:dyDescent="0.5">
      <c r="F767" s="41"/>
      <c r="I767" s="41"/>
      <c r="J767" s="41"/>
      <c r="L767" s="41"/>
      <c r="M767" s="41"/>
      <c r="N767" s="41"/>
      <c r="O767" s="41"/>
    </row>
    <row r="768" spans="6:15" x14ac:dyDescent="0.5">
      <c r="F768" s="41"/>
      <c r="I768" s="41"/>
      <c r="J768" s="41"/>
      <c r="L768" s="41"/>
      <c r="M768" s="41"/>
      <c r="N768" s="41"/>
      <c r="O768" s="41"/>
    </row>
    <row r="769" spans="6:15" x14ac:dyDescent="0.5">
      <c r="F769" s="41"/>
      <c r="I769" s="41"/>
      <c r="J769" s="41"/>
      <c r="L769" s="41"/>
      <c r="M769" s="41"/>
      <c r="N769" s="41"/>
      <c r="O769" s="41"/>
    </row>
    <row r="770" spans="6:15" x14ac:dyDescent="0.5">
      <c r="F770" s="41"/>
      <c r="I770" s="41"/>
      <c r="J770" s="41"/>
      <c r="L770" s="41"/>
      <c r="M770" s="41"/>
      <c r="N770" s="41"/>
      <c r="O770" s="41"/>
    </row>
    <row r="771" spans="6:15" x14ac:dyDescent="0.5">
      <c r="F771" s="41"/>
      <c r="I771" s="41"/>
      <c r="J771" s="41"/>
      <c r="L771" s="41"/>
      <c r="M771" s="41"/>
      <c r="N771" s="41"/>
      <c r="O771" s="41"/>
    </row>
    <row r="772" spans="6:15" x14ac:dyDescent="0.5">
      <c r="F772" s="41"/>
      <c r="I772" s="41"/>
      <c r="J772" s="41"/>
      <c r="L772" s="41"/>
      <c r="M772" s="41"/>
      <c r="N772" s="41"/>
      <c r="O772" s="41"/>
    </row>
    <row r="773" spans="6:15" x14ac:dyDescent="0.5">
      <c r="F773" s="41"/>
      <c r="I773" s="41"/>
      <c r="J773" s="41"/>
      <c r="L773" s="41"/>
      <c r="M773" s="41"/>
      <c r="N773" s="41"/>
      <c r="O773" s="41"/>
    </row>
    <row r="774" spans="6:15" x14ac:dyDescent="0.5">
      <c r="F774" s="41"/>
      <c r="I774" s="41"/>
      <c r="J774" s="41"/>
      <c r="L774" s="41"/>
      <c r="M774" s="41"/>
      <c r="N774" s="41"/>
      <c r="O774" s="41"/>
    </row>
    <row r="775" spans="6:15" x14ac:dyDescent="0.5">
      <c r="F775" s="41"/>
      <c r="I775" s="41"/>
      <c r="J775" s="41"/>
      <c r="L775" s="41"/>
      <c r="M775" s="41"/>
      <c r="N775" s="41"/>
      <c r="O775" s="41"/>
    </row>
    <row r="776" spans="6:15" x14ac:dyDescent="0.5">
      <c r="F776" s="41"/>
      <c r="I776" s="41"/>
      <c r="J776" s="41"/>
      <c r="L776" s="41"/>
      <c r="M776" s="41"/>
      <c r="N776" s="41"/>
      <c r="O776" s="41"/>
    </row>
    <row r="777" spans="6:15" x14ac:dyDescent="0.5">
      <c r="F777" s="41"/>
      <c r="I777" s="41"/>
      <c r="J777" s="41"/>
      <c r="L777" s="41"/>
      <c r="M777" s="41"/>
      <c r="N777" s="41"/>
      <c r="O777" s="41"/>
    </row>
    <row r="778" spans="6:15" x14ac:dyDescent="0.5">
      <c r="F778" s="41"/>
      <c r="I778" s="41"/>
      <c r="J778" s="41"/>
      <c r="L778" s="41"/>
      <c r="M778" s="41"/>
      <c r="N778" s="41"/>
      <c r="O778" s="41"/>
    </row>
    <row r="779" spans="6:15" x14ac:dyDescent="0.5">
      <c r="F779" s="41"/>
      <c r="I779" s="41"/>
      <c r="J779" s="41"/>
      <c r="L779" s="41"/>
      <c r="M779" s="41"/>
      <c r="N779" s="41"/>
      <c r="O779" s="41"/>
    </row>
    <row r="780" spans="6:15" x14ac:dyDescent="0.5">
      <c r="F780" s="41"/>
      <c r="I780" s="41"/>
      <c r="J780" s="41"/>
      <c r="L780" s="41"/>
      <c r="M780" s="41"/>
      <c r="N780" s="41"/>
      <c r="O780" s="41"/>
    </row>
    <row r="781" spans="6:15" x14ac:dyDescent="0.5">
      <c r="F781" s="41"/>
      <c r="I781" s="41"/>
      <c r="J781" s="41"/>
      <c r="L781" s="41"/>
      <c r="M781" s="41"/>
      <c r="N781" s="41"/>
      <c r="O781" s="41"/>
    </row>
    <row r="782" spans="6:15" x14ac:dyDescent="0.5">
      <c r="F782" s="41"/>
      <c r="I782" s="41"/>
      <c r="J782" s="41"/>
      <c r="L782" s="41"/>
      <c r="M782" s="41"/>
      <c r="N782" s="41"/>
      <c r="O782" s="41"/>
    </row>
    <row r="783" spans="6:15" x14ac:dyDescent="0.5">
      <c r="F783" s="41"/>
      <c r="I783" s="41"/>
      <c r="J783" s="41"/>
      <c r="L783" s="41"/>
      <c r="M783" s="41"/>
      <c r="N783" s="41"/>
      <c r="O783" s="41"/>
    </row>
    <row r="784" spans="6:15" x14ac:dyDescent="0.5">
      <c r="F784" s="41"/>
      <c r="I784" s="41"/>
      <c r="J784" s="41"/>
      <c r="L784" s="41"/>
      <c r="M784" s="41"/>
      <c r="N784" s="41"/>
      <c r="O784" s="41"/>
    </row>
    <row r="785" spans="6:15" x14ac:dyDescent="0.5">
      <c r="F785" s="41"/>
      <c r="I785" s="41"/>
      <c r="J785" s="41"/>
      <c r="L785" s="41"/>
      <c r="M785" s="41"/>
      <c r="N785" s="41"/>
      <c r="O785" s="41"/>
    </row>
    <row r="786" spans="6:15" x14ac:dyDescent="0.5">
      <c r="F786" s="41"/>
      <c r="I786" s="41"/>
      <c r="J786" s="41"/>
      <c r="L786" s="41"/>
      <c r="M786" s="41"/>
      <c r="N786" s="41"/>
      <c r="O786" s="41"/>
    </row>
    <row r="787" spans="6:15" x14ac:dyDescent="0.5">
      <c r="F787" s="41"/>
      <c r="I787" s="41"/>
      <c r="J787" s="41"/>
      <c r="L787" s="41"/>
      <c r="M787" s="41"/>
      <c r="N787" s="41"/>
      <c r="O787" s="41"/>
    </row>
    <row r="788" spans="6:15" x14ac:dyDescent="0.5">
      <c r="F788" s="41"/>
      <c r="I788" s="41"/>
      <c r="J788" s="41"/>
      <c r="L788" s="41"/>
      <c r="M788" s="41"/>
      <c r="N788" s="41"/>
      <c r="O788" s="41"/>
    </row>
    <row r="789" spans="6:15" x14ac:dyDescent="0.5">
      <c r="F789" s="41"/>
      <c r="I789" s="41"/>
      <c r="J789" s="41"/>
      <c r="L789" s="41"/>
      <c r="M789" s="41"/>
      <c r="N789" s="41"/>
      <c r="O789" s="41"/>
    </row>
    <row r="790" spans="6:15" x14ac:dyDescent="0.5">
      <c r="F790" s="41"/>
      <c r="I790" s="41"/>
      <c r="J790" s="41"/>
      <c r="L790" s="41"/>
      <c r="M790" s="41"/>
      <c r="N790" s="41"/>
      <c r="O790" s="41"/>
    </row>
    <row r="791" spans="6:15" x14ac:dyDescent="0.5">
      <c r="F791" s="41"/>
      <c r="I791" s="41"/>
      <c r="J791" s="41"/>
      <c r="L791" s="41"/>
      <c r="M791" s="41"/>
      <c r="N791" s="41"/>
      <c r="O791" s="41"/>
    </row>
    <row r="792" spans="6:15" x14ac:dyDescent="0.5">
      <c r="F792" s="41"/>
      <c r="I792" s="41"/>
      <c r="J792" s="41"/>
      <c r="L792" s="41"/>
      <c r="M792" s="41"/>
      <c r="N792" s="41"/>
      <c r="O792" s="41"/>
    </row>
    <row r="793" spans="6:15" x14ac:dyDescent="0.5">
      <c r="F793" s="41"/>
      <c r="I793" s="41"/>
      <c r="J793" s="41"/>
      <c r="L793" s="41"/>
      <c r="M793" s="41"/>
      <c r="N793" s="41"/>
      <c r="O793" s="41"/>
    </row>
    <row r="794" spans="6:15" x14ac:dyDescent="0.5">
      <c r="F794" s="41"/>
      <c r="I794" s="41"/>
      <c r="J794" s="41"/>
      <c r="L794" s="41"/>
      <c r="M794" s="41"/>
      <c r="N794" s="41"/>
      <c r="O794" s="41"/>
    </row>
    <row r="795" spans="6:15" x14ac:dyDescent="0.5">
      <c r="F795" s="41"/>
      <c r="I795" s="41"/>
      <c r="J795" s="41"/>
      <c r="L795" s="41"/>
      <c r="M795" s="41"/>
      <c r="N795" s="41"/>
      <c r="O795" s="41"/>
    </row>
    <row r="796" spans="6:15" x14ac:dyDescent="0.5">
      <c r="F796" s="41"/>
      <c r="I796" s="41"/>
      <c r="J796" s="41"/>
      <c r="L796" s="41"/>
      <c r="M796" s="41"/>
      <c r="N796" s="41"/>
      <c r="O796" s="41"/>
    </row>
    <row r="797" spans="6:15" x14ac:dyDescent="0.5">
      <c r="F797" s="41"/>
      <c r="I797" s="41"/>
      <c r="J797" s="41"/>
      <c r="L797" s="41"/>
      <c r="M797" s="41"/>
      <c r="N797" s="41"/>
      <c r="O797" s="41"/>
    </row>
    <row r="798" spans="6:15" x14ac:dyDescent="0.5">
      <c r="F798" s="41"/>
      <c r="I798" s="41"/>
      <c r="J798" s="41"/>
      <c r="L798" s="41"/>
      <c r="M798" s="41"/>
      <c r="N798" s="41"/>
      <c r="O798" s="41"/>
    </row>
    <row r="799" spans="6:15" x14ac:dyDescent="0.5">
      <c r="F799" s="41"/>
      <c r="I799" s="41"/>
      <c r="J799" s="41"/>
      <c r="L799" s="41"/>
      <c r="M799" s="41"/>
      <c r="N799" s="41"/>
      <c r="O799" s="41"/>
    </row>
    <row r="800" spans="6:15" x14ac:dyDescent="0.5">
      <c r="F800" s="41"/>
      <c r="I800" s="41"/>
      <c r="J800" s="41"/>
      <c r="L800" s="41"/>
      <c r="M800" s="41"/>
      <c r="N800" s="41"/>
      <c r="O800" s="41"/>
    </row>
    <row r="801" spans="6:15" x14ac:dyDescent="0.5">
      <c r="F801" s="41"/>
      <c r="I801" s="41"/>
      <c r="J801" s="41"/>
      <c r="L801" s="41"/>
      <c r="M801" s="41"/>
      <c r="N801" s="41"/>
      <c r="O801" s="41"/>
    </row>
    <row r="802" spans="6:15" x14ac:dyDescent="0.5">
      <c r="F802" s="41"/>
      <c r="I802" s="41"/>
      <c r="J802" s="41"/>
      <c r="L802" s="41"/>
      <c r="M802" s="41"/>
      <c r="N802" s="41"/>
      <c r="O802" s="41"/>
    </row>
    <row r="803" spans="6:15" x14ac:dyDescent="0.5">
      <c r="F803" s="41"/>
      <c r="I803" s="41"/>
      <c r="J803" s="41"/>
      <c r="L803" s="41"/>
      <c r="M803" s="41"/>
      <c r="N803" s="41"/>
      <c r="O803" s="41"/>
    </row>
    <row r="804" spans="6:15" x14ac:dyDescent="0.5">
      <c r="F804" s="41"/>
      <c r="I804" s="41"/>
      <c r="J804" s="41"/>
      <c r="L804" s="41"/>
      <c r="M804" s="41"/>
      <c r="N804" s="41"/>
      <c r="O804" s="41"/>
    </row>
    <row r="805" spans="6:15" x14ac:dyDescent="0.5">
      <c r="F805" s="41"/>
      <c r="I805" s="41"/>
      <c r="J805" s="41"/>
      <c r="L805" s="41"/>
      <c r="M805" s="41"/>
      <c r="N805" s="41"/>
      <c r="O805" s="41"/>
    </row>
    <row r="806" spans="6:15" x14ac:dyDescent="0.5">
      <c r="F806" s="41"/>
      <c r="I806" s="41"/>
      <c r="J806" s="41"/>
      <c r="L806" s="41"/>
      <c r="M806" s="41"/>
      <c r="N806" s="41"/>
      <c r="O806" s="41"/>
    </row>
    <row r="807" spans="6:15" x14ac:dyDescent="0.5">
      <c r="F807" s="41"/>
      <c r="I807" s="41"/>
      <c r="J807" s="41"/>
      <c r="L807" s="41"/>
      <c r="M807" s="41"/>
      <c r="N807" s="41"/>
      <c r="O807" s="41"/>
    </row>
    <row r="808" spans="6:15" x14ac:dyDescent="0.5">
      <c r="F808" s="41"/>
      <c r="I808" s="41"/>
      <c r="J808" s="41"/>
      <c r="L808" s="41"/>
      <c r="M808" s="41"/>
      <c r="N808" s="41"/>
      <c r="O808" s="41"/>
    </row>
    <row r="809" spans="6:15" x14ac:dyDescent="0.5">
      <c r="F809" s="41"/>
      <c r="I809" s="41"/>
      <c r="J809" s="41"/>
      <c r="L809" s="41"/>
      <c r="M809" s="41"/>
      <c r="N809" s="41"/>
      <c r="O809" s="41"/>
    </row>
    <row r="810" spans="6:15" x14ac:dyDescent="0.5">
      <c r="F810" s="41"/>
      <c r="I810" s="41"/>
      <c r="J810" s="41"/>
      <c r="L810" s="41"/>
      <c r="M810" s="41"/>
      <c r="N810" s="41"/>
      <c r="O810" s="41"/>
    </row>
    <row r="811" spans="6:15" x14ac:dyDescent="0.5">
      <c r="F811" s="41"/>
      <c r="I811" s="41"/>
      <c r="J811" s="41"/>
      <c r="L811" s="41"/>
      <c r="M811" s="41"/>
      <c r="N811" s="41"/>
      <c r="O811" s="41"/>
    </row>
    <row r="812" spans="6:15" x14ac:dyDescent="0.5">
      <c r="F812" s="41"/>
      <c r="I812" s="41"/>
      <c r="J812" s="41"/>
      <c r="L812" s="41"/>
      <c r="M812" s="41"/>
      <c r="N812" s="41"/>
      <c r="O812" s="41"/>
    </row>
    <row r="813" spans="6:15" x14ac:dyDescent="0.5">
      <c r="F813" s="41"/>
      <c r="I813" s="41"/>
      <c r="J813" s="41"/>
      <c r="L813" s="41"/>
      <c r="M813" s="41"/>
      <c r="N813" s="41"/>
      <c r="O813" s="41"/>
    </row>
    <row r="814" spans="6:15" x14ac:dyDescent="0.5">
      <c r="F814" s="41"/>
      <c r="I814" s="41"/>
      <c r="J814" s="41"/>
      <c r="L814" s="41"/>
      <c r="M814" s="41"/>
      <c r="N814" s="41"/>
      <c r="O814" s="41"/>
    </row>
    <row r="815" spans="6:15" x14ac:dyDescent="0.5">
      <c r="F815" s="41"/>
      <c r="I815" s="41"/>
      <c r="J815" s="41"/>
      <c r="L815" s="41"/>
      <c r="M815" s="41"/>
      <c r="N815" s="41"/>
      <c r="O815" s="41"/>
    </row>
    <row r="816" spans="6:15" x14ac:dyDescent="0.5">
      <c r="F816" s="41"/>
      <c r="I816" s="41"/>
      <c r="J816" s="41"/>
      <c r="L816" s="41"/>
      <c r="M816" s="41"/>
      <c r="N816" s="41"/>
      <c r="O816" s="41"/>
    </row>
    <row r="817" spans="6:15" x14ac:dyDescent="0.5">
      <c r="F817" s="41"/>
      <c r="I817" s="41"/>
      <c r="J817" s="41"/>
      <c r="L817" s="41"/>
      <c r="M817" s="41"/>
      <c r="N817" s="41"/>
      <c r="O817" s="41"/>
    </row>
    <row r="818" spans="6:15" x14ac:dyDescent="0.5">
      <c r="F818" s="41"/>
      <c r="I818" s="41"/>
      <c r="J818" s="41"/>
      <c r="L818" s="41"/>
      <c r="M818" s="41"/>
      <c r="N818" s="41"/>
      <c r="O818" s="41"/>
    </row>
    <row r="819" spans="6:15" x14ac:dyDescent="0.5">
      <c r="F819" s="41"/>
      <c r="I819" s="41"/>
      <c r="J819" s="41"/>
      <c r="L819" s="41"/>
      <c r="M819" s="41"/>
      <c r="N819" s="41"/>
      <c r="O819" s="41"/>
    </row>
    <row r="820" spans="6:15" x14ac:dyDescent="0.5">
      <c r="F820" s="41"/>
      <c r="I820" s="41"/>
      <c r="J820" s="41"/>
      <c r="L820" s="41"/>
      <c r="M820" s="41"/>
      <c r="N820" s="41"/>
      <c r="O820" s="41"/>
    </row>
    <row r="821" spans="6:15" x14ac:dyDescent="0.5">
      <c r="F821" s="41"/>
      <c r="I821" s="41"/>
      <c r="J821" s="41"/>
      <c r="L821" s="41"/>
      <c r="M821" s="41"/>
      <c r="N821" s="41"/>
      <c r="O821" s="41"/>
    </row>
    <row r="822" spans="6:15" x14ac:dyDescent="0.5">
      <c r="F822" s="41"/>
      <c r="I822" s="41"/>
      <c r="J822" s="41"/>
      <c r="L822" s="41"/>
      <c r="M822" s="41"/>
      <c r="N822" s="41"/>
      <c r="O822" s="41"/>
    </row>
    <row r="823" spans="6:15" x14ac:dyDescent="0.5">
      <c r="F823" s="41"/>
      <c r="I823" s="41"/>
      <c r="J823" s="41"/>
      <c r="L823" s="41"/>
      <c r="M823" s="41"/>
      <c r="N823" s="41"/>
      <c r="O823" s="41"/>
    </row>
    <row r="824" spans="6:15" x14ac:dyDescent="0.5">
      <c r="F824" s="41"/>
      <c r="I824" s="41"/>
      <c r="J824" s="41"/>
      <c r="L824" s="41"/>
      <c r="M824" s="41"/>
      <c r="N824" s="41"/>
      <c r="O824" s="41"/>
    </row>
    <row r="825" spans="6:15" x14ac:dyDescent="0.5">
      <c r="F825" s="41"/>
      <c r="I825" s="41"/>
      <c r="J825" s="41"/>
      <c r="L825" s="41"/>
      <c r="M825" s="41"/>
      <c r="N825" s="41"/>
      <c r="O825" s="41"/>
    </row>
    <row r="826" spans="6:15" x14ac:dyDescent="0.5">
      <c r="F826" s="41"/>
      <c r="I826" s="41"/>
      <c r="J826" s="41"/>
      <c r="L826" s="41"/>
      <c r="M826" s="41"/>
      <c r="N826" s="41"/>
      <c r="O826" s="41"/>
    </row>
    <row r="827" spans="6:15" x14ac:dyDescent="0.5">
      <c r="F827" s="41"/>
      <c r="I827" s="41"/>
      <c r="J827" s="41"/>
      <c r="L827" s="41"/>
      <c r="M827" s="41"/>
      <c r="N827" s="41"/>
      <c r="O827" s="41"/>
    </row>
    <row r="828" spans="6:15" x14ac:dyDescent="0.5">
      <c r="F828" s="41"/>
      <c r="I828" s="41"/>
      <c r="J828" s="41"/>
      <c r="L828" s="41"/>
      <c r="M828" s="41"/>
      <c r="N828" s="41"/>
      <c r="O828" s="41"/>
    </row>
    <row r="829" spans="6:15" x14ac:dyDescent="0.5">
      <c r="F829" s="41"/>
      <c r="I829" s="41"/>
      <c r="J829" s="41"/>
      <c r="L829" s="41"/>
      <c r="M829" s="41"/>
      <c r="N829" s="41"/>
      <c r="O829" s="41"/>
    </row>
    <row r="830" spans="6:15" x14ac:dyDescent="0.5">
      <c r="F830" s="41"/>
      <c r="I830" s="41"/>
      <c r="J830" s="41"/>
      <c r="L830" s="41"/>
      <c r="M830" s="41"/>
      <c r="N830" s="41"/>
      <c r="O830" s="41"/>
    </row>
    <row r="831" spans="6:15" x14ac:dyDescent="0.5">
      <c r="F831" s="41"/>
      <c r="I831" s="41"/>
      <c r="J831" s="41"/>
      <c r="L831" s="41"/>
      <c r="M831" s="41"/>
      <c r="N831" s="41"/>
      <c r="O831" s="41"/>
    </row>
    <row r="832" spans="6:15" x14ac:dyDescent="0.5">
      <c r="F832" s="41"/>
      <c r="I832" s="41"/>
      <c r="J832" s="41"/>
      <c r="L832" s="41"/>
      <c r="M832" s="41"/>
      <c r="N832" s="41"/>
      <c r="O832" s="41"/>
    </row>
    <row r="833" spans="6:15" x14ac:dyDescent="0.5">
      <c r="F833" s="41"/>
      <c r="I833" s="41"/>
      <c r="J833" s="41"/>
      <c r="L833" s="41"/>
      <c r="M833" s="41"/>
      <c r="N833" s="41"/>
      <c r="O833" s="41"/>
    </row>
    <row r="834" spans="6:15" x14ac:dyDescent="0.5">
      <c r="F834" s="41"/>
      <c r="I834" s="41"/>
      <c r="J834" s="41"/>
      <c r="L834" s="41"/>
      <c r="M834" s="41"/>
      <c r="N834" s="41"/>
      <c r="O834" s="41"/>
    </row>
  </sheetData>
  <mergeCells count="31"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I2:J2"/>
    <mergeCell ref="K2:K3"/>
    <mergeCell ref="L2:L3"/>
    <mergeCell ref="M2:M3"/>
    <mergeCell ref="N2:N3"/>
    <mergeCell ref="O2:O3"/>
    <mergeCell ref="A12:A15"/>
    <mergeCell ref="B12:B13"/>
    <mergeCell ref="C12:C13"/>
    <mergeCell ref="D12:D13"/>
    <mergeCell ref="A4:A6"/>
    <mergeCell ref="B4:B6"/>
    <mergeCell ref="C4:C5"/>
    <mergeCell ref="D4:D5"/>
    <mergeCell ref="C32:C33"/>
    <mergeCell ref="D32:D33"/>
    <mergeCell ref="B43:B44"/>
    <mergeCell ref="B27:B28"/>
    <mergeCell ref="C27:C28"/>
    <mergeCell ref="D27:D28"/>
    <mergeCell ref="C30:C31"/>
    <mergeCell ref="D30:D31"/>
  </mergeCells>
  <pageMargins left="0.15748031496062992" right="0.15748031496062992" top="0.27559055118110237" bottom="0.23622047244094491" header="0.15748031496062992" footer="0.15748031496062992"/>
  <pageSetup paperSize="9" scale="78" orientation="landscape" r:id="rId1"/>
  <rowBreaks count="2" manualBreakCount="2">
    <brk id="19" max="14" man="1"/>
    <brk id="35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topLeftCell="A16" workbookViewId="0">
      <selection activeCell="E29" sqref="E29"/>
    </sheetView>
  </sheetViews>
  <sheetFormatPr defaultRowHeight="18.75" x14ac:dyDescent="0.4"/>
  <cols>
    <col min="1" max="1" width="5.875" style="184" customWidth="1"/>
    <col min="2" max="2" width="16.5" style="184" customWidth="1"/>
    <col min="3" max="3" width="11.5" style="184" customWidth="1"/>
    <col min="4" max="4" width="10.125" style="184" bestFit="1" customWidth="1"/>
    <col min="5" max="5" width="9.375" style="184" customWidth="1"/>
    <col min="6" max="6" width="9.75" style="184" bestFit="1" customWidth="1"/>
    <col min="7" max="7" width="7.5" style="184" customWidth="1"/>
    <col min="8" max="16384" width="9" style="184"/>
  </cols>
  <sheetData>
    <row r="1" spans="1:7" ht="16.5" customHeight="1" x14ac:dyDescent="0.45">
      <c r="A1" s="270" t="s">
        <v>122</v>
      </c>
      <c r="B1" s="270"/>
      <c r="C1" s="270"/>
      <c r="D1" s="270"/>
      <c r="E1" s="270"/>
      <c r="F1" s="270"/>
      <c r="G1" s="270"/>
    </row>
    <row r="2" spans="1:7" ht="18" customHeight="1" x14ac:dyDescent="0.45">
      <c r="A2" s="270" t="s">
        <v>123</v>
      </c>
      <c r="B2" s="270"/>
      <c r="C2" s="270"/>
      <c r="D2" s="270"/>
      <c r="E2" s="270"/>
      <c r="F2" s="270"/>
      <c r="G2" s="270"/>
    </row>
    <row r="3" spans="1:7" ht="21" x14ac:dyDescent="0.45">
      <c r="A3" s="270" t="s">
        <v>124</v>
      </c>
      <c r="B3" s="271"/>
      <c r="C3" s="271"/>
      <c r="D3" s="271"/>
      <c r="E3" s="271"/>
      <c r="F3" s="271"/>
      <c r="G3" s="271"/>
    </row>
    <row r="4" spans="1:7" ht="18.75" customHeight="1" x14ac:dyDescent="0.4">
      <c r="A4" s="272" t="s">
        <v>125</v>
      </c>
      <c r="B4" s="273" t="s">
        <v>126</v>
      </c>
      <c r="C4" s="274" t="s">
        <v>127</v>
      </c>
      <c r="D4" s="274" t="s">
        <v>128</v>
      </c>
      <c r="E4" s="274" t="s">
        <v>129</v>
      </c>
      <c r="F4" s="274" t="s">
        <v>130</v>
      </c>
      <c r="G4" s="274" t="s">
        <v>131</v>
      </c>
    </row>
    <row r="5" spans="1:7" ht="18.75" customHeight="1" x14ac:dyDescent="0.4">
      <c r="A5" s="272"/>
      <c r="B5" s="273"/>
      <c r="C5" s="275"/>
      <c r="D5" s="275"/>
      <c r="E5" s="275"/>
      <c r="F5" s="275"/>
      <c r="G5" s="275"/>
    </row>
    <row r="6" spans="1:7" ht="21" x14ac:dyDescent="0.45">
      <c r="A6" s="185">
        <v>1</v>
      </c>
      <c r="B6" s="186" t="s">
        <v>132</v>
      </c>
      <c r="C6" s="187">
        <v>175000</v>
      </c>
      <c r="D6" s="187">
        <v>173028.59999999998</v>
      </c>
      <c r="E6" s="188">
        <f>D6*100/C6</f>
        <v>98.873485714285692</v>
      </c>
      <c r="F6" s="188">
        <f>C6-D6</f>
        <v>1971.4000000000233</v>
      </c>
      <c r="G6" s="231">
        <f t="shared" ref="G6:G14" si="0">F6*100/C6</f>
        <v>1.1265142857142991</v>
      </c>
    </row>
    <row r="7" spans="1:7" ht="21" x14ac:dyDescent="0.45">
      <c r="A7" s="185">
        <v>2</v>
      </c>
      <c r="B7" s="186" t="s">
        <v>133</v>
      </c>
      <c r="C7" s="187">
        <v>175000</v>
      </c>
      <c r="D7" s="187">
        <v>170499.97</v>
      </c>
      <c r="E7" s="188">
        <f t="shared" ref="E7:E14" si="1">D7*100/C7</f>
        <v>97.428554285714284</v>
      </c>
      <c r="F7" s="188">
        <f t="shared" ref="F7:F14" si="2">C7-D7</f>
        <v>4500.0299999999988</v>
      </c>
      <c r="G7" s="231">
        <f t="shared" si="0"/>
        <v>2.5714457142857134</v>
      </c>
    </row>
    <row r="8" spans="1:7" ht="21" x14ac:dyDescent="0.45">
      <c r="A8" s="185">
        <v>3</v>
      </c>
      <c r="B8" s="186" t="s">
        <v>134</v>
      </c>
      <c r="C8" s="187">
        <v>175000</v>
      </c>
      <c r="D8" s="187">
        <v>142776.22999999998</v>
      </c>
      <c r="E8" s="188">
        <f t="shared" si="1"/>
        <v>81.58641714285713</v>
      </c>
      <c r="F8" s="188">
        <f t="shared" si="2"/>
        <v>32223.770000000019</v>
      </c>
      <c r="G8" s="231">
        <f t="shared" si="0"/>
        <v>18.413582857142867</v>
      </c>
    </row>
    <row r="9" spans="1:7" ht="21" x14ac:dyDescent="0.45">
      <c r="A9" s="185">
        <v>4</v>
      </c>
      <c r="B9" s="186" t="s">
        <v>135</v>
      </c>
      <c r="C9" s="187">
        <v>175000</v>
      </c>
      <c r="D9" s="187">
        <v>174334.34999999998</v>
      </c>
      <c r="E9" s="188">
        <f t="shared" si="1"/>
        <v>99.619628571428549</v>
      </c>
      <c r="F9" s="188">
        <f t="shared" si="2"/>
        <v>665.65000000002328</v>
      </c>
      <c r="G9" s="231">
        <f t="shared" si="0"/>
        <v>0.38037142857144185</v>
      </c>
    </row>
    <row r="10" spans="1:7" ht="21" x14ac:dyDescent="0.45">
      <c r="A10" s="185">
        <v>5</v>
      </c>
      <c r="B10" s="186" t="s">
        <v>136</v>
      </c>
      <c r="C10" s="187">
        <v>175000</v>
      </c>
      <c r="D10" s="187">
        <v>170047.95</v>
      </c>
      <c r="E10" s="188">
        <f t="shared" si="1"/>
        <v>97.170257142857139</v>
      </c>
      <c r="F10" s="188">
        <f t="shared" si="2"/>
        <v>4952.0499999999884</v>
      </c>
      <c r="G10" s="231">
        <f t="shared" si="0"/>
        <v>2.8297428571428505</v>
      </c>
    </row>
    <row r="11" spans="1:7" ht="21" x14ac:dyDescent="0.45">
      <c r="A11" s="185">
        <v>6</v>
      </c>
      <c r="B11" s="186" t="s">
        <v>137</v>
      </c>
      <c r="C11" s="187">
        <v>175000</v>
      </c>
      <c r="D11" s="187">
        <v>153854.96999999997</v>
      </c>
      <c r="E11" s="188">
        <f t="shared" si="1"/>
        <v>87.917125714285689</v>
      </c>
      <c r="F11" s="188">
        <f t="shared" si="2"/>
        <v>21145.030000000028</v>
      </c>
      <c r="G11" s="231">
        <f t="shared" si="0"/>
        <v>12.082874285714302</v>
      </c>
    </row>
    <row r="12" spans="1:7" ht="21" x14ac:dyDescent="0.45">
      <c r="A12" s="185">
        <v>7</v>
      </c>
      <c r="B12" s="186" t="s">
        <v>138</v>
      </c>
      <c r="C12" s="187">
        <v>175000</v>
      </c>
      <c r="D12" s="187">
        <v>164097.07</v>
      </c>
      <c r="E12" s="188">
        <f t="shared" si="1"/>
        <v>93.769754285714285</v>
      </c>
      <c r="F12" s="188">
        <f t="shared" si="2"/>
        <v>10902.929999999993</v>
      </c>
      <c r="G12" s="231">
        <f t="shared" si="0"/>
        <v>6.2302457142857106</v>
      </c>
    </row>
    <row r="13" spans="1:7" ht="21" x14ac:dyDescent="0.45">
      <c r="A13" s="185">
        <v>8</v>
      </c>
      <c r="B13" s="186" t="s">
        <v>139</v>
      </c>
      <c r="C13" s="187">
        <v>175000</v>
      </c>
      <c r="D13" s="187">
        <v>162905.42999999996</v>
      </c>
      <c r="E13" s="188">
        <f t="shared" si="1"/>
        <v>93.088817142857124</v>
      </c>
      <c r="F13" s="188">
        <f t="shared" si="2"/>
        <v>12094.570000000036</v>
      </c>
      <c r="G13" s="231">
        <f t="shared" si="0"/>
        <v>6.9111828571428786</v>
      </c>
    </row>
    <row r="14" spans="1:7" ht="21" x14ac:dyDescent="0.45">
      <c r="A14" s="185">
        <v>9</v>
      </c>
      <c r="B14" s="186" t="s">
        <v>140</v>
      </c>
      <c r="C14" s="187">
        <v>175000</v>
      </c>
      <c r="D14" s="187">
        <v>171074.24999999997</v>
      </c>
      <c r="E14" s="188">
        <f t="shared" si="1"/>
        <v>97.756714285714267</v>
      </c>
      <c r="F14" s="188">
        <f t="shared" si="2"/>
        <v>3925.7500000000291</v>
      </c>
      <c r="G14" s="231">
        <f t="shared" si="0"/>
        <v>2.2432857142857308</v>
      </c>
    </row>
    <row r="15" spans="1:7" ht="21" x14ac:dyDescent="0.45">
      <c r="A15" s="185"/>
      <c r="B15" s="186"/>
      <c r="C15" s="187"/>
      <c r="D15" s="188"/>
      <c r="E15" s="188"/>
      <c r="F15" s="188"/>
      <c r="G15" s="189"/>
    </row>
    <row r="16" spans="1:7" ht="21" x14ac:dyDescent="0.45">
      <c r="A16" s="190"/>
      <c r="B16" s="191" t="s">
        <v>141</v>
      </c>
      <c r="C16" s="192">
        <f>SUM(C6:C15)</f>
        <v>1575000</v>
      </c>
      <c r="D16" s="192">
        <f>SUM(D6:D15)</f>
        <v>1482618.8199999998</v>
      </c>
      <c r="E16" s="192">
        <f>D16*100/C16</f>
        <v>94.134528253968242</v>
      </c>
      <c r="F16" s="193">
        <f>SUM(F6:F15)</f>
        <v>92381.180000000139</v>
      </c>
      <c r="G16" s="190">
        <f>F16*100/C16</f>
        <v>5.865471746031754</v>
      </c>
    </row>
    <row r="17" spans="1:7" ht="21" customHeight="1" x14ac:dyDescent="0.4"/>
    <row r="20" spans="1:7" ht="21" x14ac:dyDescent="0.45">
      <c r="A20" s="268" t="s">
        <v>122</v>
      </c>
      <c r="B20" s="268"/>
      <c r="C20" s="268"/>
      <c r="D20" s="268"/>
      <c r="E20" s="268"/>
      <c r="F20" s="268"/>
      <c r="G20" s="268"/>
    </row>
    <row r="21" spans="1:7" ht="21" x14ac:dyDescent="0.45">
      <c r="A21" s="268" t="s">
        <v>142</v>
      </c>
      <c r="B21" s="268"/>
      <c r="C21" s="268"/>
      <c r="D21" s="268"/>
      <c r="E21" s="268"/>
      <c r="F21" s="268"/>
      <c r="G21" s="268"/>
    </row>
    <row r="22" spans="1:7" ht="21" x14ac:dyDescent="0.45">
      <c r="A22" s="268" t="s">
        <v>143</v>
      </c>
      <c r="B22" s="268"/>
      <c r="C22" s="268"/>
      <c r="D22" s="268"/>
      <c r="E22" s="268"/>
      <c r="F22" s="268"/>
      <c r="G22" s="194"/>
    </row>
    <row r="23" spans="1:7" ht="18.75" customHeight="1" x14ac:dyDescent="0.4">
      <c r="A23" s="195" t="s">
        <v>125</v>
      </c>
      <c r="B23" s="196" t="s">
        <v>126</v>
      </c>
      <c r="C23" s="197" t="s">
        <v>144</v>
      </c>
      <c r="D23" s="197" t="s">
        <v>145</v>
      </c>
      <c r="E23" s="198" t="s">
        <v>129</v>
      </c>
      <c r="F23" s="197" t="s">
        <v>146</v>
      </c>
      <c r="G23" s="197" t="s">
        <v>35</v>
      </c>
    </row>
    <row r="24" spans="1:7" ht="21" x14ac:dyDescent="0.45">
      <c r="A24" s="199">
        <v>1</v>
      </c>
      <c r="B24" s="200" t="s">
        <v>147</v>
      </c>
      <c r="C24" s="187">
        <v>9840</v>
      </c>
      <c r="D24" s="187">
        <v>8319.2800000000007</v>
      </c>
      <c r="E24" s="201">
        <f>D24*100/C24</f>
        <v>84.545528455284568</v>
      </c>
      <c r="F24" s="187">
        <f>C24-D24</f>
        <v>1520.7199999999993</v>
      </c>
      <c r="G24" s="187">
        <f t="shared" ref="G24:G27" si="3">F24*100/C24</f>
        <v>15.454471544715441</v>
      </c>
    </row>
    <row r="25" spans="1:7" ht="21" x14ac:dyDescent="0.45">
      <c r="A25" s="202">
        <v>2</v>
      </c>
      <c r="B25" s="186" t="s">
        <v>148</v>
      </c>
      <c r="C25" s="187">
        <v>9840</v>
      </c>
      <c r="D25" s="187"/>
      <c r="E25" s="201">
        <f>D25*100/C25</f>
        <v>0</v>
      </c>
      <c r="F25" s="187">
        <f t="shared" ref="F25:F26" si="4">C25-D25</f>
        <v>9840</v>
      </c>
      <c r="G25" s="187">
        <f t="shared" si="3"/>
        <v>100</v>
      </c>
    </row>
    <row r="26" spans="1:7" ht="21" x14ac:dyDescent="0.45">
      <c r="A26" s="199">
        <v>3</v>
      </c>
      <c r="B26" s="186" t="s">
        <v>149</v>
      </c>
      <c r="C26" s="187">
        <v>9840</v>
      </c>
      <c r="D26" s="187">
        <v>8741.9</v>
      </c>
      <c r="E26" s="201">
        <f t="shared" ref="E26" si="5">D26*100/C26</f>
        <v>88.840447154471548</v>
      </c>
      <c r="F26" s="187">
        <f t="shared" si="4"/>
        <v>1098.1000000000004</v>
      </c>
      <c r="G26" s="187">
        <f t="shared" si="3"/>
        <v>11.159552845528458</v>
      </c>
    </row>
    <row r="27" spans="1:7" ht="21" x14ac:dyDescent="0.45">
      <c r="A27" s="190"/>
      <c r="B27" s="191" t="s">
        <v>141</v>
      </c>
      <c r="C27" s="192">
        <f>SUM(C24:C26)</f>
        <v>29520</v>
      </c>
      <c r="D27" s="192">
        <f>SUM(D24:D26)</f>
        <v>17061.18</v>
      </c>
      <c r="E27" s="192">
        <f>D27*100/C27</f>
        <v>57.795325203252034</v>
      </c>
      <c r="F27" s="193">
        <f>C27-D27</f>
        <v>12458.82</v>
      </c>
      <c r="G27" s="190">
        <f t="shared" si="3"/>
        <v>42.204674796747966</v>
      </c>
    </row>
    <row r="28" spans="1:7" ht="21" x14ac:dyDescent="0.45">
      <c r="A28" s="269"/>
      <c r="B28" s="269"/>
      <c r="C28" s="269"/>
      <c r="D28" s="269"/>
      <c r="E28" s="269"/>
      <c r="F28" s="269"/>
      <c r="G28" s="269"/>
    </row>
    <row r="29" spans="1:7" x14ac:dyDescent="0.4">
      <c r="A29" s="184" t="s">
        <v>171</v>
      </c>
    </row>
  </sheetData>
  <mergeCells count="14">
    <mergeCell ref="A20:G20"/>
    <mergeCell ref="A21:G21"/>
    <mergeCell ref="A22:F22"/>
    <mergeCell ref="A28:G28"/>
    <mergeCell ref="A1:G1"/>
    <mergeCell ref="A2:G2"/>
    <mergeCell ref="A3:G3"/>
    <mergeCell ref="A4:A5"/>
    <mergeCell ref="B4:B5"/>
    <mergeCell ref="C4:C5"/>
    <mergeCell ref="D4:D5"/>
    <mergeCell ref="E4:E5"/>
    <mergeCell ref="F4:F5"/>
    <mergeCell ref="G4:G5"/>
  </mergeCells>
  <pageMargins left="0.98425196850393704" right="0.23622047244094491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สรุปภาพรวม 27 มี.ค.59 </vt:lpstr>
      <vt:lpstr>สรุปงบ สสจ. 27 มี.ค.59  (2)</vt:lpstr>
      <vt:lpstr>ตามงบ ดำเนินเงิน สสอ. </vt:lpstr>
      <vt:lpstr>'สรุปงบ สสจ. 27 มี.ค.59  (2)'!Print_Area</vt:lpstr>
      <vt:lpstr>'สรุปภาพรวม 27 มี.ค.59 '!Print_Area</vt:lpstr>
      <vt:lpstr>'สรุปงบ สสจ. 27 มี.ค.59  (2)'!Print_Titles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nascomp</dc:creator>
  <cp:lastModifiedBy>nascomp</cp:lastModifiedBy>
  <cp:lastPrinted>2016-03-30T08:30:11Z</cp:lastPrinted>
  <dcterms:created xsi:type="dcterms:W3CDTF">2016-01-27T08:56:55Z</dcterms:created>
  <dcterms:modified xsi:type="dcterms:W3CDTF">2016-03-30T08:31:56Z</dcterms:modified>
</cp:coreProperties>
</file>