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คปสอ.ติดดาว 62\เตรียมประเมินติดดาว2562\"/>
    </mc:Choice>
  </mc:AlternateContent>
  <xr:revisionPtr revIDLastSave="0" documentId="13_ncr:1_{40B4F4EA-72D8-406F-BBE2-C9BD33A1D5F1}" xr6:coauthVersionLast="43" xr6:coauthVersionMax="43" xr10:uidLastSave="{00000000-0000-0000-0000-000000000000}"/>
  <bookViews>
    <workbookView xWindow="-20760" yWindow="1575" windowWidth="28800" windowHeight="15510" activeTab="3" xr2:uid="{00000000-000D-0000-FFFF-FFFF00000000}"/>
  </bookViews>
  <sheets>
    <sheet name="สรุปคะแนนคปสอ.ติดดาว 62" sheetId="16" r:id="rId1"/>
    <sheet name="รายละเอียดองค์1" sheetId="1" r:id="rId2"/>
    <sheet name="แบบประเมินองค์1" sheetId="5" r:id="rId3"/>
    <sheet name="แบบประเมินองค์2" sheetId="13" r:id="rId4"/>
    <sheet name="แบบประเมินองค์ 3" sheetId="15" r:id="rId5"/>
    <sheet name="แบบประเมินองค์4" sheetId="14" r:id="rId6"/>
  </sheets>
  <definedNames>
    <definedName name="_xlnm.Print_Area" localSheetId="2">แบบประเมินองค์1!$A$1:$N$26</definedName>
    <definedName name="_xlnm.Print_Area" localSheetId="5">แบบประเมินองค์4!$A$1:$E$9</definedName>
    <definedName name="_xlnm.Print_Area" localSheetId="1">รายละเอียดองค์1!$A$1:$E$153</definedName>
    <definedName name="_xlnm.Print_Titles" localSheetId="2">แบบประเมินองค์1!$1:$3</definedName>
    <definedName name="_xlnm.Print_Titles" localSheetId="5">แบบประเมินองค์4!#REF!</definedName>
    <definedName name="_xlnm.Print_Titles" localSheetId="1">รายละเอียดองค์1!$2:$2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5" l="1"/>
  <c r="D5" i="16" l="1"/>
  <c r="E4" i="14"/>
  <c r="E3" i="14" s="1"/>
  <c r="D6" i="16" s="1"/>
  <c r="E31" i="13" l="1"/>
  <c r="E27" i="13"/>
  <c r="E24" i="13"/>
  <c r="E22" i="13"/>
  <c r="E19" i="13"/>
  <c r="E16" i="13"/>
  <c r="E12" i="13"/>
  <c r="E10" i="13"/>
  <c r="E7" i="13"/>
  <c r="E5" i="13"/>
  <c r="E3" i="13"/>
  <c r="D33" i="13"/>
  <c r="C33" i="13"/>
  <c r="B33" i="13"/>
  <c r="E33" i="13" l="1"/>
  <c r="D34" i="13" s="1"/>
  <c r="D4" i="16" s="1"/>
  <c r="N26" i="5" l="1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M5" i="5"/>
  <c r="N5" i="5" l="1"/>
  <c r="N4" i="5" s="1"/>
  <c r="D3" i="16" s="1"/>
  <c r="D7" i="16" s="1"/>
  <c r="L5" i="5"/>
  <c r="K5" i="5"/>
</calcChain>
</file>

<file path=xl/sharedStrings.xml><?xml version="1.0" encoding="utf-8"?>
<sst xmlns="http://schemas.openxmlformats.org/spreadsheetml/2006/main" count="466" uniqueCount="378">
  <si>
    <t>คะแนนรวม</t>
  </si>
  <si>
    <t>ลำดับ</t>
  </si>
  <si>
    <t>ประเด็นการประเมิน</t>
  </si>
  <si>
    <t>หลักฐานประกอบ</t>
  </si>
  <si>
    <t>คะแนนเต็ม</t>
  </si>
  <si>
    <t>ร้อยละของหน่วยงานในสังกัดกระทรวงสาธารณสุขผ่านเกณฑ์การประเมิน ITA</t>
  </si>
  <si>
    <t>ร้อยละของหน่วยงานภายในกระทรวงสาธารณสุขผ่านเกณฑ์การประเมินระบบการควบคุมภายใน</t>
  </si>
  <si>
    <t>ร้อยละของหน่วยบริการที่ประสบภาวะวิกฤตทางการเงิน</t>
  </si>
  <si>
    <t>ร้อยละของผู้ป่วยเบาหวานที่ควบคุมระดับน้ำตาลในเลือดได้ดี</t>
  </si>
  <si>
    <t>ร้อยละผู้ป่วยความดันโลหิตสูงที่ควบคุมความดันโลหิตได้ดี</t>
  </si>
  <si>
    <t>ร้อยละของผู้ป่วย CKD ที่มีอัตราการลดลงของ eGFR&lt;4 ml/min/1.73m2/yr</t>
  </si>
  <si>
    <t>หมวด คปสอ.มีผลงานวิชาการ(TO Exellence) ประเภท นวัตกรรม วิจัย R2R   Best practice  ที่นำสู่การพัฒนาบริการสาธารณสุขอย่างมีประสิทธิภาพ</t>
  </si>
  <si>
    <t>เกณฑ์การประเมิน คปสอ.ติดดาว ปี 2562</t>
  </si>
  <si>
    <t>ระดับความสำเร็จของการพัฒนาเด็กตามเกณฑ์มาตรฐาน</t>
  </si>
  <si>
    <t>ร้อยละอัตราตายของผู้ป่วยโรคหลอดเลือดสมอง และระยะเวลาที่ได้รับการรักษาเหมาะสม</t>
  </si>
  <si>
    <t>ระดับความสำเร็จการดำเนินงานตำบลสุขภาพหนึ่งเดียว One Health (Rabies/DHF)</t>
  </si>
  <si>
    <t>ระดับความสำเร็จของการดำเนินงานศูนย์ปฏิบัติการภาวะฉุกเฉิน (EOC) และทีมตระหนักรู้สถานการณ์ (SAT)</t>
  </si>
  <si>
    <t xml:space="preserve">ร้อยละของโรงพยาบาลที่พัฒนาอนามัยสิ่งแวดล้อมได้ตามเกณฑ์ GREEN &amp; CLEAN Hospital </t>
  </si>
  <si>
    <t>20</t>
  </si>
  <si>
    <t>ระดับความสำเร็จการดูแลต่อเนื่องของเครือข่ายบริการ(COC)</t>
  </si>
  <si>
    <t xml:space="preserve">ร้อยละของโรงพยาบาลสังกัดกระทรวงสาธารณสุขมีคุณภาพมาตรฐานผ่านการรับรอง HA ขั้น 3 </t>
  </si>
  <si>
    <t>ร้อยละของผู้ป่วยนอกทั้งหมดที่ได้รับบริการ ตรวจ วินิจฉัย รักษาโรค และฟื้นฟูสภาพ ด้วยศาสตร์การแพทย์แผนไทย และการแพทย์ทางเลือก</t>
  </si>
  <si>
    <t>Happinometer</t>
  </si>
  <si>
    <t>ตารางวิเคราะห์ Planfin</t>
  </si>
  <si>
    <t>มาตรการที่ 3 สร้างประสิทธิภาพการบริหารจัดการ</t>
  </si>
  <si>
    <t xml:space="preserve">    - รายได้มากกว่า/เท่ากับค่าMean HGR ได้ 5 คะแนน</t>
  </si>
  <si>
    <t xml:space="preserve">    - ค่าใช้จ่ายน้อยกว่า/เท่ากับค่าMean HGR ได้ 5 คะแนน</t>
  </si>
  <si>
    <t>แบบสรุปผลการประเมิน FAI</t>
  </si>
  <si>
    <t>ตาราง Risk Score 7 Plus</t>
  </si>
  <si>
    <t xml:space="preserve">     - Unit Cost ผู้ป่วยบอก ผ่านเกณฑ์ ได้ 5 คะแนน</t>
  </si>
  <si>
    <t xml:space="preserve">     - Unit Cost ผู้ป่วยใน ผ่านเกณฑ์ ได้ 5 คะแนน</t>
  </si>
  <si>
    <t>ตาราง Risk Score</t>
  </si>
  <si>
    <t>มาตรการที่ 2 ติดตามกำกับด้วยแผนทางการเงิน (Planfin Management)</t>
  </si>
  <si>
    <t xml:space="preserve"> -ผลต่างของแผนและผลของรายได้สูง/ต่ำกว่าแผนไม่เกิน  5 %  ได้ 5 คะแนน</t>
  </si>
  <si>
    <t xml:space="preserve"> - ผลต่างของแผนและผลของค่าใช้จ่ายสูง/ต่ำกว่าแผนไม่เกิน 5 %  ได้ 5 คะแนน</t>
  </si>
  <si>
    <t>มาตรการที่ 6 การเฝ้าระวังดัชนีวัดผลด้านประสิทธิภาพในการใช้ทรัพยากร Unit Cost</t>
  </si>
  <si>
    <t>แบบรายงานการประเมินต้นทุน
แบบ Quick Method</t>
  </si>
  <si>
    <t>แบบสรุปผลการประเมินคุณภาพบัญชี</t>
  </si>
  <si>
    <r>
      <t xml:space="preserve">มาตราการที่ 1 การจัดสรรเงินอย่างเพียงพอ
</t>
    </r>
    <r>
      <rPr>
        <sz val="16"/>
        <color theme="1"/>
        <rFont val="TH SarabunPSK"/>
        <family val="2"/>
      </rPr>
      <t>หน่วยบริการมีรายได้เพียงพอกับค่าใช้จ่ายจากผลการดำเนินงานเทียบกับแผน Planfin
    - รายได้มากว่าหรือเท่ากับค่าใฃ้จ่าย ได้ 5 คะแนน
    - รายได้น้อยกว่าค่าใช้จ่าย ได้ 0 คะแนน</t>
    </r>
  </si>
  <si>
    <r>
      <t xml:space="preserve">มาตรการที่ 4 การประเมินประสิทธิภาพการบริหารการเงินการคลัง(FAI)
</t>
    </r>
    <r>
      <rPr>
        <sz val="16"/>
        <color theme="1"/>
        <rFont val="TH SarabunPSK"/>
        <family val="2"/>
      </rPr>
      <t xml:space="preserve">   - คะแนน FAI มากกว่า/เท่ากับ 90% ได้ 5 คะแนน
    - คะแนน FAI น้อยกว่า  90% ได้ 0 คะแนน</t>
    </r>
  </si>
  <si>
    <r>
      <t xml:space="preserve">มาตรการที่ 5 การประเมินประสิทธิภาพทางการเงิน 7 Plus
</t>
    </r>
    <r>
      <rPr>
        <sz val="16"/>
        <color theme="1"/>
        <rFont val="TH SarabunPSK"/>
        <family val="2"/>
      </rPr>
      <t xml:space="preserve">     - ผ่านเกณฑ์ประเมินมากกว่า 4 ตัว (ระดับB-) ขึ้นไป ได้ 5 คะแนน
     - ผ่านเกณฑ์ประเมินน้อยกว่า/เท่ากับ 4 ตัว  ได้ 0 คะแนน</t>
    </r>
  </si>
  <si>
    <r>
      <t xml:space="preserve">มาตรการที่ 7 การประเมินคุณภาพบัญชี 
</t>
    </r>
    <r>
      <rPr>
        <sz val="16"/>
        <color theme="1"/>
        <rFont val="TH SarabunPSK"/>
        <family val="2"/>
      </rPr>
      <t xml:space="preserve">     - ระดับ A  ได้  20 คะแนน
     - ระดับ B  ได้   10  คะแนน
     - ระดับ C  ได้   0  คะแนน</t>
    </r>
  </si>
  <si>
    <r>
      <t xml:space="preserve">ผลลัพธ์การดำเนินงานการบริหารการเงินการคลังของหน่วยบริการระดับภาวะวิกฤติทางการเงิน
</t>
    </r>
    <r>
      <rPr>
        <sz val="16"/>
        <color theme="1"/>
        <rFont val="TH SarabunPSK"/>
        <family val="2"/>
      </rPr>
      <t xml:space="preserve">     - ระดับ 0  ได้ 35 คะแนน              - ระดับ 4  ได้ 15 คะแนน           
     - ระดับ 1  ได้ 30 คะแนน              - ระดับ 5  ได้  10  คะแนน
     - ระดับ 2  ได้ 25 คะแนน              - ระดับ 6  ได้  5 คะแนน      
     - ระดับ 3  ได้ 20 คะแนน              - ระดับ 7  ได้  0 คะแนน</t>
    </r>
  </si>
  <si>
    <t>แบบประเมิน GREEN&amp;CLEAN Hospital
(วัดการดำเนินงานของโรงพยาบาล)</t>
  </si>
  <si>
    <t>หมวด Promotion Prevention &amp; Protection</t>
  </si>
  <si>
    <t>หมวด Service</t>
  </si>
  <si>
    <t>หมวด People &amp; Governance</t>
  </si>
  <si>
    <t>ร้อยละของโรงพยาบาลที่ใช้ยาอย่างสมเหตุผล (RDU)</t>
  </si>
  <si>
    <r>
      <t xml:space="preserve">อัตราความสำเร็จการรักษาผู้ป่วยวัณโรคปอดรายใหม่ </t>
    </r>
    <r>
      <rPr>
        <b/>
        <u/>
        <sz val="16"/>
        <color rgb="FF000000"/>
        <rFont val="TH SarabunPSK"/>
        <family val="2"/>
      </rPr>
      <t>&gt;</t>
    </r>
    <r>
      <rPr>
        <b/>
        <sz val="16"/>
        <color rgb="FF000000"/>
        <rFont val="TH SarabunPSK"/>
        <family val="2"/>
      </rPr>
      <t xml:space="preserve"> 85%</t>
    </r>
  </si>
  <si>
    <r>
      <t xml:space="preserve">อัตราตายผู้ป่วยติดเชื้อในกระแสเลือดแบบรุนแรงชนิด Community – acquired </t>
    </r>
    <r>
      <rPr>
        <b/>
        <u/>
        <sz val="16"/>
        <color rgb="FF000000"/>
        <rFont val="TH SarabunPSK"/>
        <family val="2"/>
      </rPr>
      <t>&lt; 30%</t>
    </r>
  </si>
  <si>
    <r>
      <t xml:space="preserve">อัตราเสียชีวิตของผู้ป่วยวิกฤติฉุกเฉิน (triagel level 1) ภายใน 24 ชม. ในโรงพยาบาล A, S, M1 </t>
    </r>
    <r>
      <rPr>
        <b/>
        <u/>
        <sz val="16"/>
        <color rgb="FF000000"/>
        <rFont val="TH SarabunPSK"/>
        <family val="2"/>
      </rPr>
      <t>&lt;12%</t>
    </r>
  </si>
  <si>
    <t>21</t>
  </si>
  <si>
    <t xml:space="preserve">ปรับปรุงโครงสร้างระบบ ICS รองรับศูนย์ปฏิบัติการภาวะฉุกเฉิน(EOC) </t>
  </si>
  <si>
    <t xml:space="preserve">ปรับปรุงทีมตระหนักรู้สถานการณ์ (SAT) ระดับอำเภอ  </t>
  </si>
  <si>
    <t>หลักฐานคำสั่งแต่งตั้งคณะกรรมการตามระบบ ICS และศูนย์ EOC  ระดับอำเภอ</t>
  </si>
  <si>
    <t>หลักฐานคำสั่งแต่งตั้งทีมตระหนักรู้สถานการณ์ (SAT) ระดับอำเภอ</t>
  </si>
  <si>
    <t>1. ระบบปฏิบัติการ</t>
  </si>
  <si>
    <t xml:space="preserve">จัดเตรียมสถานที่/อุปกรณ์ตามความเหมาะสมเพื่อรองรับการเปิดศูนย์ EOC  </t>
  </si>
  <si>
    <t xml:space="preserve">มีทีมตระหนักรู้สถานการณ์ (SAT)ที่สามารถปฏิบัติได้จริง </t>
  </si>
  <si>
    <t xml:space="preserve">จัดทีมปฏิบัติการระดับอำเภอ (Operation Section) เพื่อปฏิบัติการในภาวะปกติและภาวะฉุกเฉิน </t>
  </si>
  <si>
    <t xml:space="preserve">มีแผนงานโครงการ EOC&amp;SAT </t>
  </si>
  <si>
    <t xml:space="preserve">สถานที่และอุปกรณ์สำหรับการเปิดศูนย์ EOC </t>
  </si>
  <si>
    <t>รายชื่อการจัดตั้งทีมปฏิบัติการระดับจังหวัด เช่น MERT, mini MERT, EMS,MCAT,CDCU/SRRTฯ</t>
  </si>
  <si>
    <t>รายชื่อทีม SAT และระบบรางงาน</t>
  </si>
  <si>
    <t>แผนงาน/โครงการ</t>
  </si>
  <si>
    <t>การขับเคลื่อน/ระบบ  ปฏิบัติการ</t>
  </si>
  <si>
    <t>EOC</t>
  </si>
  <si>
    <t xml:space="preserve">วิเคราะห์ และจัดลำดับโรคและสาธารณภัยที่เสี่ยงในพื้นที่ (Risk Ascessment) </t>
  </si>
  <si>
    <t xml:space="preserve">จัดระบบตระหนักรู้สถานการณ์ (SAT)ระดับอำเภอเพื่อเฝ้าระวัง ตรวจจับและประเมินสถานการณ์การเกิดโรคและภัยสุขภาพ  </t>
  </si>
  <si>
    <t xml:space="preserve">จัดทำ Spot Report </t>
  </si>
  <si>
    <t xml:space="preserve">จัดทำแผนตอบโต้ฯ สาธารณภัยที่เสี่ยงในพื้นที่ อย่างน้อย 1 แผน </t>
  </si>
  <si>
    <t>แบบสรุป</t>
  </si>
  <si>
    <t>จัดทำเวร SAT ภาวะปกติ  และจัดทำทะเบียน SAT
จัดทำ Outbreak Verification list          ทุกสัปดาห์</t>
  </si>
  <si>
    <t>มีรายงาน Spot Report ทุกเหตุการณ์ที่เข้าเกณฑ์</t>
  </si>
  <si>
    <t>มีแผนตอบโต้ฯ กรณีที่เป็นสาธารณภัย</t>
  </si>
  <si>
    <t>ผลงาน</t>
  </si>
  <si>
    <t xml:space="preserve">การซ้อมแผน EOC &amp;ICS ระดับอำเภอ    อย่างน้อย 2 ครั้ง </t>
  </si>
  <si>
    <t xml:space="preserve">เปิดศูนย์ตอบโต้ภาวะฉุกฉินฯ ระดับอำเภอ(โรค และสาธารณภัยตามนิยาม  หรือปัญหา/กิจกรรมที่ต้องการความเร่งด่วนในการดำเนินการ) อย่างน้อย 2 ครั้ง/ปี </t>
  </si>
  <si>
    <t xml:space="preserve">และจัดทำ Action Plan และดำเนินการตอบโต้ฯ อย่างน้อย 2 ครั้ง/ปี  </t>
  </si>
  <si>
    <t>สรุปรายงานผลการซ้อมแผนเพื่อเปิด EOC ระดับอำเภอ</t>
  </si>
  <si>
    <t>รายงานประชุมเปิด-ปิด EOC</t>
  </si>
  <si>
    <t xml:space="preserve">มีแผน Action Plan  </t>
  </si>
  <si>
    <r>
      <rPr>
        <b/>
        <sz val="16"/>
        <color rgb="FF000000"/>
        <rFont val="TH SarabunPSK"/>
        <family val="2"/>
      </rPr>
      <t xml:space="preserve">ผลงานเด่น </t>
    </r>
    <r>
      <rPr>
        <sz val="16"/>
        <color rgb="FF000000"/>
        <rFont val="TH SarabunPSK"/>
        <family val="2"/>
      </rPr>
      <t>มีนวตกรรม Excellance  EOC ระดับอำเภออำเภอ/วิจัย  หรือสรุปผลงาน/ถอดบทเรียน (10 คะแนน)</t>
    </r>
  </si>
  <si>
    <t>เอกสารเป็นรูปธรรม</t>
  </si>
  <si>
    <t>ต่ำกว่า 70 คะแนน = 1 คะแนน          70-74 คะแนน = 2 คะแนน
75-79 คะแนน      = 3 คะแนน          80-84 คะแนน = 4 คะแนน
85-100 คะแนน     = 5 คะแนน</t>
  </si>
  <si>
    <t>ร้อยละ 80 ของตำบลที่ดำเนินงานสุขภาพหนึ่งเดียว ผ่านเกณฑ์มาตรฐาน(นับจำนวนตำบลที่ได้คะแนน 80 ขึ้นไป ถือว่าผ่านเกณฑ์มาตรฐานตำบลสุขภาพหนึ่งเดียว)
 ร้อยละ 80.00 ขึ้นไป ได้ 5 คะแนน           ร้อยละ 70.00-79.99 ได้ 4 คะแนน
 ร้อยละ 60.00-69.99 ได้ 3 คะแนน          ร้อยละ 50.00-59.99 ได้ 2 คะแนน
 ร้อยละ 40.00-49.99 ได้ 1 คะแนน          ต่ำกว่าร้อยละ 40.00 ได้ 0 คะแนน</t>
  </si>
  <si>
    <t>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</t>
  </si>
  <si>
    <t>1.โรงพยาบาล  สำนักงานสาธารณสุขอำเภอ มีผลงานวิชาการประเภทวิจัย หรือ R2R   ( 1 คะแนน/หน่วยงาน หรือ 2 คะแนน/คปสอ.)</t>
  </si>
  <si>
    <t>2.คปสอ. มีนวัตกรรม Health Literacy   อย่างน้อย 1 เรื่อง (1 คะแนน)</t>
  </si>
  <si>
    <t>3.ร้อยละของโรงพยาบาลส่งเสริมสุขภาพตำบลที่มีผลงานวิชาการอย่างใดอย่างหนึ่ง ได้แก่ วิจัย R2R นวัตกรรม หรือ Best Practice  (5 คะแนน/คปสอ.) 
น้อยกว่าหรือเท่ากับร้อยละ 20    ได้  1  คะแนน
ร้อยละ 21-30                      ได้  2  คะแนน
ร้อยละ 31-40                      ได้  3  คะแนน
ร้อยละ 41-50                      ได้  4  คะแนน
มากกว่าร้อยละ 50                  ได้  5  คะแนน</t>
  </si>
  <si>
    <t>4.ร้อยละของผลงานวิชาการ ประเภท วิจัย หรือ R2R  หรือ นวัตกรรม หรือ Best practice (อย่างใดอย่างหนึ่ง) ของ คปสอ.นั้นๆ ที่ได้มีการนำเสนอและเผยแพร่ผลงานผ่านเวทีวิชาการในระดับต่างๆ (10 คะแนน)
ระดับจังหวัด ( 5 คะแนน)
น้อยกว่าหรือเท่ากับร้อยละ 10    ได้  1 คะแนน
ร้อยละ 11 -15                     ได้  2 คะแนน
ร้อยละ 16 - 20                    ได้  3 คะแนน
ร้อยละ 21-25                      ได้  4 คะแนน 
มากกว่าร้อยละ 25                ได้  5  คะแนน
ระดับเขต หรือภาค หรือ ประเทศ หรือ ลงวารสารวิชาการ ( 5 คะแนน)
น้อยกว่าหรือเท่ากับร้อยละ 10    ได้ 1 คะแนน
ร้อยละ 11 -15                     ได้  2 คะแนน
ร้อยละ 16 - 20                    ได้  3 คะแนน
ร้อยละ 21-25                      ได้  4 คะแนน 
มากกว่าร้อยละ 25                ได้   5 คะแนน
หมายเหตุ : เรื่องที่นำเสนอในระดับจังหวัด และ นำเสนอในระดับเขต ภาค ประเทศ  สามารถซ้ำกันได้</t>
  </si>
  <si>
    <t>5.คปสอ.นำเสนอผลงานวิชาการอย่างใดอย่างหนึ่ง ได้แก่ วิจัย หรือ R2R  หรือ  นวัตกรรม หรือ Best practice แล้วได้รับรางวัลที่ 1 หรือที่ 2 หรือที่ 3 ในระดับจังหวัดขึ้นไป  (2 คะแนน) (นับเรื่องเดียวที่ได้รางวัลสูงสุด)</t>
  </si>
  <si>
    <t>1.เล่มเอกสารผลงานวิชาการประเภทวิจัย หรือ R2R  หรือ นวัดกรรม  หรือ Best Practice  
2.บัญชีรายชื่อผลงานวิชาการฯ และ เจ้าของผลงานวิชาการประเภท วิจัย หรือ R2R หรือ นวัตกรรม หรือ Best Practice 
3.วารสารที่ตีพิมพ์  ใบประกาศ รูปภาพ โล่รางวัล
เล่มบทคัดย่อในเวทีวิชาการ หรืออื่นๆที่เป็นหลักฐานเชิงประจักษ์
4.กำหนดการประชุมที่สามารถแสดงได้ว่าเข้าร่วมนำเสนอผลงานวิชาการฯ
5.ใช้ผลงานวิชาการที่อยู่ระหว่างดำเนินการในปี 2561-2562                                                           
     สูตรการคำนวณ
a = จำนวน รพ.สต.ที่มีผลงานวิชาการ
b = จำนวน รพ.สต.ทั้งหมด
ร้อยละ รพ.สต.ที่มีผลงานวิชาการ = (a/b)*100
a = จำนวนผลงานวิชาการที่ได้มีการนำเสนอและเผยแพร่
b = จำนวนผลงานวิชาการทั้งหมดใน คปสอ.นั้น
ร้อยละผลงานวิชาการที่ได้มีการนำเสนอและเผยแพร่
   =   (a/b)*100</t>
  </si>
  <si>
    <t xml:space="preserve">ร้อยละ 90 เด็ก 0-5 ปี ได้รับการคัดกรองพัฒนาการ </t>
  </si>
  <si>
    <t>ร้อยละ 20 ของเด็กที่ได้รับการคัดกรองพัฒนาการ พบสงสัยล่าช้า</t>
  </si>
  <si>
    <t>ร้อยละ 80 ของเด็กที่มีพัฒนาการล่าช้าได้รับการติดตาม/ส่งต่อ</t>
  </si>
  <si>
    <t>ร้อยละ 60 ของเด็กพัฒนาการล่าช้าได้รับการกระตุ้นพัฒนาการ ด้วย TEDA4I</t>
  </si>
  <si>
    <t>แหล่งข้อมูล จาก HDC กระทรวงสาธารณสุข</t>
  </si>
  <si>
    <t xml:space="preserve">1.	มีโครงสร้างและกำหนดบทบาทผู้รับผิดชอบและผู้ปฏิบัติที่เกี่ยวข้อง ทั้งในโรงพยาบาลและเครือข่าย รพ.สต. </t>
  </si>
  <si>
    <t xml:space="preserve">2.	มีการวิเคราะห์ข้อมูล ตามตัวชี้วัดและมาตรฐานที่เกี่ยวข้อง </t>
  </si>
  <si>
    <t xml:space="preserve">3.	มีฐานข้อมูลการดูแลระยะยาว  ประเภทที่ 1 – 4  ครบถ้วน </t>
  </si>
  <si>
    <t xml:space="preserve">4.	มีการพัฒนาศักยภาพบุคลากรและเครือข่าย วิชาชีพ Care giver พยาบาลเวชปฎิบัติ  ทีมหมอประจำครอบครัว อสม. </t>
  </si>
  <si>
    <t>5.	มีศูนย์ส่งต่อเพื่อดูแลต่อเนื่องที่มีผู้รับผิดชอบชัดเจน</t>
  </si>
  <si>
    <t xml:space="preserve">6.	มีการใช้ระบบสารสนเทศมาดำเนินงาน </t>
  </si>
  <si>
    <t xml:space="preserve">7.	มีการประเมินสรุปและรายงานผลการดำเนินงาน </t>
  </si>
  <si>
    <t xml:space="preserve">8.	มีระบบการให้คำปรึกษา  </t>
  </si>
  <si>
    <t xml:space="preserve">9.	การคืนข้อมูล ของหน่วยงานในทุกระดับ  </t>
  </si>
  <si>
    <t>10.	มีศูนย์สำรองอุปกรณ์เครื่องมือทางการแพทย์</t>
  </si>
  <si>
    <t>11.	มีการนิเทศติดตามและประเมินผลการดำเนินงาน  ภายในเครือข่ายบริการ</t>
  </si>
  <si>
    <t xml:space="preserve">12.	มีระบบเชื่อมต่อและส่งต่อผู้ป่วยเพื่อการดูแลต่อเนื่อง </t>
  </si>
  <si>
    <t xml:space="preserve">13.	การประเมินผลการจัดบริการในแต่ละกลุ่มตามตัวชี้วัด การส่งต่อดูแล่อเนื่อง </t>
  </si>
  <si>
    <t xml:space="preserve">14.	จัดทำคู่มือ  CPG  การดูแลผู้ป่วยต่อเนื่องของเครือข่าย </t>
  </si>
  <si>
    <t xml:space="preserve">ประเภทที่ 1 </t>
  </si>
  <si>
    <t xml:space="preserve">ประเภทที่ 2 </t>
  </si>
  <si>
    <t xml:space="preserve">ประเภทที่ 3 </t>
  </si>
  <si>
    <t xml:space="preserve">ประเภทที่ 4 </t>
  </si>
  <si>
    <t>ผู้พิการ</t>
  </si>
  <si>
    <t>ผู้สูงอายุติดเตียง</t>
  </si>
  <si>
    <t>ผู้ป่วยระยุสุดท้าย</t>
  </si>
  <si>
    <t>เด็ก 0-5  ปี</t>
  </si>
  <si>
    <t xml:space="preserve"> - คำสั่ง โครงสร้าง การดำเนินงาน ของเครือข่ายบริการ อย่างเป็ทางการและไม่เป็นทางการ  
- จากการสัมภาษณ์  สอบถาม</t>
  </si>
  <si>
    <t xml:space="preserve"> - ดูจากการวิเคราะห์ข้อมูลผู้ป่วย ที่ต้องดูแลต่อเนื่องที่ทราบถึงสถานการณ์  แนวโน้ม  และผลสำเร็จของงาน  เช่น  ผลการดูแลรายโรค  สถิติการส่งต่อการดำเนินงานเป็นต้น</t>
  </si>
  <si>
    <t xml:space="preserve"> - ดูจากฐานข้อมูลต่าง ๆ ที่สืบค้นได้  แบบรายงานที่มี</t>
  </si>
  <si>
    <t xml:space="preserve"> - ประเมินจากการประชุม แลกเปลี่ยนเรียนรู้  ประชุมวิชาการ  หรือการประชุม ติดตามงานภายในเครือข่าย</t>
  </si>
  <si>
    <t xml:space="preserve"> - คำสั่งโครงการสร้างการปฏิบัติงานอย่างเป็นทางการและไม่เป็นทางการ</t>
  </si>
  <si>
    <t xml:space="preserve"> - ประเมินจาก การใช้ระบบสารสนเทศของจังหวัด  นโยบายให้ใช้ โปแกรม  Thai COC  
 - ประเมินจากความครอบคลุมการใช้  โปแกรม
 - การจัดการฐานข้อมูล และการใช้ข้อมูล</t>
  </si>
  <si>
    <t xml:space="preserve"> - รายงานการประชุม  เอกสาร หรือรูปถ่าย</t>
  </si>
  <si>
    <t xml:space="preserve"> - ประเมินจากการกำหนดให้แพทย์เป็นที่ปรึกษาขของเครือข่ายบริการ
 - ประเมินจากผลการปฏิบัติงาน เป็นเอกสารปรือสอบถามกิจกรรม</t>
  </si>
  <si>
    <t xml:space="preserve"> - การนำข้อมูลเข้าวาระประชุม  เผยแพร่  หรือสำเสนอในที่ต่าง ๆ </t>
  </si>
  <si>
    <t xml:space="preserve"> - ประเมินจากแผน ผลการดำเนินงาน ภาพถ่ายกิจกรรม  และจากการสอบถาม</t>
  </si>
  <si>
    <t xml:space="preserve"> - ประเมินจาก เอกสาร  คู่มือ CPG  หรือไฟล์ เอกสาร  สอบถาม</t>
  </si>
  <si>
    <r>
      <t xml:space="preserve">15.	ความครอบคลุมการเยี่ยมบ้านผู้ป่วย
</t>
    </r>
    <r>
      <rPr>
        <sz val="16"/>
        <color rgb="FF000000"/>
        <rFont val="TH SarabunPSK"/>
        <family val="2"/>
      </rPr>
      <t xml:space="preserve">ร้อยละ 90 ขึ้นไป = 5  คะแนน     ร้อยละ 80 -89.99=4  คะแนน         
ร้อยละ 70-79.99=3  คะแนน       ร้อยละ 60 -69.99=2   คะแนน       
ร้อยละ 50-59.99=1   คะแนน     น้อยกว่าร้อยละ 50=0  คะแนน   </t>
    </r>
  </si>
  <si>
    <t xml:space="preserve">จัดทำแผน และกำหนดแนวทางการดำเนินงานตามตัวชี้วัด </t>
  </si>
  <si>
    <t xml:space="preserve">ดำเนินงานตามแผนที่วางไว้ตามห้วงเวลา </t>
  </si>
  <si>
    <t xml:space="preserve">วิเคราะห์สถานการณ์ และนำเสนอผลการดำเนินงาน </t>
  </si>
  <si>
    <t xml:space="preserve">ติดตามเร่งรัดการคัดกรองผู้ป่วยวัณโรคในประชากรเป้าหมาย เพื่อค้นหาผู้ป่วยวัณโรครายใหม่ให้เข้าถึง   การรักษาอย่างครอบคลุม ทุกราย อย่างน้อยร้อยละ 70 </t>
  </si>
  <si>
    <t>ดูแลให้ผู้ป่วยวัณโรครายใหม่ที่ค้นพบทุกรายได้ขึ้นทะเบียนรักษาวัณโรค ร้อยละ 100</t>
  </si>
  <si>
    <t xml:space="preserve">ติดตามข้อมูลผู้ป่วยวัณโรคที่ขึ้นทะเบียนรักษาให้ได้รับการรักษาอย่างต่อเนื่อง เพื่อป้องกันการขาดการรักษา และป้องกันการเกิดผู้ป่วยวัณโรคดื้อยา/ผู้ป่วยวัณโรควัณโรคดื้อยาหลายขนานชนิดรุนแรง </t>
  </si>
  <si>
    <t xml:space="preserve">สรุป ประเมินผล </t>
  </si>
  <si>
    <t xml:space="preserve">ถอดบทเรียนเพื่อปรับปรุงการดำเนินงาน </t>
  </si>
  <si>
    <r>
      <t xml:space="preserve">ความครอบคลุมการรักษาผู้ป่วยวัณโรครายใหม่และกลับเป็นซ้ำ ร้อยละ 82.5 
</t>
    </r>
    <r>
      <rPr>
        <sz val="16"/>
        <color rgb="FF000000"/>
        <rFont val="TH SarabunPSK"/>
        <family val="2"/>
      </rPr>
      <t>ต่ำกว่าร้อยละ 81 = 0.1 คะแนน    ร้อยละ 81.1-81.5 = 0.2 คะแนน
ร้อยละ 81.6-82 = 0.3 คะแนน        ร้อยละ 82.1-82.4 = 0.4 คะแนน
ร้อยละ 82.5 ขึ้นไป = 0.5 คะแนน</t>
    </r>
  </si>
  <si>
    <r>
      <t xml:space="preserve">อัตราความสำเร็จการรักษาผู้ป่วยวัณโรครายใหม่ ร้อยละ 85 
</t>
    </r>
    <r>
      <rPr>
        <sz val="16"/>
        <color rgb="FF000000"/>
        <rFont val="TH SarabunPSK"/>
        <family val="2"/>
      </rPr>
      <t>ต่ำกว่าร้อยละ 81.9 = 0.1 คะแนน    ร้อยละ 82-82.9 = 0.2 คะแนน
ร้อยละ 83-83.9 = 0.3 คะแนน        ร้อยละ 84-84.9 = 0.4 คะแนน
ร้อยละ 85 ขึ้นไป = 0.5 คะแนน</t>
    </r>
  </si>
  <si>
    <t>17.	การประเมินผลการจัดบริการในแต่ละกลุ่มตามตัวชี้วัด การส่งต่อดูแล่อเนื่อง</t>
  </si>
  <si>
    <r>
      <t xml:space="preserve">16. ร้อยละของการเยี่ยมบ้านกลุ่มเป้าหมาย แยกเป็น รพ.และ รพ.สต. 
	กลุ่มเป้าหมาย ทีมหมอครอบครัวได้รับการเยี่ยนบ้าน 4 กลุ่ม
</t>
    </r>
    <r>
      <rPr>
        <sz val="16"/>
        <color rgb="FF000000"/>
        <rFont val="TH SarabunPSK"/>
        <family val="2"/>
      </rPr>
      <t xml:space="preserve">ร้อยละ 90 ขึ้นไป = 5  คะแนน  ร้อยละ 80 -89.99=4  คะแนน         
ร้อยละ 70-79.99=3  คะแนน    ร้อยละ 60 -69.99=2   คะแนน       
ร้อยละ 50-59.99=1   คะแนน  น้อยกว่า ร้อยละ 50=0  คะแนน   </t>
    </r>
  </si>
  <si>
    <t xml:space="preserve">ร้อยละของผู้ใช้ ผู้เสพ ที่บำบัดครบตามเกณฑ์ที่กำหนดของแต่ละระบบหยุดเสพต่อเนื่องหลังจำหน่ายจากการบำบัด 3 เดือน ( 3 Months Remission Rate ) </t>
  </si>
  <si>
    <t xml:space="preserve">1.1 มีคำสั่งจัดตั้งศูนย์เพื่อการคัดกรองและให้บริการผู้ป่วยยาเสพติดระดับอำเภอ ตามแนวทาง ประกาศ ป.ป.ส. 2560  ลงวันที่ 3  สิงหาคม 2560  </t>
  </si>
  <si>
    <t xml:space="preserve">คำสั่งแต่งตั้งคณะกรรมการศูนย์/ ทะเบียนการคัดกรอง </t>
  </si>
  <si>
    <t xml:space="preserve"> - มีการแต่งตั้งคำสั่งศูนย์เพื่อการคัดกรองระดับอำเภอ </t>
  </si>
  <si>
    <t xml:space="preserve"> - มีการดำเนินงานตามแนวทางประกาศ ป.ป.ส. 2560  ลงวันที่ 3  สิงหาคม 2560 </t>
  </si>
  <si>
    <t>1.2 หน่วยบริการทุกแห่ง มีการประเมินตนเอง ตามเกณฑ์ พบยส.ของกระทรวงสาธารณสุข</t>
  </si>
  <si>
    <t xml:space="preserve">รายงานการประเมิน </t>
  </si>
  <si>
    <t xml:space="preserve">รายงานผลการดำเนินงาน </t>
  </si>
  <si>
    <t xml:space="preserve">1.4 หน่วยบริการทุกแห่งมีการดำเนินงานเพื่อลดอันตรายจากการใช้ยาเสพติด ( Harm Reduction) </t>
  </si>
  <si>
    <t>รายงานผลการดำเนินงาน /ทะเบียนการให้บริการ</t>
  </si>
  <si>
    <t xml:space="preserve">1.5 มีระบบการส่งต่อ และติดตามผู้ป่วยยาเสพติดที่ผ่านการบำบัด และมีการบันทึกข้อมูลในระบบ บสต. ที่เป็นปัจจุบัน </t>
  </si>
  <si>
    <t>ภาพถ่าย สรุปกิจกรรม/ ทะเบียนผู้ป่วย</t>
  </si>
  <si>
    <t xml:space="preserve">ระบบข้อมูล บสต. </t>
  </si>
  <si>
    <t xml:space="preserve">1.6 ร้อยละของผู้ติดยาเสพติดที่บำบัดครบตามเกณฑ์ที่กำหนด ในระบบสมัครใจและได้รับการติดตามดูแลต่อเนื่อง 1 ปี ร้อยละ 20 
น้อยกว่าหรือเท่ากับร้อยละ 16  ได้ 0.25 คะแนน  
ร้อยละ 16.01-18.00  ได้ 0.50 คะแนน
ร้อยละ 18.01-20.00  ได้ 0.75 คะแนน  
ร้อยละ 20.01 ขึ้นไป  ได้ 1.00 คะแนน
 </t>
  </si>
  <si>
    <t xml:space="preserve">1.7 ร้อยละ ของผู้ใช้ ผู้เสพ ที่บำบัดครบตามเกณฑ์ที่กำหนดของแต่ละระบบหยุดเสพต่อเนื่องหลังจำหน่ายจากการบำบัด 3 เดือน ( 3 Months Remission Rate ) ร้อยละ 40
น้อยกว่าหรือเท่ากับร้อยละ  30  ได้ 0.25 คะแนน  
ร้อยละ 30.01-35.00  ได้ 0.50 คะแนน
ร้อยละ 35.00-40.00  ได้ 0.75 คะแนน   
ร้อยละ 40.01 ขึ้นไป  ได้ 1.00 คะแนน
</t>
  </si>
  <si>
    <t xml:space="preserve"> คะแนนประเมินน้อยกว่าร้อยละ 75     ได้ 1 คะแนน
 ร้อยละ 75.00 - 79.99                    ได้ 2 คะแนน
 ร้อยละ 80.00 - 84.99                    ได้ 3 คะแนน
 ร้อยละ 85.00 - 89.99                    ได้ 4 คะแนน
 ร้อยละ 90 ขึ้นไป                           ได้ 5 คะแนน</t>
  </si>
  <si>
    <t>19</t>
  </si>
  <si>
    <t>1.มีผู้รับผิดชอบ(Admin) ของหน่วยงาน  (1 คะแนน)</t>
  </si>
  <si>
    <t>2.มีบุคลากรเข้าตอบแบบประเมิน Happinometer ในหน้าเว็บ
 น้อยกว่าร้อยละ 60  (0.2 คะแนน)
ร้อยละ 60.1 – 70 (0.4 คะแนน)
ร้อยละ 70.1 – 80 (0.6 คะแนน)
ร้อยละ 80.1 – 90  (0.8 คะแนน)
ร้อยละ 90.1-100  (1 คะแนน)</t>
  </si>
  <si>
    <t>5.มีการดำเนินการตามแผนการสร้างองค์กรแห่งความสุขแล้วเสร็จตามแผน  (2 คะแนน)
น้อยกว่าร้อยละ 60  (0.4 คะแนน)
ร้อยละ 60.1 – 70  (0.8 คะแนน)
ร้อยละ 70.1 – 80  (1.2 คะแนน)
ร้อยละ 80.1 – 90  (1.6 คะแนน)
ร้อยละ 90.1-100  (2  คะแนน)</t>
  </si>
  <si>
    <t xml:space="preserve">6.-มีดำเนินการตามแผนการสร้าง Happy Body  แล้วเสร็จตามแผน  (2 คะแนน)
น้อยกว่าร้อยละ 60  (0.4 คะแนน)
ร้อยละ 60.1 – 70  (0.8 คะแนน)
ร้อยละ 70.1 – 80  (1.2 คะแนน)
ร้อยละ 80.1 – 90  (1.6 คะแนน)
ร้อยละ 90.1-100  (2  คะแนน) </t>
  </si>
  <si>
    <t>7.มีรายงานการถอดบทเรียนองค์กรแห่งความสุข (1 คะแนน)</t>
  </si>
  <si>
    <t>1.ตรวจสอบจากเว็บ Happinometer.moph.go.th</t>
  </si>
  <si>
    <t>2.ตรวจสอบจากเว็บ Happinometer.moph.go.th</t>
  </si>
  <si>
    <t xml:space="preserve">3.-เอกสารผลการวิเคราะห์จาก Happinometer
   - ผลการวิเคราะห์จากข้อมูลดิบ </t>
  </si>
  <si>
    <t>4.เอกสารแผนสร้างองค์กรแห่งความสุขและ เอกสารแผนการสร้าง Happy Body (อาจรวมอยู่ในแผนเดียวกันได้)</t>
  </si>
  <si>
    <t>5.เอกสาร/หลักฐานการดำเนินการ/ภาพถ่ายกิจกรรม</t>
  </si>
  <si>
    <t>6.เอกสาร/หลักฐานการดำเนินการ/ภาพถ่ายกิจกรรม</t>
  </si>
  <si>
    <t xml:space="preserve">7.รายงานการถอดบทเรียน </t>
  </si>
  <si>
    <t xml:space="preserve">4. มีแผนการสร้างองค์กรแห่งความสุข (1 คะแนน)
มีแผนการสร้าง Happy Body  (1 คะแนน)
</t>
  </si>
  <si>
    <t>3.มีผลการวิเคราะห์ผลการประเมิน Happinometer จากหน้าเว็บ (0.5 คะแนน)
มีผลการวิเคราะห์ผลการประเมิน Happinometer จากข้อมูลดิบ (0.5 คะแนน)</t>
  </si>
  <si>
    <t xml:space="preserve">1.3 อำเภอมีการขับเคลื่อนการดำเนินงานบำบัดรักษาผู้ป่วยยาเสพติด โดยใช้กลไกศูนย์ปฏิบัติการป้องกันและแก้ไขปัญหายาเสพติด  </t>
  </si>
  <si>
    <t>แบบ EBIT 1 - 26  พร้อมหลักฐานเชิงประจักษ์  ในแต่ละไตรมาส ตามรอบหนังสือของจังหวัด</t>
  </si>
  <si>
    <t xml:space="preserve">1. คำสั่ง
2. เอกสารการจัดส่งรายงานการควบคุมภายใน ปี 2561ส่งหน่วยงานที่เกี่ยวข้อง
3. รายงานการควบคุมภายใน ปี 2561 </t>
  </si>
  <si>
    <t>มากกว่าร้อยละ 35 = 1 คะแนน
ร้อยละ 30 - 35 = 2 คะแนน
ร้อยละ 25 - 29 = 3 คะแนน
ร้อยละ 20 - 24 = 4 คะแนน
น้อยกว่าร้อยละ 20 = 5 คะแนน</t>
  </si>
  <si>
    <t>1.ดูจากใบประกาศรับรองคุณภาพตามมาตรฐาน HA ของโรงพยาบาลโดย สรพ. และ 2.บันทึกข้อความและเอกสารเพื่อยื่นขอรับรองต่อ สรพ.</t>
  </si>
  <si>
    <t>ร้อยละของการบริการยาน้ำธาตุเหล็ก</t>
  </si>
  <si>
    <t>จาก 43 แฟ้ม /รายงานบริการยาน้ำธาตุเหล็ก</t>
  </si>
  <si>
    <t>มากกว่าร้อยละ 12 = 0 คะแนน
ร้อยละ 7 - 12 = 1 คะแนน
น้อยกว่าร้อยละ 7 = 2 คะแนน</t>
  </si>
  <si>
    <t>6</t>
  </si>
  <si>
    <t>18</t>
  </si>
  <si>
    <r>
      <t xml:space="preserve">1) อัตราการใช้ยาปฏิชีวนะ ในกลุ่มโรค URI ในโรงพยาบาล ผ่านตามเกณฑ์
</t>
    </r>
    <r>
      <rPr>
        <sz val="14"/>
        <color rgb="FFFF0000"/>
        <rFont val="TH SarabunPSK"/>
        <family val="2"/>
      </rPr>
      <t>≤ ร้อยละ 20 = 1 คะแนน               ร้อยละ 20.01-25.00 = 0.75 คะแนน         
 ร้อยละ 25.01-30.00 = 0.5 คะแนน   ร้อยละ 30.01-35.00 = 0.25 คะแนน     
&gt; ร้อยละ 35 = 0 คะแนน</t>
    </r>
  </si>
  <si>
    <r>
      <t xml:space="preserve">2)  อัตราการใช้ยาปฏิชีวนะ ในกลุ่มโรค AD ในโรงพยาบาล ผ่านตามเกณฑ์
</t>
    </r>
    <r>
      <rPr>
        <sz val="14"/>
        <color rgb="FFFF0000"/>
        <rFont val="TH SarabunPSK"/>
        <family val="2"/>
      </rPr>
      <t>≤ ร้อยละ 20 = 1 คะแนน               ร้อยละ 20.01-25.00 = 0.75 คะแนน         
 ร้อยละ 25.01-30.00 = 0.5 คะแนน   ร้อยละ 30.01-35.00 = 0.25 คะแนน     
&gt; ร้อยละ 35 = 0 คะแนน</t>
    </r>
  </si>
  <si>
    <r>
      <t xml:space="preserve">3) อัตราการใช้ยาปฏิชีวนะ ในแผลสด อุบัติเหตุ ในโรงพยาบาล ผ่านตามเกณฑ์
</t>
    </r>
    <r>
      <rPr>
        <sz val="14"/>
        <color rgb="FFFF0000"/>
        <rFont val="TH SarabunPSK"/>
        <family val="2"/>
      </rPr>
      <t>≤ ร้อยละ 40 = 1 คะแนน               ร้อยละ 40.01-50.00 = 0.75 คะแนน         
 ร้อยละ 50.01-60.00 = 0.5 คะแนน   ร้อยละ 60.01-70.00 = 0.25 คะแนน     
&gt; ร้อยละ 70 = 0 คะแนน</t>
    </r>
  </si>
  <si>
    <r>
      <t xml:space="preserve">4) อัตราการใช้ยาปฏิชีวนะ ในสตรีคลอดปกติ ในโรงพยาบาล ผ่านตามเกณฑ์
</t>
    </r>
    <r>
      <rPr>
        <sz val="14"/>
        <color rgb="FFFF0000"/>
        <rFont val="TH SarabunPSK"/>
        <family val="2"/>
      </rPr>
      <t>≤ ร้อยละ 10 = 1 คะแนน               ร้อยละ 10.01-15.00 = 0.75 คะแนน         
 ร้อยละ 15.01-20.00 = 0.5 คะแนน   ร้อยละ 20.01-25.00 = 0.25 คะแนน     
&gt; ร้อยละ 25 = 0 คะแนน</t>
    </r>
  </si>
  <si>
    <r>
      <t xml:space="preserve">5) การใช้ยา NSAIDs ผู้ป่วยไตระดับ3 ขึ้นไป ผ่านตามเกณฑ์
</t>
    </r>
    <r>
      <rPr>
        <sz val="14"/>
        <color rgb="FFFF0000"/>
        <rFont val="TH SarabunPSK"/>
        <family val="2"/>
      </rPr>
      <t>≤ ร้อยละ 10 = 1 คะแนน               ร้อยละ 10.01-15.00 = 0.75 คะแนน         
 ร้อยละ 15.01-20.00 = 0.5 คะแนน   ร้อยละ 20.01-25.00 = 0.25 คะแนน     
&gt; ร้อยละ 25 = 0 คะแนน</t>
    </r>
  </si>
  <si>
    <r>
      <t xml:space="preserve">6) การใช้ยา Glibenclamide ในผู้สูงอายุหรือไตบกพร่อง
</t>
    </r>
    <r>
      <rPr>
        <sz val="14"/>
        <color rgb="FFFF0000"/>
        <rFont val="TH SarabunPSK"/>
        <family val="2"/>
      </rPr>
      <t>≤ ร้อยละ 5 = 1 คะแนน                 ร้อยละ 5.01-10.00 = 0.75 คะแนน         
 ร้อยละ 10.01-15.00 = 0.5 คะแนน   ร้อยละ 15.01-20.00 = 0.25 คะแนน     
&gt; ร้อยละ 20 = 0 คะแนน</t>
    </r>
  </si>
  <si>
    <r>
      <t xml:space="preserve">7) การไม่ใช้ยาที่ห้ามใช้ในสตรีมีครรภ์ ได้แก่ warfarin, statins เป็นต้น
</t>
    </r>
    <r>
      <rPr>
        <sz val="14"/>
        <color rgb="FFFF0000"/>
        <rFont val="TH SarabunPSK"/>
        <family val="2"/>
      </rPr>
      <t>0 ราย = 1 คะแนน     1 ราย = 0.75 คะแนน  2 ราย = 0.5 คะแนน   
3 ราย = 0.25 คะแนน     &gt;3 ราย = 0 คะแนน</t>
    </r>
  </si>
  <si>
    <t>คะแนน</t>
  </si>
  <si>
    <t>รายละเอียดการประเมิน</t>
  </si>
  <si>
    <t>≥90</t>
  </si>
  <si>
    <t>≥80</t>
  </si>
  <si>
    <t>ร้อยละ</t>
  </si>
  <si>
    <t>คะแนนที่ได้</t>
  </si>
  <si>
    <t>ร้อยละของตำบลที่ดำเนินงานสุขภาพหนึ่งเดียว ผ่านเกณฑ์มาตรฐาน(นับจำนวนตำบลที่ได้คะแนน 80 ขึ้นไป ถือว่าผ่านเกณฑ์มาตรฐานตำบลสุขภาพหนึ่งเดียว)</t>
  </si>
  <si>
    <t>&lt;50</t>
  </si>
  <si>
    <t>ข้อมูลผลการประเมินจากกลุ่มงานควบคุมโรคติดต่อ</t>
  </si>
  <si>
    <r>
      <t xml:space="preserve">อัตราความสำเร็จการรักษาผู้ป่วยวัณโรคปอดรายใหม่ </t>
    </r>
    <r>
      <rPr>
        <b/>
        <u/>
        <sz val="14"/>
        <color rgb="FF000000"/>
        <rFont val="TH SarabunPSK"/>
        <family val="2"/>
      </rPr>
      <t>&gt;</t>
    </r>
    <r>
      <rPr>
        <b/>
        <sz val="14"/>
        <color rgb="FF000000"/>
        <rFont val="TH SarabunPSK"/>
        <family val="2"/>
      </rPr>
      <t xml:space="preserve"> 85%</t>
    </r>
  </si>
  <si>
    <r>
      <t xml:space="preserve">อัตราตายผู้ป่วยติดเชื้อในกระแสเลือดแบบรุนแรงชนิด Community – acquired </t>
    </r>
    <r>
      <rPr>
        <b/>
        <u/>
        <sz val="14"/>
        <color rgb="FF000000"/>
        <rFont val="TH SarabunPSK"/>
        <family val="2"/>
      </rPr>
      <t>&lt; 30%</t>
    </r>
  </si>
  <si>
    <r>
      <t xml:space="preserve">อัตราเสียชีวิตของผู้ป่วยวิกฤติฉุกเฉิน (triagel level 1) ภายใน 24 ชม. ในโรงพยาบาล A, S, M1 </t>
    </r>
    <r>
      <rPr>
        <b/>
        <u/>
        <sz val="14"/>
        <color rgb="FF000000"/>
        <rFont val="TH SarabunPSK"/>
        <family val="2"/>
      </rPr>
      <t>&lt;12%</t>
    </r>
  </si>
  <si>
    <t>60.00 - 69.99</t>
  </si>
  <si>
    <t>70.00 - 79.99</t>
  </si>
  <si>
    <t>50.00 - 59.99</t>
  </si>
  <si>
    <t>ไม่ผ่านเกณฑ์</t>
  </si>
  <si>
    <t>คงสภาพเดิม ปี 2561</t>
  </si>
  <si>
    <t>พัฒนาเพิ่มจากเดิมปี 2561 อีก 1 ระดับ</t>
  </si>
  <si>
    <t>&lt;70</t>
  </si>
  <si>
    <t>70.00 - 74.99</t>
  </si>
  <si>
    <t>75.00 - 79.99</t>
  </si>
  <si>
    <t>80.00 - 84.99</t>
  </si>
  <si>
    <t>≥85</t>
  </si>
  <si>
    <t>คะแนนที่ได้จากคะแนนเต็ม 100</t>
  </si>
  <si>
    <t>1.ดูจากใบประกาศรับรองคุณภาพตามมาตรฐาน HA ของโรงพยาบาลโดย สรพ. และ 
2.บันทึกข้อความและเอกสารเพื่อยื่นขอรับรองต่อ สรพ.</t>
  </si>
  <si>
    <t>การผ่านเกณฑ์การประเมิน</t>
  </si>
  <si>
    <t>คะแนนที่ได้จากคะแนนเต็ม 8</t>
  </si>
  <si>
    <t>≥7.2</t>
  </si>
  <si>
    <t>6.4 - 7.19</t>
  </si>
  <si>
    <t>5.6 - 6.39</t>
  </si>
  <si>
    <t>4.8 - 5.59</t>
  </si>
  <si>
    <t>&lt; 4.8</t>
  </si>
  <si>
    <t>&lt;7</t>
  </si>
  <si>
    <t>คะแนนที่ได้จากคะแนนเต็ม 49</t>
  </si>
  <si>
    <t>≥44.1</t>
  </si>
  <si>
    <t>39.2 - 44.09</t>
  </si>
  <si>
    <t>34.3 - 39.19</t>
  </si>
  <si>
    <t>29.4 - 34.29</t>
  </si>
  <si>
    <t>&lt; 29.4</t>
  </si>
  <si>
    <t>ร้อยละที่ได้</t>
  </si>
  <si>
    <t>≥18.5</t>
  </si>
  <si>
    <t>≥35</t>
  </si>
  <si>
    <t>30 - 34.9</t>
  </si>
  <si>
    <t>25 - 29.9</t>
  </si>
  <si>
    <t>20 - 25.9</t>
  </si>
  <si>
    <t>&lt; 20</t>
  </si>
  <si>
    <r>
      <rPr>
        <u/>
        <sz val="14"/>
        <color theme="1"/>
        <rFont val="TH SarabunPSK"/>
        <family val="2"/>
      </rPr>
      <t>&gt;</t>
    </r>
    <r>
      <rPr>
        <sz val="14"/>
        <color theme="1"/>
        <rFont val="TH SarabunPSK"/>
        <family val="2"/>
      </rPr>
      <t xml:space="preserve"> 12</t>
    </r>
  </si>
  <si>
    <t xml:space="preserve"> 7 - 12</t>
  </si>
  <si>
    <t>85 - 89.9</t>
  </si>
  <si>
    <t>80 - 84.9</t>
  </si>
  <si>
    <t>75- 79.9</t>
  </si>
  <si>
    <t>&lt; 75</t>
  </si>
  <si>
    <t>มีการกำหนดผู้รับผิดชอบในการจัดวางระบบการควบคุมภายใน และผู้ติดตามประเมินผลระบบควบคุมภายในของหน่วยงาน</t>
  </si>
  <si>
    <t>ดำเนินการจัดวางระบบการควบคุมภายในครบทุกหน่วยรับตรวจและทุกส่วนงานย่อย และดำเนินการถูกต้องตามระเบียบ</t>
  </si>
  <si>
    <t xml:space="preserve">การจัดทำรายงานควบคุมภายในแล้วเสร็จภายในระยะเวลาที่ระเบียบกำหนดได้ครบถ้วนและถูกต้อง </t>
  </si>
  <si>
    <t>มีการนำระบบการควบคุมภายในที่กำหนดไปสู่การปฏิบัติครบทุกกระบวนงาน</t>
  </si>
  <si>
    <t>85.00 - 89.99</t>
  </si>
  <si>
    <t>&lt;75</t>
  </si>
  <si>
    <t>คะแนนที่ได้จากคะแนนเต็ม 10</t>
  </si>
  <si>
    <t>≥9</t>
  </si>
  <si>
    <t>8.5 - 8.99</t>
  </si>
  <si>
    <t>8 - 8.49</t>
  </si>
  <si>
    <t>7.5 - 7.99</t>
  </si>
  <si>
    <t>&lt;7.5</t>
  </si>
  <si>
    <t>น้ำหนัก
(ร้อยละ)</t>
  </si>
  <si>
    <t xml:space="preserve">สำหรับ รพ.ระดับ F2 ขึ้นไป 
สำหรับ รพ.ระดับ F3   </t>
  </si>
  <si>
    <t xml:space="preserve">ผ่าน HA ขั้น 1  หรือยื่นเอกสารเพื่อขอรับรอง HA ขั้น 2 แล้ว
ยื่นเอกสารเพื่อขอรับรอง HA ขั้น 1 แล้ว </t>
  </si>
  <si>
    <t xml:space="preserve"> ผ่าน HA ขั้น 2 หรือยื่นเอกสารเพื่อขอรับรอง HA ขั้น 3 แล้ว
ผ่าน HA ขั้น 1</t>
  </si>
  <si>
    <t>ผ่าน HA ขั้น 3  หรือ ผ่าน Re-accreditation แล้ว
ผ่าน HA ขั้น 2 หรือยื่นเอกสารเพื่อขอรับรอง HA ขั้น 2 แล้ว</t>
  </si>
  <si>
    <t>25.00 - 29.99</t>
  </si>
  <si>
    <t>30.00 - 34.99</t>
  </si>
  <si>
    <t>35.00 - 39.99</t>
  </si>
  <si>
    <t>40.00 - 44.99</t>
  </si>
  <si>
    <t>45.00 - 49.99</t>
  </si>
  <si>
    <t>50.00 - 54.99</t>
  </si>
  <si>
    <t>55.00 - 59.99</t>
  </si>
  <si>
    <t>60.00 - 64.99</t>
  </si>
  <si>
    <t>65.00 - 69.99</t>
  </si>
  <si>
    <t>&gt; 13.00</t>
  </si>
  <si>
    <t>11.01 - 13.00</t>
  </si>
  <si>
    <t>9.01 - 11.00</t>
  </si>
  <si>
    <t>7.01 - 9.00</t>
  </si>
  <si>
    <r>
      <rPr>
        <u/>
        <sz val="14"/>
        <rFont val="TH SarabunPSK"/>
        <family val="2"/>
      </rPr>
      <t>&gt;</t>
    </r>
    <r>
      <rPr>
        <sz val="14"/>
        <rFont val="TH SarabunPSK"/>
        <family val="2"/>
      </rPr>
      <t xml:space="preserve"> 45</t>
    </r>
  </si>
  <si>
    <r>
      <rPr>
        <u/>
        <sz val="14"/>
        <rFont val="TH SarabunPSK"/>
        <family val="2"/>
      </rPr>
      <t>&gt;</t>
    </r>
    <r>
      <rPr>
        <sz val="14"/>
        <rFont val="TH SarabunPSK"/>
        <family val="2"/>
      </rPr>
      <t xml:space="preserve"> 60</t>
    </r>
  </si>
  <si>
    <r>
      <rPr>
        <u/>
        <sz val="14"/>
        <rFont val="TH SarabunPSK"/>
        <family val="2"/>
      </rPr>
      <t>&gt;</t>
    </r>
    <r>
      <rPr>
        <sz val="14"/>
        <rFont val="TH SarabunPSK"/>
        <family val="2"/>
      </rPr>
      <t xml:space="preserve"> 90</t>
    </r>
  </si>
  <si>
    <r>
      <rPr>
        <u/>
        <sz val="14"/>
        <rFont val="TH SarabunPSK"/>
        <family val="2"/>
      </rPr>
      <t>&gt;</t>
    </r>
    <r>
      <rPr>
        <sz val="14"/>
        <rFont val="TH SarabunPSK"/>
        <family val="2"/>
      </rPr>
      <t xml:space="preserve"> 70</t>
    </r>
  </si>
  <si>
    <r>
      <rPr>
        <u/>
        <sz val="16"/>
        <rFont val="TH SarabunPSK"/>
        <family val="2"/>
      </rPr>
      <t>≤</t>
    </r>
    <r>
      <rPr>
        <sz val="16"/>
        <rFont val="TH SarabunPSK"/>
        <family val="2"/>
      </rPr>
      <t xml:space="preserve"> </t>
    </r>
    <r>
      <rPr>
        <sz val="14"/>
        <rFont val="TH SarabunPSK"/>
        <family val="2"/>
      </rPr>
      <t>7</t>
    </r>
  </si>
  <si>
    <t>มากกว่าร้อยละ 90= 5 คะแนน
ร้อยละ 85 - 89.99 = 4 คะแนน
ร้อยละ 80 - 84.99 = 3 คะแนน
ร้อยละ 75 - 79.99 = 2 คะแนน
ร้อยละ 70 - 74.99 = 1 คะแนน</t>
  </si>
  <si>
    <t>มากกว่าร้อยละ 60= 5 คะแนน
ร้อยละ 55 - 59.99 = 4 คะแนน
ร้อยละ 50 - 54.99 = 3 คะแนน
ร้อยละ 45 - 49.99 = 2 คะแนน
ร้อยละ 40 - 44.99 = 1คะแนน</t>
  </si>
  <si>
    <t>มากกว่าร้อยละ 45 = 5 คะแนน
ร้อยละ 40 - 44.99 = 4 คะแนน
ร้อยละ 35 - 39.99 = 3 คะแนน
ร้อยละ 30 - 34.99 = 2 คะแนน
ร้อยละ 25 - 29.99 = 1 คะแนน</t>
  </si>
  <si>
    <t>น้อยกว่าร้อยละ 7= 5 คะแนน
ร้อยละ 7.01 - 9.00 = 4 คะแนน
ร้อยละ 9.01 - 11.00 = 3 คะแนน
ร้อยละ 11.01 - 13.00 = 2 คะแนน
มากกว่าร้อยละ 13.00  = 1 คะแนน</t>
  </si>
  <si>
    <t>16.00 - 18.49</t>
  </si>
  <si>
    <t>13.50 - 15.99</t>
  </si>
  <si>
    <t>11.00 - 13.49</t>
  </si>
  <si>
    <t>การประเมิน</t>
  </si>
  <si>
    <t>ข้อมูลผลการประเมินจากกลุ่มงานอนามัยสิ่งแวดล้อมฯ</t>
  </si>
  <si>
    <t>ข้อมูลผลการประเมินจากกลุ่มงานควบคุมพัฒนาคุณภาพฯ</t>
  </si>
  <si>
    <t>ข้อมูลผลการประเมินจากกลุ่มงานควบคุมโรคไม่ติดต่อฯ</t>
  </si>
  <si>
    <t>ข้อมูลผลการประเมินจากกลุ่มงานประกันสุขภาพ</t>
  </si>
  <si>
    <t>ข้อมูลผลการประเมินจากกลุ่มงานบริหารทรัพยากรบุคคล</t>
  </si>
  <si>
    <t>4.00 - 4.99</t>
  </si>
  <si>
    <t>3.00 - 3.99</t>
  </si>
  <si>
    <t>2.00 - 2.99</t>
  </si>
  <si>
    <t>1.00 - 1.99</t>
  </si>
  <si>
    <t>คะแนนที่ได้จากคะแนนเต็ม 5</t>
  </si>
  <si>
    <t>&lt; 11.00</t>
  </si>
  <si>
    <t>มากกว่าร้อยละ 18.5= 5 คะแนน
ร้อยละ 16 - 18.49 = 4 คะแนน
ร้อยละ 13.5 - 15.99 = 3 คะแนน
ร้อยละ 11.00 - 13.49 = 2 คะแนน
น้อยกว่าร้อยละ 11.00 = 1 คะแนน</t>
  </si>
  <si>
    <t>1. มีการกำหนดผู้รับผิดชอบในการจัดวางระบบการควบคุมภายใน และผู้ติดตามประเมินผลระบบควบคุมภายในของหน่วยงาน (1 คะแนน)
2. ดำเนินการจัดวางระบบการควบคุมภายในครบทุกหน่วยรับตรวจและทุกส่วนงานย่อย และดำเนินการถูกต้องตามระเบียบ (2 คะแนน)
3. การจัดทำรายงานควบคุมภายในแล้วเสร็จภายในระยะเวลาที่ระเบียบกำหนดได้ครบถ้วนและถูกต้อง  (3 คะแนน)
4. มีการนำระบบการควบคุมภายในที่กำหนดไปสู่การปฏิบัติครบทุกกระบวนงาน (5 คะแนน)</t>
  </si>
  <si>
    <t>ส่วนที่ 1 ข้อมูลพื้นฐานระบบสุขภาพอำเภอ</t>
  </si>
  <si>
    <t>ส่วนที่ 2 การพัฒนาระบบสุขภาพอำเภอตามมาตรฐานที่กำหนด</t>
  </si>
  <si>
    <t>1.การนำ</t>
  </si>
  <si>
    <t>2. การบริหารแผนกลยุทธ์</t>
  </si>
  <si>
    <t>3.การมุ่งเน้นผู้รับบริการ ประชาชนในพื้นที่และผู้เกี่ยวข้องที่สำคัญ</t>
  </si>
  <si>
    <t>4.การจัดการความรู้ การวัดและการวิเคราะห์ การวางระบบสารสนเทศและการสื่อสาร</t>
  </si>
  <si>
    <t>5.การมุ่งเน้นทรัพยากรบุคคล</t>
  </si>
  <si>
    <t>6.การจัดกระบวนการ</t>
  </si>
  <si>
    <t>7.การเฝ้าระวังโรคและภัยสุขภาพ</t>
  </si>
  <si>
    <t>8.การทำงานกับชุมชน</t>
  </si>
  <si>
    <t>9.กระบวนการดูแลผู้ป่วย</t>
  </si>
  <si>
    <t xml:space="preserve">10.ผลสัมฤทธิ์ของการดำเนินงานของเครือข่ายสุขภาพระดับอำเภอ   </t>
  </si>
  <si>
    <t xml:space="preserve">18 ผลสัมฤทธิ์ของการดำเนินงาน                                                                                                                                                                                         </t>
  </si>
  <si>
    <t>น้ำหนัก 100%(A)</t>
  </si>
  <si>
    <t>คะแนนเต็ม(5)</t>
  </si>
  <si>
    <t>คะแนนที่ได้(B)</t>
  </si>
  <si>
    <t>ค่าคะแนนถ่วงน้ำหนัก(C=A*B%)</t>
  </si>
  <si>
    <t>รวม</t>
  </si>
  <si>
    <t>คะแนนที่ได้ 20/5*ค่าคะแนถ่วงน้ำหนัก</t>
  </si>
  <si>
    <t>แบบคำนวณคะแนน คปสอ.ติดดาวองค์ประกอบที่ 1 ปี 2562</t>
  </si>
  <si>
    <t>01 บทบาทของผู้นำเครือข่ายสุขภาพระดับอำเภอ</t>
  </si>
  <si>
    <t>02การจัดทำแผนและการถ่ายทอดแผนลงไปสู่การปฏิบัติ</t>
  </si>
  <si>
    <t xml:space="preserve">03 การวางแผนและการจัดสรรทรัพยากรและกำลังคน  </t>
  </si>
  <si>
    <t>04การรับรู้ความต้องการ/ความคาดหวังของผู้รับบริการ ปชช.ในพื้นที่และกลุ่มผู้มีส่วนได้ส่วนเสีย</t>
  </si>
  <si>
    <t xml:space="preserve">05การจัดการความรู้ </t>
  </si>
  <si>
    <t>06การวัดการวิเคราะห์ข้อมูลเพื่อพัฒนาการดำเนินงาน</t>
  </si>
  <si>
    <t xml:space="preserve">07การวางระบบสารสนเทศและการสื่อสาร </t>
  </si>
  <si>
    <t xml:space="preserve">08/ความรู้ความสามารถและจำนวนของบุคลากร </t>
  </si>
  <si>
    <t xml:space="preserve">09 การให้คุณค่ากับบุคลากรและการสร้างบรรยากาศในการทำงานเป็นทีม </t>
  </si>
  <si>
    <t xml:space="preserve">10การออกแบบ จัดการ และการปรับปรุงกระบวนการภายในสถานพยาบาล </t>
  </si>
  <si>
    <t xml:space="preserve">11การออกแบบ จัดการและปรับปรุงกระบวนการของแผนงาน/โครงการที่ดำเนินการในชุมชน </t>
  </si>
  <si>
    <t xml:space="preserve">12การเฝ้าระวังโรคและภัยสุขภาพตลอดจนการควบคุมป้องกันโรคเมื่อเกิดระบาด </t>
  </si>
  <si>
    <t xml:space="preserve">13 การร่วมกันจัดบริการสุขภาพในชุมชน </t>
  </si>
  <si>
    <t xml:space="preserve">14การ่วมกันแก้ไขปัญหาสุขภาพและจัดกิจกรรมสร้างสุขภาวะในชุมชน </t>
  </si>
  <si>
    <t xml:space="preserve">15การเข้าถึง การรับผู้ป่วย-ส่งต่อ </t>
  </si>
  <si>
    <t xml:space="preserve">16การประเมินผู้ป่วย การวินิจฉัย และการดูแลผู้ป่วย   </t>
  </si>
  <si>
    <t xml:space="preserve"> 17 การดูแลต่อเนื่อง </t>
  </si>
  <si>
    <t>จำนวนรพ.สต.ในอำเภอ (B)</t>
  </si>
  <si>
    <t>คะแนนที่ได้ (30x A)/(Bx100)</t>
  </si>
  <si>
    <t>คะแนนรวมของรพ.สต.ในอำเภอ
(คะแนนรพ.สต.1+รพ.สต.2+...รพ.สตn)(A)</t>
  </si>
  <si>
    <t>องค์ประกอบที่</t>
  </si>
  <si>
    <t>เรื่อง</t>
  </si>
  <si>
    <t>นโยบาย และตัวชี้วัด</t>
  </si>
  <si>
    <t>ระบบสุขภาพอำเภอ</t>
  </si>
  <si>
    <t>รพ.สต.ติดดาว</t>
  </si>
  <si>
    <t>To Excellence</t>
  </si>
  <si>
    <t>รวมคะแนนที่ได้</t>
  </si>
  <si>
    <t>ผลประเมิน
กรอกคะแนนในช่องสีเหลือง</t>
  </si>
  <si>
    <t>*กรอกคะแนนในช่องสีเหลือง</t>
  </si>
  <si>
    <t>สรุปผลคะแนนการประเมินคปสอ.ติดดาว ประจำปีงบประมาณ 2562</t>
  </si>
  <si>
    <t>รวมคะแนน</t>
  </si>
  <si>
    <t>แบบคำนวณคะแนน คปสอ.ติดดาวองค์ประกอบที่ 2  ปี 2562</t>
  </si>
  <si>
    <t>แบบคำนวณคะแนน คปสอ.ติดดาวองค์ประกอบที่ 3 ปี 2562</t>
  </si>
  <si>
    <t>แบบคำนวณคะแนน คปสอ.ติดดาวองค์ประกอบที่ 4 ปี 2562</t>
  </si>
  <si>
    <r>
      <t>*กรอกคะแนนในช่องสีเหลืองของแผ่นงาน</t>
    </r>
    <r>
      <rPr>
        <b/>
        <u/>
        <sz val="18"/>
        <color rgb="FFFF0000"/>
        <rFont val="TH SarabunPSK"/>
        <family val="2"/>
      </rPr>
      <t>แบบประเมินองค์1 2 3 4</t>
    </r>
    <r>
      <rPr>
        <b/>
        <sz val="18"/>
        <color rgb="FFFF0000"/>
        <rFont val="TH SarabunPSK"/>
        <family val="2"/>
      </rPr>
      <t xml:space="preserve"> ในช่องสีเหลืองเท่านั้น</t>
    </r>
  </si>
  <si>
    <t>การให้คะแนน</t>
  </si>
  <si>
    <t>1 คะแนน</t>
  </si>
  <si>
    <t>2 คะแนน</t>
  </si>
  <si>
    <t>3 คะแนน</t>
  </si>
  <si>
    <t>4 คะแนน</t>
  </si>
  <si>
    <t>5 คะแนน</t>
  </si>
  <si>
    <r>
      <rPr>
        <b/>
        <sz val="14"/>
        <color rgb="FFFF0000"/>
        <rFont val="TH SarabunPSK"/>
        <family val="2"/>
      </rPr>
      <t>เป็นช่วงเริ่มต้นของการพัฒนา</t>
    </r>
    <r>
      <rPr>
        <sz val="14"/>
        <color rgb="FFFF0000"/>
        <rFont val="TH SarabunPSK"/>
        <family val="2"/>
      </rPr>
      <t xml:space="preserve"> หน่วยงานส่วนใหญ่ดำเนินงานตามแนวทางเดิมที่ เคยทำอยู่   การดำเนินงานมีลักษณะตั้งรับ ไม่เชื่อมโยงกัน ยังไม่ค่อยมีการดำเนินงานเชิงรุกใน ชุมชน </t>
    </r>
  </si>
  <si>
    <r>
      <rPr>
        <b/>
        <sz val="14"/>
        <color rgb="FFFF0000"/>
        <rFont val="TH SarabunPSK"/>
        <family val="2"/>
      </rPr>
      <t>เริ่มเห็นบทบาทของเครือข่ายสุขภาพระดับอำเภอ</t>
    </r>
    <r>
      <rPr>
        <sz val="14"/>
        <color rgb="FFFF0000"/>
        <rFont val="TH SarabunPSK"/>
        <family val="2"/>
      </rPr>
      <t xml:space="preserve">ในการชี้นำให้โรงพยาบาลส่งเสริมสุขภาพตำบลร่วมกันวางกระบวนงานให้เชื่อมโยงสอดคล้องกับโรงพยาบาลและเริ่มมีการนำกระบวนงานนั้นไปปฏิบัติ ตลอดจนมีการขยายงานลงสู่ชุมชนมากขึ้น </t>
    </r>
  </si>
  <si>
    <r>
      <rPr>
        <b/>
        <sz val="14"/>
        <color rgb="FFFF0000"/>
        <rFont val="TH SarabunPSK"/>
        <family val="2"/>
      </rPr>
      <t>โรงพยาบาลและ Contracting Unit for Primary Care (CUP) มีบทบาทชัดเจ</t>
    </r>
    <r>
      <rPr>
        <sz val="14"/>
        <color rgb="FFFF0000"/>
        <rFont val="TH SarabunPSK"/>
        <family val="2"/>
      </rPr>
      <t>นในการสนับสนุนให้โรงพยาบาลส่งเสริมสุขภาพตำบลส่วนใหญ่มีการจัดบริการในสำนักงานตามกระบวนงานที่ออกแบบไว้ ชุมชนและท้องถิ่นมีบทบาทในการร่วมดำเนินงานด้านสุขภาพในชุมชน</t>
    </r>
  </si>
  <si>
    <r>
      <rPr>
        <b/>
        <sz val="14"/>
        <color rgb="FFFF0000"/>
        <rFont val="TH SarabunPSK"/>
        <family val="2"/>
      </rPr>
      <t>อำเภอสามารถแสดงผลลัพธ์ที่โดดเด่น</t>
    </r>
    <r>
      <rPr>
        <sz val="14"/>
        <color rgb="FFFF0000"/>
        <rFont val="TH SarabunPSK"/>
        <family val="2"/>
      </rPr>
      <t xml:space="preserve"> ชุมชนและท้องถิ่นมีบทบาทชัดเจนมากขึ้นในการดำเนินงานสุขภาพ
ในชุมชน </t>
    </r>
  </si>
  <si>
    <r>
      <rPr>
        <b/>
        <sz val="14"/>
        <color rgb="FFFF0000"/>
        <rFont val="TH SarabunPSK"/>
        <family val="2"/>
      </rPr>
      <t>อำเภอมีกระบวนการประเมินและปรับปรุงอย่างเป็นระบบ</t>
    </r>
    <r>
      <rPr>
        <sz val="14"/>
        <color rgb="FFFF0000"/>
        <rFont val="TH SarabunPSK"/>
        <family val="2"/>
      </rPr>
      <t xml:space="preserve"> (systematic evaluation &amp; improvement) ส่งผลให้อำเภอมผีลลัพธ์  เป็นเลิศ เป็นผู้นำในงานด้าน นั้น ๆ</t>
    </r>
  </si>
  <si>
    <t>คะแนนเต็ม 30 คะแนน</t>
  </si>
  <si>
    <t>&lt; 60 = 1 คะแนน               60.00-69.99 = 2 คะแนน
70.00-79.99 = 3 คะแนน      80.00-89.99 = 4 คะแนน
≥90 = 5 คะแนน</t>
  </si>
  <si>
    <t>&lt; 8 = 1 คะแนน                8.00-11.99  = 2 คะแนน
12.00-15.99 = 3 คะแนน     16.00-19.99 = 4 คะแนน
≥20 = 5 คะแนน</t>
  </si>
  <si>
    <t>&lt; 50 = 1 คะแนน              50.00-59.99 = 2 คะแนน
60.00-69.99 = 3 คะแนน     70.00-79.99 = 4 คะแนน
≥80 = 5 คะแนน</t>
  </si>
  <si>
    <t>&lt;30 = 1 คะแนน                30.00-39.99 = 2 คะแนน
40.00-49.99 = 3 คะแนน      50.00-59.99 = 4 คะแนน
≥60 = 5 คะแนน</t>
  </si>
  <si>
    <t>ร้อยละของการจ่ายยาน้ำธาตุเหล็ก
&lt;60 = 1 คะแนน               60.00-69.99 = 2 คะแนน
70.00-79.99 = 3 คะแนน     80.00-89.99 = 4 คะแนน
≥90 = 5 คะแนน</t>
  </si>
  <si>
    <t>ร้อยละของการให้คำแนะนำ
&lt;60 = 1 คะแนน               60.00-69.99 = 2 คะแนน
70.00-79.99 = 3 คะแนน     80.00-89.99 = 4 คะแนน
≥90 = 5 คะแนน</t>
  </si>
  <si>
    <t>ร้อยละของการเจาะ Hct.
&lt;60 = 1 คะแนน               60.00-69.99 = 2 คะแนน
70.00-79.99 = 3 คะแนน     80.00-89.99 = 4 คะแนน
≥90 = 5 คะแนน</t>
  </si>
  <si>
    <t>มากกว่าร้อยละ 70= 5 คะแนน       ร้อยละ 65 - 69.99 = 4 คะแนน
ร้อยละ 60 - 64.99 = 3 คะแนน      ร้อยละ 55 - 59.99 = 2 คะแนน        ร้อยละ 50 - 54.99 = 1 คะแนน</t>
  </si>
  <si>
    <r>
      <t xml:space="preserve">8) ร้อยละของจำนวนรพ.สต.ที่มีอัตราการใช้ยาปฏิชีวนะในกลุ่มโรค URI และ AD ผ่านเกณฑ์
</t>
    </r>
    <r>
      <rPr>
        <sz val="14"/>
        <color rgb="FFFF0000"/>
        <rFont val="TH SarabunPSK"/>
        <family val="2"/>
      </rPr>
      <t>≥ ร้อยละ 80  =  1  คะแนน    ร้อยละ 79.9 - 60.0 = 0.75  คะแนน 
ร้อยละ 59.9 - 50.0 = 0.5  คะแนน   ร้อยละ 49.9 - 40.0 = 0.25  คะแนน     
&lt; ร้อยละ 40 = 0</t>
    </r>
  </si>
  <si>
    <t xml:space="preserve"> 1.ไม่ผ่านเกณฑ์  ได้ 0 คะแนน                       2.คงสภาพเดิม ปี 2561 ได้ 3 คะแนน 
3.พัฒนาเพิ่มจากเดิมปี 2561 อีก 1 ระดับ ได้ 5 คะแนน</t>
  </si>
  <si>
    <r>
      <rPr>
        <b/>
        <u/>
        <sz val="14"/>
        <color rgb="FF000000"/>
        <rFont val="TH SarabunPSK"/>
        <family val="2"/>
      </rPr>
      <t xml:space="preserve">สำหรับ รพ.ระดับ F2 ขึ้นไป </t>
    </r>
    <r>
      <rPr>
        <sz val="14"/>
        <color rgb="FF000000"/>
        <rFont val="TH SarabunPSK"/>
        <family val="2"/>
      </rPr>
      <t xml:space="preserve">
1 คะแนน = ผ่าน HA ขั้น 1  หรือยื่นเอกสารเพื่อขอรับรอง HA ขั้น 2 แล้ว 
3 คะแนน = ผ่าน HA ขั้น 2 หรือยื่นเอกสารเพื่อขอรับรอง HA ขั้น 3 แล้ว 
5 คะแนน = ผ่าน HA ขั้น 3  หรือ ผ่าน Re-accreditation แล้ว 
</t>
    </r>
    <r>
      <rPr>
        <b/>
        <u/>
        <sz val="14"/>
        <color rgb="FF000000"/>
        <rFont val="TH SarabunPSK"/>
        <family val="2"/>
      </rPr>
      <t>สำหรับ รพ.ระดับ F3</t>
    </r>
    <r>
      <rPr>
        <b/>
        <sz val="14"/>
        <color rgb="FF000000"/>
        <rFont val="TH SarabunPSK"/>
        <family val="2"/>
      </rPr>
      <t xml:space="preserve">  </t>
    </r>
    <r>
      <rPr>
        <sz val="14"/>
        <color rgb="FF000000"/>
        <rFont val="TH SarabunPSK"/>
        <family val="2"/>
      </rPr>
      <t xml:space="preserve">            </t>
    </r>
    <r>
      <rPr>
        <b/>
        <sz val="14"/>
        <color rgb="FF000000"/>
        <rFont val="TH SarabunPSK"/>
        <family val="2"/>
      </rPr>
      <t xml:space="preserve">           
</t>
    </r>
    <r>
      <rPr>
        <sz val="14"/>
        <color rgb="FF000000"/>
        <rFont val="TH SarabunPSK"/>
        <family val="2"/>
      </rPr>
      <t>1 คะแนน = ยื่นเอกสารเพื่อขอรับรอง HA ขั้น 1 แล้ว</t>
    </r>
    <r>
      <rPr>
        <b/>
        <sz val="14"/>
        <color rgb="FF000000"/>
        <rFont val="TH SarabunPSK"/>
        <family val="2"/>
      </rPr>
      <t xml:space="preserve"> 
3</t>
    </r>
    <r>
      <rPr>
        <sz val="14"/>
        <color rgb="FF000000"/>
        <rFont val="TH SarabunPSK"/>
        <family val="2"/>
      </rPr>
      <t xml:space="preserve"> คะแนน = ผ่าน HA ขั้น 1 
5  คะแนน = ผ่าน HA ขั้น 2 หรือยื่นเอกสารเพื่อขอรับรอง HA ขั้น 2 แล้ว
</t>
    </r>
    <r>
      <rPr>
        <b/>
        <u/>
        <sz val="14"/>
        <color rgb="FF000000"/>
        <rFont val="TH SarabunPSK"/>
        <family val="2"/>
      </rPr>
      <t>หมายเหตุ</t>
    </r>
    <r>
      <rPr>
        <sz val="14"/>
        <color rgb="FF000000"/>
        <rFont val="TH SarabunPSK"/>
        <family val="2"/>
      </rPr>
      <t xml:space="preserve">  รพ.ระดับ F3 IPD จะเปิดครบ 3 ปี ในปี 64 (เป้าหมาย ต้องผ่าน HA ขั้น 3 ในปี 64)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</si>
</sst>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Calibri"/>
      <family val="2"/>
      <charset val="222"/>
    </font>
    <font>
      <sz val="11"/>
      <color indexed="8"/>
      <name val="Calibri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u/>
      <sz val="14"/>
      <color rgb="FF000000"/>
      <name val="TH SarabunPSK"/>
      <family val="2"/>
    </font>
    <font>
      <u/>
      <sz val="14"/>
      <name val="TH SarabunPSK"/>
      <family val="2"/>
    </font>
    <font>
      <u/>
      <sz val="16"/>
      <name val="TH SarabunPSK"/>
      <family val="2"/>
    </font>
    <font>
      <sz val="16"/>
      <name val="TH SarabunPSK"/>
      <family val="2"/>
    </font>
    <font>
      <b/>
      <sz val="16"/>
      <color rgb="FFFFFFFF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theme="0"/>
      <name val="TH SarabunPSK"/>
      <family val="2"/>
    </font>
    <font>
      <b/>
      <u/>
      <sz val="18"/>
      <color rgb="FFFF0000"/>
      <name val="TH SarabunPSK"/>
      <family val="2"/>
    </font>
    <font>
      <b/>
      <sz val="14"/>
      <color rgb="FFFF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43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2" fillId="3" borderId="0" xfId="0" applyFont="1" applyFill="1"/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2" fillId="3" borderId="4" xfId="0" applyFont="1" applyFill="1" applyBorder="1"/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 readingOrder="1"/>
    </xf>
    <xf numFmtId="0" fontId="4" fillId="3" borderId="6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 readingOrder="1"/>
    </xf>
    <xf numFmtId="0" fontId="10" fillId="3" borderId="1" xfId="0" applyFont="1" applyFill="1" applyBorder="1" applyAlignment="1">
      <alignment horizontal="center" vertical="top" wrapText="1" readingOrder="1"/>
    </xf>
    <xf numFmtId="0" fontId="3" fillId="0" borderId="0" xfId="0" applyFont="1"/>
    <xf numFmtId="0" fontId="11" fillId="3" borderId="1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4" fillId="3" borderId="1" xfId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 readingOrder="1"/>
    </xf>
    <xf numFmtId="0" fontId="10" fillId="6" borderId="1" xfId="0" applyFont="1" applyFill="1" applyBorder="1" applyAlignment="1">
      <alignment horizontal="left" vertical="top" wrapText="1" readingOrder="1"/>
    </xf>
    <xf numFmtId="49" fontId="4" fillId="7" borderId="1" xfId="0" applyNumberFormat="1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 readingOrder="1"/>
    </xf>
    <xf numFmtId="2" fontId="4" fillId="3" borderId="1" xfId="0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3" borderId="4" xfId="1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10" fillId="5" borderId="11" xfId="0" applyFont="1" applyFill="1" applyBorder="1" applyAlignment="1">
      <alignment horizontal="center" vertical="top" wrapText="1" readingOrder="1"/>
    </xf>
    <xf numFmtId="49" fontId="4" fillId="3" borderId="0" xfId="0" applyNumberFormat="1" applyFont="1" applyFill="1" applyAlignment="1">
      <alignment horizontal="center" vertical="top"/>
    </xf>
    <xf numFmtId="0" fontId="14" fillId="3" borderId="0" xfId="0" applyFont="1" applyFill="1" applyAlignment="1">
      <alignment vertical="top" wrapText="1"/>
    </xf>
    <xf numFmtId="0" fontId="4" fillId="7" borderId="4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 indent="1"/>
    </xf>
    <xf numFmtId="0" fontId="14" fillId="3" borderId="7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vertical="top" wrapText="1" readingOrder="1"/>
    </xf>
    <xf numFmtId="0" fontId="3" fillId="3" borderId="7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2" fontId="14" fillId="3" borderId="6" xfId="0" applyNumberFormat="1" applyFont="1" applyFill="1" applyBorder="1" applyAlignment="1">
      <alignment horizontal="center" vertical="top" wrapText="1"/>
    </xf>
    <xf numFmtId="2" fontId="5" fillId="3" borderId="0" xfId="0" applyNumberFormat="1" applyFont="1" applyFill="1" applyAlignment="1">
      <alignment horizontal="center"/>
    </xf>
    <xf numFmtId="2" fontId="4" fillId="4" borderId="1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/>
    <xf numFmtId="0" fontId="13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 readingOrder="1"/>
    </xf>
    <xf numFmtId="0" fontId="5" fillId="0" borderId="0" xfId="0" applyFont="1"/>
    <xf numFmtId="0" fontId="5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top" wrapText="1" readingOrder="1"/>
    </xf>
    <xf numFmtId="0" fontId="16" fillId="5" borderId="1" xfId="0" applyFont="1" applyFill="1" applyBorder="1" applyAlignment="1">
      <alignment horizontal="left" vertical="top" wrapText="1" readingOrder="1"/>
    </xf>
    <xf numFmtId="0" fontId="14" fillId="3" borderId="1" xfId="0" applyFont="1" applyFill="1" applyBorder="1" applyAlignment="1">
      <alignment horizontal="left" vertical="top" wrapText="1" readingOrder="1"/>
    </xf>
    <xf numFmtId="0" fontId="13" fillId="3" borderId="7" xfId="0" applyFont="1" applyFill="1" applyBorder="1" applyAlignment="1">
      <alignment horizontal="left" vertical="top" wrapText="1" readingOrder="1"/>
    </xf>
    <xf numFmtId="0" fontId="16" fillId="6" borderId="1" xfId="0" applyFont="1" applyFill="1" applyBorder="1" applyAlignment="1">
      <alignment horizontal="center" vertical="top" wrapText="1" readingOrder="1"/>
    </xf>
    <xf numFmtId="0" fontId="16" fillId="6" borderId="1" xfId="0" applyFont="1" applyFill="1" applyBorder="1" applyAlignment="1">
      <alignment horizontal="left" vertical="top" wrapText="1" readingOrder="1"/>
    </xf>
    <xf numFmtId="0" fontId="13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 readingOrder="1"/>
    </xf>
    <xf numFmtId="0" fontId="16" fillId="5" borderId="4" xfId="0" applyFont="1" applyFill="1" applyBorder="1" applyAlignment="1">
      <alignment horizontal="center" vertical="top" wrapText="1" readingOrder="1"/>
    </xf>
    <xf numFmtId="0" fontId="16" fillId="5" borderId="4" xfId="0" applyFont="1" applyFill="1" applyBorder="1" applyAlignment="1">
      <alignment horizontal="left" vertical="top" wrapText="1" readingOrder="1"/>
    </xf>
    <xf numFmtId="2" fontId="10" fillId="3" borderId="1" xfId="0" applyNumberFormat="1" applyFont="1" applyFill="1" applyBorder="1" applyAlignment="1">
      <alignment horizontal="center" vertical="top" wrapText="1" readingOrder="1"/>
    </xf>
    <xf numFmtId="0" fontId="13" fillId="3" borderId="1" xfId="0" applyFont="1" applyFill="1" applyBorder="1" applyAlignment="1">
      <alignment horizontal="center" vertical="top" wrapText="1" readingOrder="1"/>
    </xf>
    <xf numFmtId="0" fontId="14" fillId="3" borderId="1" xfId="0" applyFont="1" applyFill="1" applyBorder="1" applyAlignment="1">
      <alignment horizontal="center" vertical="top" wrapText="1" readingOrder="1"/>
    </xf>
    <xf numFmtId="0" fontId="14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2" fontId="4" fillId="5" borderId="1" xfId="0" applyNumberFormat="1" applyFont="1" applyFill="1" applyBorder="1" applyAlignment="1">
      <alignment horizontal="center" vertical="top"/>
    </xf>
    <xf numFmtId="2" fontId="4" fillId="7" borderId="1" xfId="0" applyNumberFormat="1" applyFont="1" applyFill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top" wrapText="1" readingOrder="1"/>
    </xf>
    <xf numFmtId="0" fontId="16" fillId="6" borderId="4" xfId="0" applyFont="1" applyFill="1" applyBorder="1" applyAlignment="1">
      <alignment horizontal="left" vertical="top" wrapText="1" readingOrder="1"/>
    </xf>
    <xf numFmtId="0" fontId="4" fillId="0" borderId="4" xfId="0" applyFont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center" vertical="top"/>
    </xf>
    <xf numFmtId="2" fontId="5" fillId="9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21" fillId="11" borderId="12" xfId="0" applyFont="1" applyFill="1" applyBorder="1" applyAlignment="1">
      <alignment horizontal="center" wrapText="1" readingOrder="1"/>
    </xf>
    <xf numFmtId="0" fontId="10" fillId="10" borderId="1" xfId="0" applyFont="1" applyFill="1" applyBorder="1" applyAlignment="1">
      <alignment horizontal="left" wrapText="1" readingOrder="1"/>
    </xf>
    <xf numFmtId="0" fontId="11" fillId="3" borderId="1" xfId="0" applyFont="1" applyFill="1" applyBorder="1" applyAlignment="1">
      <alignment horizontal="left" wrapText="1" readingOrder="1"/>
    </xf>
    <xf numFmtId="0" fontId="1" fillId="0" borderId="1" xfId="0" applyFont="1" applyBorder="1" applyAlignment="1">
      <alignment horizontal="center" vertical="center"/>
    </xf>
    <xf numFmtId="0" fontId="10" fillId="12" borderId="1" xfId="0" applyFont="1" applyFill="1" applyBorder="1" applyAlignment="1">
      <alignment horizontal="left" wrapText="1" readingOrder="1"/>
    </xf>
    <xf numFmtId="0" fontId="1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 readingOrder="1"/>
    </xf>
    <xf numFmtId="0" fontId="10" fillId="14" borderId="1" xfId="0" applyFont="1" applyFill="1" applyBorder="1" applyAlignment="1">
      <alignment horizontal="center" vertical="center" wrapText="1" readingOrder="1"/>
    </xf>
    <xf numFmtId="0" fontId="1" fillId="14" borderId="1" xfId="0" applyFont="1" applyFill="1" applyBorder="1" applyAlignment="1">
      <alignment horizontal="center" vertical="center"/>
    </xf>
    <xf numFmtId="0" fontId="1" fillId="13" borderId="1" xfId="0" applyFont="1" applyFill="1" applyBorder="1"/>
    <xf numFmtId="0" fontId="21" fillId="11" borderId="13" xfId="0" applyFont="1" applyFill="1" applyBorder="1" applyAlignment="1">
      <alignment horizontal="center" wrapText="1" readingOrder="1"/>
    </xf>
    <xf numFmtId="0" fontId="22" fillId="5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/>
    </xf>
    <xf numFmtId="0" fontId="5" fillId="3" borderId="0" xfId="0" applyFont="1" applyFill="1"/>
    <xf numFmtId="0" fontId="5" fillId="3" borderId="3" xfId="0" applyFont="1" applyFill="1" applyBorder="1"/>
    <xf numFmtId="0" fontId="5" fillId="3" borderId="14" xfId="0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4" fillId="8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25" fillId="0" borderId="0" xfId="0" applyFont="1"/>
    <xf numFmtId="0" fontId="28" fillId="0" borderId="1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8" fillId="6" borderId="1" xfId="0" applyFont="1" applyFill="1" applyBorder="1"/>
    <xf numFmtId="0" fontId="27" fillId="6" borderId="1" xfId="0" applyFont="1" applyFill="1" applyBorder="1"/>
    <xf numFmtId="0" fontId="28" fillId="17" borderId="1" xfId="0" applyFont="1" applyFill="1" applyBorder="1"/>
    <xf numFmtId="0" fontId="27" fillId="17" borderId="1" xfId="0" applyFont="1" applyFill="1" applyBorder="1"/>
    <xf numFmtId="0" fontId="28" fillId="5" borderId="1" xfId="0" applyFont="1" applyFill="1" applyBorder="1"/>
    <xf numFmtId="0" fontId="27" fillId="5" borderId="1" xfId="0" applyFont="1" applyFill="1" applyBorder="1"/>
    <xf numFmtId="0" fontId="28" fillId="15" borderId="1" xfId="0" applyFont="1" applyFill="1" applyBorder="1"/>
    <xf numFmtId="0" fontId="27" fillId="15" borderId="1" xfId="0" applyFont="1" applyFill="1" applyBorder="1"/>
    <xf numFmtId="0" fontId="27" fillId="18" borderId="1" xfId="0" applyFont="1" applyFill="1" applyBorder="1"/>
    <xf numFmtId="0" fontId="23" fillId="15" borderId="9" xfId="0" applyFont="1" applyFill="1" applyBorder="1" applyAlignment="1">
      <alignment vertical="top"/>
    </xf>
    <xf numFmtId="0" fontId="31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2" fontId="28" fillId="15" borderId="1" xfId="0" applyNumberFormat="1" applyFont="1" applyFill="1" applyBorder="1"/>
    <xf numFmtId="2" fontId="28" fillId="5" borderId="1" xfId="0" applyNumberFormat="1" applyFont="1" applyFill="1" applyBorder="1"/>
    <xf numFmtId="2" fontId="28" fillId="17" borderId="1" xfId="0" applyNumberFormat="1" applyFont="1" applyFill="1" applyBorder="1" applyAlignment="1">
      <alignment horizontal="right"/>
    </xf>
    <xf numFmtId="2" fontId="28" fillId="6" borderId="1" xfId="0" applyNumberFormat="1" applyFont="1" applyFill="1" applyBorder="1"/>
    <xf numFmtId="2" fontId="28" fillId="18" borderId="1" xfId="0" applyNumberFormat="1" applyFont="1" applyFill="1" applyBorder="1" applyAlignment="1">
      <alignment horizontal="right"/>
    </xf>
    <xf numFmtId="2" fontId="24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8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vertical="top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/>
    <xf numFmtId="2" fontId="14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/>
    </xf>
    <xf numFmtId="2" fontId="4" fillId="4" borderId="3" xfId="0" applyNumberFormat="1" applyFont="1" applyFill="1" applyBorder="1" applyAlignment="1">
      <alignment horizontal="center" vertical="top"/>
    </xf>
    <xf numFmtId="2" fontId="5" fillId="3" borderId="14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center"/>
    </xf>
    <xf numFmtId="0" fontId="28" fillId="18" borderId="3" xfId="0" applyFont="1" applyFill="1" applyBorder="1" applyAlignment="1">
      <alignment horizontal="center"/>
    </xf>
    <xf numFmtId="0" fontId="28" fillId="18" borderId="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" fillId="15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5" borderId="3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1" fillId="6" borderId="3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 readingOrder="1"/>
    </xf>
    <xf numFmtId="0" fontId="10" fillId="7" borderId="6" xfId="0" applyFont="1" applyFill="1" applyBorder="1" applyAlignment="1">
      <alignment horizontal="center" vertical="top" wrapText="1" readingOrder="1"/>
    </xf>
    <xf numFmtId="49" fontId="4" fillId="16" borderId="3" xfId="0" applyNumberFormat="1" applyFont="1" applyFill="1" applyBorder="1" applyAlignment="1">
      <alignment horizontal="right" vertical="center"/>
    </xf>
    <xf numFmtId="49" fontId="4" fillId="16" borderId="6" xfId="0" applyNumberFormat="1" applyFont="1" applyFill="1" applyBorder="1" applyAlignment="1">
      <alignment horizontal="right" vertical="center"/>
    </xf>
    <xf numFmtId="49" fontId="4" fillId="16" borderId="7" xfId="0" applyNumberFormat="1" applyFont="1" applyFill="1" applyBorder="1" applyAlignment="1">
      <alignment horizontal="right" vertical="center"/>
    </xf>
    <xf numFmtId="0" fontId="23" fillId="15" borderId="8" xfId="0" applyFont="1" applyFill="1" applyBorder="1" applyAlignment="1">
      <alignment horizontal="center" vertical="top"/>
    </xf>
    <xf numFmtId="0" fontId="23" fillId="15" borderId="9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9" fillId="17" borderId="3" xfId="0" applyFont="1" applyFill="1" applyBorder="1" applyAlignment="1">
      <alignment horizontal="center"/>
    </xf>
    <xf numFmtId="0" fontId="29" fillId="17" borderId="6" xfId="0" applyFont="1" applyFill="1" applyBorder="1" applyAlignment="1">
      <alignment horizontal="center"/>
    </xf>
    <xf numFmtId="0" fontId="29" fillId="17" borderId="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23" fillId="6" borderId="0" xfId="0" applyFont="1" applyFill="1" applyAlignment="1">
      <alignment horizontal="center" vertical="top"/>
    </xf>
    <xf numFmtId="0" fontId="23" fillId="6" borderId="16" xfId="0" applyFont="1" applyFill="1" applyBorder="1" applyAlignment="1">
      <alignment horizontal="center" vertical="top"/>
    </xf>
  </cellXfs>
  <cellStyles count="3">
    <cellStyle name="Normal 2" xfId="1" xr:uid="{00000000-0005-0000-0000-000001000000}"/>
    <cellStyle name="Normal 2 2" xfId="2" xr:uid="{00000000-0005-0000-0000-000002000000}"/>
    <cellStyle name="ปกติ" xfId="0" builtinId="0"/>
  </cellStyles>
  <dxfs count="0"/>
  <tableStyles count="0" defaultTableStyle="TableStyleMedium2" defaultPivotStyle="PivotStyleLight16"/>
  <colors>
    <mruColors>
      <color rgb="FF339966"/>
      <color rgb="FF0080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5800-76B1-4FAA-86DA-8F187C1F3C61}">
  <dimension ref="A1:D9"/>
  <sheetViews>
    <sheetView zoomScaleNormal="100" workbookViewId="0">
      <selection activeCell="J12" sqref="J12"/>
    </sheetView>
  </sheetViews>
  <sheetFormatPr defaultRowHeight="15"/>
  <cols>
    <col min="1" max="1" width="17.42578125" customWidth="1"/>
    <col min="2" max="2" width="22.28515625" bestFit="1" customWidth="1"/>
    <col min="3" max="3" width="19" customWidth="1"/>
    <col min="4" max="4" width="23" customWidth="1"/>
  </cols>
  <sheetData>
    <row r="1" spans="1:4" ht="30.75">
      <c r="A1" s="192" t="s">
        <v>349</v>
      </c>
      <c r="B1" s="192"/>
      <c r="C1" s="192"/>
      <c r="D1" s="192"/>
    </row>
    <row r="2" spans="1:4" ht="30.75">
      <c r="A2" s="153" t="s">
        <v>340</v>
      </c>
      <c r="B2" s="153" t="s">
        <v>341</v>
      </c>
      <c r="C2" s="153" t="s">
        <v>4</v>
      </c>
      <c r="D2" s="153" t="s">
        <v>197</v>
      </c>
    </row>
    <row r="3" spans="1:4" ht="30.75">
      <c r="A3" s="161">
        <v>1</v>
      </c>
      <c r="B3" s="161" t="s">
        <v>342</v>
      </c>
      <c r="C3" s="162">
        <v>35</v>
      </c>
      <c r="D3" s="167">
        <f>แบบประเมินองค์1!N4</f>
        <v>0</v>
      </c>
    </row>
    <row r="4" spans="1:4" ht="30.75">
      <c r="A4" s="159">
        <v>2</v>
      </c>
      <c r="B4" s="159" t="s">
        <v>343</v>
      </c>
      <c r="C4" s="160">
        <v>20</v>
      </c>
      <c r="D4" s="168">
        <f>แบบประเมินองค์2!D34</f>
        <v>20</v>
      </c>
    </row>
    <row r="5" spans="1:4" ht="30.75">
      <c r="A5" s="157">
        <v>3</v>
      </c>
      <c r="B5" s="157" t="s">
        <v>344</v>
      </c>
      <c r="C5" s="158">
        <v>30</v>
      </c>
      <c r="D5" s="169" t="e">
        <f>'แบบประเมินองค์ 3'!D3</f>
        <v>#DIV/0!</v>
      </c>
    </row>
    <row r="6" spans="1:4" ht="30.75">
      <c r="A6" s="155">
        <v>4</v>
      </c>
      <c r="B6" s="155" t="s">
        <v>345</v>
      </c>
      <c r="C6" s="156">
        <v>15</v>
      </c>
      <c r="D6" s="170">
        <f>แบบประเมินองค์4!E3</f>
        <v>0</v>
      </c>
    </row>
    <row r="7" spans="1:4" ht="30.75">
      <c r="A7" s="193" t="s">
        <v>350</v>
      </c>
      <c r="B7" s="194"/>
      <c r="C7" s="163">
        <v>100</v>
      </c>
      <c r="D7" s="171" t="e">
        <f>D3+D4+D5+D6</f>
        <v>#DIV/0!</v>
      </c>
    </row>
    <row r="9" spans="1:4" ht="27.75">
      <c r="A9" s="195" t="s">
        <v>354</v>
      </c>
      <c r="B9" s="195"/>
      <c r="C9" s="195"/>
      <c r="D9" s="195"/>
    </row>
  </sheetData>
  <mergeCells count="3">
    <mergeCell ref="A1:D1"/>
    <mergeCell ref="A7:B7"/>
    <mergeCell ref="A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view="pageBreakPreview" zoomScale="99" zoomScaleNormal="80" zoomScaleSheetLayoutView="99" workbookViewId="0">
      <pane ySplit="1" topLeftCell="A122" activePane="bottomLeft" state="frozen"/>
      <selection pane="bottomLeft" activeCell="B61" sqref="B61"/>
    </sheetView>
  </sheetViews>
  <sheetFormatPr defaultColWidth="9" defaultRowHeight="21.75"/>
  <cols>
    <col min="1" max="1" width="8.85546875" style="27" customWidth="1"/>
    <col min="2" max="2" width="72" style="14" customWidth="1"/>
    <col min="3" max="3" width="34.42578125" style="6" customWidth="1"/>
    <col min="4" max="5" width="9.42578125" style="72" customWidth="1"/>
    <col min="6" max="16384" width="9" style="1"/>
  </cols>
  <sheetData>
    <row r="1" spans="1:5" ht="21.75" customHeight="1">
      <c r="A1" s="196" t="s">
        <v>12</v>
      </c>
      <c r="B1" s="196"/>
      <c r="C1" s="196"/>
      <c r="D1" s="196"/>
      <c r="E1" s="1"/>
    </row>
    <row r="2" spans="1:5">
      <c r="A2" s="2" t="s">
        <v>1</v>
      </c>
      <c r="B2" s="3" t="s">
        <v>2</v>
      </c>
      <c r="C2" s="4" t="s">
        <v>3</v>
      </c>
      <c r="D2" s="180" t="s">
        <v>4</v>
      </c>
      <c r="E2" s="52"/>
    </row>
    <row r="3" spans="1:5">
      <c r="A3" s="209" t="s">
        <v>44</v>
      </c>
      <c r="B3" s="210"/>
      <c r="C3" s="210"/>
      <c r="D3" s="210"/>
      <c r="E3" s="10"/>
    </row>
    <row r="4" spans="1:5" ht="24">
      <c r="A4" s="34">
        <v>1</v>
      </c>
      <c r="B4" s="20" t="s">
        <v>13</v>
      </c>
      <c r="C4" s="32"/>
      <c r="D4" s="180">
        <v>5</v>
      </c>
      <c r="E4" s="52"/>
    </row>
    <row r="5" spans="1:5" ht="24">
      <c r="A5" s="51">
        <v>1.1000000000000001</v>
      </c>
      <c r="B5" s="37" t="s">
        <v>93</v>
      </c>
      <c r="C5" s="50"/>
      <c r="D5" s="181">
        <v>1.5</v>
      </c>
      <c r="E5" s="68"/>
    </row>
    <row r="6" spans="1:5" ht="72">
      <c r="A6" s="51"/>
      <c r="B6" s="37" t="s">
        <v>367</v>
      </c>
      <c r="C6" s="50" t="s">
        <v>97</v>
      </c>
      <c r="D6" s="181">
        <v>5</v>
      </c>
      <c r="E6" s="68"/>
    </row>
    <row r="7" spans="1:5" ht="24">
      <c r="A7" s="51">
        <v>1.2</v>
      </c>
      <c r="B7" s="37" t="s">
        <v>94</v>
      </c>
      <c r="C7" s="50"/>
      <c r="D7" s="181">
        <v>1.5</v>
      </c>
      <c r="E7" s="68"/>
    </row>
    <row r="8" spans="1:5" ht="72">
      <c r="A8" s="51"/>
      <c r="B8" s="37" t="s">
        <v>368</v>
      </c>
      <c r="C8" s="50" t="s">
        <v>97</v>
      </c>
      <c r="D8" s="181">
        <v>5</v>
      </c>
      <c r="E8" s="68"/>
    </row>
    <row r="9" spans="1:5" ht="24">
      <c r="A9" s="51">
        <v>1.3</v>
      </c>
      <c r="B9" s="37" t="s">
        <v>95</v>
      </c>
      <c r="C9" s="50"/>
      <c r="D9" s="181">
        <v>2</v>
      </c>
      <c r="E9" s="68"/>
    </row>
    <row r="10" spans="1:5" ht="72">
      <c r="A10" s="51"/>
      <c r="B10" s="37" t="s">
        <v>369</v>
      </c>
      <c r="C10" s="50" t="s">
        <v>97</v>
      </c>
      <c r="D10" s="181">
        <v>5</v>
      </c>
      <c r="E10" s="68"/>
    </row>
    <row r="11" spans="1:5" ht="24">
      <c r="A11" s="51">
        <v>1.4</v>
      </c>
      <c r="B11" s="37" t="s">
        <v>96</v>
      </c>
      <c r="C11" s="50"/>
      <c r="D11" s="181">
        <v>2</v>
      </c>
      <c r="E11" s="68"/>
    </row>
    <row r="12" spans="1:5" ht="72">
      <c r="A12" s="51"/>
      <c r="B12" s="37" t="s">
        <v>370</v>
      </c>
      <c r="C12" s="50" t="s">
        <v>97</v>
      </c>
      <c r="D12" s="181">
        <v>5</v>
      </c>
      <c r="E12" s="68"/>
    </row>
    <row r="13" spans="1:5" ht="24">
      <c r="A13" s="51">
        <v>1.5</v>
      </c>
      <c r="B13" s="37" t="s">
        <v>180</v>
      </c>
      <c r="C13" s="50"/>
      <c r="D13" s="181">
        <v>3</v>
      </c>
      <c r="E13" s="68"/>
    </row>
    <row r="14" spans="1:5" ht="24">
      <c r="A14" s="51"/>
      <c r="B14" s="37" t="s">
        <v>0</v>
      </c>
      <c r="C14" s="50"/>
      <c r="D14" s="181">
        <v>15</v>
      </c>
      <c r="E14" s="68"/>
    </row>
    <row r="15" spans="1:5" ht="96">
      <c r="A15" s="51"/>
      <c r="B15" s="37" t="s">
        <v>371</v>
      </c>
      <c r="C15" s="50" t="s">
        <v>181</v>
      </c>
      <c r="D15" s="181">
        <v>5</v>
      </c>
      <c r="E15" s="68"/>
    </row>
    <row r="16" spans="1:5" ht="96">
      <c r="A16" s="51"/>
      <c r="B16" s="37" t="s">
        <v>372</v>
      </c>
      <c r="C16" s="50" t="s">
        <v>181</v>
      </c>
      <c r="D16" s="181">
        <v>5</v>
      </c>
      <c r="E16" s="68"/>
    </row>
    <row r="17" spans="1:5" ht="96">
      <c r="A17" s="51"/>
      <c r="B17" s="37" t="s">
        <v>373</v>
      </c>
      <c r="C17" s="50" t="s">
        <v>181</v>
      </c>
      <c r="D17" s="181">
        <v>5</v>
      </c>
      <c r="E17" s="68"/>
    </row>
    <row r="18" spans="1:5" ht="24">
      <c r="A18" s="34">
        <v>2</v>
      </c>
      <c r="B18" s="20" t="s">
        <v>8</v>
      </c>
      <c r="C18" s="32"/>
      <c r="D18" s="180">
        <v>5</v>
      </c>
      <c r="E18" s="52"/>
    </row>
    <row r="19" spans="1:5" ht="120">
      <c r="A19" s="35"/>
      <c r="B19" s="37" t="s">
        <v>281</v>
      </c>
      <c r="C19" s="32"/>
      <c r="D19" s="182"/>
      <c r="E19" s="10"/>
    </row>
    <row r="20" spans="1:5" ht="24">
      <c r="A20" s="34">
        <v>3</v>
      </c>
      <c r="B20" s="20" t="s">
        <v>9</v>
      </c>
      <c r="C20" s="32"/>
      <c r="D20" s="180">
        <v>5</v>
      </c>
      <c r="E20" s="52"/>
    </row>
    <row r="21" spans="1:5" ht="120">
      <c r="A21" s="35"/>
      <c r="B21" s="37" t="s">
        <v>280</v>
      </c>
      <c r="C21" s="32"/>
      <c r="D21" s="180"/>
      <c r="E21" s="52"/>
    </row>
    <row r="22" spans="1:5" ht="48">
      <c r="A22" s="34">
        <v>4</v>
      </c>
      <c r="B22" s="20" t="s">
        <v>86</v>
      </c>
      <c r="C22" s="32"/>
      <c r="D22" s="180">
        <v>5</v>
      </c>
      <c r="E22" s="52"/>
    </row>
    <row r="23" spans="1:5" ht="120">
      <c r="A23" s="35"/>
      <c r="B23" s="37" t="s">
        <v>279</v>
      </c>
      <c r="C23" s="32"/>
      <c r="D23" s="180"/>
      <c r="E23" s="52"/>
    </row>
    <row r="24" spans="1:5" ht="24">
      <c r="A24" s="34">
        <v>5</v>
      </c>
      <c r="B24" s="20" t="s">
        <v>15</v>
      </c>
      <c r="C24" s="32"/>
      <c r="D24" s="180">
        <v>5</v>
      </c>
      <c r="E24" s="52"/>
    </row>
    <row r="25" spans="1:5" s="6" customFormat="1" ht="108.75">
      <c r="A25" s="35"/>
      <c r="B25" s="13" t="s">
        <v>85</v>
      </c>
      <c r="C25" s="32"/>
      <c r="D25" s="180"/>
      <c r="E25" s="52"/>
    </row>
    <row r="26" spans="1:5">
      <c r="A26" s="18" t="s">
        <v>183</v>
      </c>
      <c r="B26" s="19" t="s">
        <v>17</v>
      </c>
      <c r="C26" s="10"/>
      <c r="D26" s="70">
        <v>5</v>
      </c>
      <c r="E26" s="68"/>
    </row>
    <row r="27" spans="1:5" ht="43.5">
      <c r="A27" s="29"/>
      <c r="B27" s="5" t="s">
        <v>376</v>
      </c>
      <c r="C27" s="33" t="s">
        <v>43</v>
      </c>
      <c r="D27" s="180"/>
      <c r="E27" s="52"/>
    </row>
    <row r="28" spans="1:5" ht="48">
      <c r="A28" s="58">
        <v>7</v>
      </c>
      <c r="B28" s="20" t="s">
        <v>16</v>
      </c>
      <c r="C28" s="33"/>
      <c r="D28" s="180">
        <v>5</v>
      </c>
      <c r="E28" s="52"/>
    </row>
    <row r="29" spans="1:5" ht="72">
      <c r="A29" s="35"/>
      <c r="B29" s="37" t="s">
        <v>84</v>
      </c>
      <c r="C29" s="8"/>
      <c r="D29" s="180"/>
      <c r="E29" s="52"/>
    </row>
    <row r="30" spans="1:5" ht="24">
      <c r="A30" s="35"/>
      <c r="B30" s="31" t="s">
        <v>4</v>
      </c>
      <c r="C30" s="8"/>
      <c r="D30" s="180">
        <v>100</v>
      </c>
      <c r="E30" s="52"/>
    </row>
    <row r="31" spans="1:5" ht="24">
      <c r="A31" s="35">
        <v>7.1</v>
      </c>
      <c r="B31" s="31" t="s">
        <v>56</v>
      </c>
      <c r="C31" s="8"/>
      <c r="D31" s="180">
        <v>10</v>
      </c>
      <c r="E31" s="52"/>
    </row>
    <row r="32" spans="1:5" ht="43.5">
      <c r="A32" s="35"/>
      <c r="B32" s="37" t="s">
        <v>52</v>
      </c>
      <c r="C32" s="5" t="s">
        <v>54</v>
      </c>
      <c r="D32" s="180">
        <v>5</v>
      </c>
      <c r="E32" s="52"/>
    </row>
    <row r="33" spans="1:5" ht="48">
      <c r="A33" s="35"/>
      <c r="B33" s="37" t="s">
        <v>53</v>
      </c>
      <c r="C33" s="38" t="s">
        <v>55</v>
      </c>
      <c r="D33" s="180">
        <v>5</v>
      </c>
      <c r="E33" s="52"/>
    </row>
    <row r="34" spans="1:5" ht="24">
      <c r="A34" s="35">
        <v>7.2</v>
      </c>
      <c r="B34" s="31" t="s">
        <v>66</v>
      </c>
      <c r="C34" s="5"/>
      <c r="D34" s="180">
        <v>20</v>
      </c>
      <c r="E34" s="52"/>
    </row>
    <row r="35" spans="1:5" ht="24">
      <c r="A35" s="35"/>
      <c r="B35" s="37" t="s">
        <v>57</v>
      </c>
      <c r="C35" s="5" t="s">
        <v>61</v>
      </c>
      <c r="D35" s="180">
        <v>5</v>
      </c>
      <c r="E35" s="52"/>
    </row>
    <row r="36" spans="1:5" ht="65.25">
      <c r="A36" s="35"/>
      <c r="B36" s="37" t="s">
        <v>59</v>
      </c>
      <c r="C36" s="5" t="s">
        <v>62</v>
      </c>
      <c r="D36" s="180">
        <v>5</v>
      </c>
      <c r="E36" s="52"/>
    </row>
    <row r="37" spans="1:5" ht="24">
      <c r="A37" s="35"/>
      <c r="B37" s="37" t="s">
        <v>58</v>
      </c>
      <c r="C37" s="5" t="s">
        <v>63</v>
      </c>
      <c r="D37" s="180">
        <v>5</v>
      </c>
      <c r="E37" s="52"/>
    </row>
    <row r="38" spans="1:5" ht="24">
      <c r="A38" s="35"/>
      <c r="B38" s="37" t="s">
        <v>60</v>
      </c>
      <c r="C38" s="5" t="s">
        <v>64</v>
      </c>
      <c r="D38" s="180">
        <v>5</v>
      </c>
      <c r="E38" s="52"/>
    </row>
    <row r="39" spans="1:5" ht="24">
      <c r="A39" s="35">
        <v>7.3</v>
      </c>
      <c r="B39" s="31" t="s">
        <v>65</v>
      </c>
      <c r="C39" s="8"/>
      <c r="D39" s="180">
        <v>20</v>
      </c>
      <c r="E39" s="52"/>
    </row>
    <row r="40" spans="1:5" ht="24">
      <c r="A40" s="35"/>
      <c r="B40" s="24" t="s">
        <v>67</v>
      </c>
      <c r="C40" s="36" t="s">
        <v>71</v>
      </c>
      <c r="D40" s="180">
        <v>5</v>
      </c>
      <c r="E40" s="52"/>
    </row>
    <row r="41" spans="1:5" ht="96">
      <c r="A41" s="35"/>
      <c r="B41" s="40" t="s">
        <v>68</v>
      </c>
      <c r="C41" s="39" t="s">
        <v>72</v>
      </c>
      <c r="D41" s="180">
        <v>5</v>
      </c>
      <c r="E41" s="52"/>
    </row>
    <row r="42" spans="1:5" ht="48">
      <c r="A42" s="35"/>
      <c r="B42" s="22" t="s">
        <v>69</v>
      </c>
      <c r="C42" s="39" t="s">
        <v>73</v>
      </c>
      <c r="D42" s="180">
        <v>5</v>
      </c>
      <c r="E42" s="52"/>
    </row>
    <row r="43" spans="1:5" ht="24">
      <c r="A43" s="35"/>
      <c r="B43" s="22" t="s">
        <v>70</v>
      </c>
      <c r="C43" s="24" t="s">
        <v>74</v>
      </c>
      <c r="D43" s="180">
        <v>5</v>
      </c>
      <c r="E43" s="52"/>
    </row>
    <row r="44" spans="1:5" ht="24">
      <c r="A44" s="35">
        <v>7.4</v>
      </c>
      <c r="B44" s="31" t="s">
        <v>75</v>
      </c>
      <c r="C44" s="8"/>
      <c r="D44" s="180">
        <v>40</v>
      </c>
      <c r="E44" s="52"/>
    </row>
    <row r="45" spans="1:5" ht="48">
      <c r="A45" s="35"/>
      <c r="B45" s="42" t="s">
        <v>76</v>
      </c>
      <c r="C45" s="39" t="s">
        <v>79</v>
      </c>
      <c r="D45" s="180">
        <v>10</v>
      </c>
      <c r="E45" s="52"/>
    </row>
    <row r="46" spans="1:5" ht="51.75" customHeight="1">
      <c r="A46" s="35"/>
      <c r="B46" s="41" t="s">
        <v>77</v>
      </c>
      <c r="C46" s="22" t="s">
        <v>80</v>
      </c>
      <c r="D46" s="180">
        <v>20</v>
      </c>
      <c r="E46" s="52"/>
    </row>
    <row r="47" spans="1:5" ht="24">
      <c r="A47" s="35"/>
      <c r="B47" s="36" t="s">
        <v>78</v>
      </c>
      <c r="C47" s="24" t="s">
        <v>81</v>
      </c>
      <c r="D47" s="180">
        <v>10</v>
      </c>
      <c r="E47" s="52"/>
    </row>
    <row r="48" spans="1:5" ht="48">
      <c r="A48" s="35">
        <v>7.5</v>
      </c>
      <c r="B48" s="37" t="s">
        <v>82</v>
      </c>
      <c r="C48" s="42" t="s">
        <v>83</v>
      </c>
      <c r="D48" s="180">
        <v>10</v>
      </c>
      <c r="E48" s="52"/>
    </row>
    <row r="49" spans="1:5" ht="24">
      <c r="A49" s="211" t="s">
        <v>45</v>
      </c>
      <c r="B49" s="212"/>
      <c r="C49" s="212"/>
      <c r="D49" s="212"/>
      <c r="E49" s="10"/>
    </row>
    <row r="50" spans="1:5" ht="48">
      <c r="A50" s="44">
        <v>8</v>
      </c>
      <c r="B50" s="45" t="s">
        <v>20</v>
      </c>
      <c r="C50" s="33"/>
      <c r="D50" s="180">
        <v>5</v>
      </c>
      <c r="E50" s="52"/>
    </row>
    <row r="51" spans="1:5" ht="201" customHeight="1">
      <c r="A51" s="35"/>
      <c r="B51" s="191" t="s">
        <v>377</v>
      </c>
      <c r="C51" s="67" t="s">
        <v>179</v>
      </c>
      <c r="D51" s="180"/>
      <c r="E51" s="52"/>
    </row>
    <row r="52" spans="1:5" ht="30.75" customHeight="1">
      <c r="A52" s="44">
        <v>9</v>
      </c>
      <c r="B52" s="45" t="s">
        <v>10</v>
      </c>
      <c r="C52" s="33"/>
      <c r="D52" s="180">
        <v>5</v>
      </c>
      <c r="E52" s="52"/>
    </row>
    <row r="53" spans="1:5" ht="72">
      <c r="A53" s="35"/>
      <c r="B53" s="37" t="s">
        <v>374</v>
      </c>
      <c r="C53" s="33"/>
      <c r="D53" s="180"/>
      <c r="E53" s="52"/>
    </row>
    <row r="54" spans="1:5" ht="24">
      <c r="A54" s="44">
        <v>10</v>
      </c>
      <c r="B54" s="45" t="s">
        <v>47</v>
      </c>
      <c r="C54" s="33"/>
      <c r="D54" s="180">
        <v>8</v>
      </c>
      <c r="E54" s="52"/>
    </row>
    <row r="55" spans="1:5" ht="87">
      <c r="A55" s="35"/>
      <c r="B55" s="43" t="s">
        <v>185</v>
      </c>
      <c r="C55" s="33"/>
      <c r="D55" s="183">
        <v>1</v>
      </c>
      <c r="E55" s="177"/>
    </row>
    <row r="56" spans="1:5" ht="87">
      <c r="A56" s="35"/>
      <c r="B56" s="43" t="s">
        <v>186</v>
      </c>
      <c r="C56" s="33"/>
      <c r="D56" s="183">
        <v>1</v>
      </c>
      <c r="E56" s="177"/>
    </row>
    <row r="57" spans="1:5" ht="87">
      <c r="A57" s="35"/>
      <c r="B57" s="43" t="s">
        <v>187</v>
      </c>
      <c r="C57" s="33"/>
      <c r="D57" s="183">
        <v>1</v>
      </c>
      <c r="E57" s="177"/>
    </row>
    <row r="58" spans="1:5" ht="87">
      <c r="A58" s="35"/>
      <c r="B58" s="43" t="s">
        <v>188</v>
      </c>
      <c r="C58" s="33"/>
      <c r="D58" s="183">
        <v>1</v>
      </c>
      <c r="E58" s="177"/>
    </row>
    <row r="59" spans="1:5" ht="87">
      <c r="A59" s="35"/>
      <c r="B59" s="43" t="s">
        <v>189</v>
      </c>
      <c r="C59" s="33"/>
      <c r="D59" s="183">
        <v>1</v>
      </c>
      <c r="E59" s="177"/>
    </row>
    <row r="60" spans="1:5" ht="87">
      <c r="A60" s="35"/>
      <c r="B60" s="43" t="s">
        <v>190</v>
      </c>
      <c r="C60" s="33"/>
      <c r="D60" s="183">
        <v>1</v>
      </c>
      <c r="E60" s="177"/>
    </row>
    <row r="61" spans="1:5" ht="65.25">
      <c r="A61" s="35"/>
      <c r="B61" s="43" t="s">
        <v>191</v>
      </c>
      <c r="C61" s="33"/>
      <c r="D61" s="183">
        <v>1</v>
      </c>
      <c r="E61" s="177"/>
    </row>
    <row r="62" spans="1:5" ht="90.75" customHeight="1">
      <c r="A62" s="35"/>
      <c r="B62" s="43" t="s">
        <v>375</v>
      </c>
      <c r="C62" s="33"/>
      <c r="D62" s="183">
        <v>1</v>
      </c>
      <c r="E62" s="177"/>
    </row>
    <row r="63" spans="1:5" ht="24">
      <c r="A63" s="44">
        <v>11</v>
      </c>
      <c r="B63" s="45" t="s">
        <v>48</v>
      </c>
      <c r="C63" s="33"/>
      <c r="D63" s="180">
        <v>5</v>
      </c>
      <c r="E63" s="52"/>
    </row>
    <row r="64" spans="1:5" ht="24">
      <c r="A64" s="35">
        <v>11.1</v>
      </c>
      <c r="B64" s="31" t="s">
        <v>132</v>
      </c>
      <c r="C64" s="33"/>
      <c r="D64" s="180">
        <v>0.5</v>
      </c>
      <c r="E64" s="52"/>
    </row>
    <row r="65" spans="1:5" ht="24">
      <c r="A65" s="35">
        <v>11.2</v>
      </c>
      <c r="B65" s="31" t="s">
        <v>133</v>
      </c>
      <c r="C65" s="33"/>
      <c r="D65" s="180">
        <v>0.25</v>
      </c>
      <c r="E65" s="52"/>
    </row>
    <row r="66" spans="1:5" ht="24">
      <c r="A66" s="35">
        <v>11.3</v>
      </c>
      <c r="B66" s="31" t="s">
        <v>134</v>
      </c>
      <c r="C66" s="33"/>
      <c r="D66" s="180">
        <v>0.25</v>
      </c>
      <c r="E66" s="52"/>
    </row>
    <row r="67" spans="1:5" ht="49.5" customHeight="1">
      <c r="A67" s="35">
        <v>11.4</v>
      </c>
      <c r="B67" s="31" t="s">
        <v>135</v>
      </c>
      <c r="C67" s="33"/>
      <c r="D67" s="180">
        <v>0.5</v>
      </c>
      <c r="E67" s="52"/>
    </row>
    <row r="68" spans="1:5" ht="24">
      <c r="A68" s="35">
        <v>11.5</v>
      </c>
      <c r="B68" s="31" t="s">
        <v>136</v>
      </c>
      <c r="C68" s="33"/>
      <c r="D68" s="180">
        <v>0.5</v>
      </c>
      <c r="E68" s="52"/>
    </row>
    <row r="69" spans="1:5" ht="72">
      <c r="A69" s="35">
        <v>11.6</v>
      </c>
      <c r="B69" s="31" t="s">
        <v>137</v>
      </c>
      <c r="C69" s="33"/>
      <c r="D69" s="180">
        <v>1</v>
      </c>
      <c r="E69" s="52"/>
    </row>
    <row r="70" spans="1:5" ht="96">
      <c r="A70" s="35">
        <v>11.7</v>
      </c>
      <c r="B70" s="31" t="s">
        <v>141</v>
      </c>
      <c r="C70" s="33"/>
      <c r="D70" s="180">
        <v>0.5</v>
      </c>
      <c r="E70" s="52"/>
    </row>
    <row r="71" spans="1:5" ht="96">
      <c r="A71" s="35">
        <v>11.8</v>
      </c>
      <c r="B71" s="31" t="s">
        <v>140</v>
      </c>
      <c r="C71" s="33"/>
      <c r="D71" s="180">
        <v>0.5</v>
      </c>
      <c r="E71" s="52"/>
    </row>
    <row r="72" spans="1:5" ht="24">
      <c r="A72" s="35">
        <v>11.9</v>
      </c>
      <c r="B72" s="31" t="s">
        <v>138</v>
      </c>
      <c r="C72" s="33"/>
      <c r="D72" s="180">
        <v>0.5</v>
      </c>
      <c r="E72" s="52"/>
    </row>
    <row r="73" spans="1:5" ht="24">
      <c r="A73" s="98">
        <v>11.1</v>
      </c>
      <c r="B73" s="31" t="s">
        <v>139</v>
      </c>
      <c r="C73" s="33"/>
      <c r="D73" s="180">
        <v>0.5</v>
      </c>
      <c r="E73" s="52"/>
    </row>
    <row r="74" spans="1:5" ht="48">
      <c r="A74" s="44">
        <v>12</v>
      </c>
      <c r="B74" s="45" t="s">
        <v>14</v>
      </c>
      <c r="C74" s="33"/>
      <c r="D74" s="180">
        <v>5</v>
      </c>
      <c r="E74" s="52"/>
    </row>
    <row r="75" spans="1:5" ht="120">
      <c r="A75" s="35"/>
      <c r="B75" s="37" t="s">
        <v>282</v>
      </c>
      <c r="C75" s="33"/>
      <c r="D75" s="180"/>
      <c r="E75" s="52"/>
    </row>
    <row r="76" spans="1:5" ht="24">
      <c r="A76" s="44">
        <v>13</v>
      </c>
      <c r="B76" s="45" t="s">
        <v>19</v>
      </c>
      <c r="C76" s="33"/>
      <c r="D76" s="180">
        <v>49</v>
      </c>
      <c r="E76" s="52"/>
    </row>
    <row r="77" spans="1:5" s="6" customFormat="1" ht="87">
      <c r="A77" s="35"/>
      <c r="B77" s="31" t="s">
        <v>98</v>
      </c>
      <c r="C77" s="5" t="s">
        <v>120</v>
      </c>
      <c r="D77" s="180">
        <v>1</v>
      </c>
      <c r="E77" s="52"/>
    </row>
    <row r="78" spans="1:5" s="6" customFormat="1" ht="87">
      <c r="A78" s="35"/>
      <c r="B78" s="31" t="s">
        <v>99</v>
      </c>
      <c r="C78" s="5" t="s">
        <v>121</v>
      </c>
      <c r="D78" s="180">
        <v>1</v>
      </c>
      <c r="E78" s="52"/>
    </row>
    <row r="79" spans="1:5" s="6" customFormat="1" ht="43.5">
      <c r="A79" s="35"/>
      <c r="B79" s="31" t="s">
        <v>100</v>
      </c>
      <c r="C79" s="5" t="s">
        <v>122</v>
      </c>
      <c r="D79" s="180">
        <v>1</v>
      </c>
      <c r="E79" s="52"/>
    </row>
    <row r="80" spans="1:5" s="6" customFormat="1" ht="65.25">
      <c r="A80" s="35"/>
      <c r="B80" s="31" t="s">
        <v>101</v>
      </c>
      <c r="C80" s="5" t="s">
        <v>123</v>
      </c>
      <c r="D80" s="180">
        <v>1</v>
      </c>
      <c r="E80" s="52"/>
    </row>
    <row r="81" spans="1:5" s="6" customFormat="1" ht="43.5">
      <c r="A81" s="35"/>
      <c r="B81" s="31" t="s">
        <v>102</v>
      </c>
      <c r="C81" s="5" t="s">
        <v>124</v>
      </c>
      <c r="D81" s="180">
        <v>1</v>
      </c>
      <c r="E81" s="52"/>
    </row>
    <row r="82" spans="1:5" s="6" customFormat="1" ht="108.75">
      <c r="A82" s="35"/>
      <c r="B82" s="31" t="s">
        <v>103</v>
      </c>
      <c r="C82" s="5" t="s">
        <v>125</v>
      </c>
      <c r="D82" s="180">
        <v>2</v>
      </c>
      <c r="E82" s="52"/>
    </row>
    <row r="83" spans="1:5" s="6" customFormat="1" ht="24">
      <c r="A83" s="35"/>
      <c r="B83" s="31" t="s">
        <v>104</v>
      </c>
      <c r="C83" s="5" t="s">
        <v>126</v>
      </c>
      <c r="D83" s="180">
        <v>1</v>
      </c>
      <c r="E83" s="52"/>
    </row>
    <row r="84" spans="1:5" s="6" customFormat="1" ht="87">
      <c r="A84" s="35"/>
      <c r="B84" s="31" t="s">
        <v>105</v>
      </c>
      <c r="C84" s="5" t="s">
        <v>127</v>
      </c>
      <c r="D84" s="180">
        <v>1</v>
      </c>
      <c r="E84" s="52"/>
    </row>
    <row r="85" spans="1:5" s="6" customFormat="1" ht="43.5">
      <c r="A85" s="35"/>
      <c r="B85" s="31" t="s">
        <v>106</v>
      </c>
      <c r="C85" s="5" t="s">
        <v>128</v>
      </c>
      <c r="D85" s="180">
        <v>1</v>
      </c>
      <c r="E85" s="52"/>
    </row>
    <row r="86" spans="1:5" s="6" customFormat="1" ht="24">
      <c r="A86" s="35"/>
      <c r="B86" s="31" t="s">
        <v>107</v>
      </c>
      <c r="C86" s="5"/>
      <c r="D86" s="180">
        <v>1</v>
      </c>
      <c r="E86" s="52"/>
    </row>
    <row r="87" spans="1:5" s="6" customFormat="1" ht="43.5">
      <c r="A87" s="35"/>
      <c r="B87" s="31" t="s">
        <v>108</v>
      </c>
      <c r="C87" s="5" t="s">
        <v>129</v>
      </c>
      <c r="D87" s="180">
        <v>1</v>
      </c>
      <c r="E87" s="52"/>
    </row>
    <row r="88" spans="1:5" s="6" customFormat="1" ht="24">
      <c r="A88" s="35"/>
      <c r="B88" s="31" t="s">
        <v>109</v>
      </c>
      <c r="D88" s="180">
        <v>1</v>
      </c>
      <c r="E88" s="52"/>
    </row>
    <row r="89" spans="1:5" ht="24" customHeight="1">
      <c r="A89" s="35"/>
      <c r="B89" s="31" t="s">
        <v>110</v>
      </c>
      <c r="C89" s="8"/>
      <c r="D89" s="180">
        <v>1</v>
      </c>
      <c r="E89" s="52"/>
    </row>
    <row r="90" spans="1:5" ht="43.5">
      <c r="A90" s="35"/>
      <c r="B90" s="31" t="s">
        <v>111</v>
      </c>
      <c r="C90" s="5" t="s">
        <v>130</v>
      </c>
      <c r="D90" s="180">
        <v>2</v>
      </c>
      <c r="E90" s="52"/>
    </row>
    <row r="91" spans="1:5" ht="96">
      <c r="A91" s="35"/>
      <c r="B91" s="31" t="s">
        <v>131</v>
      </c>
      <c r="C91" s="8"/>
      <c r="D91" s="180">
        <v>16</v>
      </c>
      <c r="E91" s="52"/>
    </row>
    <row r="92" spans="1:5" ht="24">
      <c r="A92" s="35"/>
      <c r="B92" s="37" t="s">
        <v>112</v>
      </c>
      <c r="C92" s="8"/>
      <c r="D92" s="180">
        <v>4</v>
      </c>
      <c r="E92" s="52"/>
    </row>
    <row r="93" spans="1:5" ht="24">
      <c r="A93" s="35"/>
      <c r="B93" s="37" t="s">
        <v>113</v>
      </c>
      <c r="C93" s="8"/>
      <c r="D93" s="180">
        <v>4</v>
      </c>
      <c r="E93" s="52"/>
    </row>
    <row r="94" spans="1:5" ht="24">
      <c r="A94" s="35"/>
      <c r="B94" s="37" t="s">
        <v>114</v>
      </c>
      <c r="C94" s="8"/>
      <c r="D94" s="180">
        <v>4</v>
      </c>
      <c r="E94" s="52"/>
    </row>
    <row r="95" spans="1:5" ht="24">
      <c r="A95" s="35"/>
      <c r="B95" s="37" t="s">
        <v>115</v>
      </c>
      <c r="C95" s="8"/>
      <c r="D95" s="180">
        <v>4</v>
      </c>
      <c r="E95" s="52"/>
    </row>
    <row r="96" spans="1:5" ht="120">
      <c r="A96" s="35"/>
      <c r="B96" s="31" t="s">
        <v>143</v>
      </c>
      <c r="C96" s="8"/>
      <c r="D96" s="180">
        <v>16</v>
      </c>
      <c r="E96" s="52"/>
    </row>
    <row r="97" spans="1:5" ht="24">
      <c r="A97" s="35"/>
      <c r="B97" s="37" t="s">
        <v>116</v>
      </c>
      <c r="C97" s="8"/>
      <c r="D97" s="180">
        <v>4</v>
      </c>
      <c r="E97" s="52"/>
    </row>
    <row r="98" spans="1:5" ht="24">
      <c r="A98" s="35"/>
      <c r="B98" s="37" t="s">
        <v>117</v>
      </c>
      <c r="C98" s="8"/>
      <c r="D98" s="180">
        <v>4</v>
      </c>
      <c r="E98" s="52"/>
    </row>
    <row r="99" spans="1:5" ht="24">
      <c r="A99" s="35"/>
      <c r="B99" s="37" t="s">
        <v>118</v>
      </c>
      <c r="C99" s="8"/>
      <c r="D99" s="180">
        <v>4</v>
      </c>
      <c r="E99" s="52"/>
    </row>
    <row r="100" spans="1:5" ht="24">
      <c r="A100" s="35"/>
      <c r="B100" s="37" t="s">
        <v>119</v>
      </c>
      <c r="C100" s="8"/>
      <c r="D100" s="180">
        <v>4</v>
      </c>
      <c r="E100" s="52"/>
    </row>
    <row r="101" spans="1:5" ht="27.75" customHeight="1">
      <c r="A101" s="35"/>
      <c r="B101" s="31" t="s">
        <v>142</v>
      </c>
      <c r="C101" s="8"/>
      <c r="D101" s="180">
        <v>1</v>
      </c>
      <c r="E101" s="52"/>
    </row>
    <row r="102" spans="1:5" ht="48">
      <c r="A102" s="44">
        <v>14</v>
      </c>
      <c r="B102" s="45" t="s">
        <v>21</v>
      </c>
      <c r="C102" s="1"/>
      <c r="D102" s="180">
        <v>5</v>
      </c>
      <c r="E102" s="52"/>
    </row>
    <row r="103" spans="1:5" s="6" customFormat="1" ht="120">
      <c r="A103" s="35"/>
      <c r="B103" s="37" t="s">
        <v>298</v>
      </c>
      <c r="C103" s="50" t="s">
        <v>97</v>
      </c>
      <c r="D103" s="180"/>
      <c r="E103" s="52"/>
    </row>
    <row r="104" spans="1:5" ht="57" customHeight="1">
      <c r="A104" s="44">
        <v>15</v>
      </c>
      <c r="B104" s="45" t="s">
        <v>144</v>
      </c>
      <c r="C104" s="33"/>
      <c r="D104" s="180">
        <v>5</v>
      </c>
      <c r="E104" s="52"/>
    </row>
    <row r="105" spans="1:5" ht="43.5">
      <c r="A105" s="35"/>
      <c r="B105" s="53" t="s">
        <v>145</v>
      </c>
      <c r="C105" s="13" t="s">
        <v>146</v>
      </c>
      <c r="D105" s="180">
        <v>1</v>
      </c>
      <c r="E105" s="52"/>
    </row>
    <row r="106" spans="1:5" ht="24">
      <c r="A106" s="35"/>
      <c r="B106" s="53" t="s">
        <v>147</v>
      </c>
      <c r="C106" s="13"/>
      <c r="D106" s="180">
        <v>0.5</v>
      </c>
      <c r="E106" s="52"/>
    </row>
    <row r="107" spans="1:5" ht="24">
      <c r="A107" s="35"/>
      <c r="B107" s="53" t="s">
        <v>148</v>
      </c>
      <c r="C107" s="13"/>
      <c r="D107" s="180">
        <v>0.5</v>
      </c>
      <c r="E107" s="52"/>
    </row>
    <row r="108" spans="1:5" ht="24" customHeight="1">
      <c r="A108" s="35"/>
      <c r="B108" s="53" t="s">
        <v>149</v>
      </c>
      <c r="C108" s="54" t="s">
        <v>150</v>
      </c>
      <c r="D108" s="180">
        <v>0.5</v>
      </c>
      <c r="E108" s="52"/>
    </row>
    <row r="109" spans="1:5" ht="43.5">
      <c r="A109" s="35"/>
      <c r="B109" s="53" t="s">
        <v>175</v>
      </c>
      <c r="C109" s="55" t="s">
        <v>151</v>
      </c>
      <c r="D109" s="180">
        <v>0.5</v>
      </c>
      <c r="E109" s="52"/>
    </row>
    <row r="110" spans="1:5" ht="43.5">
      <c r="A110" s="35"/>
      <c r="B110" s="53" t="s">
        <v>152</v>
      </c>
      <c r="C110" s="54" t="s">
        <v>153</v>
      </c>
      <c r="D110" s="180">
        <v>0.5</v>
      </c>
      <c r="E110" s="52"/>
    </row>
    <row r="111" spans="1:5" ht="43.5">
      <c r="A111" s="35"/>
      <c r="B111" s="53" t="s">
        <v>154</v>
      </c>
      <c r="C111" s="54" t="s">
        <v>155</v>
      </c>
      <c r="D111" s="180">
        <v>0.5</v>
      </c>
      <c r="E111" s="52"/>
    </row>
    <row r="112" spans="1:5" ht="135.75" customHeight="1">
      <c r="A112" s="35"/>
      <c r="B112" s="56" t="s">
        <v>157</v>
      </c>
      <c r="C112" s="56" t="s">
        <v>156</v>
      </c>
      <c r="D112" s="180">
        <v>1</v>
      </c>
      <c r="E112" s="52"/>
    </row>
    <row r="113" spans="1:5" ht="133.5" customHeight="1">
      <c r="A113" s="35"/>
      <c r="B113" s="56" t="s">
        <v>158</v>
      </c>
      <c r="C113" s="56" t="s">
        <v>156</v>
      </c>
      <c r="D113" s="180">
        <v>1</v>
      </c>
      <c r="E113" s="52"/>
    </row>
    <row r="114" spans="1:5" ht="48">
      <c r="A114" s="44">
        <v>16</v>
      </c>
      <c r="B114" s="45" t="s">
        <v>49</v>
      </c>
      <c r="C114" s="33"/>
      <c r="D114" s="180">
        <v>5</v>
      </c>
      <c r="E114" s="52"/>
    </row>
    <row r="115" spans="1:5" ht="120">
      <c r="A115" s="35"/>
      <c r="B115" s="37" t="s">
        <v>178</v>
      </c>
      <c r="C115" s="50" t="s">
        <v>97</v>
      </c>
      <c r="D115" s="180"/>
      <c r="E115" s="52"/>
    </row>
    <row r="116" spans="1:5" ht="48">
      <c r="A116" s="44">
        <v>17</v>
      </c>
      <c r="B116" s="45" t="s">
        <v>50</v>
      </c>
      <c r="C116" s="33"/>
      <c r="D116" s="180">
        <v>2</v>
      </c>
      <c r="E116" s="52"/>
    </row>
    <row r="117" spans="1:5" ht="72">
      <c r="A117" s="66"/>
      <c r="B117" s="37" t="s">
        <v>182</v>
      </c>
      <c r="C117" s="50" t="s">
        <v>97</v>
      </c>
      <c r="D117" s="180"/>
      <c r="E117" s="52"/>
    </row>
    <row r="118" spans="1:5" ht="21.75" customHeight="1">
      <c r="A118" s="213" t="s">
        <v>46</v>
      </c>
      <c r="B118" s="214"/>
      <c r="C118" s="214"/>
      <c r="D118" s="214"/>
      <c r="E118" s="10"/>
    </row>
    <row r="119" spans="1:5">
      <c r="A119" s="46" t="s">
        <v>184</v>
      </c>
      <c r="B119" s="47" t="s">
        <v>5</v>
      </c>
      <c r="C119" s="17"/>
      <c r="D119" s="180">
        <v>5</v>
      </c>
      <c r="E119" s="52"/>
    </row>
    <row r="120" spans="1:5" ht="108.75">
      <c r="A120" s="29"/>
      <c r="B120" s="5" t="s">
        <v>159</v>
      </c>
      <c r="C120" s="5" t="s">
        <v>176</v>
      </c>
      <c r="D120" s="180"/>
      <c r="E120" s="52"/>
    </row>
    <row r="121" spans="1:5">
      <c r="A121" s="46" t="s">
        <v>160</v>
      </c>
      <c r="B121" s="47" t="s">
        <v>6</v>
      </c>
      <c r="C121" s="17"/>
      <c r="D121" s="180">
        <v>5</v>
      </c>
      <c r="E121" s="52"/>
    </row>
    <row r="122" spans="1:5" ht="152.25">
      <c r="A122" s="29"/>
      <c r="B122" s="65" t="s">
        <v>299</v>
      </c>
      <c r="C122" s="57" t="s">
        <v>177</v>
      </c>
      <c r="D122" s="180"/>
      <c r="E122" s="52"/>
    </row>
    <row r="123" spans="1:5">
      <c r="A123" s="46" t="s">
        <v>18</v>
      </c>
      <c r="B123" s="47" t="s">
        <v>7</v>
      </c>
      <c r="C123" s="17"/>
      <c r="D123" s="180">
        <v>100</v>
      </c>
      <c r="E123" s="52"/>
    </row>
    <row r="124" spans="1:5" customFormat="1" ht="96">
      <c r="A124" s="15">
        <v>1.1000000000000001</v>
      </c>
      <c r="B124" s="21" t="s">
        <v>38</v>
      </c>
      <c r="C124" s="22" t="s">
        <v>23</v>
      </c>
      <c r="D124" s="184">
        <v>5</v>
      </c>
      <c r="E124" s="178"/>
    </row>
    <row r="125" spans="1:5" customFormat="1" ht="26.25" customHeight="1">
      <c r="A125" s="197">
        <v>1.2</v>
      </c>
      <c r="B125" s="23" t="s">
        <v>32</v>
      </c>
      <c r="C125" s="206" t="s">
        <v>23</v>
      </c>
      <c r="D125" s="184">
        <v>10</v>
      </c>
      <c r="E125" s="178"/>
    </row>
    <row r="126" spans="1:5" customFormat="1" ht="24">
      <c r="A126" s="198"/>
      <c r="B126" s="24" t="s">
        <v>33</v>
      </c>
      <c r="C126" s="207"/>
      <c r="D126" s="185">
        <v>5</v>
      </c>
      <c r="E126" s="179"/>
    </row>
    <row r="127" spans="1:5" customFormat="1" ht="24">
      <c r="A127" s="199"/>
      <c r="B127" s="24" t="s">
        <v>34</v>
      </c>
      <c r="C127" s="208"/>
      <c r="D127" s="185">
        <v>5</v>
      </c>
      <c r="E127" s="179"/>
    </row>
    <row r="128" spans="1:5" customFormat="1" ht="24">
      <c r="A128" s="197">
        <v>1.3</v>
      </c>
      <c r="B128" s="25" t="s">
        <v>24</v>
      </c>
      <c r="C128" s="206" t="s">
        <v>23</v>
      </c>
      <c r="D128" s="185">
        <v>10</v>
      </c>
      <c r="E128" s="179"/>
    </row>
    <row r="129" spans="1:7" customFormat="1" ht="24">
      <c r="A129" s="198"/>
      <c r="B129" s="24" t="s">
        <v>25</v>
      </c>
      <c r="C129" s="207"/>
      <c r="D129" s="185">
        <v>5</v>
      </c>
      <c r="E129" s="179"/>
    </row>
    <row r="130" spans="1:7" customFormat="1" ht="24">
      <c r="A130" s="199"/>
      <c r="B130" s="24" t="s">
        <v>26</v>
      </c>
      <c r="C130" s="208"/>
      <c r="D130" s="185">
        <v>5</v>
      </c>
      <c r="E130" s="179"/>
    </row>
    <row r="131" spans="1:7" customFormat="1" ht="72">
      <c r="A131" s="15">
        <v>1.4</v>
      </c>
      <c r="B131" s="21" t="s">
        <v>39</v>
      </c>
      <c r="C131" s="22" t="s">
        <v>27</v>
      </c>
      <c r="D131" s="184">
        <v>5</v>
      </c>
      <c r="E131" s="178"/>
    </row>
    <row r="132" spans="1:7" customFormat="1" ht="72">
      <c r="A132" s="15">
        <v>1.5</v>
      </c>
      <c r="B132" s="21" t="s">
        <v>40</v>
      </c>
      <c r="C132" s="22" t="s">
        <v>28</v>
      </c>
      <c r="D132" s="184">
        <v>5</v>
      </c>
      <c r="E132" s="178"/>
    </row>
    <row r="133" spans="1:7" customFormat="1" ht="24">
      <c r="A133" s="197">
        <v>1.6</v>
      </c>
      <c r="B133" s="26" t="s">
        <v>35</v>
      </c>
      <c r="C133" s="203" t="s">
        <v>36</v>
      </c>
      <c r="D133" s="185">
        <v>10</v>
      </c>
      <c r="E133" s="179"/>
    </row>
    <row r="134" spans="1:7" customFormat="1" ht="24">
      <c r="A134" s="198"/>
      <c r="B134" s="24" t="s">
        <v>29</v>
      </c>
      <c r="C134" s="204"/>
      <c r="D134" s="185">
        <v>5</v>
      </c>
      <c r="E134" s="179"/>
    </row>
    <row r="135" spans="1:7" customFormat="1" ht="24">
      <c r="A135" s="199"/>
      <c r="B135" s="24" t="s">
        <v>30</v>
      </c>
      <c r="C135" s="205"/>
      <c r="D135" s="185">
        <v>5</v>
      </c>
      <c r="E135" s="179"/>
    </row>
    <row r="136" spans="1:7" customFormat="1" ht="96">
      <c r="A136" s="15">
        <v>1.7</v>
      </c>
      <c r="B136" s="21" t="s">
        <v>41</v>
      </c>
      <c r="C136" s="22" t="s">
        <v>37</v>
      </c>
      <c r="D136" s="184">
        <v>20</v>
      </c>
      <c r="E136" s="178"/>
    </row>
    <row r="137" spans="1:7" customFormat="1" ht="145.5" customHeight="1">
      <c r="A137" s="15">
        <v>1.8</v>
      </c>
      <c r="B137" s="21" t="s">
        <v>42</v>
      </c>
      <c r="C137" s="22" t="s">
        <v>31</v>
      </c>
      <c r="D137" s="184">
        <v>35</v>
      </c>
      <c r="E137" s="178"/>
    </row>
    <row r="138" spans="1:7">
      <c r="A138" s="46" t="s">
        <v>51</v>
      </c>
      <c r="B138" s="61" t="s">
        <v>22</v>
      </c>
      <c r="C138" s="17"/>
      <c r="D138" s="180">
        <v>10</v>
      </c>
      <c r="E138" s="52"/>
    </row>
    <row r="139" spans="1:7" ht="21.75" customHeight="1">
      <c r="A139" s="59"/>
      <c r="B139" s="62" t="s">
        <v>161</v>
      </c>
      <c r="C139" s="63" t="s">
        <v>166</v>
      </c>
      <c r="D139" s="71">
        <v>1</v>
      </c>
      <c r="E139" s="189"/>
      <c r="F139" s="60"/>
      <c r="G139" s="60"/>
    </row>
    <row r="140" spans="1:7" ht="130.5">
      <c r="A140" s="59"/>
      <c r="B140" s="62" t="s">
        <v>162</v>
      </c>
      <c r="C140" s="63" t="s">
        <v>167</v>
      </c>
      <c r="D140" s="71">
        <v>1</v>
      </c>
      <c r="E140" s="189"/>
      <c r="F140" s="60"/>
      <c r="G140" s="60"/>
    </row>
    <row r="141" spans="1:7" ht="65.25">
      <c r="A141" s="59"/>
      <c r="B141" s="62" t="s">
        <v>174</v>
      </c>
      <c r="C141" s="63" t="s">
        <v>168</v>
      </c>
      <c r="D141" s="71">
        <v>1</v>
      </c>
      <c r="E141" s="189"/>
      <c r="F141" s="60"/>
      <c r="G141" s="60"/>
    </row>
    <row r="142" spans="1:7" ht="65.25">
      <c r="A142" s="59"/>
      <c r="B142" s="62" t="s">
        <v>173</v>
      </c>
      <c r="C142" s="63" t="s">
        <v>169</v>
      </c>
      <c r="D142" s="71">
        <v>2</v>
      </c>
      <c r="E142" s="189"/>
      <c r="F142" s="60"/>
      <c r="G142" s="60"/>
    </row>
    <row r="143" spans="1:7" ht="130.5">
      <c r="A143" s="59"/>
      <c r="B143" s="62" t="s">
        <v>163</v>
      </c>
      <c r="C143" s="63" t="s">
        <v>170</v>
      </c>
      <c r="D143" s="71">
        <v>2</v>
      </c>
      <c r="E143" s="189"/>
      <c r="F143" s="60"/>
      <c r="G143" s="60"/>
    </row>
    <row r="144" spans="1:7" ht="130.5">
      <c r="A144" s="59"/>
      <c r="B144" s="62" t="s">
        <v>164</v>
      </c>
      <c r="C144" s="63" t="s">
        <v>171</v>
      </c>
      <c r="D144" s="71">
        <v>2</v>
      </c>
      <c r="E144" s="189"/>
      <c r="F144" s="60"/>
      <c r="G144" s="60"/>
    </row>
    <row r="145" spans="1:7">
      <c r="A145" s="59"/>
      <c r="B145" s="62" t="s">
        <v>165</v>
      </c>
      <c r="C145" s="63" t="s">
        <v>172</v>
      </c>
      <c r="D145" s="71">
        <v>1</v>
      </c>
      <c r="E145" s="189"/>
      <c r="F145" s="60"/>
      <c r="G145" s="60"/>
    </row>
    <row r="146" spans="1:7">
      <c r="B146" s="16"/>
      <c r="E146" s="190"/>
    </row>
    <row r="147" spans="1:7" ht="43.5">
      <c r="A147" s="28"/>
      <c r="B147" s="9" t="s">
        <v>11</v>
      </c>
      <c r="C147" s="10"/>
      <c r="D147" s="186">
        <v>15</v>
      </c>
      <c r="E147" s="52"/>
    </row>
    <row r="148" spans="1:7">
      <c r="A148" s="28"/>
      <c r="B148" s="11" t="s">
        <v>0</v>
      </c>
      <c r="C148" s="12"/>
      <c r="D148" s="180">
        <v>20</v>
      </c>
      <c r="E148" s="52"/>
    </row>
    <row r="149" spans="1:7" ht="43.5">
      <c r="A149" s="7">
        <v>1</v>
      </c>
      <c r="B149" s="13" t="s">
        <v>87</v>
      </c>
      <c r="C149" s="200" t="s">
        <v>92</v>
      </c>
      <c r="D149" s="181">
        <v>2</v>
      </c>
      <c r="E149" s="68"/>
    </row>
    <row r="150" spans="1:7">
      <c r="A150" s="7">
        <v>2</v>
      </c>
      <c r="B150" s="13" t="s">
        <v>88</v>
      </c>
      <c r="C150" s="201"/>
      <c r="D150" s="181">
        <v>1</v>
      </c>
      <c r="E150" s="68"/>
    </row>
    <row r="151" spans="1:7" ht="186" customHeight="1">
      <c r="A151" s="48">
        <v>3</v>
      </c>
      <c r="B151" s="13" t="s">
        <v>89</v>
      </c>
      <c r="C151" s="201"/>
      <c r="D151" s="187">
        <v>5</v>
      </c>
      <c r="E151" s="68"/>
    </row>
    <row r="152" spans="1:7" ht="307.5" customHeight="1">
      <c r="A152" s="49">
        <v>4</v>
      </c>
      <c r="B152" s="13" t="s">
        <v>90</v>
      </c>
      <c r="C152" s="201"/>
      <c r="D152" s="188">
        <v>10</v>
      </c>
      <c r="E152" s="68"/>
    </row>
    <row r="153" spans="1:7" ht="125.25" customHeight="1">
      <c r="A153" s="7">
        <v>5</v>
      </c>
      <c r="B153" s="13" t="s">
        <v>91</v>
      </c>
      <c r="C153" s="202"/>
      <c r="D153" s="181">
        <v>2</v>
      </c>
      <c r="E153" s="68"/>
    </row>
  </sheetData>
  <mergeCells count="11">
    <mergeCell ref="A1:D1"/>
    <mergeCell ref="A133:A135"/>
    <mergeCell ref="A128:A130"/>
    <mergeCell ref="A125:A127"/>
    <mergeCell ref="C149:C153"/>
    <mergeCell ref="C133:C135"/>
    <mergeCell ref="C128:C130"/>
    <mergeCell ref="C125:C127"/>
    <mergeCell ref="A3:D3"/>
    <mergeCell ref="A49:D49"/>
    <mergeCell ref="A118:D118"/>
  </mergeCells>
  <pageMargins left="0" right="0" top="0" bottom="0" header="0.31496062992125984" footer="0.31496062992125984"/>
  <pageSetup paperSize="9" scale="75" orientation="portrait" r:id="rId1"/>
  <rowBreaks count="6" manualBreakCount="6">
    <brk id="17" max="4" man="1"/>
    <brk id="27" max="4" man="1"/>
    <brk id="48" max="4" man="1"/>
    <brk id="62" max="4" man="1"/>
    <brk id="75" max="4" man="1"/>
    <brk id="10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D641-916F-4CB7-80AF-D2D93DF040A4}">
  <dimension ref="A1:N26"/>
  <sheetViews>
    <sheetView zoomScale="80" zoomScaleNormal="8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6" sqref="M6"/>
    </sheetView>
  </sheetViews>
  <sheetFormatPr defaultColWidth="9" defaultRowHeight="21.75"/>
  <cols>
    <col min="1" max="1" width="6.140625" style="69" customWidth="1"/>
    <col min="2" max="2" width="37" style="82" customWidth="1"/>
    <col min="3" max="3" width="22.42578125" style="83" customWidth="1"/>
    <col min="4" max="4" width="9.5703125" style="83" customWidth="1"/>
    <col min="5" max="5" width="13.42578125" style="81" customWidth="1"/>
    <col min="6" max="6" width="14.85546875" style="81" customWidth="1"/>
    <col min="7" max="7" width="14.42578125" style="81" customWidth="1"/>
    <col min="8" max="8" width="11.5703125" style="81" bestFit="1" customWidth="1"/>
    <col min="9" max="9" width="12.5703125" style="81" customWidth="1"/>
    <col min="10" max="10" width="22.140625" style="119" customWidth="1"/>
    <col min="11" max="11" width="10" style="104" customWidth="1"/>
    <col min="12" max="12" width="11.5703125" style="103" customWidth="1"/>
    <col min="13" max="13" width="13.5703125" style="69" customWidth="1"/>
    <col min="14" max="14" width="11" style="69" customWidth="1"/>
    <col min="15" max="16384" width="9" style="81"/>
  </cols>
  <sheetData>
    <row r="1" spans="1:14" ht="21.75" customHeight="1">
      <c r="A1" s="218" t="s">
        <v>319</v>
      </c>
      <c r="B1" s="219"/>
      <c r="C1" s="219"/>
      <c r="D1" s="219"/>
      <c r="E1" s="219"/>
      <c r="F1" s="219"/>
      <c r="G1" s="219"/>
      <c r="H1" s="219"/>
      <c r="I1" s="219"/>
      <c r="J1" s="219"/>
      <c r="K1" s="164"/>
      <c r="L1" s="164"/>
      <c r="M1" s="220" t="s">
        <v>348</v>
      </c>
      <c r="N1" s="220"/>
    </row>
    <row r="2" spans="1:14" ht="21.75" customHeight="1">
      <c r="A2" s="221" t="s">
        <v>1</v>
      </c>
      <c r="B2" s="222" t="s">
        <v>2</v>
      </c>
      <c r="C2" s="223" t="s">
        <v>193</v>
      </c>
      <c r="D2" s="222" t="s">
        <v>192</v>
      </c>
      <c r="E2" s="222"/>
      <c r="F2" s="222"/>
      <c r="G2" s="222"/>
      <c r="H2" s="222"/>
      <c r="I2" s="222"/>
      <c r="J2" s="227" t="s">
        <v>286</v>
      </c>
      <c r="K2" s="227" t="s">
        <v>256</v>
      </c>
      <c r="L2" s="222" t="s">
        <v>4</v>
      </c>
      <c r="M2" s="224" t="s">
        <v>347</v>
      </c>
      <c r="N2" s="226" t="s">
        <v>197</v>
      </c>
    </row>
    <row r="3" spans="1:14" ht="66.75" customHeight="1">
      <c r="A3" s="221"/>
      <c r="B3" s="222"/>
      <c r="C3" s="223"/>
      <c r="D3" s="91">
        <v>0</v>
      </c>
      <c r="E3" s="78">
        <v>1</v>
      </c>
      <c r="F3" s="78">
        <v>2</v>
      </c>
      <c r="G3" s="78">
        <v>3</v>
      </c>
      <c r="H3" s="78">
        <v>4</v>
      </c>
      <c r="I3" s="78">
        <v>5</v>
      </c>
      <c r="J3" s="227"/>
      <c r="K3" s="227"/>
      <c r="L3" s="222"/>
      <c r="M3" s="225"/>
      <c r="N3" s="226"/>
    </row>
    <row r="4" spans="1:14">
      <c r="A4" s="215" t="s">
        <v>346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  <c r="L4" s="137">
        <v>35</v>
      </c>
      <c r="M4" s="151"/>
      <c r="N4" s="138">
        <f>N5*35/100</f>
        <v>0</v>
      </c>
    </row>
    <row r="5" spans="1:14">
      <c r="A5" s="107"/>
      <c r="B5" s="84"/>
      <c r="C5" s="108"/>
      <c r="D5" s="108"/>
      <c r="E5" s="78"/>
      <c r="F5" s="78"/>
      <c r="G5" s="78"/>
      <c r="H5" s="78"/>
      <c r="I5" s="109"/>
      <c r="J5" s="117"/>
      <c r="K5" s="110">
        <f>SUM(K6:K26)</f>
        <v>99.999999999999972</v>
      </c>
      <c r="L5" s="110">
        <f>SUM(L6:L26)</f>
        <v>105</v>
      </c>
      <c r="M5" s="139">
        <f>SUM(M6:M26)</f>
        <v>0</v>
      </c>
      <c r="N5" s="139">
        <f>SUM(N6:N26)</f>
        <v>0</v>
      </c>
    </row>
    <row r="6" spans="1:14" ht="24" customHeight="1">
      <c r="A6" s="96">
        <v>1</v>
      </c>
      <c r="B6" s="97" t="s">
        <v>13</v>
      </c>
      <c r="C6" s="101" t="s">
        <v>296</v>
      </c>
      <c r="D6" s="79"/>
      <c r="E6" s="7" t="s">
        <v>295</v>
      </c>
      <c r="F6" s="7" t="s">
        <v>294</v>
      </c>
      <c r="G6" s="7" t="s">
        <v>293</v>
      </c>
      <c r="H6" s="7" t="s">
        <v>292</v>
      </c>
      <c r="I6" s="75">
        <v>5</v>
      </c>
      <c r="J6" s="5" t="s">
        <v>97</v>
      </c>
      <c r="K6" s="105">
        <v>5.9259259259259256</v>
      </c>
      <c r="L6" s="3">
        <v>5</v>
      </c>
      <c r="M6" s="114"/>
      <c r="N6" s="116">
        <f>M6*K6/5</f>
        <v>0</v>
      </c>
    </row>
    <row r="7" spans="1:14" ht="43.5">
      <c r="A7" s="85">
        <v>2</v>
      </c>
      <c r="B7" s="86" t="s">
        <v>8</v>
      </c>
      <c r="C7" s="87" t="s">
        <v>196</v>
      </c>
      <c r="D7" s="87"/>
      <c r="E7" s="100" t="s">
        <v>261</v>
      </c>
      <c r="F7" s="120" t="s">
        <v>262</v>
      </c>
      <c r="G7" s="120" t="s">
        <v>263</v>
      </c>
      <c r="H7" s="120" t="s">
        <v>264</v>
      </c>
      <c r="I7" s="121" t="s">
        <v>274</v>
      </c>
      <c r="J7" s="5" t="s">
        <v>97</v>
      </c>
      <c r="K7" s="105">
        <v>4.4444444444444446</v>
      </c>
      <c r="L7" s="3">
        <v>5</v>
      </c>
      <c r="M7" s="114"/>
      <c r="N7" s="116">
        <f t="shared" ref="N7:N26" si="0">M7*K7/5</f>
        <v>0</v>
      </c>
    </row>
    <row r="8" spans="1:14" ht="43.5">
      <c r="A8" s="85">
        <v>3</v>
      </c>
      <c r="B8" s="86" t="s">
        <v>9</v>
      </c>
      <c r="C8" s="87" t="s">
        <v>196</v>
      </c>
      <c r="D8" s="87"/>
      <c r="E8" s="100" t="s">
        <v>264</v>
      </c>
      <c r="F8" s="120" t="s">
        <v>265</v>
      </c>
      <c r="G8" s="120" t="s">
        <v>266</v>
      </c>
      <c r="H8" s="120" t="s">
        <v>267</v>
      </c>
      <c r="I8" s="121" t="s">
        <v>275</v>
      </c>
      <c r="J8" s="5" t="s">
        <v>97</v>
      </c>
      <c r="K8" s="105">
        <v>4.4444444444444446</v>
      </c>
      <c r="L8" s="3">
        <v>5</v>
      </c>
      <c r="M8" s="114"/>
      <c r="N8" s="116">
        <f t="shared" si="0"/>
        <v>0</v>
      </c>
    </row>
    <row r="9" spans="1:14" ht="65.25">
      <c r="A9" s="85">
        <v>4</v>
      </c>
      <c r="B9" s="86" t="s">
        <v>86</v>
      </c>
      <c r="C9" s="87" t="s">
        <v>196</v>
      </c>
      <c r="D9" s="87"/>
      <c r="E9" s="100" t="s">
        <v>211</v>
      </c>
      <c r="F9" s="120" t="s">
        <v>212</v>
      </c>
      <c r="G9" s="120" t="s">
        <v>213</v>
      </c>
      <c r="H9" s="120" t="s">
        <v>248</v>
      </c>
      <c r="I9" s="121" t="s">
        <v>276</v>
      </c>
      <c r="J9" s="5" t="s">
        <v>97</v>
      </c>
      <c r="K9" s="105">
        <v>2.9629629629629628</v>
      </c>
      <c r="L9" s="3">
        <v>5</v>
      </c>
      <c r="M9" s="114"/>
      <c r="N9" s="116">
        <f t="shared" si="0"/>
        <v>0</v>
      </c>
    </row>
    <row r="10" spans="1:14" ht="132.75" customHeight="1">
      <c r="A10" s="85">
        <v>5</v>
      </c>
      <c r="B10" s="86" t="s">
        <v>15</v>
      </c>
      <c r="C10" s="87" t="s">
        <v>198</v>
      </c>
      <c r="D10" s="87"/>
      <c r="E10" s="7" t="s">
        <v>199</v>
      </c>
      <c r="F10" s="7" t="s">
        <v>206</v>
      </c>
      <c r="G10" s="7" t="s">
        <v>204</v>
      </c>
      <c r="H10" s="7" t="s">
        <v>205</v>
      </c>
      <c r="I10" s="75" t="s">
        <v>195</v>
      </c>
      <c r="J10" s="118" t="s">
        <v>200</v>
      </c>
      <c r="K10" s="105">
        <v>2.9629629629629628</v>
      </c>
      <c r="L10" s="3">
        <v>5</v>
      </c>
      <c r="M10" s="114"/>
      <c r="N10" s="116">
        <f t="shared" si="0"/>
        <v>0</v>
      </c>
    </row>
    <row r="11" spans="1:14" ht="65.25">
      <c r="A11" s="18" t="s">
        <v>183</v>
      </c>
      <c r="B11" s="74" t="s">
        <v>17</v>
      </c>
      <c r="C11" s="94" t="s">
        <v>217</v>
      </c>
      <c r="D11" s="64" t="s">
        <v>207</v>
      </c>
      <c r="E11" s="92"/>
      <c r="F11" s="30"/>
      <c r="G11" s="30" t="s">
        <v>208</v>
      </c>
      <c r="H11" s="30"/>
      <c r="I11" s="93" t="s">
        <v>209</v>
      </c>
      <c r="J11" s="118" t="s">
        <v>287</v>
      </c>
      <c r="K11" s="105">
        <v>4.4444444444444446</v>
      </c>
      <c r="L11" s="3">
        <v>5</v>
      </c>
      <c r="M11" s="114"/>
      <c r="N11" s="116">
        <f t="shared" si="0"/>
        <v>0</v>
      </c>
    </row>
    <row r="12" spans="1:14" ht="65.25">
      <c r="A12" s="85">
        <v>7</v>
      </c>
      <c r="B12" s="86" t="s">
        <v>16</v>
      </c>
      <c r="C12" s="95" t="s">
        <v>215</v>
      </c>
      <c r="D12" s="88"/>
      <c r="E12" s="7" t="s">
        <v>210</v>
      </c>
      <c r="F12" s="7" t="s">
        <v>211</v>
      </c>
      <c r="G12" s="7" t="s">
        <v>212</v>
      </c>
      <c r="H12" s="7" t="s">
        <v>213</v>
      </c>
      <c r="I12" s="75" t="s">
        <v>214</v>
      </c>
      <c r="J12" s="118" t="s">
        <v>200</v>
      </c>
      <c r="K12" s="105">
        <v>3.7037037037037037</v>
      </c>
      <c r="L12" s="3">
        <v>5</v>
      </c>
      <c r="M12" s="114"/>
      <c r="N12" s="116">
        <f t="shared" si="0"/>
        <v>0</v>
      </c>
    </row>
    <row r="13" spans="1:14" ht="217.5">
      <c r="A13" s="111">
        <v>8</v>
      </c>
      <c r="B13" s="112" t="s">
        <v>20</v>
      </c>
      <c r="C13" s="87" t="s">
        <v>257</v>
      </c>
      <c r="D13" s="80"/>
      <c r="E13" s="30" t="s">
        <v>258</v>
      </c>
      <c r="F13" s="7"/>
      <c r="G13" s="30" t="s">
        <v>259</v>
      </c>
      <c r="H13" s="7"/>
      <c r="I13" s="93" t="s">
        <v>260</v>
      </c>
      <c r="J13" s="118" t="s">
        <v>216</v>
      </c>
      <c r="K13" s="73">
        <v>5.1851851851851851</v>
      </c>
      <c r="L13" s="113">
        <v>5</v>
      </c>
      <c r="M13" s="115"/>
      <c r="N13" s="116">
        <f t="shared" si="0"/>
        <v>0</v>
      </c>
    </row>
    <row r="14" spans="1:14" ht="24" customHeight="1">
      <c r="A14" s="89">
        <v>9</v>
      </c>
      <c r="B14" s="90" t="s">
        <v>10</v>
      </c>
      <c r="C14" s="87" t="s">
        <v>196</v>
      </c>
      <c r="D14" s="80"/>
      <c r="E14" s="100" t="s">
        <v>266</v>
      </c>
      <c r="F14" s="120" t="s">
        <v>267</v>
      </c>
      <c r="G14" s="120" t="s">
        <v>268</v>
      </c>
      <c r="H14" s="120" t="s">
        <v>269</v>
      </c>
      <c r="I14" s="121" t="s">
        <v>277</v>
      </c>
      <c r="J14" s="5" t="s">
        <v>97</v>
      </c>
      <c r="K14" s="73">
        <v>5.1851851851851851</v>
      </c>
      <c r="L14" s="3">
        <v>5</v>
      </c>
      <c r="M14" s="114"/>
      <c r="N14" s="116">
        <f t="shared" si="0"/>
        <v>0</v>
      </c>
    </row>
    <row r="15" spans="1:14" ht="43.5">
      <c r="A15" s="89">
        <v>10</v>
      </c>
      <c r="B15" s="90" t="s">
        <v>47</v>
      </c>
      <c r="C15" s="87" t="s">
        <v>218</v>
      </c>
      <c r="D15" s="80"/>
      <c r="E15" s="7" t="s">
        <v>223</v>
      </c>
      <c r="F15" s="7" t="s">
        <v>222</v>
      </c>
      <c r="G15" s="7" t="s">
        <v>221</v>
      </c>
      <c r="H15" s="7" t="s">
        <v>220</v>
      </c>
      <c r="I15" s="75" t="s">
        <v>219</v>
      </c>
      <c r="J15" s="5" t="s">
        <v>97</v>
      </c>
      <c r="K15" s="73">
        <v>4.4444444444444446</v>
      </c>
      <c r="L15" s="3">
        <v>5</v>
      </c>
      <c r="M15" s="114"/>
      <c r="N15" s="116">
        <f t="shared" si="0"/>
        <v>0</v>
      </c>
    </row>
    <row r="16" spans="1:14" ht="43.5">
      <c r="A16" s="89">
        <v>11</v>
      </c>
      <c r="B16" s="90" t="s">
        <v>201</v>
      </c>
      <c r="C16" s="87" t="s">
        <v>197</v>
      </c>
      <c r="D16" s="100">
        <v>0</v>
      </c>
      <c r="E16" s="7">
        <v>1</v>
      </c>
      <c r="F16" s="7">
        <v>2</v>
      </c>
      <c r="G16" s="7">
        <v>3</v>
      </c>
      <c r="H16" s="7">
        <v>4</v>
      </c>
      <c r="I16" s="75">
        <v>5</v>
      </c>
      <c r="J16" s="118" t="s">
        <v>200</v>
      </c>
      <c r="K16" s="73">
        <v>6.666666666666667</v>
      </c>
      <c r="L16" s="3">
        <v>5</v>
      </c>
      <c r="M16" s="114"/>
      <c r="N16" s="116">
        <f t="shared" si="0"/>
        <v>0</v>
      </c>
    </row>
    <row r="17" spans="1:14" ht="43.5">
      <c r="A17" s="89">
        <v>12</v>
      </c>
      <c r="B17" s="90" t="s">
        <v>14</v>
      </c>
      <c r="C17" s="87" t="s">
        <v>231</v>
      </c>
      <c r="D17" s="80"/>
      <c r="E17" s="120" t="s">
        <v>270</v>
      </c>
      <c r="F17" s="120" t="s">
        <v>271</v>
      </c>
      <c r="G17" s="120" t="s">
        <v>272</v>
      </c>
      <c r="H17" s="120" t="s">
        <v>273</v>
      </c>
      <c r="I17" s="121" t="s">
        <v>278</v>
      </c>
      <c r="J17" s="5" t="s">
        <v>97</v>
      </c>
      <c r="K17" s="73">
        <v>5.9259259259259256</v>
      </c>
      <c r="L17" s="3">
        <v>5</v>
      </c>
      <c r="M17" s="114"/>
      <c r="N17" s="116">
        <f t="shared" si="0"/>
        <v>0</v>
      </c>
    </row>
    <row r="18" spans="1:14" ht="65.25">
      <c r="A18" s="89">
        <v>13</v>
      </c>
      <c r="B18" s="90" t="s">
        <v>19</v>
      </c>
      <c r="C18" s="87" t="s">
        <v>225</v>
      </c>
      <c r="D18" s="80"/>
      <c r="E18" s="7" t="s">
        <v>230</v>
      </c>
      <c r="F18" s="7" t="s">
        <v>229</v>
      </c>
      <c r="G18" s="7" t="s">
        <v>228</v>
      </c>
      <c r="H18" s="7" t="s">
        <v>227</v>
      </c>
      <c r="I18" s="75" t="s">
        <v>226</v>
      </c>
      <c r="J18" s="118" t="s">
        <v>288</v>
      </c>
      <c r="K18" s="73">
        <v>4.4444444444444446</v>
      </c>
      <c r="L18" s="3">
        <v>5</v>
      </c>
      <c r="M18" s="114"/>
      <c r="N18" s="116">
        <f t="shared" si="0"/>
        <v>0</v>
      </c>
    </row>
    <row r="19" spans="1:14" ht="87">
      <c r="A19" s="89">
        <v>14</v>
      </c>
      <c r="B19" s="90" t="s">
        <v>21</v>
      </c>
      <c r="C19" s="87" t="s">
        <v>231</v>
      </c>
      <c r="D19" s="80"/>
      <c r="E19" s="7" t="s">
        <v>297</v>
      </c>
      <c r="F19" s="7" t="s">
        <v>285</v>
      </c>
      <c r="G19" s="7" t="s">
        <v>284</v>
      </c>
      <c r="H19" s="7" t="s">
        <v>283</v>
      </c>
      <c r="I19" s="75" t="s">
        <v>232</v>
      </c>
      <c r="J19" s="5" t="s">
        <v>97</v>
      </c>
      <c r="K19" s="73">
        <v>3.7037037037037037</v>
      </c>
      <c r="L19" s="3">
        <v>5</v>
      </c>
      <c r="M19" s="114"/>
      <c r="N19" s="116">
        <f t="shared" si="0"/>
        <v>0</v>
      </c>
    </row>
    <row r="20" spans="1:14" ht="87">
      <c r="A20" s="89">
        <v>15</v>
      </c>
      <c r="B20" s="90" t="s">
        <v>144</v>
      </c>
      <c r="C20" s="87" t="s">
        <v>197</v>
      </c>
      <c r="D20" s="99">
        <v>0</v>
      </c>
      <c r="E20" s="7">
        <v>1</v>
      </c>
      <c r="F20" s="7">
        <v>2</v>
      </c>
      <c r="G20" s="7">
        <v>3</v>
      </c>
      <c r="H20" s="7">
        <v>4</v>
      </c>
      <c r="I20" s="75">
        <v>5</v>
      </c>
      <c r="J20" s="118" t="s">
        <v>289</v>
      </c>
      <c r="K20" s="73">
        <v>4.4444444444444446</v>
      </c>
      <c r="L20" s="3">
        <v>5</v>
      </c>
      <c r="M20" s="114"/>
      <c r="N20" s="116">
        <f t="shared" si="0"/>
        <v>0</v>
      </c>
    </row>
    <row r="21" spans="1:14" ht="43.5">
      <c r="A21" s="89">
        <v>16</v>
      </c>
      <c r="B21" s="90" t="s">
        <v>202</v>
      </c>
      <c r="C21" s="87" t="s">
        <v>231</v>
      </c>
      <c r="D21" s="80"/>
      <c r="E21" s="7" t="s">
        <v>237</v>
      </c>
      <c r="F21" s="7" t="s">
        <v>236</v>
      </c>
      <c r="G21" s="7" t="s">
        <v>235</v>
      </c>
      <c r="H21" s="7" t="s">
        <v>234</v>
      </c>
      <c r="I21" s="75" t="s">
        <v>233</v>
      </c>
      <c r="J21" s="5" t="s">
        <v>97</v>
      </c>
      <c r="K21" s="73">
        <v>5.9259259259259256</v>
      </c>
      <c r="L21" s="3">
        <v>5</v>
      </c>
      <c r="M21" s="114"/>
      <c r="N21" s="116">
        <f t="shared" si="0"/>
        <v>0</v>
      </c>
    </row>
    <row r="22" spans="1:14" ht="65.25">
      <c r="A22" s="89">
        <v>17</v>
      </c>
      <c r="B22" s="90" t="s">
        <v>203</v>
      </c>
      <c r="C22" s="87" t="s">
        <v>231</v>
      </c>
      <c r="D22" s="80"/>
      <c r="E22" s="7" t="s">
        <v>238</v>
      </c>
      <c r="F22" s="76"/>
      <c r="G22" s="7" t="s">
        <v>239</v>
      </c>
      <c r="H22" s="7"/>
      <c r="I22" s="75" t="s">
        <v>224</v>
      </c>
      <c r="J22" s="5" t="s">
        <v>97</v>
      </c>
      <c r="K22" s="73">
        <v>5.9259259259259256</v>
      </c>
      <c r="L22" s="3">
        <v>5</v>
      </c>
      <c r="M22" s="114"/>
      <c r="N22" s="116">
        <f t="shared" si="0"/>
        <v>0</v>
      </c>
    </row>
    <row r="23" spans="1:14" ht="87">
      <c r="A23" s="46" t="s">
        <v>184</v>
      </c>
      <c r="B23" s="47" t="s">
        <v>5</v>
      </c>
      <c r="C23" s="87" t="s">
        <v>197</v>
      </c>
      <c r="D23" s="77"/>
      <c r="E23" s="7" t="s">
        <v>243</v>
      </c>
      <c r="F23" s="7" t="s">
        <v>242</v>
      </c>
      <c r="G23" s="7" t="s">
        <v>241</v>
      </c>
      <c r="H23" s="7" t="s">
        <v>240</v>
      </c>
      <c r="I23" s="75" t="s">
        <v>194</v>
      </c>
      <c r="J23" s="5" t="s">
        <v>176</v>
      </c>
      <c r="K23" s="106">
        <v>4.4444444444444446</v>
      </c>
      <c r="L23" s="3">
        <v>5</v>
      </c>
      <c r="M23" s="114"/>
      <c r="N23" s="116">
        <f t="shared" si="0"/>
        <v>0</v>
      </c>
    </row>
    <row r="24" spans="1:14" ht="217.5">
      <c r="A24" s="46" t="s">
        <v>160</v>
      </c>
      <c r="B24" s="47" t="s">
        <v>6</v>
      </c>
      <c r="C24" s="102"/>
      <c r="D24" s="77"/>
      <c r="E24" s="30" t="s">
        <v>244</v>
      </c>
      <c r="F24" s="30" t="s">
        <v>245</v>
      </c>
      <c r="G24" s="30" t="s">
        <v>246</v>
      </c>
      <c r="I24" s="30" t="s">
        <v>247</v>
      </c>
      <c r="J24" s="57" t="s">
        <v>177</v>
      </c>
      <c r="K24" s="106">
        <v>2.9629629629629628</v>
      </c>
      <c r="L24" s="3">
        <v>5</v>
      </c>
      <c r="M24" s="114"/>
      <c r="N24" s="116">
        <f t="shared" si="0"/>
        <v>0</v>
      </c>
    </row>
    <row r="25" spans="1:14" ht="43.5">
      <c r="A25" s="46" t="s">
        <v>18</v>
      </c>
      <c r="B25" s="47" t="s">
        <v>7</v>
      </c>
      <c r="C25" s="95" t="s">
        <v>215</v>
      </c>
      <c r="D25" s="88"/>
      <c r="E25" s="7" t="s">
        <v>249</v>
      </c>
      <c r="F25" s="7" t="s">
        <v>212</v>
      </c>
      <c r="G25" s="7" t="s">
        <v>213</v>
      </c>
      <c r="H25" s="7" t="s">
        <v>248</v>
      </c>
      <c r="I25" s="75" t="s">
        <v>194</v>
      </c>
      <c r="J25" s="118" t="s">
        <v>290</v>
      </c>
      <c r="K25" s="106">
        <v>5.9259259259259256</v>
      </c>
      <c r="L25" s="3">
        <v>5</v>
      </c>
      <c r="M25" s="114"/>
      <c r="N25" s="116">
        <f t="shared" si="0"/>
        <v>0</v>
      </c>
    </row>
    <row r="26" spans="1:14" ht="65.25">
      <c r="A26" s="46" t="s">
        <v>51</v>
      </c>
      <c r="B26" s="47" t="s">
        <v>22</v>
      </c>
      <c r="C26" s="95" t="s">
        <v>250</v>
      </c>
      <c r="D26" s="77"/>
      <c r="E26" s="7" t="s">
        <v>255</v>
      </c>
      <c r="F26" s="7" t="s">
        <v>254</v>
      </c>
      <c r="G26" s="7" t="s">
        <v>253</v>
      </c>
      <c r="H26" s="7" t="s">
        <v>252</v>
      </c>
      <c r="I26" s="75" t="s">
        <v>251</v>
      </c>
      <c r="J26" s="118" t="s">
        <v>291</v>
      </c>
      <c r="K26" s="106">
        <v>5.9259259259259256</v>
      </c>
      <c r="L26" s="3">
        <v>5</v>
      </c>
      <c r="M26" s="114"/>
      <c r="N26" s="116">
        <f t="shared" si="0"/>
        <v>0</v>
      </c>
    </row>
  </sheetData>
  <mergeCells count="12">
    <mergeCell ref="A4:K4"/>
    <mergeCell ref="A1:J1"/>
    <mergeCell ref="M1:N1"/>
    <mergeCell ref="A2:A3"/>
    <mergeCell ref="B2:B3"/>
    <mergeCell ref="C2:C3"/>
    <mergeCell ref="D2:I2"/>
    <mergeCell ref="M2:M3"/>
    <mergeCell ref="N2:N3"/>
    <mergeCell ref="L2:L3"/>
    <mergeCell ref="J2:J3"/>
    <mergeCell ref="K2:K3"/>
  </mergeCells>
  <pageMargins left="3.937007874015748E-2" right="3.937007874015748E-2" top="0" bottom="0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D652-41C1-4C05-B0A7-9AE845081169}">
  <dimension ref="A1:E42"/>
  <sheetViews>
    <sheetView tabSelected="1" zoomScaleNormal="100" workbookViewId="0">
      <selection activeCell="A34" sqref="A34"/>
    </sheetView>
  </sheetViews>
  <sheetFormatPr defaultRowHeight="15"/>
  <cols>
    <col min="1" max="1" width="67.42578125" customWidth="1"/>
    <col min="2" max="2" width="11" customWidth="1"/>
    <col min="3" max="3" width="9.28515625" customWidth="1"/>
    <col min="4" max="4" width="10.28515625" customWidth="1"/>
    <col min="5" max="5" width="17.28515625" customWidth="1"/>
  </cols>
  <sheetData>
    <row r="1" spans="1:5" ht="24.75" thickBot="1">
      <c r="A1" s="154" t="s">
        <v>351</v>
      </c>
      <c r="D1" s="220" t="s">
        <v>348</v>
      </c>
      <c r="E1" s="220"/>
    </row>
    <row r="2" spans="1:5" ht="48">
      <c r="A2" s="36"/>
      <c r="B2" s="122" t="s">
        <v>313</v>
      </c>
      <c r="C2" s="134" t="s">
        <v>314</v>
      </c>
      <c r="D2" s="135" t="s">
        <v>315</v>
      </c>
      <c r="E2" s="135" t="s">
        <v>316</v>
      </c>
    </row>
    <row r="3" spans="1:5" ht="24">
      <c r="A3" s="126" t="s">
        <v>300</v>
      </c>
      <c r="B3" s="127">
        <v>5</v>
      </c>
      <c r="C3" s="127">
        <v>5</v>
      </c>
      <c r="D3" s="129">
        <v>5</v>
      </c>
      <c r="E3" s="136">
        <f>5*(D3/100)</f>
        <v>0.25</v>
      </c>
    </row>
    <row r="4" spans="1:5" ht="24">
      <c r="A4" s="126" t="s">
        <v>301</v>
      </c>
      <c r="B4" s="127"/>
      <c r="C4" s="127"/>
      <c r="D4" s="128"/>
      <c r="E4" s="128"/>
    </row>
    <row r="5" spans="1:5" ht="24">
      <c r="A5" s="123" t="s">
        <v>302</v>
      </c>
      <c r="B5" s="125">
        <v>12</v>
      </c>
      <c r="C5" s="125">
        <v>5</v>
      </c>
      <c r="D5" s="229">
        <v>5</v>
      </c>
      <c r="E5" s="232">
        <f>12*(D5/100)</f>
        <v>0.60000000000000009</v>
      </c>
    </row>
    <row r="6" spans="1:5" ht="24">
      <c r="A6" s="124" t="s">
        <v>320</v>
      </c>
      <c r="B6" s="125"/>
      <c r="C6" s="125"/>
      <c r="D6" s="230"/>
      <c r="E6" s="233"/>
    </row>
    <row r="7" spans="1:5" ht="24">
      <c r="A7" s="123" t="s">
        <v>303</v>
      </c>
      <c r="B7" s="125">
        <v>8</v>
      </c>
      <c r="C7" s="125">
        <v>5</v>
      </c>
      <c r="D7" s="229">
        <v>5</v>
      </c>
      <c r="E7" s="232">
        <f>8*(D7/100)</f>
        <v>0.4</v>
      </c>
    </row>
    <row r="8" spans="1:5" ht="24">
      <c r="A8" s="124" t="s">
        <v>321</v>
      </c>
      <c r="B8" s="125"/>
      <c r="C8" s="125"/>
      <c r="D8" s="231"/>
      <c r="E8" s="234"/>
    </row>
    <row r="9" spans="1:5" ht="24">
      <c r="A9" s="124" t="s">
        <v>322</v>
      </c>
      <c r="B9" s="125"/>
      <c r="C9" s="125"/>
      <c r="D9" s="230"/>
      <c r="E9" s="233"/>
    </row>
    <row r="10" spans="1:5" ht="24">
      <c r="A10" s="123" t="s">
        <v>304</v>
      </c>
      <c r="B10" s="125">
        <v>11</v>
      </c>
      <c r="C10" s="125">
        <v>5</v>
      </c>
      <c r="D10" s="229">
        <v>5</v>
      </c>
      <c r="E10" s="232">
        <f>11*(D10/100)</f>
        <v>0.55000000000000004</v>
      </c>
    </row>
    <row r="11" spans="1:5" ht="48">
      <c r="A11" s="124" t="s">
        <v>323</v>
      </c>
      <c r="B11" s="125"/>
      <c r="C11" s="125"/>
      <c r="D11" s="230"/>
      <c r="E11" s="233"/>
    </row>
    <row r="12" spans="1:5" ht="48">
      <c r="A12" s="123" t="s">
        <v>305</v>
      </c>
      <c r="B12" s="125">
        <v>10</v>
      </c>
      <c r="C12" s="125">
        <v>5</v>
      </c>
      <c r="D12" s="229">
        <v>5</v>
      </c>
      <c r="E12" s="232">
        <f>10*(D12/100)</f>
        <v>0.5</v>
      </c>
    </row>
    <row r="13" spans="1:5" ht="24">
      <c r="A13" s="124" t="s">
        <v>324</v>
      </c>
      <c r="B13" s="125"/>
      <c r="C13" s="125"/>
      <c r="D13" s="231"/>
      <c r="E13" s="234"/>
    </row>
    <row r="14" spans="1:5" ht="24">
      <c r="A14" s="124" t="s">
        <v>325</v>
      </c>
      <c r="B14" s="125"/>
      <c r="C14" s="125"/>
      <c r="D14" s="231"/>
      <c r="E14" s="234"/>
    </row>
    <row r="15" spans="1:5" ht="24">
      <c r="A15" s="124" t="s">
        <v>326</v>
      </c>
      <c r="B15" s="125"/>
      <c r="C15" s="125"/>
      <c r="D15" s="230"/>
      <c r="E15" s="233"/>
    </row>
    <row r="16" spans="1:5" ht="24">
      <c r="A16" s="123" t="s">
        <v>306</v>
      </c>
      <c r="B16" s="125">
        <v>9</v>
      </c>
      <c r="C16" s="125">
        <v>5</v>
      </c>
      <c r="D16" s="229">
        <v>5</v>
      </c>
      <c r="E16" s="232">
        <f>9*(D16/100)</f>
        <v>0.45</v>
      </c>
    </row>
    <row r="17" spans="1:5" ht="24">
      <c r="A17" s="124" t="s">
        <v>327</v>
      </c>
      <c r="B17" s="125"/>
      <c r="C17" s="125"/>
      <c r="D17" s="231"/>
      <c r="E17" s="234"/>
    </row>
    <row r="18" spans="1:5" ht="24">
      <c r="A18" s="124" t="s">
        <v>328</v>
      </c>
      <c r="B18" s="125"/>
      <c r="C18" s="125"/>
      <c r="D18" s="230"/>
      <c r="E18" s="233"/>
    </row>
    <row r="19" spans="1:5" ht="24">
      <c r="A19" s="123" t="s">
        <v>307</v>
      </c>
      <c r="B19" s="125">
        <v>8</v>
      </c>
      <c r="C19" s="125">
        <v>5</v>
      </c>
      <c r="D19" s="229">
        <v>5</v>
      </c>
      <c r="E19" s="232">
        <f>8*(D19/100)</f>
        <v>0.4</v>
      </c>
    </row>
    <row r="20" spans="1:5" ht="25.5" customHeight="1">
      <c r="A20" s="124" t="s">
        <v>329</v>
      </c>
      <c r="B20" s="125"/>
      <c r="C20" s="125"/>
      <c r="D20" s="231"/>
      <c r="E20" s="234"/>
    </row>
    <row r="21" spans="1:5" ht="48">
      <c r="A21" s="124" t="s">
        <v>330</v>
      </c>
      <c r="B21" s="125"/>
      <c r="C21" s="125"/>
      <c r="D21" s="230"/>
      <c r="E21" s="233"/>
    </row>
    <row r="22" spans="1:5" ht="24">
      <c r="A22" s="123" t="s">
        <v>308</v>
      </c>
      <c r="B22" s="125">
        <v>5</v>
      </c>
      <c r="C22" s="125">
        <v>5</v>
      </c>
      <c r="D22" s="229">
        <v>5</v>
      </c>
      <c r="E22" s="232">
        <f>5*(D22/100)</f>
        <v>0.25</v>
      </c>
    </row>
    <row r="23" spans="1:5" ht="24.75" customHeight="1">
      <c r="A23" s="124" t="s">
        <v>331</v>
      </c>
      <c r="B23" s="125"/>
      <c r="C23" s="125"/>
      <c r="D23" s="230"/>
      <c r="E23" s="233"/>
    </row>
    <row r="24" spans="1:5" ht="24">
      <c r="A24" s="123" t="s">
        <v>309</v>
      </c>
      <c r="B24" s="125">
        <v>8</v>
      </c>
      <c r="C24" s="125">
        <v>5</v>
      </c>
      <c r="D24" s="229">
        <v>5</v>
      </c>
      <c r="E24" s="232">
        <f>8*(D24/100)</f>
        <v>0.4</v>
      </c>
    </row>
    <row r="25" spans="1:5" ht="24">
      <c r="A25" s="124" t="s">
        <v>332</v>
      </c>
      <c r="B25" s="125"/>
      <c r="C25" s="125"/>
      <c r="D25" s="231"/>
      <c r="E25" s="234"/>
    </row>
    <row r="26" spans="1:5" ht="24">
      <c r="A26" s="124" t="s">
        <v>333</v>
      </c>
      <c r="B26" s="125"/>
      <c r="C26" s="125"/>
      <c r="D26" s="230"/>
      <c r="E26" s="233"/>
    </row>
    <row r="27" spans="1:5" ht="24">
      <c r="A27" s="123" t="s">
        <v>310</v>
      </c>
      <c r="B27" s="125">
        <v>14</v>
      </c>
      <c r="C27" s="125">
        <v>5</v>
      </c>
      <c r="D27" s="229">
        <v>5</v>
      </c>
      <c r="E27" s="232">
        <f>14*(D27/100)</f>
        <v>0.70000000000000007</v>
      </c>
    </row>
    <row r="28" spans="1:5" ht="24">
      <c r="A28" s="124" t="s">
        <v>334</v>
      </c>
      <c r="B28" s="125"/>
      <c r="C28" s="125"/>
      <c r="D28" s="231"/>
      <c r="E28" s="234"/>
    </row>
    <row r="29" spans="1:5" ht="23.25" customHeight="1">
      <c r="A29" s="124" t="s">
        <v>335</v>
      </c>
      <c r="B29" s="125"/>
      <c r="C29" s="125"/>
      <c r="D29" s="231"/>
      <c r="E29" s="234"/>
    </row>
    <row r="30" spans="1:5" ht="23.25" customHeight="1">
      <c r="A30" s="124" t="s">
        <v>336</v>
      </c>
      <c r="B30" s="125"/>
      <c r="C30" s="125"/>
      <c r="D30" s="230"/>
      <c r="E30" s="233"/>
    </row>
    <row r="31" spans="1:5" ht="24">
      <c r="A31" s="123" t="s">
        <v>311</v>
      </c>
      <c r="B31" s="125">
        <v>10</v>
      </c>
      <c r="C31" s="125">
        <v>5</v>
      </c>
      <c r="D31" s="229">
        <v>5</v>
      </c>
      <c r="E31" s="232">
        <f>10*(D31/100)</f>
        <v>0.5</v>
      </c>
    </row>
    <row r="32" spans="1:5" ht="24">
      <c r="A32" s="124" t="s">
        <v>312</v>
      </c>
      <c r="B32" s="125"/>
      <c r="C32" s="125"/>
      <c r="D32" s="230"/>
      <c r="E32" s="233"/>
    </row>
    <row r="33" spans="1:5" ht="24">
      <c r="A33" s="131" t="s">
        <v>317</v>
      </c>
      <c r="B33" s="132">
        <f>B3+B5+B7+B10+B12+B16+B19+B22+B24+B27+B31</f>
        <v>100</v>
      </c>
      <c r="C33" s="132">
        <f>C3+C5+C7+C10+C12+C16+C19+C22+C24+C27+C31</f>
        <v>55</v>
      </c>
      <c r="D33" s="132">
        <f>D3+D5+D7+D10+D12+D16+D19+D22+D24+D27+D31</f>
        <v>55</v>
      </c>
      <c r="E33" s="132">
        <f>E3+E5+E7+E10+E12+E16+E19+E22+E24+E27+E31</f>
        <v>5</v>
      </c>
    </row>
    <row r="34" spans="1:5" ht="24">
      <c r="A34" s="130" t="s">
        <v>318</v>
      </c>
      <c r="B34" s="133"/>
      <c r="C34" s="133"/>
      <c r="D34" s="228">
        <f>20/5*E33</f>
        <v>20</v>
      </c>
      <c r="E34" s="228"/>
    </row>
    <row r="37" spans="1:5" ht="21.75">
      <c r="A37" s="165" t="s">
        <v>355</v>
      </c>
      <c r="B37" s="165"/>
    </row>
    <row r="38" spans="1:5" ht="45.75" customHeight="1">
      <c r="A38" s="166" t="s">
        <v>361</v>
      </c>
      <c r="B38" s="165" t="s">
        <v>356</v>
      </c>
    </row>
    <row r="39" spans="1:5" ht="65.25">
      <c r="A39" s="166" t="s">
        <v>362</v>
      </c>
      <c r="B39" s="165" t="s">
        <v>357</v>
      </c>
    </row>
    <row r="40" spans="1:5" ht="87">
      <c r="A40" s="166" t="s">
        <v>363</v>
      </c>
      <c r="B40" s="165" t="s">
        <v>358</v>
      </c>
    </row>
    <row r="41" spans="1:5" ht="65.25">
      <c r="A41" s="166" t="s">
        <v>364</v>
      </c>
      <c r="B41" s="165" t="s">
        <v>359</v>
      </c>
    </row>
    <row r="42" spans="1:5" ht="43.5">
      <c r="A42" s="166" t="s">
        <v>365</v>
      </c>
      <c r="B42" s="165" t="s">
        <v>360</v>
      </c>
    </row>
  </sheetData>
  <mergeCells count="22">
    <mergeCell ref="E31:E32"/>
    <mergeCell ref="E16:E18"/>
    <mergeCell ref="E19:E21"/>
    <mergeCell ref="E22:E23"/>
    <mergeCell ref="E24:E26"/>
    <mergeCell ref="E27:E30"/>
    <mergeCell ref="D34:E34"/>
    <mergeCell ref="D1:E1"/>
    <mergeCell ref="D5:D6"/>
    <mergeCell ref="D7:D9"/>
    <mergeCell ref="D10:D11"/>
    <mergeCell ref="D12:D15"/>
    <mergeCell ref="D16:D18"/>
    <mergeCell ref="D19:D21"/>
    <mergeCell ref="D22:D23"/>
    <mergeCell ref="D24:D26"/>
    <mergeCell ref="D27:D30"/>
    <mergeCell ref="D31:D32"/>
    <mergeCell ref="E5:E6"/>
    <mergeCell ref="E7:E9"/>
    <mergeCell ref="E10:E11"/>
    <mergeCell ref="E12:E15"/>
  </mergeCells>
  <pageMargins left="0.25" right="0.25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27D2-ED63-4EAD-9B70-8547540EAEB7}">
  <dimension ref="A1:D4"/>
  <sheetViews>
    <sheetView zoomScaleNormal="100" workbookViewId="0">
      <selection activeCell="C10" sqref="C10"/>
    </sheetView>
  </sheetViews>
  <sheetFormatPr defaultRowHeight="15"/>
  <cols>
    <col min="2" max="2" width="41.7109375" bestFit="1" customWidth="1"/>
    <col min="3" max="3" width="26.28515625" bestFit="1" customWidth="1"/>
    <col min="4" max="4" width="28.7109375" bestFit="1" customWidth="1"/>
  </cols>
  <sheetData>
    <row r="1" spans="1:4" ht="30.75">
      <c r="A1" s="235" t="s">
        <v>352</v>
      </c>
      <c r="B1" s="236"/>
      <c r="C1" s="236"/>
      <c r="D1" s="237"/>
    </row>
    <row r="2" spans="1:4" ht="72">
      <c r="A2" s="173" t="s">
        <v>366</v>
      </c>
      <c r="B2" s="175" t="s">
        <v>339</v>
      </c>
      <c r="C2" s="176" t="s">
        <v>337</v>
      </c>
      <c r="D2" s="176" t="s">
        <v>338</v>
      </c>
    </row>
    <row r="3" spans="1:4" ht="77.25" customHeight="1">
      <c r="A3" s="174">
        <v>30</v>
      </c>
      <c r="B3" s="150"/>
      <c r="C3" s="150"/>
      <c r="D3" s="172" t="e">
        <f>(A3*B3)/(C3*100)</f>
        <v>#DIV/0!</v>
      </c>
    </row>
    <row r="4" spans="1:4" ht="27.75">
      <c r="B4" s="152" t="s">
        <v>348</v>
      </c>
    </row>
  </sheetData>
  <mergeCells count="1">
    <mergeCell ref="A1:D1"/>
  </mergeCells>
  <pageMargins left="0.7" right="0.7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1A7A-73FD-476A-A281-47AC744CDF52}">
  <dimension ref="A1:E9"/>
  <sheetViews>
    <sheetView zoomScale="80" zoomScaleNormal="80" zoomScaleSheetLayoutView="99" workbookViewId="0">
      <pane ySplit="3" topLeftCell="A6" activePane="bottomLeft" state="frozen"/>
      <selection pane="bottomLeft" activeCell="E5" sqref="E5:E9"/>
    </sheetView>
  </sheetViews>
  <sheetFormatPr defaultColWidth="9" defaultRowHeight="21.75"/>
  <cols>
    <col min="1" max="1" width="3.5703125" style="27" customWidth="1"/>
    <col min="2" max="2" width="65.28515625" style="14" customWidth="1"/>
    <col min="3" max="3" width="31.85546875" style="6" customWidth="1"/>
    <col min="4" max="4" width="11.7109375" style="72" customWidth="1"/>
    <col min="5" max="5" width="12.7109375" style="1" customWidth="1"/>
    <col min="6" max="16384" width="9" style="1"/>
  </cols>
  <sheetData>
    <row r="1" spans="1:5" ht="27.75">
      <c r="A1" s="241" t="s">
        <v>353</v>
      </c>
      <c r="B1" s="241"/>
      <c r="C1" s="242"/>
      <c r="D1" s="220" t="s">
        <v>348</v>
      </c>
      <c r="E1" s="220"/>
    </row>
    <row r="2" spans="1:5">
      <c r="A2" s="69"/>
      <c r="B2" s="82"/>
      <c r="C2" s="141"/>
      <c r="D2" s="144" t="s">
        <v>4</v>
      </c>
      <c r="E2" s="145" t="s">
        <v>197</v>
      </c>
    </row>
    <row r="3" spans="1:5" ht="43.5">
      <c r="A3" s="7"/>
      <c r="B3" s="9" t="s">
        <v>11</v>
      </c>
      <c r="C3" s="142"/>
      <c r="D3" s="73">
        <v>15</v>
      </c>
      <c r="E3" s="148">
        <f>E4*15/20</f>
        <v>0</v>
      </c>
    </row>
    <row r="4" spans="1:5">
      <c r="A4" s="7"/>
      <c r="B4" s="11" t="s">
        <v>0</v>
      </c>
      <c r="C4" s="143"/>
      <c r="D4" s="140">
        <v>20</v>
      </c>
      <c r="E4" s="149">
        <f>E5+E6+E7+E8+E9</f>
        <v>0</v>
      </c>
    </row>
    <row r="5" spans="1:5" ht="43.5">
      <c r="A5" s="7">
        <v>1</v>
      </c>
      <c r="B5" s="13" t="s">
        <v>87</v>
      </c>
      <c r="C5" s="238" t="s">
        <v>92</v>
      </c>
      <c r="D5" s="68">
        <v>2</v>
      </c>
      <c r="E5" s="114"/>
    </row>
    <row r="6" spans="1:5">
      <c r="A6" s="7">
        <v>2</v>
      </c>
      <c r="B6" s="13" t="s">
        <v>88</v>
      </c>
      <c r="C6" s="239"/>
      <c r="D6" s="68">
        <v>1</v>
      </c>
      <c r="E6" s="114"/>
    </row>
    <row r="7" spans="1:5" ht="186" customHeight="1">
      <c r="A7" s="146">
        <v>3</v>
      </c>
      <c r="B7" s="13" t="s">
        <v>89</v>
      </c>
      <c r="C7" s="239"/>
      <c r="D7" s="68">
        <v>5</v>
      </c>
      <c r="E7" s="114"/>
    </row>
    <row r="8" spans="1:5" ht="307.5" customHeight="1">
      <c r="A8" s="147">
        <v>4</v>
      </c>
      <c r="B8" s="13" t="s">
        <v>90</v>
      </c>
      <c r="C8" s="239"/>
      <c r="D8" s="68">
        <v>10</v>
      </c>
      <c r="E8" s="114"/>
    </row>
    <row r="9" spans="1:5" ht="67.5" customHeight="1">
      <c r="A9" s="7">
        <v>5</v>
      </c>
      <c r="B9" s="13" t="s">
        <v>91</v>
      </c>
      <c r="C9" s="240"/>
      <c r="D9" s="68">
        <v>2</v>
      </c>
      <c r="E9" s="114"/>
    </row>
  </sheetData>
  <mergeCells count="3">
    <mergeCell ref="C5:C9"/>
    <mergeCell ref="D1:E1"/>
    <mergeCell ref="A1:C1"/>
  </mergeCells>
  <pageMargins left="0" right="0" top="0" bottom="0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สรุปคะแนนคปสอ.ติดดาว 62</vt:lpstr>
      <vt:lpstr>รายละเอียดองค์1</vt:lpstr>
      <vt:lpstr>แบบประเมินองค์1</vt:lpstr>
      <vt:lpstr>แบบประเมินองค์2</vt:lpstr>
      <vt:lpstr>แบบประเมินองค์ 3</vt:lpstr>
      <vt:lpstr>แบบประเมินองค์4</vt:lpstr>
      <vt:lpstr>แบบประเมินองค์1!Print_Area</vt:lpstr>
      <vt:lpstr>แบบประเมินองค์4!Print_Area</vt:lpstr>
      <vt:lpstr>รายละเอียดองค์1!Print_Area</vt:lpstr>
      <vt:lpstr>แบบประเมินองค์1!Print_Titles</vt:lpstr>
      <vt:lpstr>รายละเอียดองค์1!Print_Titles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2019-05-03T07:34:36Z</cp:lastPrinted>
  <dcterms:created xsi:type="dcterms:W3CDTF">2018-10-22T04:53:32Z</dcterms:created>
  <dcterms:modified xsi:type="dcterms:W3CDTF">2019-05-10T07:16:14Z</dcterms:modified>
</cp:coreProperties>
</file>