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คปสจ.65\เดือนมีนาคม 65\"/>
    </mc:Choice>
  </mc:AlternateContent>
  <xr:revisionPtr revIDLastSave="0" documentId="8_{63B244D4-3C5D-4501-9474-2CD137CB981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แผน-ผล ก.พ.2565" sheetId="3" r:id="rId1"/>
    <sheet name="สรุป ก.พ 2565" sheetId="5" r:id="rId2"/>
    <sheet name="แผนเงินบำรุง 65 แบบกระทรวง" sheetId="2" r:id="rId3"/>
  </sheets>
  <externalReferences>
    <externalReference r:id="rId4"/>
    <externalReference r:id="rId5"/>
  </externalReferences>
  <definedNames>
    <definedName name="DATA" localSheetId="2">[1]DATA2558!#REF!</definedName>
    <definedName name="DATA" localSheetId="0">[1]DATA2558!#REF!</definedName>
    <definedName name="DATA" localSheetId="1">[1]DATA2558!#REF!</definedName>
    <definedName name="DATA">[1]DATA2558!#REF!</definedName>
    <definedName name="Data222" localSheetId="2">#REF!</definedName>
    <definedName name="Data222" localSheetId="0">#REF!</definedName>
    <definedName name="Data222" localSheetId="1">#REF!</definedName>
    <definedName name="Data222">#REF!</definedName>
    <definedName name="data2222" localSheetId="2">#REF!</definedName>
    <definedName name="data2222" localSheetId="0">#REF!</definedName>
    <definedName name="data2222" localSheetId="1">#REF!</definedName>
    <definedName name="data2222">#REF!</definedName>
    <definedName name="detail_name">OFFSET('[2]ค้นหาครุภัณฑ์ สิ่งก่อสร้าง'!$A$2,0,0,COUNTA('[2]ค้นหาครุภัณฑ์ สิ่งก่อสร้าง'!$A:$A),7)</definedName>
    <definedName name="_xlnm.Print_Titles" localSheetId="0">'แผน-ผล ก.พ.2565'!$A:$B</definedName>
    <definedName name="_xlnm.Print_Titles" localSheetId="1">'สรุป ก.พ 2565'!$A:$A</definedName>
    <definedName name="Query2" localSheetId="2">#REF!</definedName>
    <definedName name="Query2" localSheetId="0">#REF!</definedName>
    <definedName name="Query2" localSheetId="1">#REF!</definedName>
    <definedName name="Query2">#REF!</definedName>
    <definedName name="SAPBEXsysID" hidden="1">"BWP"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3" l="1"/>
  <c r="C9" i="5" s="1"/>
  <c r="E8" i="3" l="1"/>
  <c r="AC32" i="3" l="1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7" i="3"/>
  <c r="AC16" i="3"/>
  <c r="AC15" i="3"/>
  <c r="AC14" i="3"/>
  <c r="AC13" i="3"/>
  <c r="AC12" i="3"/>
  <c r="AC11" i="3"/>
  <c r="AC10" i="3"/>
  <c r="AC9" i="3"/>
  <c r="AC8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7" i="3"/>
  <c r="Z16" i="3"/>
  <c r="Z15" i="3"/>
  <c r="Z14" i="3"/>
  <c r="Z13" i="3"/>
  <c r="Z12" i="3"/>
  <c r="Z11" i="3"/>
  <c r="Z10" i="3"/>
  <c r="Z9" i="3"/>
  <c r="Z8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7" i="3"/>
  <c r="W16" i="3"/>
  <c r="W15" i="3"/>
  <c r="W14" i="3"/>
  <c r="W13" i="3"/>
  <c r="W12" i="3"/>
  <c r="W11" i="3"/>
  <c r="W10" i="3"/>
  <c r="W9" i="3"/>
  <c r="W8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7" i="3"/>
  <c r="T16" i="3"/>
  <c r="T15" i="3"/>
  <c r="T14" i="3"/>
  <c r="T13" i="3"/>
  <c r="T12" i="3"/>
  <c r="T11" i="3"/>
  <c r="T10" i="3"/>
  <c r="T9" i="3"/>
  <c r="T8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7" i="3"/>
  <c r="Q16" i="3"/>
  <c r="Q15" i="3"/>
  <c r="Q14" i="3"/>
  <c r="Q13" i="3"/>
  <c r="Q12" i="3"/>
  <c r="Q11" i="3"/>
  <c r="Q10" i="3"/>
  <c r="Q9" i="3"/>
  <c r="Q8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7" i="3"/>
  <c r="N16" i="3"/>
  <c r="N15" i="3"/>
  <c r="N14" i="3"/>
  <c r="N13" i="3"/>
  <c r="N12" i="3"/>
  <c r="N11" i="3"/>
  <c r="N10" i="3"/>
  <c r="N9" i="3"/>
  <c r="N8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7" i="3"/>
  <c r="K16" i="3"/>
  <c r="K15" i="3"/>
  <c r="K14" i="3"/>
  <c r="K13" i="3"/>
  <c r="K12" i="3"/>
  <c r="K11" i="3"/>
  <c r="K10" i="3"/>
  <c r="K9" i="3"/>
  <c r="K8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7" i="3"/>
  <c r="H16" i="3"/>
  <c r="H15" i="3"/>
  <c r="H14" i="3"/>
  <c r="H13" i="3"/>
  <c r="H12" i="3"/>
  <c r="H11" i="3"/>
  <c r="H10" i="3"/>
  <c r="H9" i="3"/>
  <c r="H8" i="3"/>
  <c r="E9" i="3"/>
  <c r="E10" i="3"/>
  <c r="E11" i="3"/>
  <c r="E12" i="3"/>
  <c r="E13" i="3"/>
  <c r="E14" i="3"/>
  <c r="E15" i="3"/>
  <c r="E16" i="3"/>
  <c r="E17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AD33" i="3"/>
  <c r="AC9" i="5" s="1"/>
  <c r="AB33" i="3"/>
  <c r="AA33" i="3"/>
  <c r="Z9" i="5" s="1"/>
  <c r="Y33" i="3"/>
  <c r="X33" i="3"/>
  <c r="W9" i="5" s="1"/>
  <c r="V33" i="3"/>
  <c r="U9" i="5" s="1"/>
  <c r="U33" i="3"/>
  <c r="T9" i="5" s="1"/>
  <c r="S33" i="3"/>
  <c r="R33" i="3"/>
  <c r="Q9" i="5" s="1"/>
  <c r="P33" i="3"/>
  <c r="O33" i="3"/>
  <c r="N9" i="5" s="1"/>
  <c r="M33" i="3"/>
  <c r="L33" i="3"/>
  <c r="K9" i="5" s="1"/>
  <c r="J33" i="3"/>
  <c r="I33" i="3"/>
  <c r="H9" i="5" s="1"/>
  <c r="G33" i="3"/>
  <c r="F33" i="3"/>
  <c r="E9" i="5" s="1"/>
  <c r="C33" i="3"/>
  <c r="B9" i="5" s="1"/>
  <c r="AE32" i="3"/>
  <c r="AF32" i="3" s="1"/>
  <c r="AE31" i="3"/>
  <c r="AF31" i="3" s="1"/>
  <c r="AE30" i="3"/>
  <c r="AF30" i="3" s="1"/>
  <c r="AE29" i="3"/>
  <c r="AF29" i="3" s="1"/>
  <c r="AE28" i="3"/>
  <c r="AF28" i="3" s="1"/>
  <c r="AE27" i="3"/>
  <c r="AF27" i="3" s="1"/>
  <c r="AE26" i="3"/>
  <c r="AF26" i="3" s="1"/>
  <c r="AE25" i="3"/>
  <c r="AF25" i="3" s="1"/>
  <c r="AE24" i="3"/>
  <c r="AF24" i="3" s="1"/>
  <c r="AE23" i="3"/>
  <c r="AF23" i="3" s="1"/>
  <c r="AE22" i="3"/>
  <c r="AF22" i="3" s="1"/>
  <c r="AE21" i="3"/>
  <c r="AF21" i="3" s="1"/>
  <c r="AE20" i="3"/>
  <c r="AF20" i="3" s="1"/>
  <c r="AE19" i="3"/>
  <c r="AF19" i="3" s="1"/>
  <c r="AD18" i="3"/>
  <c r="AC8" i="5" s="1"/>
  <c r="AB18" i="3"/>
  <c r="AA18" i="3"/>
  <c r="Z8" i="5" s="1"/>
  <c r="Y18" i="3"/>
  <c r="X8" i="5" s="1"/>
  <c r="X18" i="3"/>
  <c r="W8" i="5" s="1"/>
  <c r="V18" i="3"/>
  <c r="U18" i="3"/>
  <c r="T8" i="5" s="1"/>
  <c r="S18" i="3"/>
  <c r="R8" i="5" s="1"/>
  <c r="R18" i="3"/>
  <c r="Q8" i="5" s="1"/>
  <c r="P18" i="3"/>
  <c r="O8" i="5" s="1"/>
  <c r="O18" i="3"/>
  <c r="N8" i="5" s="1"/>
  <c r="M18" i="3"/>
  <c r="L8" i="5" s="1"/>
  <c r="L18" i="3"/>
  <c r="K8" i="5" s="1"/>
  <c r="J18" i="3"/>
  <c r="I18" i="3"/>
  <c r="H8" i="5" s="1"/>
  <c r="G18" i="3"/>
  <c r="F18" i="3"/>
  <c r="E8" i="5" s="1"/>
  <c r="D18" i="3"/>
  <c r="C8" i="5" s="1"/>
  <c r="C18" i="3"/>
  <c r="B8" i="5" s="1"/>
  <c r="AE17" i="3"/>
  <c r="AF17" i="3" s="1"/>
  <c r="AE16" i="3"/>
  <c r="AF16" i="3" s="1"/>
  <c r="AE15" i="3"/>
  <c r="AF15" i="3" s="1"/>
  <c r="AE14" i="3"/>
  <c r="AF14" i="3" s="1"/>
  <c r="AE13" i="3"/>
  <c r="AF13" i="3" s="1"/>
  <c r="AE12" i="3"/>
  <c r="AF12" i="3" s="1"/>
  <c r="AE11" i="3"/>
  <c r="AF11" i="3" s="1"/>
  <c r="AE10" i="3"/>
  <c r="AF10" i="3" s="1"/>
  <c r="AE9" i="3"/>
  <c r="AF9" i="3" s="1"/>
  <c r="AE8" i="3"/>
  <c r="AF8" i="3" s="1"/>
  <c r="H18" i="3" l="1"/>
  <c r="G8" i="5" s="1"/>
  <c r="F8" i="5"/>
  <c r="H33" i="3"/>
  <c r="G9" i="5" s="1"/>
  <c r="F9" i="5"/>
  <c r="N33" i="3"/>
  <c r="M9" i="5" s="1"/>
  <c r="L9" i="5"/>
  <c r="T33" i="3"/>
  <c r="S9" i="5" s="1"/>
  <c r="R9" i="5"/>
  <c r="Z33" i="3"/>
  <c r="Y9" i="5" s="1"/>
  <c r="X9" i="5"/>
  <c r="Z18" i="3"/>
  <c r="Y8" i="5" s="1"/>
  <c r="N18" i="3"/>
  <c r="M8" i="5" s="1"/>
  <c r="W33" i="3"/>
  <c r="V9" i="5" s="1"/>
  <c r="K18" i="3"/>
  <c r="J8" i="5" s="1"/>
  <c r="I8" i="5"/>
  <c r="W18" i="3"/>
  <c r="V8" i="5" s="1"/>
  <c r="U8" i="5"/>
  <c r="AC18" i="3"/>
  <c r="AB8" i="5" s="1"/>
  <c r="AA8" i="5"/>
  <c r="K33" i="3"/>
  <c r="J9" i="5" s="1"/>
  <c r="I9" i="5"/>
  <c r="Q33" i="3"/>
  <c r="P9" i="5" s="1"/>
  <c r="O9" i="5"/>
  <c r="AC33" i="3"/>
  <c r="AB9" i="5" s="1"/>
  <c r="AA9" i="5"/>
  <c r="Q18" i="3"/>
  <c r="P8" i="5" s="1"/>
  <c r="S34" i="3"/>
  <c r="T18" i="3"/>
  <c r="S8" i="5" s="1"/>
  <c r="D34" i="3"/>
  <c r="C10" i="5" s="1"/>
  <c r="G34" i="3"/>
  <c r="Y34" i="3"/>
  <c r="I34" i="3"/>
  <c r="H10" i="5" s="1"/>
  <c r="AA34" i="3"/>
  <c r="Z10" i="5" s="1"/>
  <c r="F34" i="3"/>
  <c r="E10" i="5" s="1"/>
  <c r="X34" i="3"/>
  <c r="W10" i="5" s="1"/>
  <c r="J34" i="3"/>
  <c r="AB34" i="3"/>
  <c r="L34" i="3"/>
  <c r="K10" i="5" s="1"/>
  <c r="AD34" i="3"/>
  <c r="AC10" i="5" s="1"/>
  <c r="E33" i="3"/>
  <c r="D9" i="5" s="1"/>
  <c r="E18" i="3"/>
  <c r="D8" i="5" s="1"/>
  <c r="R34" i="3"/>
  <c r="Q10" i="5" s="1"/>
  <c r="C34" i="3"/>
  <c r="U34" i="3"/>
  <c r="T10" i="5" s="1"/>
  <c r="M34" i="3"/>
  <c r="O34" i="3"/>
  <c r="N10" i="5" s="1"/>
  <c r="AE18" i="3"/>
  <c r="AE33" i="3"/>
  <c r="P34" i="3"/>
  <c r="V34" i="3"/>
  <c r="AF33" i="3" l="1"/>
  <c r="AE9" i="5" s="1"/>
  <c r="AD9" i="5"/>
  <c r="W34" i="3"/>
  <c r="V10" i="5" s="1"/>
  <c r="U10" i="5"/>
  <c r="AF18" i="3"/>
  <c r="AE8" i="5" s="1"/>
  <c r="AD8" i="5"/>
  <c r="C36" i="3"/>
  <c r="C41" i="3" s="1"/>
  <c r="B10" i="5"/>
  <c r="Z34" i="3"/>
  <c r="Y10" i="5" s="1"/>
  <c r="X10" i="5"/>
  <c r="T34" i="3"/>
  <c r="S10" i="5" s="1"/>
  <c r="R10" i="5"/>
  <c r="K34" i="3"/>
  <c r="J10" i="5" s="1"/>
  <c r="I10" i="5"/>
  <c r="D36" i="3"/>
  <c r="D41" i="3" s="1"/>
  <c r="H34" i="3"/>
  <c r="G10" i="5" s="1"/>
  <c r="F10" i="5"/>
  <c r="Q34" i="3"/>
  <c r="P10" i="5" s="1"/>
  <c r="O10" i="5"/>
  <c r="N34" i="3"/>
  <c r="M10" i="5" s="1"/>
  <c r="L10" i="5"/>
  <c r="AC34" i="3"/>
  <c r="AB10" i="5" s="1"/>
  <c r="AA10" i="5"/>
  <c r="E34" i="3"/>
  <c r="D10" i="5" s="1"/>
  <c r="AE34" i="3"/>
  <c r="AF34" i="3" l="1"/>
  <c r="AE10" i="5" s="1"/>
  <c r="AD10" i="5"/>
  <c r="L38" i="2"/>
  <c r="L37" i="2"/>
  <c r="L36" i="2"/>
  <c r="L35" i="2"/>
  <c r="L33" i="2"/>
  <c r="K31" i="2"/>
  <c r="J31" i="2"/>
  <c r="I31" i="2"/>
  <c r="H31" i="2"/>
  <c r="G31" i="2"/>
  <c r="F31" i="2"/>
  <c r="E31" i="2"/>
  <c r="D31" i="2"/>
  <c r="C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K16" i="2"/>
  <c r="K32" i="2" s="1"/>
  <c r="K34" i="2" s="1"/>
  <c r="K39" i="2" s="1"/>
  <c r="J16" i="2"/>
  <c r="J32" i="2" s="1"/>
  <c r="J34" i="2" s="1"/>
  <c r="J39" i="2" s="1"/>
  <c r="I16" i="2"/>
  <c r="I32" i="2" s="1"/>
  <c r="I34" i="2" s="1"/>
  <c r="I39" i="2" s="1"/>
  <c r="H16" i="2"/>
  <c r="G16" i="2"/>
  <c r="G32" i="2" s="1"/>
  <c r="G34" i="2" s="1"/>
  <c r="G39" i="2" s="1"/>
  <c r="F16" i="2"/>
  <c r="F32" i="2" s="1"/>
  <c r="F34" i="2" s="1"/>
  <c r="F39" i="2" s="1"/>
  <c r="E16" i="2"/>
  <c r="E32" i="2" s="1"/>
  <c r="E34" i="2" s="1"/>
  <c r="E39" i="2" s="1"/>
  <c r="D16" i="2"/>
  <c r="D32" i="2" s="1"/>
  <c r="D34" i="2" s="1"/>
  <c r="D39" i="2" s="1"/>
  <c r="C16" i="2"/>
  <c r="C32" i="2" s="1"/>
  <c r="C34" i="2" s="1"/>
  <c r="C39" i="2" s="1"/>
  <c r="L15" i="2"/>
  <c r="L14" i="2"/>
  <c r="L13" i="2"/>
  <c r="L12" i="2"/>
  <c r="L11" i="2"/>
  <c r="L10" i="2"/>
  <c r="L9" i="2"/>
  <c r="L8" i="2"/>
  <c r="L7" i="2"/>
  <c r="L6" i="2"/>
  <c r="L16" i="2" l="1"/>
  <c r="L32" i="2" s="1"/>
  <c r="L34" i="2" s="1"/>
  <c r="L39" i="2" s="1"/>
  <c r="H32" i="2"/>
  <c r="H34" i="2" s="1"/>
  <c r="H39" i="2" s="1"/>
  <c r="L31" i="2"/>
</calcChain>
</file>

<file path=xl/sharedStrings.xml><?xml version="1.0" encoding="utf-8"?>
<sst xmlns="http://schemas.openxmlformats.org/spreadsheetml/2006/main" count="259" uniqueCount="105">
  <si>
    <t>จังหวัดสระแก้ว</t>
  </si>
  <si>
    <t>ประจำปีงบประมาณ พ.ศ. 2565</t>
  </si>
  <si>
    <t xml:space="preserve"> รายการ</t>
  </si>
  <si>
    <t>ผลการดำเนินงาน</t>
  </si>
  <si>
    <t>ร้อยละ</t>
  </si>
  <si>
    <t>PC01</t>
  </si>
  <si>
    <t>รายรับ UC</t>
  </si>
  <si>
    <t>PC02</t>
  </si>
  <si>
    <t>รายได้จาก  EMS</t>
  </si>
  <si>
    <t>PC03</t>
  </si>
  <si>
    <t>รายได้ค่ารักษาเบิกต้นสังกัด</t>
  </si>
  <si>
    <t>PC04</t>
  </si>
  <si>
    <t>รายได้ค่ารักษา อปท.</t>
  </si>
  <si>
    <t>PC05</t>
  </si>
  <si>
    <t>รายได้ค่ารักษาเบิกจ่ายตรงกรมบัญชีกลาง</t>
  </si>
  <si>
    <t>PC06</t>
  </si>
  <si>
    <t>รายได้ประกันสังคม</t>
  </si>
  <si>
    <t>PC07</t>
  </si>
  <si>
    <t>รายได้แรงงานต่างด้าว</t>
  </si>
  <si>
    <t>PC08</t>
  </si>
  <si>
    <t>รายได้ค่ารักษาและบริการอื่น ๆ</t>
  </si>
  <si>
    <t>PC09</t>
  </si>
  <si>
    <t>รายได้อื่น</t>
  </si>
  <si>
    <t>PC10</t>
  </si>
  <si>
    <t>รายได้งบลงทุน</t>
  </si>
  <si>
    <t>รวมรายรับ</t>
  </si>
  <si>
    <t>PC11</t>
  </si>
  <si>
    <t>ค่ายา</t>
  </si>
  <si>
    <t>PC12</t>
  </si>
  <si>
    <t>ค่าวัสดุเภสัชกรรม</t>
  </si>
  <si>
    <t>PC13</t>
  </si>
  <si>
    <t>ค่าวัสดุการแพทย์ทั่วไป</t>
  </si>
  <si>
    <t>PC14</t>
  </si>
  <si>
    <t>ค่าเวัสดุวิทยาศาสตร์และการแพทย์</t>
  </si>
  <si>
    <t>PC15</t>
  </si>
  <si>
    <t>ค่าวัสดุเอกซเรย์</t>
  </si>
  <si>
    <t>PC16</t>
  </si>
  <si>
    <t>ค่าวัสดุทันตกรรม</t>
  </si>
  <si>
    <t>PC17</t>
  </si>
  <si>
    <t>ค่าจ้างชั่วคราว/พกส./ค่าจ้างเหมาบุคลากรอื่น</t>
  </si>
  <si>
    <t>PC18</t>
  </si>
  <si>
    <t>ค่าตอบแทน</t>
  </si>
  <si>
    <t>PC19</t>
  </si>
  <si>
    <t xml:space="preserve">ค่าใช้จ่ายบุคลากรอื่น </t>
  </si>
  <si>
    <t>PC20</t>
  </si>
  <si>
    <t>ค่าใช้สอย</t>
  </si>
  <si>
    <t>PC21</t>
  </si>
  <si>
    <t xml:space="preserve">ค่าสาธารณูปโภค </t>
  </si>
  <si>
    <t>PC22</t>
  </si>
  <si>
    <t xml:space="preserve">วัสดุใช้ไป </t>
  </si>
  <si>
    <t>PC23</t>
  </si>
  <si>
    <t>ค่าใช้จ่ายอื่น</t>
  </si>
  <si>
    <t>PC24</t>
  </si>
  <si>
    <t>ค่าครุภัณฑ์ สิ่งก่อสร้างฯ</t>
  </si>
  <si>
    <t>รวมรายจ่าย</t>
  </si>
  <si>
    <t>รายรับสูง (ต่ำ) กว่ารายจ่าย</t>
  </si>
  <si>
    <r>
      <rPr>
        <u/>
        <sz val="16"/>
        <color rgb="FF0070C0"/>
        <rFont val="Calibri"/>
        <family val="2"/>
        <scheme val="minor"/>
      </rPr>
      <t>บวก</t>
    </r>
    <r>
      <rPr>
        <sz val="16"/>
        <color theme="1"/>
        <rFont val="Calibri"/>
        <family val="2"/>
        <scheme val="minor"/>
      </rPr>
      <t xml:space="preserve"> เงินบำรุงคงเหลือยกมาต้นงวด</t>
    </r>
  </si>
  <si>
    <t>เงินคงเหลือทั้งสิ้น</t>
  </si>
  <si>
    <t>D01</t>
  </si>
  <si>
    <r>
      <rPr>
        <sz val="16"/>
        <color rgb="FFFF0000"/>
        <rFont val="Calibri"/>
        <family val="2"/>
        <scheme val="minor"/>
      </rPr>
      <t xml:space="preserve">                                              </t>
    </r>
    <r>
      <rPr>
        <u/>
        <sz val="16"/>
        <color rgb="FFFF0000"/>
        <rFont val="Calibri"/>
        <family val="2"/>
        <scheme val="minor"/>
      </rPr>
      <t xml:space="preserve"> หัก</t>
    </r>
    <r>
      <rPr>
        <sz val="16"/>
        <color theme="1"/>
        <rFont val="Calibri"/>
        <family val="2"/>
        <scheme val="minor"/>
      </rPr>
      <t xml:space="preserve"> เงินกองทุน UC รอจัดสรร ณ 30 ก.ย. 2564</t>
    </r>
  </si>
  <si>
    <t>D02</t>
  </si>
  <si>
    <r>
      <t xml:space="preserve">                                              </t>
    </r>
    <r>
      <rPr>
        <u/>
        <sz val="16"/>
        <color rgb="FFFF0000"/>
        <rFont val="Calibri"/>
        <family val="2"/>
        <scheme val="minor"/>
      </rPr>
      <t>หัก</t>
    </r>
    <r>
      <rPr>
        <sz val="16"/>
        <color theme="1"/>
        <rFont val="Calibri"/>
        <family val="2"/>
        <scheme val="minor"/>
      </rPr>
      <t xml:space="preserve"> เงินกองทุนแรงงานต่างด้าว ณ 30 ก.ย. 2564</t>
    </r>
  </si>
  <si>
    <t>D03</t>
  </si>
  <si>
    <r>
      <t xml:space="preserve">                                              </t>
    </r>
    <r>
      <rPr>
        <u/>
        <sz val="16"/>
        <color rgb="FFFF0000"/>
        <rFont val="Calibri"/>
        <family val="2"/>
        <scheme val="minor"/>
      </rPr>
      <t>หัก</t>
    </r>
    <r>
      <rPr>
        <sz val="16"/>
        <color theme="1"/>
        <rFont val="Calibri"/>
        <family val="2"/>
        <scheme val="minor"/>
      </rPr>
      <t xml:space="preserve"> เงินกองทุนประกันสังคม ณ 30 ก.ย. 2564</t>
    </r>
  </si>
  <si>
    <t>D04</t>
  </si>
  <si>
    <r>
      <t xml:space="preserve">                                             </t>
    </r>
    <r>
      <rPr>
        <u/>
        <sz val="16"/>
        <color rgb="FFFF0000"/>
        <rFont val="Calibri"/>
        <family val="2"/>
        <scheme val="minor"/>
      </rPr>
      <t>หัก</t>
    </r>
    <r>
      <rPr>
        <sz val="16"/>
        <color theme="1"/>
        <rFont val="Calibri"/>
        <family val="2"/>
        <scheme val="minor"/>
      </rPr>
      <t xml:space="preserve"> ภาระผูกพัน ณ 30 ก.ย. 2564</t>
    </r>
  </si>
  <si>
    <t xml:space="preserve">            เงินบำรุงคงเหลือหลังเงินกองทุนรอจัดสรรและภาระผูกพัน</t>
  </si>
  <si>
    <t>อนุมัติ</t>
  </si>
  <si>
    <t>นายแพทย์ประภาส  ผูกดวง</t>
  </si>
  <si>
    <t>นายแพทย์สาธารณสุขจังหวัดสระแก้ว</t>
  </si>
  <si>
    <t>แผนประมาณการรายงานการรับ-จ่ายเงินบำรุง</t>
  </si>
  <si>
    <t>รพ.สมเด็จพระยุพราชสระแก้ว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</si>
  <si>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</si>
  <si>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</si>
  <si>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</si>
  <si>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</si>
  <si>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</si>
  <si>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</si>
  <si>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</si>
  <si>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</si>
  <si>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สระแก้ว</t>
  </si>
  <si>
    <t>แผนรับ-จ่าย ปี 2565</t>
  </si>
  <si>
    <t>โรงพยาบาลสมเด็จพระยุพราชสระแก้ว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</si>
  <si>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</si>
  <si>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</si>
  <si>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</si>
  <si>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</si>
  <si>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โรงพยาบาลอรัญประเทศ</t>
  </si>
  <si>
    <t>โรงพยาบาลเขาฉกรรจ์</t>
  </si>
  <si>
    <t>โรงพยาบาลวังสมบูรณ์</t>
  </si>
  <si>
    <t>โรงพยาบาลโคกสูง</t>
  </si>
  <si>
    <t>จังหวัดสระแก้ว  ประจำปีงบประมาณ พ.ศ. 2565</t>
  </si>
  <si>
    <t>การกำกับติดตามการรับ-จ่ายเงินบำรุง</t>
  </si>
  <si>
    <r>
      <rPr>
        <u/>
        <sz val="18"/>
        <color rgb="FF0070C0"/>
        <rFont val="Calibri"/>
        <family val="2"/>
        <scheme val="minor"/>
      </rPr>
      <t>บวก</t>
    </r>
    <r>
      <rPr>
        <sz val="18"/>
        <color theme="1"/>
        <rFont val="Calibri"/>
        <family val="2"/>
        <scheme val="minor"/>
      </rPr>
      <t xml:space="preserve"> เงินบำรุงคงเหลือยกมาต้นงวด</t>
    </r>
  </si>
  <si>
    <r>
      <rPr>
        <sz val="18"/>
        <color rgb="FFFF0000"/>
        <rFont val="Calibri"/>
        <family val="2"/>
        <scheme val="minor"/>
      </rPr>
      <t xml:space="preserve">                                              </t>
    </r>
    <r>
      <rPr>
        <u/>
        <sz val="18"/>
        <color rgb="FFFF0000"/>
        <rFont val="Calibri"/>
        <family val="2"/>
        <scheme val="minor"/>
      </rPr>
      <t xml:space="preserve"> หัก</t>
    </r>
    <r>
      <rPr>
        <sz val="18"/>
        <color theme="1"/>
        <rFont val="Calibri"/>
        <family val="2"/>
        <scheme val="minor"/>
      </rPr>
      <t xml:space="preserve"> เงินกองทุน UC รอจัดสรร ณ 30 ก.ย. 2564</t>
    </r>
  </si>
  <si>
    <r>
      <t xml:space="preserve">                                              </t>
    </r>
    <r>
      <rPr>
        <u/>
        <sz val="18"/>
        <color rgb="FFFF0000"/>
        <rFont val="Calibri"/>
        <family val="2"/>
        <scheme val="minor"/>
      </rPr>
      <t>หัก</t>
    </r>
    <r>
      <rPr>
        <sz val="18"/>
        <color theme="1"/>
        <rFont val="Calibri"/>
        <family val="2"/>
        <scheme val="minor"/>
      </rPr>
      <t xml:space="preserve"> เงินกองทุนแรงงานต่างด้าว ณ 30 ก.ย. 2564</t>
    </r>
  </si>
  <si>
    <r>
      <t xml:space="preserve">                                              </t>
    </r>
    <r>
      <rPr>
        <u/>
        <sz val="18"/>
        <color rgb="FFFF0000"/>
        <rFont val="Calibri"/>
        <family val="2"/>
        <scheme val="minor"/>
      </rPr>
      <t>หัก</t>
    </r>
    <r>
      <rPr>
        <sz val="18"/>
        <color theme="1"/>
        <rFont val="Calibri"/>
        <family val="2"/>
        <scheme val="minor"/>
      </rPr>
      <t xml:space="preserve"> เงินกองทุนประกันสังคม ณ 30 ก.ย. 2564</t>
    </r>
  </si>
  <si>
    <r>
      <t xml:space="preserve">                                             </t>
    </r>
    <r>
      <rPr>
        <u/>
        <sz val="18"/>
        <color rgb="FFFF0000"/>
        <rFont val="Calibri"/>
        <family val="2"/>
        <scheme val="minor"/>
      </rPr>
      <t>หัก</t>
    </r>
    <r>
      <rPr>
        <sz val="18"/>
        <color theme="1"/>
        <rFont val="Calibri"/>
        <family val="2"/>
        <scheme val="minor"/>
      </rPr>
      <t xml:space="preserve"> ภาระผูกพัน ณ 30 ก.ย. 2564</t>
    </r>
  </si>
  <si>
    <t>ประจำเดือน ธันวาคม 2564</t>
  </si>
  <si>
    <t>ธ.ค 64</t>
  </si>
  <si>
    <t>รวมรายรับทั้งสิ้น</t>
  </si>
  <si>
    <t>รวมรายจ่ายทั้งสิ้น</t>
  </si>
  <si>
    <t>รายการ</t>
  </si>
  <si>
    <t>ประจำเดือน ก.พ. 2565</t>
  </si>
  <si>
    <t>ก.พ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</si>
</sst>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 ;[Red]\-#,##0.00\ "/>
    <numFmt numFmtId="165" formatCode="[$-D00041E]0.#"/>
    <numFmt numFmtId="166" formatCode="_(* #,##0.00_);_(* \(#,##0.00\);_(* &quot;-&quot;??_);_(@_)"/>
    <numFmt numFmtId="167" formatCode="0.000"/>
    <numFmt numFmtId="168" formatCode="&quot; &quot;#,##0.00&quot; &quot;;&quot;-&quot;#,##0.00&quot; &quot;;&quot; -&quot;00&quot; &quot;;&quot; &quot;@&quot; &quot;"/>
  </numFmts>
  <fonts count="9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6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1"/>
      <color theme="1"/>
      <name val="Calibri"/>
      <family val="2"/>
      <scheme val="minor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name val="Cordia New"/>
      <family val="2"/>
    </font>
    <font>
      <sz val="14"/>
      <color indexed="8"/>
      <name val="Angsana New"/>
      <family val="1"/>
    </font>
    <font>
      <sz val="10"/>
      <color indexed="8"/>
      <name val="Tahoma"/>
      <family val="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1"/>
      <color rgb="FF000000"/>
      <name val="Calibri"/>
      <family val="2"/>
      <charset val="22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2"/>
      <color indexed="8"/>
      <name val="Verdana"/>
      <family val="2"/>
    </font>
    <font>
      <sz val="11"/>
      <color theme="1"/>
      <name val="Calibri"/>
      <family val="2"/>
      <charset val="222"/>
    </font>
    <font>
      <sz val="10"/>
      <name val="MS Sans Serif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0"/>
      <name val="Arial"/>
      <family val="2"/>
      <charset val="22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rgb="FF0070C0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66">
    <xf numFmtId="0" fontId="0" fillId="0" borderId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165" fontId="13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165" fontId="13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165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165" fontId="13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5" fontId="13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165" fontId="13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65" fontId="13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165" fontId="13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165" fontId="13" fillId="10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165" fontId="13" fillId="5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65" fontId="13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65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65" fontId="16" fillId="12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65" fontId="16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65" fontId="16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65" fontId="16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65" fontId="16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165" fontId="16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165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165" fontId="16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165" fontId="16" fillId="18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65" fontId="16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65" fontId="16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165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5" fontId="19" fillId="3" borderId="0" applyNumberFormat="0" applyBorder="0" applyAlignment="0" applyProtection="0"/>
    <xf numFmtId="0" fontId="20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165" fontId="22" fillId="20" borderId="9" applyNumberFormat="0" applyAlignment="0" applyProtection="0"/>
    <xf numFmtId="0" fontId="23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165" fontId="25" fillId="21" borderId="10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165" fontId="39" fillId="4" borderId="0" applyNumberFormat="0" applyBorder="0" applyAlignment="0" applyProtection="0"/>
    <xf numFmtId="0" fontId="40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165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165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165" fontId="48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0" fontId="49" fillId="7" borderId="9" applyNumberFormat="0" applyAlignment="0" applyProtection="0"/>
    <xf numFmtId="0" fontId="50" fillId="7" borderId="9" applyNumberFormat="0" applyAlignment="0" applyProtection="0"/>
    <xf numFmtId="0" fontId="50" fillId="7" borderId="9" applyNumberFormat="0" applyAlignment="0" applyProtection="0"/>
    <xf numFmtId="165" fontId="51" fillId="7" borderId="9" applyNumberFormat="0" applyAlignment="0" applyProtection="0"/>
    <xf numFmtId="0" fontId="52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165" fontId="54" fillId="0" borderId="14" applyNumberFormat="0" applyFill="0" applyAlignment="0" applyProtection="0"/>
    <xf numFmtId="0" fontId="55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165" fontId="57" fillId="22" borderId="0" applyNumberFormat="0" applyBorder="0" applyAlignment="0" applyProtection="0"/>
    <xf numFmtId="0" fontId="26" fillId="0" borderId="0"/>
    <xf numFmtId="0" fontId="5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9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9" fillId="0" borderId="0"/>
    <xf numFmtId="0" fontId="28" fillId="0" borderId="0"/>
    <xf numFmtId="0" fontId="28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1" fillId="0" borderId="0"/>
    <xf numFmtId="0" fontId="3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3" fillId="0" borderId="0" applyNumberFormat="0" applyFill="0" applyBorder="0" applyProtection="0">
      <alignment vertical="top"/>
    </xf>
    <xf numFmtId="0" fontId="26" fillId="0" borderId="0"/>
    <xf numFmtId="0" fontId="26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6" fillId="0" borderId="0"/>
    <xf numFmtId="0" fontId="12" fillId="0" borderId="0" applyFill="0" applyProtection="0"/>
    <xf numFmtId="0" fontId="27" fillId="0" borderId="0"/>
    <xf numFmtId="165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65" fillId="0" borderId="0"/>
    <xf numFmtId="0" fontId="1" fillId="0" borderId="0"/>
    <xf numFmtId="0" fontId="2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 applyNumberFormat="0" applyFill="0" applyBorder="0" applyProtection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26" fillId="23" borderId="15" applyNumberFormat="0" applyFont="0" applyAlignment="0" applyProtection="0"/>
    <xf numFmtId="0" fontId="26" fillId="23" borderId="15" applyNumberFormat="0" applyFont="0" applyAlignment="0" applyProtection="0"/>
    <xf numFmtId="0" fontId="26" fillId="23" borderId="15" applyNumberFormat="0" applyFont="0" applyAlignment="0" applyProtection="0"/>
    <xf numFmtId="0" fontId="26" fillId="23" borderId="15" applyNumberFormat="0" applyFont="0" applyAlignment="0" applyProtection="0"/>
    <xf numFmtId="0" fontId="26" fillId="23" borderId="15" applyNumberFormat="0" applyFont="0" applyAlignment="0" applyProtection="0"/>
    <xf numFmtId="165" fontId="12" fillId="23" borderId="15" applyNumberFormat="0" applyFont="0" applyAlignment="0" applyProtection="0"/>
    <xf numFmtId="165" fontId="12" fillId="23" borderId="15" applyNumberFormat="0" applyFont="0" applyAlignment="0" applyProtection="0"/>
    <xf numFmtId="0" fontId="66" fillId="20" borderId="16" applyNumberFormat="0" applyAlignment="0" applyProtection="0"/>
    <xf numFmtId="0" fontId="67" fillId="20" borderId="16" applyNumberFormat="0" applyAlignment="0" applyProtection="0"/>
    <xf numFmtId="0" fontId="67" fillId="20" borderId="16" applyNumberFormat="0" applyAlignment="0" applyProtection="0"/>
    <xf numFmtId="165" fontId="68" fillId="20" borderId="16" applyNumberFormat="0" applyAlignment="0" applyProtection="0"/>
    <xf numFmtId="9" fontId="3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/>
    <xf numFmtId="0" fontId="70" fillId="0" borderId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5" fontId="73" fillId="0" borderId="0" applyNumberFormat="0" applyFill="0" applyBorder="0" applyAlignment="0" applyProtection="0"/>
    <xf numFmtId="0" fontId="74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165" fontId="76" fillId="0" borderId="17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6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6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0" fillId="0" borderId="0"/>
    <xf numFmtId="0" fontId="31" fillId="0" borderId="0"/>
    <xf numFmtId="0" fontId="30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1" fillId="0" borderId="0" applyNumberFormat="0" applyFont="0" applyBorder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1" fillId="0" borderId="0"/>
    <xf numFmtId="0" fontId="26" fillId="0" borderId="0"/>
    <xf numFmtId="0" fontId="1" fillId="0" borderId="0"/>
    <xf numFmtId="0" fontId="1" fillId="0" borderId="0"/>
    <xf numFmtId="0" fontId="11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0" fillId="0" borderId="0"/>
  </cellStyleXfs>
  <cellXfs count="14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85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83" fillId="0" borderId="0" xfId="0" applyFont="1" applyAlignment="1"/>
    <xf numFmtId="0" fontId="85" fillId="0" borderId="0" xfId="0" applyFont="1" applyAlignment="1"/>
    <xf numFmtId="0" fontId="85" fillId="0" borderId="0" xfId="0" applyFont="1" applyAlignment="1">
      <alignment horizontal="center"/>
    </xf>
    <xf numFmtId="0" fontId="85" fillId="0" borderId="8" xfId="0" applyFont="1" applyBorder="1" applyAlignment="1">
      <alignment horizontal="center"/>
    </xf>
    <xf numFmtId="0" fontId="84" fillId="0" borderId="0" xfId="0" applyFont="1" applyAlignment="1"/>
    <xf numFmtId="164" fontId="84" fillId="0" borderId="8" xfId="0" applyNumberFormat="1" applyFont="1" applyBorder="1" applyAlignment="1"/>
    <xf numFmtId="0" fontId="85" fillId="0" borderId="8" xfId="0" applyFont="1" applyBorder="1" applyAlignment="1">
      <alignment horizontal="right"/>
    </xf>
    <xf numFmtId="164" fontId="85" fillId="0" borderId="8" xfId="0" applyNumberFormat="1" applyFont="1" applyBorder="1" applyAlignment="1"/>
    <xf numFmtId="0" fontId="82" fillId="24" borderId="4" xfId="0" applyFont="1" applyFill="1" applyBorder="1" applyAlignment="1">
      <alignment horizontal="center" vertical="center"/>
    </xf>
    <xf numFmtId="0" fontId="82" fillId="27" borderId="4" xfId="0" applyFont="1" applyFill="1" applyBorder="1" applyAlignment="1">
      <alignment horizontal="center" vertical="center"/>
    </xf>
    <xf numFmtId="0" fontId="82" fillId="25" borderId="4" xfId="0" applyFont="1" applyFill="1" applyBorder="1" applyAlignment="1">
      <alignment horizontal="center" vertical="center"/>
    </xf>
    <xf numFmtId="0" fontId="82" fillId="26" borderId="4" xfId="0" applyFont="1" applyFill="1" applyBorder="1" applyAlignment="1">
      <alignment horizontal="center" vertical="center"/>
    </xf>
    <xf numFmtId="0" fontId="82" fillId="28" borderId="4" xfId="0" applyFont="1" applyFill="1" applyBorder="1" applyAlignment="1">
      <alignment horizontal="center" vertical="center"/>
    </xf>
    <xf numFmtId="0" fontId="82" fillId="29" borderId="4" xfId="0" applyFont="1" applyFill="1" applyBorder="1" applyAlignment="1">
      <alignment horizontal="center" vertical="center"/>
    </xf>
    <xf numFmtId="0" fontId="82" fillId="24" borderId="7" xfId="0" applyFont="1" applyFill="1" applyBorder="1" applyAlignment="1">
      <alignment horizontal="center" vertical="center"/>
    </xf>
    <xf numFmtId="0" fontId="82" fillId="27" borderId="7" xfId="0" applyFont="1" applyFill="1" applyBorder="1" applyAlignment="1">
      <alignment horizontal="center" vertical="center"/>
    </xf>
    <xf numFmtId="0" fontId="82" fillId="25" borderId="7" xfId="0" applyFont="1" applyFill="1" applyBorder="1" applyAlignment="1">
      <alignment horizontal="center" vertical="center"/>
    </xf>
    <xf numFmtId="0" fontId="82" fillId="26" borderId="7" xfId="0" applyFont="1" applyFill="1" applyBorder="1" applyAlignment="1">
      <alignment horizontal="center" vertical="center"/>
    </xf>
    <xf numFmtId="0" fontId="82" fillId="28" borderId="7" xfId="0" applyFont="1" applyFill="1" applyBorder="1" applyAlignment="1">
      <alignment horizontal="center" vertical="center"/>
    </xf>
    <xf numFmtId="0" fontId="82" fillId="29" borderId="7" xfId="0" applyFont="1" applyFill="1" applyBorder="1" applyAlignment="1">
      <alignment horizontal="center" vertical="center"/>
    </xf>
    <xf numFmtId="0" fontId="82" fillId="0" borderId="0" xfId="0" applyFont="1" applyAlignment="1">
      <alignment wrapText="1"/>
    </xf>
    <xf numFmtId="0" fontId="82" fillId="0" borderId="0" xfId="0" applyFont="1" applyAlignment="1">
      <alignment horizontal="center" wrapText="1"/>
    </xf>
    <xf numFmtId="0" fontId="84" fillId="0" borderId="0" xfId="0" applyFont="1" applyAlignment="1">
      <alignment horizontal="center"/>
    </xf>
    <xf numFmtId="0" fontId="84" fillId="0" borderId="1" xfId="0" applyFont="1" applyBorder="1" applyAlignment="1"/>
    <xf numFmtId="0" fontId="9" fillId="0" borderId="0" xfId="0" applyFont="1" applyAlignment="1">
      <alignment horizontal="center" vertical="center"/>
    </xf>
    <xf numFmtId="0" fontId="85" fillId="0" borderId="8" xfId="0" applyFont="1" applyBorder="1" applyAlignment="1">
      <alignment horizontal="center" vertical="center"/>
    </xf>
    <xf numFmtId="0" fontId="85" fillId="0" borderId="8" xfId="0" applyFont="1" applyBorder="1" applyAlignment="1">
      <alignment vertical="center"/>
    </xf>
    <xf numFmtId="0" fontId="84" fillId="0" borderId="0" xfId="0" applyFont="1" applyAlignment="1">
      <alignment vertical="center"/>
    </xf>
    <xf numFmtId="164" fontId="84" fillId="0" borderId="8" xfId="0" applyNumberFormat="1" applyFont="1" applyBorder="1" applyAlignment="1">
      <alignment vertical="center"/>
    </xf>
    <xf numFmtId="164" fontId="85" fillId="30" borderId="8" xfId="0" applyNumberFormat="1" applyFont="1" applyFill="1" applyBorder="1" applyAlignment="1">
      <alignment vertical="center"/>
    </xf>
    <xf numFmtId="164" fontId="84" fillId="30" borderId="8" xfId="0" applyNumberFormat="1" applyFont="1" applyFill="1" applyBorder="1" applyAlignment="1">
      <alignment vertical="center"/>
    </xf>
    <xf numFmtId="164" fontId="85" fillId="31" borderId="8" xfId="0" applyNumberFormat="1" applyFont="1" applyFill="1" applyBorder="1" applyAlignment="1">
      <alignment vertical="center"/>
    </xf>
    <xf numFmtId="164" fontId="84" fillId="31" borderId="8" xfId="0" applyNumberFormat="1" applyFont="1" applyFill="1" applyBorder="1" applyAlignment="1">
      <alignment vertical="center"/>
    </xf>
    <xf numFmtId="164" fontId="85" fillId="32" borderId="8" xfId="0" applyNumberFormat="1" applyFont="1" applyFill="1" applyBorder="1" applyAlignment="1">
      <alignment vertical="center"/>
    </xf>
    <xf numFmtId="164" fontId="84" fillId="32" borderId="8" xfId="0" applyNumberFormat="1" applyFont="1" applyFill="1" applyBorder="1" applyAlignment="1">
      <alignment vertical="center"/>
    </xf>
    <xf numFmtId="164" fontId="85" fillId="33" borderId="8" xfId="0" applyNumberFormat="1" applyFont="1" applyFill="1" applyBorder="1" applyAlignment="1">
      <alignment vertical="center"/>
    </xf>
    <xf numFmtId="164" fontId="84" fillId="33" borderId="8" xfId="0" applyNumberFormat="1" applyFont="1" applyFill="1" applyBorder="1" applyAlignment="1">
      <alignment vertical="center"/>
    </xf>
    <xf numFmtId="164" fontId="85" fillId="34" borderId="8" xfId="0" applyNumberFormat="1" applyFont="1" applyFill="1" applyBorder="1" applyAlignment="1">
      <alignment vertical="center"/>
    </xf>
    <xf numFmtId="164" fontId="84" fillId="34" borderId="8" xfId="0" applyNumberFormat="1" applyFont="1" applyFill="1" applyBorder="1" applyAlignment="1">
      <alignment vertical="center"/>
    </xf>
    <xf numFmtId="164" fontId="85" fillId="35" borderId="8" xfId="0" applyNumberFormat="1" applyFont="1" applyFill="1" applyBorder="1" applyAlignment="1">
      <alignment vertical="center"/>
    </xf>
    <xf numFmtId="164" fontId="84" fillId="35" borderId="8" xfId="0" applyNumberFormat="1" applyFont="1" applyFill="1" applyBorder="1" applyAlignment="1">
      <alignment vertical="center"/>
    </xf>
    <xf numFmtId="164" fontId="85" fillId="36" borderId="8" xfId="0" applyNumberFormat="1" applyFont="1" applyFill="1" applyBorder="1" applyAlignment="1">
      <alignment vertical="center"/>
    </xf>
    <xf numFmtId="164" fontId="84" fillId="36" borderId="8" xfId="0" applyNumberFormat="1" applyFont="1" applyFill="1" applyBorder="1" applyAlignment="1">
      <alignment vertical="center"/>
    </xf>
    <xf numFmtId="0" fontId="90" fillId="24" borderId="4" xfId="0" applyFont="1" applyFill="1" applyBorder="1" applyAlignment="1">
      <alignment horizontal="center" vertical="center"/>
    </xf>
    <xf numFmtId="0" fontId="90" fillId="27" borderId="4" xfId="0" applyFont="1" applyFill="1" applyBorder="1" applyAlignment="1">
      <alignment horizontal="center" vertical="center"/>
    </xf>
    <xf numFmtId="0" fontId="90" fillId="25" borderId="4" xfId="0" applyFont="1" applyFill="1" applyBorder="1" applyAlignment="1">
      <alignment horizontal="center" vertical="center"/>
    </xf>
    <xf numFmtId="0" fontId="90" fillId="26" borderId="4" xfId="0" applyFont="1" applyFill="1" applyBorder="1" applyAlignment="1">
      <alignment horizontal="center" vertical="center"/>
    </xf>
    <xf numFmtId="0" fontId="90" fillId="28" borderId="4" xfId="0" applyFont="1" applyFill="1" applyBorder="1" applyAlignment="1">
      <alignment horizontal="center" vertical="center"/>
    </xf>
    <xf numFmtId="0" fontId="90" fillId="29" borderId="4" xfId="0" applyFont="1" applyFill="1" applyBorder="1" applyAlignment="1">
      <alignment horizontal="center" vertical="center"/>
    </xf>
    <xf numFmtId="0" fontId="90" fillId="24" borderId="7" xfId="0" applyFont="1" applyFill="1" applyBorder="1" applyAlignment="1">
      <alignment horizontal="center" vertical="center"/>
    </xf>
    <xf numFmtId="0" fontId="90" fillId="27" borderId="7" xfId="0" applyFont="1" applyFill="1" applyBorder="1" applyAlignment="1">
      <alignment horizontal="center" vertical="center"/>
    </xf>
    <xf numFmtId="0" fontId="90" fillId="25" borderId="7" xfId="0" applyFont="1" applyFill="1" applyBorder="1" applyAlignment="1">
      <alignment horizontal="center" vertical="center"/>
    </xf>
    <xf numFmtId="0" fontId="90" fillId="26" borderId="7" xfId="0" applyFont="1" applyFill="1" applyBorder="1" applyAlignment="1">
      <alignment horizontal="center" vertical="center"/>
    </xf>
    <xf numFmtId="0" fontId="90" fillId="28" borderId="7" xfId="0" applyFont="1" applyFill="1" applyBorder="1" applyAlignment="1">
      <alignment horizontal="center" vertical="center"/>
    </xf>
    <xf numFmtId="0" fontId="90" fillId="29" borderId="7" xfId="0" applyFont="1" applyFill="1" applyBorder="1" applyAlignment="1">
      <alignment horizontal="center" vertical="center"/>
    </xf>
    <xf numFmtId="0" fontId="89" fillId="0" borderId="8" xfId="0" applyFont="1" applyBorder="1" applyAlignment="1">
      <alignment horizontal="center" vertical="center"/>
    </xf>
    <xf numFmtId="164" fontId="89" fillId="31" borderId="8" xfId="0" applyNumberFormat="1" applyFont="1" applyFill="1" applyBorder="1" applyAlignment="1">
      <alignment vertical="center"/>
    </xf>
    <xf numFmtId="164" fontId="89" fillId="32" borderId="8" xfId="0" applyNumberFormat="1" applyFont="1" applyFill="1" applyBorder="1" applyAlignment="1">
      <alignment vertical="center"/>
    </xf>
    <xf numFmtId="164" fontId="89" fillId="33" borderId="8" xfId="0" applyNumberFormat="1" applyFont="1" applyFill="1" applyBorder="1" applyAlignment="1">
      <alignment vertical="center"/>
    </xf>
    <xf numFmtId="164" fontId="89" fillId="30" borderId="8" xfId="0" applyNumberFormat="1" applyFont="1" applyFill="1" applyBorder="1" applyAlignment="1">
      <alignment vertical="center"/>
    </xf>
    <xf numFmtId="164" fontId="89" fillId="34" borderId="8" xfId="0" applyNumberFormat="1" applyFont="1" applyFill="1" applyBorder="1" applyAlignment="1">
      <alignment vertical="center"/>
    </xf>
    <xf numFmtId="164" fontId="89" fillId="35" borderId="8" xfId="0" applyNumberFormat="1" applyFont="1" applyFill="1" applyBorder="1" applyAlignment="1">
      <alignment vertical="center"/>
    </xf>
    <xf numFmtId="164" fontId="89" fillId="36" borderId="8" xfId="0" applyNumberFormat="1" applyFont="1" applyFill="1" applyBorder="1" applyAlignment="1">
      <alignment vertical="center"/>
    </xf>
    <xf numFmtId="0" fontId="89" fillId="0" borderId="0" xfId="0" applyFont="1" applyAlignment="1">
      <alignment vertical="center"/>
    </xf>
    <xf numFmtId="164" fontId="89" fillId="0" borderId="8" xfId="0" applyNumberFormat="1" applyFont="1" applyBorder="1" applyAlignment="1">
      <alignment vertical="center"/>
    </xf>
    <xf numFmtId="0" fontId="84" fillId="0" borderId="8" xfId="0" applyFont="1" applyBorder="1" applyAlignment="1">
      <alignment horizontal="center" vertical="center"/>
    </xf>
    <xf numFmtId="0" fontId="84" fillId="0" borderId="8" xfId="0" applyFont="1" applyBorder="1" applyAlignment="1">
      <alignment horizontal="center"/>
    </xf>
    <xf numFmtId="0" fontId="82" fillId="0" borderId="0" xfId="0" applyFont="1" applyAlignment="1">
      <alignment horizontal="center" wrapText="1"/>
    </xf>
    <xf numFmtId="0" fontId="84" fillId="0" borderId="0" xfId="0" applyFont="1" applyAlignment="1">
      <alignment horizontal="center"/>
    </xf>
    <xf numFmtId="0" fontId="84" fillId="28" borderId="8" xfId="0" applyFont="1" applyFill="1" applyBorder="1" applyAlignment="1">
      <alignment horizontal="center" vertical="center"/>
    </xf>
    <xf numFmtId="0" fontId="84" fillId="29" borderId="8" xfId="0" applyFont="1" applyFill="1" applyBorder="1" applyAlignment="1">
      <alignment horizontal="center" vertical="center"/>
    </xf>
    <xf numFmtId="0" fontId="84" fillId="0" borderId="8" xfId="0" applyFont="1" applyBorder="1" applyAlignment="1">
      <alignment horizontal="center" vertical="center"/>
    </xf>
    <xf numFmtId="0" fontId="82" fillId="28" borderId="4" xfId="0" applyFont="1" applyFill="1" applyBorder="1" applyAlignment="1">
      <alignment horizontal="center" vertical="center" wrapText="1"/>
    </xf>
    <xf numFmtId="0" fontId="82" fillId="28" borderId="7" xfId="0" applyFont="1" applyFill="1" applyBorder="1" applyAlignment="1">
      <alignment horizontal="center" vertical="center" wrapText="1"/>
    </xf>
    <xf numFmtId="0" fontId="82" fillId="29" borderId="4" xfId="0" applyFont="1" applyFill="1" applyBorder="1" applyAlignment="1">
      <alignment horizontal="center" vertical="center" wrapText="1"/>
    </xf>
    <xf numFmtId="0" fontId="82" fillId="29" borderId="7" xfId="0" applyFont="1" applyFill="1" applyBorder="1" applyAlignment="1">
      <alignment horizontal="center" vertical="center" wrapText="1"/>
    </xf>
    <xf numFmtId="0" fontId="82" fillId="27" borderId="4" xfId="0" applyFont="1" applyFill="1" applyBorder="1" applyAlignment="1">
      <alignment horizontal="center" vertical="center" wrapText="1"/>
    </xf>
    <xf numFmtId="0" fontId="82" fillId="27" borderId="7" xfId="0" applyFont="1" applyFill="1" applyBorder="1" applyAlignment="1">
      <alignment horizontal="center" vertical="center" wrapText="1"/>
    </xf>
    <xf numFmtId="0" fontId="82" fillId="24" borderId="4" xfId="0" applyFont="1" applyFill="1" applyBorder="1" applyAlignment="1">
      <alignment horizontal="center" vertical="center" wrapText="1"/>
    </xf>
    <xf numFmtId="0" fontId="82" fillId="24" borderId="7" xfId="0" applyFont="1" applyFill="1" applyBorder="1" applyAlignment="1">
      <alignment horizontal="center" vertical="center" wrapText="1"/>
    </xf>
    <xf numFmtId="0" fontId="82" fillId="24" borderId="3" xfId="0" applyFont="1" applyFill="1" applyBorder="1" applyAlignment="1">
      <alignment horizontal="center" vertical="center" wrapText="1"/>
    </xf>
    <xf numFmtId="0" fontId="82" fillId="24" borderId="6" xfId="0" applyFont="1" applyFill="1" applyBorder="1" applyAlignment="1">
      <alignment horizontal="center" vertical="center" wrapText="1"/>
    </xf>
    <xf numFmtId="0" fontId="82" fillId="25" borderId="4" xfId="0" applyFont="1" applyFill="1" applyBorder="1" applyAlignment="1">
      <alignment horizontal="center" vertical="center" wrapText="1"/>
    </xf>
    <xf numFmtId="0" fontId="82" fillId="25" borderId="7" xfId="0" applyFont="1" applyFill="1" applyBorder="1" applyAlignment="1">
      <alignment horizontal="center" vertical="center" wrapText="1"/>
    </xf>
    <xf numFmtId="0" fontId="84" fillId="0" borderId="2" xfId="0" applyFont="1" applyBorder="1" applyAlignment="1">
      <alignment horizontal="center" vertical="center"/>
    </xf>
    <xf numFmtId="0" fontId="84" fillId="0" borderId="3" xfId="0" applyFont="1" applyBorder="1" applyAlignment="1">
      <alignment horizontal="center" vertical="center"/>
    </xf>
    <xf numFmtId="0" fontId="84" fillId="0" borderId="18" xfId="0" applyFont="1" applyBorder="1" applyAlignment="1">
      <alignment horizontal="center" vertical="center"/>
    </xf>
    <xf numFmtId="0" fontId="84" fillId="0" borderId="19" xfId="0" applyFont="1" applyBorder="1" applyAlignment="1">
      <alignment horizontal="center" vertical="center"/>
    </xf>
    <xf numFmtId="0" fontId="84" fillId="0" borderId="5" xfId="0" applyFont="1" applyBorder="1" applyAlignment="1">
      <alignment horizontal="center" vertical="center"/>
    </xf>
    <xf numFmtId="0" fontId="84" fillId="0" borderId="6" xfId="0" applyFont="1" applyBorder="1" applyAlignment="1">
      <alignment horizontal="center" vertical="center"/>
    </xf>
    <xf numFmtId="0" fontId="84" fillId="24" borderId="20" xfId="0" applyFont="1" applyFill="1" applyBorder="1" applyAlignment="1">
      <alignment horizontal="center" vertical="center"/>
    </xf>
    <xf numFmtId="0" fontId="84" fillId="24" borderId="21" xfId="0" applyFont="1" applyFill="1" applyBorder="1" applyAlignment="1">
      <alignment horizontal="center" vertical="center"/>
    </xf>
    <xf numFmtId="0" fontId="84" fillId="27" borderId="8" xfId="0" applyFont="1" applyFill="1" applyBorder="1" applyAlignment="1">
      <alignment horizontal="center" vertical="center"/>
    </xf>
    <xf numFmtId="0" fontId="84" fillId="25" borderId="8" xfId="0" applyFont="1" applyFill="1" applyBorder="1" applyAlignment="1">
      <alignment horizontal="center" vertical="center"/>
    </xf>
    <xf numFmtId="0" fontId="82" fillId="26" borderId="4" xfId="0" applyFont="1" applyFill="1" applyBorder="1" applyAlignment="1">
      <alignment horizontal="center" vertical="center" wrapText="1"/>
    </xf>
    <xf numFmtId="0" fontId="82" fillId="26" borderId="7" xfId="0" applyFont="1" applyFill="1" applyBorder="1" applyAlignment="1">
      <alignment horizontal="center" vertical="center" wrapText="1"/>
    </xf>
    <xf numFmtId="0" fontId="84" fillId="24" borderId="8" xfId="0" applyFont="1" applyFill="1" applyBorder="1" applyAlignment="1">
      <alignment horizontal="center" vertical="center"/>
    </xf>
    <xf numFmtId="0" fontId="84" fillId="26" borderId="8" xfId="0" applyFont="1" applyFill="1" applyBorder="1" applyAlignment="1">
      <alignment horizontal="center" vertical="center"/>
    </xf>
    <xf numFmtId="0" fontId="89" fillId="28" borderId="8" xfId="0" applyFont="1" applyFill="1" applyBorder="1" applyAlignment="1">
      <alignment horizontal="center" vertical="center"/>
    </xf>
    <xf numFmtId="0" fontId="89" fillId="0" borderId="3" xfId="0" applyFont="1" applyBorder="1" applyAlignment="1">
      <alignment horizontal="center" vertical="center"/>
    </xf>
    <xf numFmtId="0" fontId="89" fillId="0" borderId="19" xfId="0" applyFont="1" applyBorder="1" applyAlignment="1">
      <alignment horizontal="center" vertical="center"/>
    </xf>
    <xf numFmtId="0" fontId="89" fillId="0" borderId="6" xfId="0" applyFont="1" applyBorder="1" applyAlignment="1">
      <alignment horizontal="center" vertical="center"/>
    </xf>
    <xf numFmtId="0" fontId="89" fillId="24" borderId="20" xfId="0" applyFont="1" applyFill="1" applyBorder="1" applyAlignment="1">
      <alignment horizontal="center" vertical="center"/>
    </xf>
    <xf numFmtId="0" fontId="89" fillId="24" borderId="21" xfId="0" applyFont="1" applyFill="1" applyBorder="1" applyAlignment="1">
      <alignment horizontal="center" vertical="center"/>
    </xf>
    <xf numFmtId="0" fontId="89" fillId="27" borderId="8" xfId="0" applyFont="1" applyFill="1" applyBorder="1" applyAlignment="1">
      <alignment horizontal="center" vertical="center"/>
    </xf>
    <xf numFmtId="0" fontId="89" fillId="25" borderId="8" xfId="0" applyFont="1" applyFill="1" applyBorder="1" applyAlignment="1">
      <alignment horizontal="center" vertical="center"/>
    </xf>
    <xf numFmtId="0" fontId="89" fillId="26" borderId="8" xfId="0" applyFont="1" applyFill="1" applyBorder="1" applyAlignment="1">
      <alignment horizontal="center" vertical="center"/>
    </xf>
    <xf numFmtId="0" fontId="90" fillId="24" borderId="3" xfId="0" applyFont="1" applyFill="1" applyBorder="1" applyAlignment="1">
      <alignment horizontal="center" vertical="center" wrapText="1"/>
    </xf>
    <xf numFmtId="0" fontId="90" fillId="24" borderId="6" xfId="0" applyFont="1" applyFill="1" applyBorder="1" applyAlignment="1">
      <alignment horizontal="center" vertical="center" wrapText="1"/>
    </xf>
    <xf numFmtId="0" fontId="90" fillId="27" borderId="4" xfId="0" applyFont="1" applyFill="1" applyBorder="1" applyAlignment="1">
      <alignment horizontal="center" vertical="center" wrapText="1"/>
    </xf>
    <xf numFmtId="0" fontId="90" fillId="27" borderId="7" xfId="0" applyFont="1" applyFill="1" applyBorder="1" applyAlignment="1">
      <alignment horizontal="center" vertical="center" wrapText="1"/>
    </xf>
    <xf numFmtId="0" fontId="90" fillId="25" borderId="4" xfId="0" applyFont="1" applyFill="1" applyBorder="1" applyAlignment="1">
      <alignment horizontal="center" vertical="center" wrapText="1"/>
    </xf>
    <xf numFmtId="0" fontId="90" fillId="25" borderId="7" xfId="0" applyFont="1" applyFill="1" applyBorder="1" applyAlignment="1">
      <alignment horizontal="center" vertical="center" wrapText="1"/>
    </xf>
    <xf numFmtId="0" fontId="90" fillId="26" borderId="4" xfId="0" applyFont="1" applyFill="1" applyBorder="1" applyAlignment="1">
      <alignment horizontal="center" vertical="center" wrapText="1"/>
    </xf>
    <xf numFmtId="0" fontId="90" fillId="26" borderId="7" xfId="0" applyFont="1" applyFill="1" applyBorder="1" applyAlignment="1">
      <alignment horizontal="center" vertical="center" wrapText="1"/>
    </xf>
    <xf numFmtId="0" fontId="90" fillId="28" borderId="4" xfId="0" applyFont="1" applyFill="1" applyBorder="1" applyAlignment="1">
      <alignment horizontal="center" vertical="center" wrapText="1"/>
    </xf>
    <xf numFmtId="0" fontId="90" fillId="28" borderId="7" xfId="0" applyFont="1" applyFill="1" applyBorder="1" applyAlignment="1">
      <alignment horizontal="center" vertical="center" wrapText="1"/>
    </xf>
    <xf numFmtId="0" fontId="89" fillId="29" borderId="8" xfId="0" applyFont="1" applyFill="1" applyBorder="1" applyAlignment="1">
      <alignment horizontal="center" vertical="center"/>
    </xf>
    <xf numFmtId="0" fontId="89" fillId="24" borderId="8" xfId="0" applyFont="1" applyFill="1" applyBorder="1" applyAlignment="1">
      <alignment horizontal="center" vertical="center"/>
    </xf>
    <xf numFmtId="0" fontId="90" fillId="29" borderId="4" xfId="0" applyFont="1" applyFill="1" applyBorder="1" applyAlignment="1">
      <alignment horizontal="center" vertical="center" wrapText="1"/>
    </xf>
    <xf numFmtId="0" fontId="90" fillId="29" borderId="7" xfId="0" applyFont="1" applyFill="1" applyBorder="1" applyAlignment="1">
      <alignment horizontal="center" vertical="center" wrapText="1"/>
    </xf>
    <xf numFmtId="0" fontId="90" fillId="24" borderId="4" xfId="0" applyFont="1" applyFill="1" applyBorder="1" applyAlignment="1">
      <alignment horizontal="center" vertical="center" wrapText="1"/>
    </xf>
    <xf numFmtId="0" fontId="90" fillId="24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</cellXfs>
  <cellStyles count="866">
    <cellStyle name="20% - Accent1" xfId="1" xr:uid="{00000000-0005-0000-0000-000000000000}"/>
    <cellStyle name="20% - Accent1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2" xfId="5" xr:uid="{00000000-0005-0000-0000-000004000000}"/>
    <cellStyle name="20% - Accent2 2" xfId="6" xr:uid="{00000000-0005-0000-0000-000005000000}"/>
    <cellStyle name="20% - Accent2 3" xfId="7" xr:uid="{00000000-0005-0000-0000-000006000000}"/>
    <cellStyle name="20% - Accent2 4" xfId="8" xr:uid="{00000000-0005-0000-0000-000007000000}"/>
    <cellStyle name="20% - Accent3" xfId="9" xr:uid="{00000000-0005-0000-0000-000008000000}"/>
    <cellStyle name="20% - Accent3 2" xfId="10" xr:uid="{00000000-0005-0000-0000-000009000000}"/>
    <cellStyle name="20% - Accent3 3" xfId="11" xr:uid="{00000000-0005-0000-0000-00000A000000}"/>
    <cellStyle name="20% - Accent3 4" xfId="12" xr:uid="{00000000-0005-0000-0000-00000B000000}"/>
    <cellStyle name="20% - Accent4" xfId="13" xr:uid="{00000000-0005-0000-0000-00000C000000}"/>
    <cellStyle name="20% - Accent4 2" xfId="14" xr:uid="{00000000-0005-0000-0000-00000D000000}"/>
    <cellStyle name="20% - Accent4 3" xfId="15" xr:uid="{00000000-0005-0000-0000-00000E000000}"/>
    <cellStyle name="20% - Accent4 4" xfId="16" xr:uid="{00000000-0005-0000-0000-00000F000000}"/>
    <cellStyle name="20% - Accent5" xfId="17" xr:uid="{00000000-0005-0000-0000-000010000000}"/>
    <cellStyle name="20% - Accent5 2" xfId="18" xr:uid="{00000000-0005-0000-0000-000011000000}"/>
    <cellStyle name="20% - Accent5 3" xfId="19" xr:uid="{00000000-0005-0000-0000-000012000000}"/>
    <cellStyle name="20% - Accent5 4" xfId="20" xr:uid="{00000000-0005-0000-0000-000013000000}"/>
    <cellStyle name="20% - Accent6" xfId="21" xr:uid="{00000000-0005-0000-0000-000014000000}"/>
    <cellStyle name="20% - Accent6 2" xfId="22" xr:uid="{00000000-0005-0000-0000-000015000000}"/>
    <cellStyle name="20% - Accent6 3" xfId="23" xr:uid="{00000000-0005-0000-0000-000016000000}"/>
    <cellStyle name="20% - Accent6 4" xfId="24" xr:uid="{00000000-0005-0000-0000-000017000000}"/>
    <cellStyle name="40% - Accent1" xfId="25" xr:uid="{00000000-0005-0000-0000-000018000000}"/>
    <cellStyle name="40% - Accent1 2" xfId="26" xr:uid="{00000000-0005-0000-0000-000019000000}"/>
    <cellStyle name="40% - Accent1 3" xfId="27" xr:uid="{00000000-0005-0000-0000-00001A000000}"/>
    <cellStyle name="40% - Accent1 4" xfId="28" xr:uid="{00000000-0005-0000-0000-00001B000000}"/>
    <cellStyle name="40% - Accent2" xfId="29" xr:uid="{00000000-0005-0000-0000-00001C000000}"/>
    <cellStyle name="40% - Accent2 2" xfId="30" xr:uid="{00000000-0005-0000-0000-00001D000000}"/>
    <cellStyle name="40% - Accent2 3" xfId="31" xr:uid="{00000000-0005-0000-0000-00001E000000}"/>
    <cellStyle name="40% - Accent2 4" xfId="32" xr:uid="{00000000-0005-0000-0000-00001F000000}"/>
    <cellStyle name="40% - Accent3" xfId="33" xr:uid="{00000000-0005-0000-0000-000020000000}"/>
    <cellStyle name="40% - Accent3 2" xfId="34" xr:uid="{00000000-0005-0000-0000-000021000000}"/>
    <cellStyle name="40% - Accent3 3" xfId="35" xr:uid="{00000000-0005-0000-0000-000022000000}"/>
    <cellStyle name="40% - Accent3 4" xfId="36" xr:uid="{00000000-0005-0000-0000-000023000000}"/>
    <cellStyle name="40% - Accent4" xfId="37" xr:uid="{00000000-0005-0000-0000-000024000000}"/>
    <cellStyle name="40% - Accent4 2" xfId="38" xr:uid="{00000000-0005-0000-0000-000025000000}"/>
    <cellStyle name="40% - Accent4 3" xfId="39" xr:uid="{00000000-0005-0000-0000-000026000000}"/>
    <cellStyle name="40% - Accent4 4" xfId="40" xr:uid="{00000000-0005-0000-0000-000027000000}"/>
    <cellStyle name="40% - Accent5" xfId="41" xr:uid="{00000000-0005-0000-0000-000028000000}"/>
    <cellStyle name="40% - Accent5 2" xfId="42" xr:uid="{00000000-0005-0000-0000-000029000000}"/>
    <cellStyle name="40% - Accent5 3" xfId="43" xr:uid="{00000000-0005-0000-0000-00002A000000}"/>
    <cellStyle name="40% - Accent5 4" xfId="44" xr:uid="{00000000-0005-0000-0000-00002B000000}"/>
    <cellStyle name="40% - Accent6" xfId="45" xr:uid="{00000000-0005-0000-0000-00002C000000}"/>
    <cellStyle name="40% - Accent6 2" xfId="46" xr:uid="{00000000-0005-0000-0000-00002D000000}"/>
    <cellStyle name="40% - Accent6 3" xfId="47" xr:uid="{00000000-0005-0000-0000-00002E000000}"/>
    <cellStyle name="40% - Accent6 4" xfId="48" xr:uid="{00000000-0005-0000-0000-00002F000000}"/>
    <cellStyle name="60% - Accent1" xfId="49" xr:uid="{00000000-0005-0000-0000-000030000000}"/>
    <cellStyle name="60% - Accent1 2" xfId="50" xr:uid="{00000000-0005-0000-0000-000031000000}"/>
    <cellStyle name="60% - Accent1 3" xfId="51" xr:uid="{00000000-0005-0000-0000-000032000000}"/>
    <cellStyle name="60% - Accent1 4" xfId="52" xr:uid="{00000000-0005-0000-0000-000033000000}"/>
    <cellStyle name="60% - Accent2" xfId="53" xr:uid="{00000000-0005-0000-0000-000034000000}"/>
    <cellStyle name="60% - Accent2 2" xfId="54" xr:uid="{00000000-0005-0000-0000-000035000000}"/>
    <cellStyle name="60% - Accent2 3" xfId="55" xr:uid="{00000000-0005-0000-0000-000036000000}"/>
    <cellStyle name="60% - Accent2 4" xfId="56" xr:uid="{00000000-0005-0000-0000-000037000000}"/>
    <cellStyle name="60% - Accent3" xfId="57" xr:uid="{00000000-0005-0000-0000-000038000000}"/>
    <cellStyle name="60% - Accent3 2" xfId="58" xr:uid="{00000000-0005-0000-0000-000039000000}"/>
    <cellStyle name="60% - Accent3 3" xfId="59" xr:uid="{00000000-0005-0000-0000-00003A000000}"/>
    <cellStyle name="60% - Accent3 4" xfId="60" xr:uid="{00000000-0005-0000-0000-00003B000000}"/>
    <cellStyle name="60% - Accent4" xfId="61" xr:uid="{00000000-0005-0000-0000-00003C000000}"/>
    <cellStyle name="60% - Accent4 2" xfId="62" xr:uid="{00000000-0005-0000-0000-00003D000000}"/>
    <cellStyle name="60% - Accent4 3" xfId="63" xr:uid="{00000000-0005-0000-0000-00003E000000}"/>
    <cellStyle name="60% - Accent4 4" xfId="64" xr:uid="{00000000-0005-0000-0000-00003F000000}"/>
    <cellStyle name="60% - Accent5" xfId="65" xr:uid="{00000000-0005-0000-0000-000040000000}"/>
    <cellStyle name="60% - Accent5 2" xfId="66" xr:uid="{00000000-0005-0000-0000-000041000000}"/>
    <cellStyle name="60% - Accent5 3" xfId="67" xr:uid="{00000000-0005-0000-0000-000042000000}"/>
    <cellStyle name="60% - Accent5 4" xfId="68" xr:uid="{00000000-0005-0000-0000-000043000000}"/>
    <cellStyle name="60% - Accent6" xfId="69" xr:uid="{00000000-0005-0000-0000-000044000000}"/>
    <cellStyle name="60% - Accent6 2" xfId="70" xr:uid="{00000000-0005-0000-0000-000045000000}"/>
    <cellStyle name="60% - Accent6 3" xfId="71" xr:uid="{00000000-0005-0000-0000-000046000000}"/>
    <cellStyle name="60% - Accent6 4" xfId="72" xr:uid="{00000000-0005-0000-0000-000047000000}"/>
    <cellStyle name="Accent1" xfId="73" xr:uid="{00000000-0005-0000-0000-000048000000}"/>
    <cellStyle name="Accent1 2" xfId="74" xr:uid="{00000000-0005-0000-0000-000049000000}"/>
    <cellStyle name="Accent1 3" xfId="75" xr:uid="{00000000-0005-0000-0000-00004A000000}"/>
    <cellStyle name="Accent1 4" xfId="76" xr:uid="{00000000-0005-0000-0000-00004B000000}"/>
    <cellStyle name="Accent2" xfId="77" xr:uid="{00000000-0005-0000-0000-00004C000000}"/>
    <cellStyle name="Accent2 2" xfId="78" xr:uid="{00000000-0005-0000-0000-00004D000000}"/>
    <cellStyle name="Accent2 3" xfId="79" xr:uid="{00000000-0005-0000-0000-00004E000000}"/>
    <cellStyle name="Accent2 4" xfId="80" xr:uid="{00000000-0005-0000-0000-00004F000000}"/>
    <cellStyle name="Accent3" xfId="81" xr:uid="{00000000-0005-0000-0000-000050000000}"/>
    <cellStyle name="Accent3 2" xfId="82" xr:uid="{00000000-0005-0000-0000-000051000000}"/>
    <cellStyle name="Accent3 3" xfId="83" xr:uid="{00000000-0005-0000-0000-000052000000}"/>
    <cellStyle name="Accent3 4" xfId="84" xr:uid="{00000000-0005-0000-0000-000053000000}"/>
    <cellStyle name="Accent4" xfId="85" xr:uid="{00000000-0005-0000-0000-000054000000}"/>
    <cellStyle name="Accent4 2" xfId="86" xr:uid="{00000000-0005-0000-0000-000055000000}"/>
    <cellStyle name="Accent4 3" xfId="87" xr:uid="{00000000-0005-0000-0000-000056000000}"/>
    <cellStyle name="Accent4 4" xfId="88" xr:uid="{00000000-0005-0000-0000-000057000000}"/>
    <cellStyle name="Accent5" xfId="89" xr:uid="{00000000-0005-0000-0000-000058000000}"/>
    <cellStyle name="Accent5 2" xfId="90" xr:uid="{00000000-0005-0000-0000-000059000000}"/>
    <cellStyle name="Accent5 3" xfId="91" xr:uid="{00000000-0005-0000-0000-00005A000000}"/>
    <cellStyle name="Accent5 4" xfId="92" xr:uid="{00000000-0005-0000-0000-00005B000000}"/>
    <cellStyle name="Accent6" xfId="93" xr:uid="{00000000-0005-0000-0000-00005C000000}"/>
    <cellStyle name="Accent6 2" xfId="94" xr:uid="{00000000-0005-0000-0000-00005D000000}"/>
    <cellStyle name="Accent6 3" xfId="95" xr:uid="{00000000-0005-0000-0000-00005E000000}"/>
    <cellStyle name="Accent6 4" xfId="96" xr:uid="{00000000-0005-0000-0000-00005F000000}"/>
    <cellStyle name="Bad" xfId="97" xr:uid="{00000000-0005-0000-0000-000060000000}"/>
    <cellStyle name="Bad 2" xfId="98" xr:uid="{00000000-0005-0000-0000-000061000000}"/>
    <cellStyle name="Bad 3" xfId="99" xr:uid="{00000000-0005-0000-0000-000062000000}"/>
    <cellStyle name="Bad 4" xfId="100" xr:uid="{00000000-0005-0000-0000-000063000000}"/>
    <cellStyle name="Calculation" xfId="101" xr:uid="{00000000-0005-0000-0000-000064000000}"/>
    <cellStyle name="Calculation 2" xfId="102" xr:uid="{00000000-0005-0000-0000-000065000000}"/>
    <cellStyle name="Calculation 3" xfId="103" xr:uid="{00000000-0005-0000-0000-000066000000}"/>
    <cellStyle name="Calculation 4" xfId="104" xr:uid="{00000000-0005-0000-0000-000067000000}"/>
    <cellStyle name="Check Cell" xfId="105" xr:uid="{00000000-0005-0000-0000-000068000000}"/>
    <cellStyle name="Check Cell 2" xfId="106" xr:uid="{00000000-0005-0000-0000-000069000000}"/>
    <cellStyle name="Check Cell 3" xfId="107" xr:uid="{00000000-0005-0000-0000-00006A000000}"/>
    <cellStyle name="Check Cell 4" xfId="108" xr:uid="{00000000-0005-0000-0000-00006B000000}"/>
    <cellStyle name="Comma 10" xfId="109" xr:uid="{00000000-0005-0000-0000-00006C000000}"/>
    <cellStyle name="Comma 10 2" xfId="110" xr:uid="{00000000-0005-0000-0000-00006D000000}"/>
    <cellStyle name="Comma 11" xfId="111" xr:uid="{00000000-0005-0000-0000-00006E000000}"/>
    <cellStyle name="Comma 11 2" xfId="112" xr:uid="{00000000-0005-0000-0000-00006F000000}"/>
    <cellStyle name="Comma 12" xfId="113" xr:uid="{00000000-0005-0000-0000-000070000000}"/>
    <cellStyle name="Comma 12 2" xfId="114" xr:uid="{00000000-0005-0000-0000-000071000000}"/>
    <cellStyle name="Comma 12 2 2" xfId="115" xr:uid="{00000000-0005-0000-0000-000072000000}"/>
    <cellStyle name="Comma 12 2 3" xfId="116" xr:uid="{00000000-0005-0000-0000-000073000000}"/>
    <cellStyle name="Comma 12 3" xfId="117" xr:uid="{00000000-0005-0000-0000-000074000000}"/>
    <cellStyle name="Comma 12 4" xfId="118" xr:uid="{00000000-0005-0000-0000-000075000000}"/>
    <cellStyle name="Comma 13" xfId="119" xr:uid="{00000000-0005-0000-0000-000076000000}"/>
    <cellStyle name="Comma 13 2" xfId="120" xr:uid="{00000000-0005-0000-0000-000077000000}"/>
    <cellStyle name="Comma 13 2 2" xfId="121" xr:uid="{00000000-0005-0000-0000-000078000000}"/>
    <cellStyle name="Comma 13 2 3" xfId="122" xr:uid="{00000000-0005-0000-0000-000079000000}"/>
    <cellStyle name="Comma 13 3" xfId="123" xr:uid="{00000000-0005-0000-0000-00007A000000}"/>
    <cellStyle name="Comma 13 4" xfId="124" xr:uid="{00000000-0005-0000-0000-00007B000000}"/>
    <cellStyle name="Comma 14" xfId="125" xr:uid="{00000000-0005-0000-0000-00007C000000}"/>
    <cellStyle name="Comma 14 2" xfId="126" xr:uid="{00000000-0005-0000-0000-00007D000000}"/>
    <cellStyle name="Comma 14 2 2" xfId="127" xr:uid="{00000000-0005-0000-0000-00007E000000}"/>
    <cellStyle name="Comma 14 2 3" xfId="128" xr:uid="{00000000-0005-0000-0000-00007F000000}"/>
    <cellStyle name="Comma 14 3" xfId="129" xr:uid="{00000000-0005-0000-0000-000080000000}"/>
    <cellStyle name="Comma 14 4" xfId="130" xr:uid="{00000000-0005-0000-0000-000081000000}"/>
    <cellStyle name="Comma 15" xfId="131" xr:uid="{00000000-0005-0000-0000-000082000000}"/>
    <cellStyle name="Comma 15 2" xfId="132" xr:uid="{00000000-0005-0000-0000-000083000000}"/>
    <cellStyle name="Comma 15 2 2" xfId="133" xr:uid="{00000000-0005-0000-0000-000084000000}"/>
    <cellStyle name="Comma 15 2 3" xfId="134" xr:uid="{00000000-0005-0000-0000-000085000000}"/>
    <cellStyle name="Comma 15 3" xfId="135" xr:uid="{00000000-0005-0000-0000-000086000000}"/>
    <cellStyle name="Comma 15 4" xfId="136" xr:uid="{00000000-0005-0000-0000-000087000000}"/>
    <cellStyle name="Comma 16" xfId="137" xr:uid="{00000000-0005-0000-0000-000088000000}"/>
    <cellStyle name="Comma 16 2" xfId="138" xr:uid="{00000000-0005-0000-0000-000089000000}"/>
    <cellStyle name="Comma 16 2 2" xfId="139" xr:uid="{00000000-0005-0000-0000-00008A000000}"/>
    <cellStyle name="Comma 16 2 3" xfId="140" xr:uid="{00000000-0005-0000-0000-00008B000000}"/>
    <cellStyle name="Comma 16 3" xfId="141" xr:uid="{00000000-0005-0000-0000-00008C000000}"/>
    <cellStyle name="Comma 16 4" xfId="142" xr:uid="{00000000-0005-0000-0000-00008D000000}"/>
    <cellStyle name="Comma 17" xfId="143" xr:uid="{00000000-0005-0000-0000-00008E000000}"/>
    <cellStyle name="Comma 17 2" xfId="144" xr:uid="{00000000-0005-0000-0000-00008F000000}"/>
    <cellStyle name="Comma 17 2 2" xfId="145" xr:uid="{00000000-0005-0000-0000-000090000000}"/>
    <cellStyle name="Comma 17 2 3" xfId="146" xr:uid="{00000000-0005-0000-0000-000091000000}"/>
    <cellStyle name="Comma 17 3" xfId="147" xr:uid="{00000000-0005-0000-0000-000092000000}"/>
    <cellStyle name="Comma 17 4" xfId="148" xr:uid="{00000000-0005-0000-0000-000093000000}"/>
    <cellStyle name="Comma 18" xfId="149" xr:uid="{00000000-0005-0000-0000-000094000000}"/>
    <cellStyle name="Comma 18 2" xfId="150" xr:uid="{00000000-0005-0000-0000-000095000000}"/>
    <cellStyle name="Comma 18 2 2" xfId="151" xr:uid="{00000000-0005-0000-0000-000096000000}"/>
    <cellStyle name="Comma 18 2 2 2" xfId="152" xr:uid="{00000000-0005-0000-0000-000097000000}"/>
    <cellStyle name="Comma 18 2 2 3" xfId="153" xr:uid="{00000000-0005-0000-0000-000098000000}"/>
    <cellStyle name="Comma 18 2 3" xfId="154" xr:uid="{00000000-0005-0000-0000-000099000000}"/>
    <cellStyle name="Comma 18 2 4" xfId="155" xr:uid="{00000000-0005-0000-0000-00009A000000}"/>
    <cellStyle name="Comma 18 3" xfId="156" xr:uid="{00000000-0005-0000-0000-00009B000000}"/>
    <cellStyle name="Comma 18 3 2" xfId="157" xr:uid="{00000000-0005-0000-0000-00009C000000}"/>
    <cellStyle name="Comma 18 3 3" xfId="158" xr:uid="{00000000-0005-0000-0000-00009D000000}"/>
    <cellStyle name="Comma 18 4" xfId="159" xr:uid="{00000000-0005-0000-0000-00009E000000}"/>
    <cellStyle name="Comma 18 5" xfId="160" xr:uid="{00000000-0005-0000-0000-00009F000000}"/>
    <cellStyle name="Comma 19" xfId="161" xr:uid="{00000000-0005-0000-0000-0000A0000000}"/>
    <cellStyle name="Comma 19 2" xfId="162" xr:uid="{00000000-0005-0000-0000-0000A1000000}"/>
    <cellStyle name="Comma 2" xfId="163" xr:uid="{00000000-0005-0000-0000-0000A2000000}"/>
    <cellStyle name="Comma 2 10" xfId="164" xr:uid="{00000000-0005-0000-0000-0000A3000000}"/>
    <cellStyle name="Comma 2 10 2" xfId="165" xr:uid="{00000000-0005-0000-0000-0000A4000000}"/>
    <cellStyle name="Comma 2 11" xfId="166" xr:uid="{00000000-0005-0000-0000-0000A5000000}"/>
    <cellStyle name="Comma 2 11 2" xfId="167" xr:uid="{00000000-0005-0000-0000-0000A6000000}"/>
    <cellStyle name="Comma 2 12" xfId="168" xr:uid="{00000000-0005-0000-0000-0000A7000000}"/>
    <cellStyle name="Comma 2 12 2" xfId="169" xr:uid="{00000000-0005-0000-0000-0000A8000000}"/>
    <cellStyle name="Comma 2 13" xfId="170" xr:uid="{00000000-0005-0000-0000-0000A9000000}"/>
    <cellStyle name="Comma 2 13 2" xfId="171" xr:uid="{00000000-0005-0000-0000-0000AA000000}"/>
    <cellStyle name="Comma 2 14" xfId="172" xr:uid="{00000000-0005-0000-0000-0000AB000000}"/>
    <cellStyle name="Comma 2 14 2" xfId="173" xr:uid="{00000000-0005-0000-0000-0000AC000000}"/>
    <cellStyle name="Comma 2 15" xfId="174" xr:uid="{00000000-0005-0000-0000-0000AD000000}"/>
    <cellStyle name="Comma 2 15 2" xfId="175" xr:uid="{00000000-0005-0000-0000-0000AE000000}"/>
    <cellStyle name="Comma 2 16" xfId="176" xr:uid="{00000000-0005-0000-0000-0000AF000000}"/>
    <cellStyle name="Comma 2 16 2" xfId="177" xr:uid="{00000000-0005-0000-0000-0000B0000000}"/>
    <cellStyle name="Comma 2 17" xfId="178" xr:uid="{00000000-0005-0000-0000-0000B1000000}"/>
    <cellStyle name="Comma 2 2" xfId="179" xr:uid="{00000000-0005-0000-0000-0000B2000000}"/>
    <cellStyle name="Comma 2 2 2" xfId="180" xr:uid="{00000000-0005-0000-0000-0000B3000000}"/>
    <cellStyle name="Comma 2 3" xfId="181" xr:uid="{00000000-0005-0000-0000-0000B4000000}"/>
    <cellStyle name="Comma 2 3 2" xfId="182" xr:uid="{00000000-0005-0000-0000-0000B5000000}"/>
    <cellStyle name="Comma 2 3 2 2" xfId="183" xr:uid="{00000000-0005-0000-0000-0000B6000000}"/>
    <cellStyle name="Comma 2 3 3" xfId="184" xr:uid="{00000000-0005-0000-0000-0000B7000000}"/>
    <cellStyle name="Comma 2 4" xfId="185" xr:uid="{00000000-0005-0000-0000-0000B8000000}"/>
    <cellStyle name="Comma 2 4 2" xfId="186" xr:uid="{00000000-0005-0000-0000-0000B9000000}"/>
    <cellStyle name="Comma 2 5" xfId="187" xr:uid="{00000000-0005-0000-0000-0000BA000000}"/>
    <cellStyle name="Comma 2 5 2" xfId="188" xr:uid="{00000000-0005-0000-0000-0000BB000000}"/>
    <cellStyle name="Comma 2 6" xfId="189" xr:uid="{00000000-0005-0000-0000-0000BC000000}"/>
    <cellStyle name="Comma 2 6 2" xfId="190" xr:uid="{00000000-0005-0000-0000-0000BD000000}"/>
    <cellStyle name="Comma 2 7" xfId="191" xr:uid="{00000000-0005-0000-0000-0000BE000000}"/>
    <cellStyle name="Comma 2 7 2" xfId="192" xr:uid="{00000000-0005-0000-0000-0000BF000000}"/>
    <cellStyle name="Comma 2 8" xfId="193" xr:uid="{00000000-0005-0000-0000-0000C0000000}"/>
    <cellStyle name="Comma 2 8 2" xfId="194" xr:uid="{00000000-0005-0000-0000-0000C1000000}"/>
    <cellStyle name="Comma 2 9" xfId="195" xr:uid="{00000000-0005-0000-0000-0000C2000000}"/>
    <cellStyle name="Comma 2 9 2" xfId="196" xr:uid="{00000000-0005-0000-0000-0000C3000000}"/>
    <cellStyle name="Comma 20" xfId="197" xr:uid="{00000000-0005-0000-0000-0000C4000000}"/>
    <cellStyle name="Comma 20 2" xfId="198" xr:uid="{00000000-0005-0000-0000-0000C5000000}"/>
    <cellStyle name="Comma 20 2 2" xfId="199" xr:uid="{00000000-0005-0000-0000-0000C6000000}"/>
    <cellStyle name="Comma 20 2 3" xfId="200" xr:uid="{00000000-0005-0000-0000-0000C7000000}"/>
    <cellStyle name="Comma 20 3" xfId="201" xr:uid="{00000000-0005-0000-0000-0000C8000000}"/>
    <cellStyle name="Comma 20 4" xfId="202" xr:uid="{00000000-0005-0000-0000-0000C9000000}"/>
    <cellStyle name="Comma 21" xfId="203" xr:uid="{00000000-0005-0000-0000-0000CA000000}"/>
    <cellStyle name="Comma 21 2" xfId="204" xr:uid="{00000000-0005-0000-0000-0000CB000000}"/>
    <cellStyle name="Comma 21 2 2" xfId="205" xr:uid="{00000000-0005-0000-0000-0000CC000000}"/>
    <cellStyle name="Comma 21 2 3" xfId="206" xr:uid="{00000000-0005-0000-0000-0000CD000000}"/>
    <cellStyle name="Comma 21 3" xfId="207" xr:uid="{00000000-0005-0000-0000-0000CE000000}"/>
    <cellStyle name="Comma 21 4" xfId="208" xr:uid="{00000000-0005-0000-0000-0000CF000000}"/>
    <cellStyle name="Comma 22" xfId="209" xr:uid="{00000000-0005-0000-0000-0000D0000000}"/>
    <cellStyle name="Comma 22 2" xfId="210" xr:uid="{00000000-0005-0000-0000-0000D1000000}"/>
    <cellStyle name="Comma 22 2 2" xfId="211" xr:uid="{00000000-0005-0000-0000-0000D2000000}"/>
    <cellStyle name="Comma 22 2 3" xfId="212" xr:uid="{00000000-0005-0000-0000-0000D3000000}"/>
    <cellStyle name="Comma 22 3" xfId="213" xr:uid="{00000000-0005-0000-0000-0000D4000000}"/>
    <cellStyle name="Comma 22 4" xfId="214" xr:uid="{00000000-0005-0000-0000-0000D5000000}"/>
    <cellStyle name="Comma 23" xfId="215" xr:uid="{00000000-0005-0000-0000-0000D6000000}"/>
    <cellStyle name="Comma 23 2" xfId="216" xr:uid="{00000000-0005-0000-0000-0000D7000000}"/>
    <cellStyle name="Comma 23 2 2" xfId="217" xr:uid="{00000000-0005-0000-0000-0000D8000000}"/>
    <cellStyle name="Comma 23 2 3" xfId="218" xr:uid="{00000000-0005-0000-0000-0000D9000000}"/>
    <cellStyle name="Comma 23 3" xfId="219" xr:uid="{00000000-0005-0000-0000-0000DA000000}"/>
    <cellStyle name="Comma 23 4" xfId="220" xr:uid="{00000000-0005-0000-0000-0000DB000000}"/>
    <cellStyle name="Comma 24" xfId="221" xr:uid="{00000000-0005-0000-0000-0000DC000000}"/>
    <cellStyle name="Comma 24 2" xfId="222" xr:uid="{00000000-0005-0000-0000-0000DD000000}"/>
    <cellStyle name="Comma 24 2 2" xfId="223" xr:uid="{00000000-0005-0000-0000-0000DE000000}"/>
    <cellStyle name="Comma 24 2 3" xfId="224" xr:uid="{00000000-0005-0000-0000-0000DF000000}"/>
    <cellStyle name="Comma 24 3" xfId="225" xr:uid="{00000000-0005-0000-0000-0000E0000000}"/>
    <cellStyle name="Comma 24 4" xfId="226" xr:uid="{00000000-0005-0000-0000-0000E1000000}"/>
    <cellStyle name="Comma 25" xfId="227" xr:uid="{00000000-0005-0000-0000-0000E2000000}"/>
    <cellStyle name="Comma 25 2" xfId="228" xr:uid="{00000000-0005-0000-0000-0000E3000000}"/>
    <cellStyle name="Comma 25 2 2" xfId="229" xr:uid="{00000000-0005-0000-0000-0000E4000000}"/>
    <cellStyle name="Comma 25 2 3" xfId="230" xr:uid="{00000000-0005-0000-0000-0000E5000000}"/>
    <cellStyle name="Comma 25 3" xfId="231" xr:uid="{00000000-0005-0000-0000-0000E6000000}"/>
    <cellStyle name="Comma 25 4" xfId="232" xr:uid="{00000000-0005-0000-0000-0000E7000000}"/>
    <cellStyle name="Comma 26" xfId="233" xr:uid="{00000000-0005-0000-0000-0000E8000000}"/>
    <cellStyle name="Comma 26 2" xfId="234" xr:uid="{00000000-0005-0000-0000-0000E9000000}"/>
    <cellStyle name="Comma 26 2 2" xfId="235" xr:uid="{00000000-0005-0000-0000-0000EA000000}"/>
    <cellStyle name="Comma 26 2 3" xfId="236" xr:uid="{00000000-0005-0000-0000-0000EB000000}"/>
    <cellStyle name="Comma 26 3" xfId="237" xr:uid="{00000000-0005-0000-0000-0000EC000000}"/>
    <cellStyle name="Comma 26 4" xfId="238" xr:uid="{00000000-0005-0000-0000-0000ED000000}"/>
    <cellStyle name="Comma 27" xfId="239" xr:uid="{00000000-0005-0000-0000-0000EE000000}"/>
    <cellStyle name="Comma 27 2" xfId="240" xr:uid="{00000000-0005-0000-0000-0000EF000000}"/>
    <cellStyle name="Comma 27 3" xfId="241" xr:uid="{00000000-0005-0000-0000-0000F0000000}"/>
    <cellStyle name="Comma 28" xfId="242" xr:uid="{00000000-0005-0000-0000-0000F1000000}"/>
    <cellStyle name="Comma 28 2" xfId="243" xr:uid="{00000000-0005-0000-0000-0000F2000000}"/>
    <cellStyle name="Comma 29" xfId="244" xr:uid="{00000000-0005-0000-0000-0000F3000000}"/>
    <cellStyle name="Comma 29 2" xfId="245" xr:uid="{00000000-0005-0000-0000-0000F4000000}"/>
    <cellStyle name="Comma 29 3" xfId="246" xr:uid="{00000000-0005-0000-0000-0000F5000000}"/>
    <cellStyle name="Comma 3" xfId="247" xr:uid="{00000000-0005-0000-0000-0000F6000000}"/>
    <cellStyle name="Comma 3 2" xfId="248" xr:uid="{00000000-0005-0000-0000-0000F7000000}"/>
    <cellStyle name="Comma 3 2 2" xfId="249" xr:uid="{00000000-0005-0000-0000-0000F8000000}"/>
    <cellStyle name="Comma 3 3" xfId="250" xr:uid="{00000000-0005-0000-0000-0000F9000000}"/>
    <cellStyle name="Comma 30" xfId="251" xr:uid="{00000000-0005-0000-0000-0000FA000000}"/>
    <cellStyle name="Comma 30 2" xfId="252" xr:uid="{00000000-0005-0000-0000-0000FB000000}"/>
    <cellStyle name="Comma 31" xfId="253" xr:uid="{00000000-0005-0000-0000-0000FC000000}"/>
    <cellStyle name="Comma 31 2" xfId="254" xr:uid="{00000000-0005-0000-0000-0000FD000000}"/>
    <cellStyle name="Comma 32" xfId="255" xr:uid="{00000000-0005-0000-0000-0000FE000000}"/>
    <cellStyle name="Comma 32 2" xfId="256" xr:uid="{00000000-0005-0000-0000-0000FF000000}"/>
    <cellStyle name="Comma 33" xfId="257" xr:uid="{00000000-0005-0000-0000-000000010000}"/>
    <cellStyle name="Comma 33 2" xfId="258" xr:uid="{00000000-0005-0000-0000-000001010000}"/>
    <cellStyle name="Comma 34" xfId="259" xr:uid="{00000000-0005-0000-0000-000002010000}"/>
    <cellStyle name="Comma 34 2" xfId="260" xr:uid="{00000000-0005-0000-0000-000003010000}"/>
    <cellStyle name="Comma 35" xfId="261" xr:uid="{00000000-0005-0000-0000-000004010000}"/>
    <cellStyle name="Comma 35 2" xfId="262" xr:uid="{00000000-0005-0000-0000-000005010000}"/>
    <cellStyle name="Comma 36" xfId="263" xr:uid="{00000000-0005-0000-0000-000006010000}"/>
    <cellStyle name="Comma 36 2" xfId="264" xr:uid="{00000000-0005-0000-0000-000007010000}"/>
    <cellStyle name="Comma 37" xfId="265" xr:uid="{00000000-0005-0000-0000-000008010000}"/>
    <cellStyle name="Comma 37 2" xfId="266" xr:uid="{00000000-0005-0000-0000-000009010000}"/>
    <cellStyle name="Comma 38" xfId="267" xr:uid="{00000000-0005-0000-0000-00000A010000}"/>
    <cellStyle name="Comma 38 2" xfId="268" xr:uid="{00000000-0005-0000-0000-00000B010000}"/>
    <cellStyle name="Comma 39" xfId="269" xr:uid="{00000000-0005-0000-0000-00000C010000}"/>
    <cellStyle name="Comma 39 2" xfId="270" xr:uid="{00000000-0005-0000-0000-00000D010000}"/>
    <cellStyle name="Comma 4" xfId="271" xr:uid="{00000000-0005-0000-0000-00000E010000}"/>
    <cellStyle name="Comma 4 2" xfId="272" xr:uid="{00000000-0005-0000-0000-00000F010000}"/>
    <cellStyle name="Comma 4 2 2" xfId="273" xr:uid="{00000000-0005-0000-0000-000010010000}"/>
    <cellStyle name="Comma 4 2 2 2" xfId="274" xr:uid="{00000000-0005-0000-0000-000011010000}"/>
    <cellStyle name="Comma 4 2 2 2 2" xfId="275" xr:uid="{00000000-0005-0000-0000-000012010000}"/>
    <cellStyle name="Comma 4 2 2 2 3" xfId="276" xr:uid="{00000000-0005-0000-0000-000013010000}"/>
    <cellStyle name="Comma 4 2 2 3" xfId="277" xr:uid="{00000000-0005-0000-0000-000014010000}"/>
    <cellStyle name="Comma 4 2 2 4" xfId="278" xr:uid="{00000000-0005-0000-0000-000015010000}"/>
    <cellStyle name="Comma 4 2 3" xfId="279" xr:uid="{00000000-0005-0000-0000-000016010000}"/>
    <cellStyle name="Comma 4 2 3 2" xfId="280" xr:uid="{00000000-0005-0000-0000-000017010000}"/>
    <cellStyle name="Comma 4 2 3 3" xfId="281" xr:uid="{00000000-0005-0000-0000-000018010000}"/>
    <cellStyle name="Comma 4 2 4" xfId="282" xr:uid="{00000000-0005-0000-0000-000019010000}"/>
    <cellStyle name="Comma 4 2 5" xfId="283" xr:uid="{00000000-0005-0000-0000-00001A010000}"/>
    <cellStyle name="Comma 4 3" xfId="284" xr:uid="{00000000-0005-0000-0000-00001B010000}"/>
    <cellStyle name="Comma 4 3 2" xfId="285" xr:uid="{00000000-0005-0000-0000-00001C010000}"/>
    <cellStyle name="Comma 4 3 2 2" xfId="286" xr:uid="{00000000-0005-0000-0000-00001D010000}"/>
    <cellStyle name="Comma 4 3 2 3" xfId="287" xr:uid="{00000000-0005-0000-0000-00001E010000}"/>
    <cellStyle name="Comma 4 3 3" xfId="288" xr:uid="{00000000-0005-0000-0000-00001F010000}"/>
    <cellStyle name="Comma 4 3 4" xfId="289" xr:uid="{00000000-0005-0000-0000-000020010000}"/>
    <cellStyle name="Comma 4 4" xfId="290" xr:uid="{00000000-0005-0000-0000-000021010000}"/>
    <cellStyle name="Comma 4 4 2" xfId="291" xr:uid="{00000000-0005-0000-0000-000022010000}"/>
    <cellStyle name="Comma 4 4 3" xfId="292" xr:uid="{00000000-0005-0000-0000-000023010000}"/>
    <cellStyle name="Comma 4 5" xfId="293" xr:uid="{00000000-0005-0000-0000-000024010000}"/>
    <cellStyle name="Comma 4 6" xfId="294" xr:uid="{00000000-0005-0000-0000-000025010000}"/>
    <cellStyle name="Comma 5" xfId="295" xr:uid="{00000000-0005-0000-0000-000026010000}"/>
    <cellStyle name="Comma 5 2" xfId="296" xr:uid="{00000000-0005-0000-0000-000027010000}"/>
    <cellStyle name="Comma 5 2 2" xfId="297" xr:uid="{00000000-0005-0000-0000-000028010000}"/>
    <cellStyle name="Comma 5 2 3" xfId="298" xr:uid="{00000000-0005-0000-0000-000029010000}"/>
    <cellStyle name="Comma 5 3" xfId="299" xr:uid="{00000000-0005-0000-0000-00002A010000}"/>
    <cellStyle name="Comma 5 4" xfId="300" xr:uid="{00000000-0005-0000-0000-00002B010000}"/>
    <cellStyle name="Comma 6" xfId="301" xr:uid="{00000000-0005-0000-0000-00002C010000}"/>
    <cellStyle name="Comma 6 2" xfId="302" xr:uid="{00000000-0005-0000-0000-00002D010000}"/>
    <cellStyle name="Comma 6 3" xfId="303" xr:uid="{00000000-0005-0000-0000-00002E010000}"/>
    <cellStyle name="Comma 7" xfId="304" xr:uid="{00000000-0005-0000-0000-00002F010000}"/>
    <cellStyle name="Comma 8" xfId="305" xr:uid="{00000000-0005-0000-0000-000030010000}"/>
    <cellStyle name="Comma 8 2" xfId="306" xr:uid="{00000000-0005-0000-0000-000031010000}"/>
    <cellStyle name="Comma 9" xfId="307" xr:uid="{00000000-0005-0000-0000-000032010000}"/>
    <cellStyle name="Comma 9 2" xfId="308" xr:uid="{00000000-0005-0000-0000-000033010000}"/>
    <cellStyle name="Explanatory Text" xfId="309" xr:uid="{00000000-0005-0000-0000-000034010000}"/>
    <cellStyle name="Explanatory Text 2" xfId="310" xr:uid="{00000000-0005-0000-0000-000035010000}"/>
    <cellStyle name="Explanatory Text 3" xfId="311" xr:uid="{00000000-0005-0000-0000-000036010000}"/>
    <cellStyle name="Explanatory Text 4" xfId="312" xr:uid="{00000000-0005-0000-0000-000037010000}"/>
    <cellStyle name="Good" xfId="313" xr:uid="{00000000-0005-0000-0000-000038010000}"/>
    <cellStyle name="Good 2" xfId="314" xr:uid="{00000000-0005-0000-0000-000039010000}"/>
    <cellStyle name="Good 3" xfId="315" xr:uid="{00000000-0005-0000-0000-00003A010000}"/>
    <cellStyle name="Good 4" xfId="316" xr:uid="{00000000-0005-0000-0000-00003B010000}"/>
    <cellStyle name="Heading 1" xfId="317" xr:uid="{00000000-0005-0000-0000-00003C010000}"/>
    <cellStyle name="Heading 1 2" xfId="318" xr:uid="{00000000-0005-0000-0000-00003D010000}"/>
    <cellStyle name="Heading 1 3" xfId="319" xr:uid="{00000000-0005-0000-0000-00003E010000}"/>
    <cellStyle name="Heading 1 4" xfId="320" xr:uid="{00000000-0005-0000-0000-00003F010000}"/>
    <cellStyle name="Heading 2" xfId="321" xr:uid="{00000000-0005-0000-0000-000040010000}"/>
    <cellStyle name="Heading 2 2" xfId="322" xr:uid="{00000000-0005-0000-0000-000041010000}"/>
    <cellStyle name="Heading 2 3" xfId="323" xr:uid="{00000000-0005-0000-0000-000042010000}"/>
    <cellStyle name="Heading 2 4" xfId="324" xr:uid="{00000000-0005-0000-0000-000043010000}"/>
    <cellStyle name="Heading 3" xfId="325" xr:uid="{00000000-0005-0000-0000-000044010000}"/>
    <cellStyle name="Heading 3 2" xfId="326" xr:uid="{00000000-0005-0000-0000-000045010000}"/>
    <cellStyle name="Heading 3 3" xfId="327" xr:uid="{00000000-0005-0000-0000-000046010000}"/>
    <cellStyle name="Heading 3 4" xfId="328" xr:uid="{00000000-0005-0000-0000-000047010000}"/>
    <cellStyle name="Heading 4" xfId="329" xr:uid="{00000000-0005-0000-0000-000048010000}"/>
    <cellStyle name="Heading 4 2" xfId="330" xr:uid="{00000000-0005-0000-0000-000049010000}"/>
    <cellStyle name="Heading 4 3" xfId="331" xr:uid="{00000000-0005-0000-0000-00004A010000}"/>
    <cellStyle name="Heading 4 4" xfId="332" xr:uid="{00000000-0005-0000-0000-00004B010000}"/>
    <cellStyle name="Input" xfId="333" xr:uid="{00000000-0005-0000-0000-00004C010000}"/>
    <cellStyle name="Input 2" xfId="334" xr:uid="{00000000-0005-0000-0000-00004D010000}"/>
    <cellStyle name="Input 3" xfId="335" xr:uid="{00000000-0005-0000-0000-00004E010000}"/>
    <cellStyle name="Input 4" xfId="336" xr:uid="{00000000-0005-0000-0000-00004F010000}"/>
    <cellStyle name="Linked Cell" xfId="337" xr:uid="{00000000-0005-0000-0000-000050010000}"/>
    <cellStyle name="Linked Cell 2" xfId="338" xr:uid="{00000000-0005-0000-0000-000051010000}"/>
    <cellStyle name="Linked Cell 3" xfId="339" xr:uid="{00000000-0005-0000-0000-000052010000}"/>
    <cellStyle name="Linked Cell 4" xfId="340" xr:uid="{00000000-0005-0000-0000-000053010000}"/>
    <cellStyle name="Neutral" xfId="341" xr:uid="{00000000-0005-0000-0000-000054010000}"/>
    <cellStyle name="Neutral 2" xfId="342" xr:uid="{00000000-0005-0000-0000-000055010000}"/>
    <cellStyle name="Neutral 3" xfId="343" xr:uid="{00000000-0005-0000-0000-000056010000}"/>
    <cellStyle name="Neutral 4" xfId="344" xr:uid="{00000000-0005-0000-0000-000057010000}"/>
    <cellStyle name="Normal 10" xfId="345" xr:uid="{00000000-0005-0000-0000-000059010000}"/>
    <cellStyle name="Normal 11" xfId="346" xr:uid="{00000000-0005-0000-0000-00005A010000}"/>
    <cellStyle name="Normal 11 2" xfId="347" xr:uid="{00000000-0005-0000-0000-00005B010000}"/>
    <cellStyle name="Normal 11 2 2" xfId="348" xr:uid="{00000000-0005-0000-0000-00005C010000}"/>
    <cellStyle name="Normal 11 2 2 2" xfId="349" xr:uid="{00000000-0005-0000-0000-00005D010000}"/>
    <cellStyle name="Normal 11 2 2 3" xfId="350" xr:uid="{00000000-0005-0000-0000-00005E010000}"/>
    <cellStyle name="Normal 11 2 3" xfId="351" xr:uid="{00000000-0005-0000-0000-00005F010000}"/>
    <cellStyle name="Normal 11 2 4" xfId="352" xr:uid="{00000000-0005-0000-0000-000060010000}"/>
    <cellStyle name="Normal 12" xfId="353" xr:uid="{00000000-0005-0000-0000-000061010000}"/>
    <cellStyle name="Normal 12 2" xfId="354" xr:uid="{00000000-0005-0000-0000-000062010000}"/>
    <cellStyle name="Normal 12 2 2" xfId="355" xr:uid="{00000000-0005-0000-0000-000063010000}"/>
    <cellStyle name="Normal 12 2 2 2" xfId="356" xr:uid="{00000000-0005-0000-0000-000064010000}"/>
    <cellStyle name="Normal 12 2 2 3" xfId="357" xr:uid="{00000000-0005-0000-0000-000065010000}"/>
    <cellStyle name="Normal 12 2 3" xfId="358" xr:uid="{00000000-0005-0000-0000-000066010000}"/>
    <cellStyle name="Normal 12 2 4" xfId="359" xr:uid="{00000000-0005-0000-0000-000067010000}"/>
    <cellStyle name="Normal 12 3" xfId="360" xr:uid="{00000000-0005-0000-0000-000068010000}"/>
    <cellStyle name="Normal 12 3 2" xfId="361" xr:uid="{00000000-0005-0000-0000-000069010000}"/>
    <cellStyle name="Normal 12 3 2 2" xfId="362" xr:uid="{00000000-0005-0000-0000-00006A010000}"/>
    <cellStyle name="Normal 12 3 2 3" xfId="363" xr:uid="{00000000-0005-0000-0000-00006B010000}"/>
    <cellStyle name="Normal 12 3 3" xfId="364" xr:uid="{00000000-0005-0000-0000-00006C010000}"/>
    <cellStyle name="Normal 12 3 4" xfId="365" xr:uid="{00000000-0005-0000-0000-00006D010000}"/>
    <cellStyle name="Normal 12 4" xfId="366" xr:uid="{00000000-0005-0000-0000-00006E010000}"/>
    <cellStyle name="Normal 12 4 2" xfId="367" xr:uid="{00000000-0005-0000-0000-00006F010000}"/>
    <cellStyle name="Normal 12 4 2 2" xfId="368" xr:uid="{00000000-0005-0000-0000-000070010000}"/>
    <cellStyle name="Normal 12 4 2 3" xfId="369" xr:uid="{00000000-0005-0000-0000-000071010000}"/>
    <cellStyle name="Normal 12 4 3" xfId="370" xr:uid="{00000000-0005-0000-0000-000072010000}"/>
    <cellStyle name="Normal 12 4 4" xfId="371" xr:uid="{00000000-0005-0000-0000-000073010000}"/>
    <cellStyle name="Normal 12 5" xfId="372" xr:uid="{00000000-0005-0000-0000-000074010000}"/>
    <cellStyle name="Normal 12 5 2" xfId="373" xr:uid="{00000000-0005-0000-0000-000075010000}"/>
    <cellStyle name="Normal 12 5 3" xfId="374" xr:uid="{00000000-0005-0000-0000-000076010000}"/>
    <cellStyle name="Normal 12 6" xfId="375" xr:uid="{00000000-0005-0000-0000-000077010000}"/>
    <cellStyle name="Normal 12 7" xfId="376" xr:uid="{00000000-0005-0000-0000-000078010000}"/>
    <cellStyle name="Normal 13" xfId="377" xr:uid="{00000000-0005-0000-0000-000079010000}"/>
    <cellStyle name="Normal 14" xfId="378" xr:uid="{00000000-0005-0000-0000-00007A010000}"/>
    <cellStyle name="Normal 15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2 2" xfId="383" xr:uid="{00000000-0005-0000-0000-00007F010000}"/>
    <cellStyle name="Normal 17 2 2 2" xfId="384" xr:uid="{00000000-0005-0000-0000-000080010000}"/>
    <cellStyle name="Normal 17 2 2 3" xfId="385" xr:uid="{00000000-0005-0000-0000-000081010000}"/>
    <cellStyle name="Normal 17 2 3" xfId="386" xr:uid="{00000000-0005-0000-0000-000082010000}"/>
    <cellStyle name="Normal 17 2 4" xfId="387" xr:uid="{00000000-0005-0000-0000-000083010000}"/>
    <cellStyle name="Normal 18" xfId="388" xr:uid="{00000000-0005-0000-0000-000084010000}"/>
    <cellStyle name="Normal 19" xfId="389" xr:uid="{00000000-0005-0000-0000-000085010000}"/>
    <cellStyle name="Normal 2" xfId="390" xr:uid="{00000000-0005-0000-0000-000086010000}"/>
    <cellStyle name="Normal 2 10" xfId="391" xr:uid="{00000000-0005-0000-0000-000087010000}"/>
    <cellStyle name="Normal 2 11" xfId="392" xr:uid="{00000000-0005-0000-0000-000088010000}"/>
    <cellStyle name="Normal 2 12" xfId="393" xr:uid="{00000000-0005-0000-0000-000089010000}"/>
    <cellStyle name="Normal 2 13" xfId="394" xr:uid="{00000000-0005-0000-0000-00008A010000}"/>
    <cellStyle name="Normal 2 14" xfId="395" xr:uid="{00000000-0005-0000-0000-00008B010000}"/>
    <cellStyle name="Normal 2 14 2" xfId="396" xr:uid="{00000000-0005-0000-0000-00008C010000}"/>
    <cellStyle name="Normal 2 14 2 2" xfId="397" xr:uid="{00000000-0005-0000-0000-00008D010000}"/>
    <cellStyle name="Normal 2 14 2 3" xfId="398" xr:uid="{00000000-0005-0000-0000-00008E010000}"/>
    <cellStyle name="Normal 2 14 3" xfId="399" xr:uid="{00000000-0005-0000-0000-00008F010000}"/>
    <cellStyle name="Normal 2 14 4" xfId="400" xr:uid="{00000000-0005-0000-0000-000090010000}"/>
    <cellStyle name="Normal 2 15" xfId="401" xr:uid="{00000000-0005-0000-0000-000091010000}"/>
    <cellStyle name="Normal 2 16" xfId="402" xr:uid="{00000000-0005-0000-0000-000092010000}"/>
    <cellStyle name="Normal 2 17" xfId="403" xr:uid="{00000000-0005-0000-0000-000093010000}"/>
    <cellStyle name="Normal 2 17 2" xfId="404" xr:uid="{00000000-0005-0000-0000-000094010000}"/>
    <cellStyle name="Normal 2 17 3" xfId="405" xr:uid="{00000000-0005-0000-0000-000095010000}"/>
    <cellStyle name="Normal 2 17 4" xfId="406" xr:uid="{00000000-0005-0000-0000-000096010000}"/>
    <cellStyle name="Normal 2 18" xfId="407" xr:uid="{00000000-0005-0000-0000-000097010000}"/>
    <cellStyle name="Normal 2 19" xfId="408" xr:uid="{00000000-0005-0000-0000-000098010000}"/>
    <cellStyle name="Normal 2 2" xfId="409" xr:uid="{00000000-0005-0000-0000-000099010000}"/>
    <cellStyle name="Normal 2 2 10" xfId="410" xr:uid="{00000000-0005-0000-0000-00009A010000}"/>
    <cellStyle name="Normal 2 2 2" xfId="411" xr:uid="{00000000-0005-0000-0000-00009B010000}"/>
    <cellStyle name="Normal 2 2 2 2" xfId="412" xr:uid="{00000000-0005-0000-0000-00009C010000}"/>
    <cellStyle name="Normal 2 2 3" xfId="413" xr:uid="{00000000-0005-0000-0000-00009D010000}"/>
    <cellStyle name="Normal 2 2 4" xfId="414" xr:uid="{00000000-0005-0000-0000-00009E010000}"/>
    <cellStyle name="Normal 2 2 5" xfId="415" xr:uid="{00000000-0005-0000-0000-00009F010000}"/>
    <cellStyle name="Normal 2 2 6" xfId="416" xr:uid="{00000000-0005-0000-0000-0000A0010000}"/>
    <cellStyle name="Normal 2 2 7" xfId="417" xr:uid="{00000000-0005-0000-0000-0000A1010000}"/>
    <cellStyle name="Normal 2 2 8" xfId="418" xr:uid="{00000000-0005-0000-0000-0000A2010000}"/>
    <cellStyle name="Normal 2 2 9" xfId="419" xr:uid="{00000000-0005-0000-0000-0000A3010000}"/>
    <cellStyle name="Normal 2 20" xfId="420" xr:uid="{00000000-0005-0000-0000-0000A4010000}"/>
    <cellStyle name="Normal 2 3" xfId="421" xr:uid="{00000000-0005-0000-0000-0000A5010000}"/>
    <cellStyle name="Normal 2 4" xfId="422" xr:uid="{00000000-0005-0000-0000-0000A6010000}"/>
    <cellStyle name="Normal 2 4 2" xfId="423" xr:uid="{00000000-0005-0000-0000-0000A7010000}"/>
    <cellStyle name="Normal 2 4 2 2" xfId="424" xr:uid="{00000000-0005-0000-0000-0000A8010000}"/>
    <cellStyle name="Normal 2 4 2 2 2" xfId="425" xr:uid="{00000000-0005-0000-0000-0000A9010000}"/>
    <cellStyle name="Normal 2 4 2 2 2 2" xfId="426" xr:uid="{00000000-0005-0000-0000-0000AA010000}"/>
    <cellStyle name="Normal 2 4 2 2 2 3" xfId="427" xr:uid="{00000000-0005-0000-0000-0000AB010000}"/>
    <cellStyle name="Normal 2 4 2 2 3" xfId="428" xr:uid="{00000000-0005-0000-0000-0000AC010000}"/>
    <cellStyle name="Normal 2 4 2 2 4" xfId="429" xr:uid="{00000000-0005-0000-0000-0000AD010000}"/>
    <cellStyle name="Normal 2 4 2 3" xfId="430" xr:uid="{00000000-0005-0000-0000-0000AE010000}"/>
    <cellStyle name="Normal 2 4 2 3 2" xfId="431" xr:uid="{00000000-0005-0000-0000-0000AF010000}"/>
    <cellStyle name="Normal 2 4 2 3 3" xfId="432" xr:uid="{00000000-0005-0000-0000-0000B0010000}"/>
    <cellStyle name="Normal 2 4 2 4" xfId="433" xr:uid="{00000000-0005-0000-0000-0000B1010000}"/>
    <cellStyle name="Normal 2 4 2 5" xfId="434" xr:uid="{00000000-0005-0000-0000-0000B2010000}"/>
    <cellStyle name="Normal 2 4 3" xfId="435" xr:uid="{00000000-0005-0000-0000-0000B3010000}"/>
    <cellStyle name="Normal 2 4 3 2" xfId="436" xr:uid="{00000000-0005-0000-0000-0000B4010000}"/>
    <cellStyle name="Normal 2 4 3 2 2" xfId="437" xr:uid="{00000000-0005-0000-0000-0000B5010000}"/>
    <cellStyle name="Normal 2 4 3 2 3" xfId="438" xr:uid="{00000000-0005-0000-0000-0000B6010000}"/>
    <cellStyle name="Normal 2 4 3 3" xfId="439" xr:uid="{00000000-0005-0000-0000-0000B7010000}"/>
    <cellStyle name="Normal 2 4 3 4" xfId="440" xr:uid="{00000000-0005-0000-0000-0000B8010000}"/>
    <cellStyle name="Normal 2 4 4" xfId="441" xr:uid="{00000000-0005-0000-0000-0000B9010000}"/>
    <cellStyle name="Normal 2 4 4 2" xfId="442" xr:uid="{00000000-0005-0000-0000-0000BA010000}"/>
    <cellStyle name="Normal 2 4 4 2 2" xfId="443" xr:uid="{00000000-0005-0000-0000-0000BB010000}"/>
    <cellStyle name="Normal 2 4 4 2 3" xfId="444" xr:uid="{00000000-0005-0000-0000-0000BC010000}"/>
    <cellStyle name="Normal 2 4 4 3" xfId="445" xr:uid="{00000000-0005-0000-0000-0000BD010000}"/>
    <cellStyle name="Normal 2 4 4 4" xfId="446" xr:uid="{00000000-0005-0000-0000-0000BE010000}"/>
    <cellStyle name="Normal 2 5" xfId="447" xr:uid="{00000000-0005-0000-0000-0000BF010000}"/>
    <cellStyle name="Normal 2 6" xfId="448" xr:uid="{00000000-0005-0000-0000-0000C0010000}"/>
    <cellStyle name="Normal 2 7" xfId="449" xr:uid="{00000000-0005-0000-0000-0000C1010000}"/>
    <cellStyle name="Normal 2 8" xfId="450" xr:uid="{00000000-0005-0000-0000-0000C2010000}"/>
    <cellStyle name="Normal 2 9" xfId="451" xr:uid="{00000000-0005-0000-0000-0000C3010000}"/>
    <cellStyle name="Normal 20" xfId="452" xr:uid="{00000000-0005-0000-0000-0000C4010000}"/>
    <cellStyle name="Normal 21" xfId="453" xr:uid="{00000000-0005-0000-0000-0000C5010000}"/>
    <cellStyle name="Normal 21 2" xfId="454" xr:uid="{00000000-0005-0000-0000-0000C6010000}"/>
    <cellStyle name="Normal 21 2 2" xfId="455" xr:uid="{00000000-0005-0000-0000-0000C7010000}"/>
    <cellStyle name="Normal 21 2 3" xfId="456" xr:uid="{00000000-0005-0000-0000-0000C8010000}"/>
    <cellStyle name="Normal 21 3" xfId="457" xr:uid="{00000000-0005-0000-0000-0000C9010000}"/>
    <cellStyle name="Normal 21 4" xfId="458" xr:uid="{00000000-0005-0000-0000-0000CA010000}"/>
    <cellStyle name="Normal 22" xfId="459" xr:uid="{00000000-0005-0000-0000-0000CB010000}"/>
    <cellStyle name="Normal 22 2" xfId="460" xr:uid="{00000000-0005-0000-0000-0000CC010000}"/>
    <cellStyle name="Normal 22 2 2" xfId="461" xr:uid="{00000000-0005-0000-0000-0000CD010000}"/>
    <cellStyle name="Normal 22 2 3" xfId="462" xr:uid="{00000000-0005-0000-0000-0000CE010000}"/>
    <cellStyle name="Normal 22 3" xfId="463" xr:uid="{00000000-0005-0000-0000-0000CF010000}"/>
    <cellStyle name="Normal 22 4" xfId="464" xr:uid="{00000000-0005-0000-0000-0000D0010000}"/>
    <cellStyle name="Normal 23" xfId="465" xr:uid="{00000000-0005-0000-0000-0000D1010000}"/>
    <cellStyle name="Normal 23 2" xfId="466" xr:uid="{00000000-0005-0000-0000-0000D2010000}"/>
    <cellStyle name="Normal 23 2 2" xfId="467" xr:uid="{00000000-0005-0000-0000-0000D3010000}"/>
    <cellStyle name="Normal 23 2 3" xfId="468" xr:uid="{00000000-0005-0000-0000-0000D4010000}"/>
    <cellStyle name="Normal 23 3" xfId="469" xr:uid="{00000000-0005-0000-0000-0000D5010000}"/>
    <cellStyle name="Normal 23 4" xfId="470" xr:uid="{00000000-0005-0000-0000-0000D6010000}"/>
    <cellStyle name="Normal 24" xfId="471" xr:uid="{00000000-0005-0000-0000-0000D7010000}"/>
    <cellStyle name="Normal 24 2" xfId="472" xr:uid="{00000000-0005-0000-0000-0000D8010000}"/>
    <cellStyle name="Normal 24 2 2" xfId="473" xr:uid="{00000000-0005-0000-0000-0000D9010000}"/>
    <cellStyle name="Normal 24 2 3" xfId="474" xr:uid="{00000000-0005-0000-0000-0000DA010000}"/>
    <cellStyle name="Normal 24 3" xfId="475" xr:uid="{00000000-0005-0000-0000-0000DB010000}"/>
    <cellStyle name="Normal 24 4" xfId="476" xr:uid="{00000000-0005-0000-0000-0000DC010000}"/>
    <cellStyle name="Normal 25" xfId="477" xr:uid="{00000000-0005-0000-0000-0000DD010000}"/>
    <cellStyle name="Normal 26" xfId="478" xr:uid="{00000000-0005-0000-0000-0000DE010000}"/>
    <cellStyle name="Normal 27" xfId="479" xr:uid="{00000000-0005-0000-0000-0000DF010000}"/>
    <cellStyle name="Normal 27 2" xfId="480" xr:uid="{00000000-0005-0000-0000-0000E0010000}"/>
    <cellStyle name="Normal 27 3" xfId="481" xr:uid="{00000000-0005-0000-0000-0000E1010000}"/>
    <cellStyle name="Normal 28" xfId="482" xr:uid="{00000000-0005-0000-0000-0000E2010000}"/>
    <cellStyle name="Normal 29" xfId="483" xr:uid="{00000000-0005-0000-0000-0000E3010000}"/>
    <cellStyle name="Normal 29 2" xfId="484" xr:uid="{00000000-0005-0000-0000-0000E4010000}"/>
    <cellStyle name="Normal 29 3" xfId="485" xr:uid="{00000000-0005-0000-0000-0000E5010000}"/>
    <cellStyle name="Normal 3" xfId="486" xr:uid="{00000000-0005-0000-0000-0000E6010000}"/>
    <cellStyle name="Normal 3 2" xfId="487" xr:uid="{00000000-0005-0000-0000-0000E7010000}"/>
    <cellStyle name="Normal 3 3" xfId="488" xr:uid="{00000000-0005-0000-0000-0000E8010000}"/>
    <cellStyle name="Normal 3 4" xfId="489" xr:uid="{00000000-0005-0000-0000-0000E9010000}"/>
    <cellStyle name="Normal 3 5" xfId="490" xr:uid="{00000000-0005-0000-0000-0000EA010000}"/>
    <cellStyle name="Normal 3 6" xfId="491" xr:uid="{00000000-0005-0000-0000-0000EB010000}"/>
    <cellStyle name="Normal 3 6 2" xfId="492" xr:uid="{00000000-0005-0000-0000-0000EC010000}"/>
    <cellStyle name="Normal 3 6 3" xfId="493" xr:uid="{00000000-0005-0000-0000-0000ED010000}"/>
    <cellStyle name="Normal 3 7" xfId="494" xr:uid="{00000000-0005-0000-0000-0000EE010000}"/>
    <cellStyle name="Normal 3 8" xfId="495" xr:uid="{00000000-0005-0000-0000-0000EF010000}"/>
    <cellStyle name="Normal 30" xfId="496" xr:uid="{00000000-0005-0000-0000-0000F0010000}"/>
    <cellStyle name="Normal 31" xfId="497" xr:uid="{00000000-0005-0000-0000-0000F1010000}"/>
    <cellStyle name="Normal 32" xfId="498" xr:uid="{00000000-0005-0000-0000-0000F2010000}"/>
    <cellStyle name="Normal 33" xfId="499" xr:uid="{00000000-0005-0000-0000-0000F3010000}"/>
    <cellStyle name="Normal 34" xfId="500" xr:uid="{00000000-0005-0000-0000-0000F4010000}"/>
    <cellStyle name="Normal 35" xfId="501" xr:uid="{00000000-0005-0000-0000-0000F5010000}"/>
    <cellStyle name="Normal 36" xfId="502" xr:uid="{00000000-0005-0000-0000-0000F6010000}"/>
    <cellStyle name="Normal 37" xfId="503" xr:uid="{00000000-0005-0000-0000-0000F7010000}"/>
    <cellStyle name="Normal 38" xfId="504" xr:uid="{00000000-0005-0000-0000-0000F8010000}"/>
    <cellStyle name="Normal 4" xfId="505" xr:uid="{00000000-0005-0000-0000-0000F9010000}"/>
    <cellStyle name="Normal 4 2" xfId="506" xr:uid="{00000000-0005-0000-0000-0000FA010000}"/>
    <cellStyle name="Normal 4 3" xfId="507" xr:uid="{00000000-0005-0000-0000-0000FB010000}"/>
    <cellStyle name="Normal 4 3 2" xfId="508" xr:uid="{00000000-0005-0000-0000-0000FC010000}"/>
    <cellStyle name="Normal 4 3 3" xfId="509" xr:uid="{00000000-0005-0000-0000-0000FD010000}"/>
    <cellStyle name="Normal 4 4" xfId="510" xr:uid="{00000000-0005-0000-0000-0000FE010000}"/>
    <cellStyle name="Normal 4 5" xfId="511" xr:uid="{00000000-0005-0000-0000-0000FF010000}"/>
    <cellStyle name="Normal 5" xfId="512" xr:uid="{00000000-0005-0000-0000-000000020000}"/>
    <cellStyle name="Normal 5 2" xfId="513" xr:uid="{00000000-0005-0000-0000-000001020000}"/>
    <cellStyle name="Normal 5 3" xfId="514" xr:uid="{00000000-0005-0000-0000-000002020000}"/>
    <cellStyle name="Normal 5 3 2" xfId="515" xr:uid="{00000000-0005-0000-0000-000003020000}"/>
    <cellStyle name="Normal 5 3 3" xfId="516" xr:uid="{00000000-0005-0000-0000-000004020000}"/>
    <cellStyle name="Normal 5 4" xfId="517" xr:uid="{00000000-0005-0000-0000-000005020000}"/>
    <cellStyle name="Normal 5 5" xfId="518" xr:uid="{00000000-0005-0000-0000-000006020000}"/>
    <cellStyle name="Normal 6" xfId="519" xr:uid="{00000000-0005-0000-0000-000007020000}"/>
    <cellStyle name="Normal 6 2" xfId="520" xr:uid="{00000000-0005-0000-0000-000008020000}"/>
    <cellStyle name="Normal 6 2 2" xfId="521" xr:uid="{00000000-0005-0000-0000-000009020000}"/>
    <cellStyle name="Normal 6 2 3" xfId="522" xr:uid="{00000000-0005-0000-0000-00000A020000}"/>
    <cellStyle name="Normal 6 3" xfId="523" xr:uid="{00000000-0005-0000-0000-00000B020000}"/>
    <cellStyle name="Normal 6 4" xfId="524" xr:uid="{00000000-0005-0000-0000-00000C020000}"/>
    <cellStyle name="Normal 7" xfId="525" xr:uid="{00000000-0005-0000-0000-00000D020000}"/>
    <cellStyle name="Normal 7 2" xfId="526" xr:uid="{00000000-0005-0000-0000-00000E020000}"/>
    <cellStyle name="Normal 8" xfId="527" xr:uid="{00000000-0005-0000-0000-00000F020000}"/>
    <cellStyle name="Normal 9" xfId="528" xr:uid="{00000000-0005-0000-0000-000010020000}"/>
    <cellStyle name="Note" xfId="529" xr:uid="{00000000-0005-0000-0000-000011020000}"/>
    <cellStyle name="Note 2" xfId="530" xr:uid="{00000000-0005-0000-0000-000012020000}"/>
    <cellStyle name="Note 2 2" xfId="531" xr:uid="{00000000-0005-0000-0000-000013020000}"/>
    <cellStyle name="Note 3" xfId="532" xr:uid="{00000000-0005-0000-0000-000014020000}"/>
    <cellStyle name="Note 3 2" xfId="533" xr:uid="{00000000-0005-0000-0000-000015020000}"/>
    <cellStyle name="Note 4" xfId="534" xr:uid="{00000000-0005-0000-0000-000016020000}"/>
    <cellStyle name="Note 4 2" xfId="535" xr:uid="{00000000-0005-0000-0000-000017020000}"/>
    <cellStyle name="Output" xfId="536" xr:uid="{00000000-0005-0000-0000-000018020000}"/>
    <cellStyle name="Output 2" xfId="537" xr:uid="{00000000-0005-0000-0000-000019020000}"/>
    <cellStyle name="Output 3" xfId="538" xr:uid="{00000000-0005-0000-0000-00001A020000}"/>
    <cellStyle name="Output 4" xfId="539" xr:uid="{00000000-0005-0000-0000-00001B020000}"/>
    <cellStyle name="Percent 10" xfId="540" xr:uid="{00000000-0005-0000-0000-00001C020000}"/>
    <cellStyle name="Percent 2" xfId="541" xr:uid="{00000000-0005-0000-0000-00001D020000}"/>
    <cellStyle name="Percent 3" xfId="542" xr:uid="{00000000-0005-0000-0000-00001E020000}"/>
    <cellStyle name="Percent 3 2" xfId="543" xr:uid="{00000000-0005-0000-0000-00001F020000}"/>
    <cellStyle name="Percent 3 2 2" xfId="544" xr:uid="{00000000-0005-0000-0000-000020020000}"/>
    <cellStyle name="Percent 3 2 3" xfId="545" xr:uid="{00000000-0005-0000-0000-000021020000}"/>
    <cellStyle name="Percent 3 3" xfId="546" xr:uid="{00000000-0005-0000-0000-000022020000}"/>
    <cellStyle name="Percent 3 4" xfId="547" xr:uid="{00000000-0005-0000-0000-000023020000}"/>
    <cellStyle name="Percent 4" xfId="548" xr:uid="{00000000-0005-0000-0000-000024020000}"/>
    <cellStyle name="Percent 4 2" xfId="549" xr:uid="{00000000-0005-0000-0000-000025020000}"/>
    <cellStyle name="Percent 4 2 2" xfId="550" xr:uid="{00000000-0005-0000-0000-000026020000}"/>
    <cellStyle name="Percent 4 2 3" xfId="551" xr:uid="{00000000-0005-0000-0000-000027020000}"/>
    <cellStyle name="Percent 4 3" xfId="552" xr:uid="{00000000-0005-0000-0000-000028020000}"/>
    <cellStyle name="Percent 4 4" xfId="553" xr:uid="{00000000-0005-0000-0000-000029020000}"/>
    <cellStyle name="Percent 5" xfId="554" xr:uid="{00000000-0005-0000-0000-00002A020000}"/>
    <cellStyle name="Percent 5 2" xfId="555" xr:uid="{00000000-0005-0000-0000-00002B020000}"/>
    <cellStyle name="Percent 5 2 2" xfId="556" xr:uid="{00000000-0005-0000-0000-00002C020000}"/>
    <cellStyle name="Percent 5 2 3" xfId="557" xr:uid="{00000000-0005-0000-0000-00002D020000}"/>
    <cellStyle name="Percent 5 3" xfId="558" xr:uid="{00000000-0005-0000-0000-00002E020000}"/>
    <cellStyle name="Percent 5 4" xfId="559" xr:uid="{00000000-0005-0000-0000-00002F020000}"/>
    <cellStyle name="Percent 6" xfId="560" xr:uid="{00000000-0005-0000-0000-000030020000}"/>
    <cellStyle name="Percent 6 2" xfId="561" xr:uid="{00000000-0005-0000-0000-000031020000}"/>
    <cellStyle name="Percent 6 3" xfId="562" xr:uid="{00000000-0005-0000-0000-000032020000}"/>
    <cellStyle name="Percent 6 3 2" xfId="563" xr:uid="{00000000-0005-0000-0000-000033020000}"/>
    <cellStyle name="Percent 6 3 3" xfId="564" xr:uid="{00000000-0005-0000-0000-000034020000}"/>
    <cellStyle name="Percent 6 4" xfId="565" xr:uid="{00000000-0005-0000-0000-000035020000}"/>
    <cellStyle name="Percent 6 5" xfId="566" xr:uid="{00000000-0005-0000-0000-000036020000}"/>
    <cellStyle name="Percent 7" xfId="567" xr:uid="{00000000-0005-0000-0000-000037020000}"/>
    <cellStyle name="Percent 7 2" xfId="568" xr:uid="{00000000-0005-0000-0000-000038020000}"/>
    <cellStyle name="Percent 7 2 2" xfId="569" xr:uid="{00000000-0005-0000-0000-000039020000}"/>
    <cellStyle name="Percent 7 2 3" xfId="570" xr:uid="{00000000-0005-0000-0000-00003A020000}"/>
    <cellStyle name="Percent 7 3" xfId="571" xr:uid="{00000000-0005-0000-0000-00003B020000}"/>
    <cellStyle name="Percent 7 4" xfId="572" xr:uid="{00000000-0005-0000-0000-00003C020000}"/>
    <cellStyle name="Percent 8" xfId="573" xr:uid="{00000000-0005-0000-0000-00003D020000}"/>
    <cellStyle name="Percent 9" xfId="574" xr:uid="{00000000-0005-0000-0000-00003E020000}"/>
    <cellStyle name="Style 1" xfId="575" xr:uid="{00000000-0005-0000-0000-00003F020000}"/>
    <cellStyle name="Style 1 3" xfId="576" xr:uid="{00000000-0005-0000-0000-000040020000}"/>
    <cellStyle name="Title" xfId="577" xr:uid="{00000000-0005-0000-0000-000041020000}"/>
    <cellStyle name="Title 2" xfId="578" xr:uid="{00000000-0005-0000-0000-000042020000}"/>
    <cellStyle name="Title 3" xfId="579" xr:uid="{00000000-0005-0000-0000-000043020000}"/>
    <cellStyle name="Title 4" xfId="580" xr:uid="{00000000-0005-0000-0000-000044020000}"/>
    <cellStyle name="Total" xfId="581" xr:uid="{00000000-0005-0000-0000-000045020000}"/>
    <cellStyle name="Total 2" xfId="582" xr:uid="{00000000-0005-0000-0000-000046020000}"/>
    <cellStyle name="Total 3" xfId="583" xr:uid="{00000000-0005-0000-0000-000047020000}"/>
    <cellStyle name="Total 4" xfId="584" xr:uid="{00000000-0005-0000-0000-000048020000}"/>
    <cellStyle name="Warning Text" xfId="585" xr:uid="{00000000-0005-0000-0000-000049020000}"/>
    <cellStyle name="Warning Text 2" xfId="586" xr:uid="{00000000-0005-0000-0000-00004A020000}"/>
    <cellStyle name="Warning Text 3" xfId="587" xr:uid="{00000000-0005-0000-0000-00004B020000}"/>
    <cellStyle name="Warning Text 4" xfId="588" xr:uid="{00000000-0005-0000-0000-00004C020000}"/>
    <cellStyle name="เครื่องหมายจุลภาค 10" xfId="589" xr:uid="{00000000-0005-0000-0000-00004D020000}"/>
    <cellStyle name="เครื่องหมายจุลภาค 10 2" xfId="590" xr:uid="{00000000-0005-0000-0000-00004E020000}"/>
    <cellStyle name="เครื่องหมายจุลภาค 10 2 2" xfId="591" xr:uid="{00000000-0005-0000-0000-00004F020000}"/>
    <cellStyle name="เครื่องหมายจุลภาค 10 2 3" xfId="592" xr:uid="{00000000-0005-0000-0000-000050020000}"/>
    <cellStyle name="เครื่องหมายจุลภาค 10 3" xfId="593" xr:uid="{00000000-0005-0000-0000-000051020000}"/>
    <cellStyle name="เครื่องหมายจุลภาค 10 3 2" xfId="594" xr:uid="{00000000-0005-0000-0000-000052020000}"/>
    <cellStyle name="เครื่องหมายจุลภาค 10 3 3" xfId="595" xr:uid="{00000000-0005-0000-0000-000053020000}"/>
    <cellStyle name="เครื่องหมายจุลภาค 10 4" xfId="596" xr:uid="{00000000-0005-0000-0000-000054020000}"/>
    <cellStyle name="เครื่องหมายจุลภาค 10 5" xfId="597" xr:uid="{00000000-0005-0000-0000-000055020000}"/>
    <cellStyle name="เครื่องหมายจุลภาค 12" xfId="598" xr:uid="{00000000-0005-0000-0000-000056020000}"/>
    <cellStyle name="เครื่องหมายจุลภาค 2" xfId="599" xr:uid="{00000000-0005-0000-0000-000057020000}"/>
    <cellStyle name="เครื่องหมายจุลภาค 2 10" xfId="600" xr:uid="{00000000-0005-0000-0000-000058020000}"/>
    <cellStyle name="เครื่องหมายจุลภาค 2 10 2" xfId="601" xr:uid="{00000000-0005-0000-0000-000059020000}"/>
    <cellStyle name="เครื่องหมายจุลภาค 2 11" xfId="602" xr:uid="{00000000-0005-0000-0000-00005A020000}"/>
    <cellStyle name="เครื่องหมายจุลภาค 2 11 2" xfId="603" xr:uid="{00000000-0005-0000-0000-00005B020000}"/>
    <cellStyle name="เครื่องหมายจุลภาค 2 12" xfId="604" xr:uid="{00000000-0005-0000-0000-00005C020000}"/>
    <cellStyle name="เครื่องหมายจุลภาค 2 12 2" xfId="605" xr:uid="{00000000-0005-0000-0000-00005D020000}"/>
    <cellStyle name="เครื่องหมายจุลภาค 2 13" xfId="606" xr:uid="{00000000-0005-0000-0000-00005E020000}"/>
    <cellStyle name="เครื่องหมายจุลภาค 2 13 2" xfId="607" xr:uid="{00000000-0005-0000-0000-00005F020000}"/>
    <cellStyle name="เครื่องหมายจุลภาค 2 14" xfId="608" xr:uid="{00000000-0005-0000-0000-000060020000}"/>
    <cellStyle name="เครื่องหมายจุลภาค 2 14 2" xfId="609" xr:uid="{00000000-0005-0000-0000-000061020000}"/>
    <cellStyle name="เครื่องหมายจุลภาค 2 15" xfId="610" xr:uid="{00000000-0005-0000-0000-000062020000}"/>
    <cellStyle name="เครื่องหมายจุลภาค 2 15 2" xfId="611" xr:uid="{00000000-0005-0000-0000-000063020000}"/>
    <cellStyle name="เครื่องหมายจุลภาค 2 16" xfId="612" xr:uid="{00000000-0005-0000-0000-000064020000}"/>
    <cellStyle name="เครื่องหมายจุลภาค 2 16 2" xfId="613" xr:uid="{00000000-0005-0000-0000-000065020000}"/>
    <cellStyle name="เครื่องหมายจุลภาค 2 17" xfId="614" xr:uid="{00000000-0005-0000-0000-000066020000}"/>
    <cellStyle name="เครื่องหมายจุลภาค 2 17 2" xfId="615" xr:uid="{00000000-0005-0000-0000-000067020000}"/>
    <cellStyle name="เครื่องหมายจุลภาค 2 18" xfId="616" xr:uid="{00000000-0005-0000-0000-000068020000}"/>
    <cellStyle name="เครื่องหมายจุลภาค 2 18 2" xfId="617" xr:uid="{00000000-0005-0000-0000-000069020000}"/>
    <cellStyle name="เครื่องหมายจุลภาค 2 19" xfId="618" xr:uid="{00000000-0005-0000-0000-00006A020000}"/>
    <cellStyle name="เครื่องหมายจุลภาค 2 19 2" xfId="619" xr:uid="{00000000-0005-0000-0000-00006B020000}"/>
    <cellStyle name="เครื่องหมายจุลภาค 2 2" xfId="620" xr:uid="{00000000-0005-0000-0000-00006C020000}"/>
    <cellStyle name="เครื่องหมายจุลภาค 2 2 2" xfId="621" xr:uid="{00000000-0005-0000-0000-00006D020000}"/>
    <cellStyle name="เครื่องหมายจุลภาค 2 2 2 2" xfId="622" xr:uid="{00000000-0005-0000-0000-00006E020000}"/>
    <cellStyle name="เครื่องหมายจุลภาค 2 20" xfId="623" xr:uid="{00000000-0005-0000-0000-00006F020000}"/>
    <cellStyle name="เครื่องหมายจุลภาค 2 20 2" xfId="624" xr:uid="{00000000-0005-0000-0000-000070020000}"/>
    <cellStyle name="เครื่องหมายจุลภาค 2 21" xfId="625" xr:uid="{00000000-0005-0000-0000-000071020000}"/>
    <cellStyle name="เครื่องหมายจุลภาค 2 21 2" xfId="626" xr:uid="{00000000-0005-0000-0000-000072020000}"/>
    <cellStyle name="เครื่องหมายจุลภาค 2 22" xfId="627" xr:uid="{00000000-0005-0000-0000-000073020000}"/>
    <cellStyle name="เครื่องหมายจุลภาค 2 22 2" xfId="628" xr:uid="{00000000-0005-0000-0000-000074020000}"/>
    <cellStyle name="เครื่องหมายจุลภาค 2 23" xfId="629" xr:uid="{00000000-0005-0000-0000-000075020000}"/>
    <cellStyle name="เครื่องหมายจุลภาค 2 23 2" xfId="630" xr:uid="{00000000-0005-0000-0000-000076020000}"/>
    <cellStyle name="เครื่องหมายจุลภาค 2 24" xfId="631" xr:uid="{00000000-0005-0000-0000-000077020000}"/>
    <cellStyle name="เครื่องหมายจุลภาค 2 24 2" xfId="632" xr:uid="{00000000-0005-0000-0000-000078020000}"/>
    <cellStyle name="เครื่องหมายจุลภาค 2 25" xfId="633" xr:uid="{00000000-0005-0000-0000-000079020000}"/>
    <cellStyle name="เครื่องหมายจุลภาค 2 25 2" xfId="634" xr:uid="{00000000-0005-0000-0000-00007A020000}"/>
    <cellStyle name="เครื่องหมายจุลภาค 2 26" xfId="635" xr:uid="{00000000-0005-0000-0000-00007B020000}"/>
    <cellStyle name="เครื่องหมายจุลภาค 2 26 2" xfId="636" xr:uid="{00000000-0005-0000-0000-00007C020000}"/>
    <cellStyle name="เครื่องหมายจุลภาค 2 27" xfId="637" xr:uid="{00000000-0005-0000-0000-00007D020000}"/>
    <cellStyle name="เครื่องหมายจุลภาค 2 27 2" xfId="638" xr:uid="{00000000-0005-0000-0000-00007E020000}"/>
    <cellStyle name="เครื่องหมายจุลภาค 2 28" xfId="639" xr:uid="{00000000-0005-0000-0000-00007F020000}"/>
    <cellStyle name="เครื่องหมายจุลภาค 2 3" xfId="640" xr:uid="{00000000-0005-0000-0000-000080020000}"/>
    <cellStyle name="เครื่องหมายจุลภาค 2 3 2" xfId="641" xr:uid="{00000000-0005-0000-0000-000081020000}"/>
    <cellStyle name="เครื่องหมายจุลภาค 2 3 2 2" xfId="642" xr:uid="{00000000-0005-0000-0000-000082020000}"/>
    <cellStyle name="เครื่องหมายจุลภาค 2 4" xfId="643" xr:uid="{00000000-0005-0000-0000-000083020000}"/>
    <cellStyle name="เครื่องหมายจุลภาค 2 4 2" xfId="644" xr:uid="{00000000-0005-0000-0000-000084020000}"/>
    <cellStyle name="เครื่องหมายจุลภาค 2 5" xfId="645" xr:uid="{00000000-0005-0000-0000-000085020000}"/>
    <cellStyle name="เครื่องหมายจุลภาค 2 5 2" xfId="646" xr:uid="{00000000-0005-0000-0000-000086020000}"/>
    <cellStyle name="เครื่องหมายจุลภาค 2 6" xfId="647" xr:uid="{00000000-0005-0000-0000-000087020000}"/>
    <cellStyle name="เครื่องหมายจุลภาค 2 6 2" xfId="648" xr:uid="{00000000-0005-0000-0000-000088020000}"/>
    <cellStyle name="เครื่องหมายจุลภาค 2 7" xfId="649" xr:uid="{00000000-0005-0000-0000-000089020000}"/>
    <cellStyle name="เครื่องหมายจุลภาค 2 7 2" xfId="650" xr:uid="{00000000-0005-0000-0000-00008A020000}"/>
    <cellStyle name="เครื่องหมายจุลภาค 2 8" xfId="651" xr:uid="{00000000-0005-0000-0000-00008B020000}"/>
    <cellStyle name="เครื่องหมายจุลภาค 2 8 2" xfId="652" xr:uid="{00000000-0005-0000-0000-00008C020000}"/>
    <cellStyle name="เครื่องหมายจุลภาค 2 9" xfId="653" xr:uid="{00000000-0005-0000-0000-00008D020000}"/>
    <cellStyle name="เครื่องหมายจุลภาค 2 9 2" xfId="654" xr:uid="{00000000-0005-0000-0000-00008E020000}"/>
    <cellStyle name="เครื่องหมายจุลภาค 22 2 2 2 2" xfId="655" xr:uid="{00000000-0005-0000-0000-00008F020000}"/>
    <cellStyle name="เครื่องหมายจุลภาค 3" xfId="656" xr:uid="{00000000-0005-0000-0000-000090020000}"/>
    <cellStyle name="เครื่องหมายจุลภาค 3 10" xfId="657" xr:uid="{00000000-0005-0000-0000-000091020000}"/>
    <cellStyle name="เครื่องหมายจุลภาค 3 10 2" xfId="658" xr:uid="{00000000-0005-0000-0000-000092020000}"/>
    <cellStyle name="เครื่องหมายจุลภาค 3 10 3" xfId="659" xr:uid="{00000000-0005-0000-0000-000093020000}"/>
    <cellStyle name="เครื่องหมายจุลภาค 3 11" xfId="660" xr:uid="{00000000-0005-0000-0000-000094020000}"/>
    <cellStyle name="เครื่องหมายจุลภาค 3 12" xfId="661" xr:uid="{00000000-0005-0000-0000-000095020000}"/>
    <cellStyle name="เครื่องหมายจุลภาค 3 2" xfId="662" xr:uid="{00000000-0005-0000-0000-000096020000}"/>
    <cellStyle name="เครื่องหมายจุลภาค 3 2 2" xfId="663" xr:uid="{00000000-0005-0000-0000-000097020000}"/>
    <cellStyle name="เครื่องหมายจุลภาค 3 3" xfId="664" xr:uid="{00000000-0005-0000-0000-000098020000}"/>
    <cellStyle name="เครื่องหมายจุลภาค 3 3 2" xfId="665" xr:uid="{00000000-0005-0000-0000-000099020000}"/>
    <cellStyle name="เครื่องหมายจุลภาค 3 4" xfId="666" xr:uid="{00000000-0005-0000-0000-00009A020000}"/>
    <cellStyle name="เครื่องหมายจุลภาค 3 4 2" xfId="667" xr:uid="{00000000-0005-0000-0000-00009B020000}"/>
    <cellStyle name="เครื่องหมายจุลภาค 3 5" xfId="668" xr:uid="{00000000-0005-0000-0000-00009C020000}"/>
    <cellStyle name="เครื่องหมายจุลภาค 3 5 2" xfId="669" xr:uid="{00000000-0005-0000-0000-00009D020000}"/>
    <cellStyle name="เครื่องหมายจุลภาค 3 6" xfId="670" xr:uid="{00000000-0005-0000-0000-00009E020000}"/>
    <cellStyle name="เครื่องหมายจุลภาค 3 6 2" xfId="671" xr:uid="{00000000-0005-0000-0000-00009F020000}"/>
    <cellStyle name="เครื่องหมายจุลภาค 3 7" xfId="672" xr:uid="{00000000-0005-0000-0000-0000A0020000}"/>
    <cellStyle name="เครื่องหมายจุลภาค 3 7 2" xfId="673" xr:uid="{00000000-0005-0000-0000-0000A1020000}"/>
    <cellStyle name="เครื่องหมายจุลภาค 3 8" xfId="674" xr:uid="{00000000-0005-0000-0000-0000A2020000}"/>
    <cellStyle name="เครื่องหมายจุลภาค 3 8 2" xfId="675" xr:uid="{00000000-0005-0000-0000-0000A3020000}"/>
    <cellStyle name="เครื่องหมายจุลภาค 3 9" xfId="676" xr:uid="{00000000-0005-0000-0000-0000A4020000}"/>
    <cellStyle name="เครื่องหมายจุลภาค 3 9 2" xfId="677" xr:uid="{00000000-0005-0000-0000-0000A5020000}"/>
    <cellStyle name="เครื่องหมายจุลภาค 4" xfId="678" xr:uid="{00000000-0005-0000-0000-0000A6020000}"/>
    <cellStyle name="เครื่องหมายจุลภาค 4 2" xfId="679" xr:uid="{00000000-0005-0000-0000-0000A7020000}"/>
    <cellStyle name="เครื่องหมายจุลภาค 5" xfId="680" xr:uid="{00000000-0005-0000-0000-0000A8020000}"/>
    <cellStyle name="เครื่องหมายจุลภาค 5 2" xfId="681" xr:uid="{00000000-0005-0000-0000-0000A9020000}"/>
    <cellStyle name="เครื่องหมายจุลภาค 6" xfId="682" xr:uid="{00000000-0005-0000-0000-0000AA020000}"/>
    <cellStyle name="เครื่องหมายจุลภาค 6 2" xfId="683" xr:uid="{00000000-0005-0000-0000-0000AB020000}"/>
    <cellStyle name="เครื่องหมายจุลภาค 7" xfId="684" xr:uid="{00000000-0005-0000-0000-0000AC020000}"/>
    <cellStyle name="เครื่องหมายจุลภาค 7 2" xfId="685" xr:uid="{00000000-0005-0000-0000-0000AD020000}"/>
    <cellStyle name="เครื่องหมายจุลภาค 8" xfId="686" xr:uid="{00000000-0005-0000-0000-0000AE020000}"/>
    <cellStyle name="เครื่องหมายจุลภาค 8 2" xfId="687" xr:uid="{00000000-0005-0000-0000-0000AF020000}"/>
    <cellStyle name="เครื่องหมายจุลภาค 8 2 2" xfId="688" xr:uid="{00000000-0005-0000-0000-0000B0020000}"/>
    <cellStyle name="เครื่องหมายจุลภาค 8 2 3" xfId="689" xr:uid="{00000000-0005-0000-0000-0000B1020000}"/>
    <cellStyle name="เครื่องหมายจุลภาค 8 2 3 2" xfId="690" xr:uid="{00000000-0005-0000-0000-0000B2020000}"/>
    <cellStyle name="เครื่องหมายจุลภาค 8 2 4" xfId="691" xr:uid="{00000000-0005-0000-0000-0000B3020000}"/>
    <cellStyle name="เครื่องหมายจุลภาค 8 3" xfId="692" xr:uid="{00000000-0005-0000-0000-0000B4020000}"/>
    <cellStyle name="เครื่องหมายจุลภาค 8 3 2" xfId="693" xr:uid="{00000000-0005-0000-0000-0000B5020000}"/>
    <cellStyle name="เครื่องหมายจุลภาค 8 3 2 2" xfId="694" xr:uid="{00000000-0005-0000-0000-0000B6020000}"/>
    <cellStyle name="เครื่องหมายจุลภาค 8 3 2 2 2" xfId="695" xr:uid="{00000000-0005-0000-0000-0000B7020000}"/>
    <cellStyle name="เครื่องหมายจุลภาค 8 3 2 3" xfId="696" xr:uid="{00000000-0005-0000-0000-0000B8020000}"/>
    <cellStyle name="เครื่องหมายจุลภาค 8 3 3" xfId="697" xr:uid="{00000000-0005-0000-0000-0000B9020000}"/>
    <cellStyle name="เครื่องหมายจุลภาค 8 4" xfId="698" xr:uid="{00000000-0005-0000-0000-0000BA020000}"/>
    <cellStyle name="เครื่องหมายจุลภาค 8 5" xfId="699" xr:uid="{00000000-0005-0000-0000-0000BB020000}"/>
    <cellStyle name="เครื่องหมายจุลภาค 9" xfId="700" xr:uid="{00000000-0005-0000-0000-0000BC020000}"/>
    <cellStyle name="เครื่องหมายจุลภาค 9 2" xfId="701" xr:uid="{00000000-0005-0000-0000-0000BD020000}"/>
    <cellStyle name="เครื่องหมายจุลภาค 9 2 2" xfId="702" xr:uid="{00000000-0005-0000-0000-0000BE020000}"/>
    <cellStyle name="เครื่องหมายจุลภาค 9 3" xfId="703" xr:uid="{00000000-0005-0000-0000-0000BF020000}"/>
    <cellStyle name="เครื่องหมายจุลภาค 9 3 2" xfId="704" xr:uid="{00000000-0005-0000-0000-0000C0020000}"/>
    <cellStyle name="เครื่องหมายจุลภาค 9 3 3" xfId="705" xr:uid="{00000000-0005-0000-0000-0000C1020000}"/>
    <cellStyle name="เครื่องหมายจุลภาค 9 3 4" xfId="706" xr:uid="{00000000-0005-0000-0000-0000C2020000}"/>
    <cellStyle name="เครื่องหมายจุลภาค 9 3 5" xfId="707" xr:uid="{00000000-0005-0000-0000-0000C3020000}"/>
    <cellStyle name="เครื่องหมายจุลภาค 9 4" xfId="708" xr:uid="{00000000-0005-0000-0000-0000C4020000}"/>
    <cellStyle name="เครื่องหมายจุลภาค 9 5" xfId="709" xr:uid="{00000000-0005-0000-0000-0000C5020000}"/>
    <cellStyle name="เครื่องหมายจุลภาค 9 6" xfId="710" xr:uid="{00000000-0005-0000-0000-0000C6020000}"/>
    <cellStyle name="เครื่องหมายจุลภาค 9 7" xfId="711" xr:uid="{00000000-0005-0000-0000-0000C7020000}"/>
    <cellStyle name="จุลภาค 2" xfId="712" xr:uid="{00000000-0005-0000-0000-0000C8020000}"/>
    <cellStyle name="จุลภาค 2 2" xfId="713" xr:uid="{00000000-0005-0000-0000-0000C9020000}"/>
    <cellStyle name="จุลภาค 2 2 2" xfId="714" xr:uid="{00000000-0005-0000-0000-0000CA020000}"/>
    <cellStyle name="จุลภาค 2 3" xfId="715" xr:uid="{00000000-0005-0000-0000-0000CB020000}"/>
    <cellStyle name="จุลภาค 3" xfId="716" xr:uid="{00000000-0005-0000-0000-0000CC020000}"/>
    <cellStyle name="จุลภาค 3 2" xfId="717" xr:uid="{00000000-0005-0000-0000-0000CD020000}"/>
    <cellStyle name="ปกติ" xfId="0" builtinId="0"/>
    <cellStyle name="ปกติ 10" xfId="718" xr:uid="{00000000-0005-0000-0000-0000CE020000}"/>
    <cellStyle name="ปกติ 10 2" xfId="719" xr:uid="{00000000-0005-0000-0000-0000CF020000}"/>
    <cellStyle name="ปกติ 11" xfId="720" xr:uid="{00000000-0005-0000-0000-0000D0020000}"/>
    <cellStyle name="ปกติ 12" xfId="721" xr:uid="{00000000-0005-0000-0000-0000D1020000}"/>
    <cellStyle name="ปกติ 12 2" xfId="722" xr:uid="{00000000-0005-0000-0000-0000D2020000}"/>
    <cellStyle name="ปกติ 12 3" xfId="723" xr:uid="{00000000-0005-0000-0000-0000D3020000}"/>
    <cellStyle name="ปกติ 12 3 2" xfId="724" xr:uid="{00000000-0005-0000-0000-0000D4020000}"/>
    <cellStyle name="ปกติ 12 3 3" xfId="725" xr:uid="{00000000-0005-0000-0000-0000D5020000}"/>
    <cellStyle name="ปกติ 12 3 4" xfId="726" xr:uid="{00000000-0005-0000-0000-0000D6020000}"/>
    <cellStyle name="ปกติ 12 4" xfId="727" xr:uid="{00000000-0005-0000-0000-0000D7020000}"/>
    <cellStyle name="ปกติ 12 4 2" xfId="728" xr:uid="{00000000-0005-0000-0000-0000D8020000}"/>
    <cellStyle name="ปกติ 12 5" xfId="729" xr:uid="{00000000-0005-0000-0000-0000D9020000}"/>
    <cellStyle name="ปกติ 12 6" xfId="730" xr:uid="{00000000-0005-0000-0000-0000DA020000}"/>
    <cellStyle name="ปกติ 12 7" xfId="731" xr:uid="{00000000-0005-0000-0000-0000DB020000}"/>
    <cellStyle name="ปกติ 12 8" xfId="732" xr:uid="{00000000-0005-0000-0000-0000DC020000}"/>
    <cellStyle name="ปกติ 13" xfId="733" xr:uid="{00000000-0005-0000-0000-0000DD020000}"/>
    <cellStyle name="ปกติ 13 2" xfId="734" xr:uid="{00000000-0005-0000-0000-0000DE020000}"/>
    <cellStyle name="ปกติ 13 3" xfId="735" xr:uid="{00000000-0005-0000-0000-0000DF020000}"/>
    <cellStyle name="ปกติ 13 3 2" xfId="736" xr:uid="{00000000-0005-0000-0000-0000E0020000}"/>
    <cellStyle name="ปกติ 13 4" xfId="737" xr:uid="{00000000-0005-0000-0000-0000E1020000}"/>
    <cellStyle name="ปกติ 13 4 2" xfId="738" xr:uid="{00000000-0005-0000-0000-0000E2020000}"/>
    <cellStyle name="ปกติ 13 5" xfId="739" xr:uid="{00000000-0005-0000-0000-0000E3020000}"/>
    <cellStyle name="ปกติ 13 6" xfId="740" xr:uid="{00000000-0005-0000-0000-0000E4020000}"/>
    <cellStyle name="ปกติ 13 7" xfId="741" xr:uid="{00000000-0005-0000-0000-0000E5020000}"/>
    <cellStyle name="ปกติ 13 8" xfId="742" xr:uid="{00000000-0005-0000-0000-0000E6020000}"/>
    <cellStyle name="ปกติ 14" xfId="743" xr:uid="{00000000-0005-0000-0000-0000E7020000}"/>
    <cellStyle name="ปกติ 14 2" xfId="744" xr:uid="{00000000-0005-0000-0000-0000E8020000}"/>
    <cellStyle name="ปกติ 14 2 2" xfId="745" xr:uid="{00000000-0005-0000-0000-0000E9020000}"/>
    <cellStyle name="ปกติ 14 2 3" xfId="746" xr:uid="{00000000-0005-0000-0000-0000EA020000}"/>
    <cellStyle name="ปกติ 14 3" xfId="747" xr:uid="{00000000-0005-0000-0000-0000EB020000}"/>
    <cellStyle name="ปกติ 14 4" xfId="748" xr:uid="{00000000-0005-0000-0000-0000EC020000}"/>
    <cellStyle name="ปกติ 14 4 2" xfId="749" xr:uid="{00000000-0005-0000-0000-0000ED020000}"/>
    <cellStyle name="ปกติ 14 4 3" xfId="750" xr:uid="{00000000-0005-0000-0000-0000EE020000}"/>
    <cellStyle name="ปกติ 14 5" xfId="751" xr:uid="{00000000-0005-0000-0000-0000EF020000}"/>
    <cellStyle name="ปกติ 14 6" xfId="752" xr:uid="{00000000-0005-0000-0000-0000F0020000}"/>
    <cellStyle name="ปกติ 15" xfId="753" xr:uid="{00000000-0005-0000-0000-0000F1020000}"/>
    <cellStyle name="ปกติ 16" xfId="754" xr:uid="{00000000-0005-0000-0000-0000F2020000}"/>
    <cellStyle name="ปกติ 2" xfId="755" xr:uid="{00000000-0005-0000-0000-0000F3020000}"/>
    <cellStyle name="ปกติ 2 10" xfId="756" xr:uid="{00000000-0005-0000-0000-0000F4020000}"/>
    <cellStyle name="ปกติ 2 10 2" xfId="757" xr:uid="{00000000-0005-0000-0000-0000F5020000}"/>
    <cellStyle name="ปกติ 2 10 3" xfId="758" xr:uid="{00000000-0005-0000-0000-0000F6020000}"/>
    <cellStyle name="ปกติ 2 11" xfId="759" xr:uid="{00000000-0005-0000-0000-0000F7020000}"/>
    <cellStyle name="ปกติ 2 11 2" xfId="760" xr:uid="{00000000-0005-0000-0000-0000F8020000}"/>
    <cellStyle name="ปกติ 2 11 3" xfId="761" xr:uid="{00000000-0005-0000-0000-0000F9020000}"/>
    <cellStyle name="ปกติ 2 12" xfId="762" xr:uid="{00000000-0005-0000-0000-0000FA020000}"/>
    <cellStyle name="ปกติ 2 13" xfId="763" xr:uid="{00000000-0005-0000-0000-0000FB020000}"/>
    <cellStyle name="ปกติ 2 13 2" xfId="764" xr:uid="{00000000-0005-0000-0000-0000FC020000}"/>
    <cellStyle name="ปกติ 2 14" xfId="765" xr:uid="{00000000-0005-0000-0000-0000FD020000}"/>
    <cellStyle name="ปกติ 2 15" xfId="766" xr:uid="{00000000-0005-0000-0000-0000FE020000}"/>
    <cellStyle name="ปกติ 2 16" xfId="767" xr:uid="{00000000-0005-0000-0000-0000FF020000}"/>
    <cellStyle name="ปกติ 2 17" xfId="768" xr:uid="{00000000-0005-0000-0000-000000030000}"/>
    <cellStyle name="ปกติ 2 18" xfId="769" xr:uid="{00000000-0005-0000-0000-000001030000}"/>
    <cellStyle name="ปกติ 2 19" xfId="770" xr:uid="{00000000-0005-0000-0000-000002030000}"/>
    <cellStyle name="ปกติ 2 2" xfId="771" xr:uid="{00000000-0005-0000-0000-000003030000}"/>
    <cellStyle name="ปกติ 2 2 2" xfId="772" xr:uid="{00000000-0005-0000-0000-000004030000}"/>
    <cellStyle name="ปกติ 2 2 2 2" xfId="773" xr:uid="{00000000-0005-0000-0000-000005030000}"/>
    <cellStyle name="ปกติ 2 2 2 2 2" xfId="774" xr:uid="{00000000-0005-0000-0000-000006030000}"/>
    <cellStyle name="ปกติ 2 2 2 2 3" xfId="775" xr:uid="{00000000-0005-0000-0000-000007030000}"/>
    <cellStyle name="ปกติ 2 2 2 3" xfId="776" xr:uid="{00000000-0005-0000-0000-000008030000}"/>
    <cellStyle name="ปกติ 2 2 2 4" xfId="777" xr:uid="{00000000-0005-0000-0000-000009030000}"/>
    <cellStyle name="ปกติ 2 2 3" xfId="778" xr:uid="{00000000-0005-0000-0000-00000A030000}"/>
    <cellStyle name="ปกติ 2 20" xfId="779" xr:uid="{00000000-0005-0000-0000-00000B030000}"/>
    <cellStyle name="ปกติ 2 21" xfId="780" xr:uid="{00000000-0005-0000-0000-00000C030000}"/>
    <cellStyle name="ปกติ 2 22" xfId="781" xr:uid="{00000000-0005-0000-0000-00000D030000}"/>
    <cellStyle name="ปกติ 2 23" xfId="782" xr:uid="{00000000-0005-0000-0000-00000E030000}"/>
    <cellStyle name="ปกติ 2 24" xfId="783" xr:uid="{00000000-0005-0000-0000-00000F030000}"/>
    <cellStyle name="ปกติ 2 25" xfId="784" xr:uid="{00000000-0005-0000-0000-000010030000}"/>
    <cellStyle name="ปกติ 2 26" xfId="785" xr:uid="{00000000-0005-0000-0000-000011030000}"/>
    <cellStyle name="ปกติ 2 27" xfId="786" xr:uid="{00000000-0005-0000-0000-000012030000}"/>
    <cellStyle name="ปกติ 2 28" xfId="787" xr:uid="{00000000-0005-0000-0000-000013030000}"/>
    <cellStyle name="ปกติ 2 3" xfId="788" xr:uid="{00000000-0005-0000-0000-000014030000}"/>
    <cellStyle name="ปกติ 2 4" xfId="789" xr:uid="{00000000-0005-0000-0000-000015030000}"/>
    <cellStyle name="ปกติ 2 4 2" xfId="790" xr:uid="{00000000-0005-0000-0000-000016030000}"/>
    <cellStyle name="ปกติ 2 5" xfId="791" xr:uid="{00000000-0005-0000-0000-000017030000}"/>
    <cellStyle name="ปกติ 2 6" xfId="792" xr:uid="{00000000-0005-0000-0000-000018030000}"/>
    <cellStyle name="ปกติ 2 7" xfId="793" xr:uid="{00000000-0005-0000-0000-000019030000}"/>
    <cellStyle name="ปกติ 2 8" xfId="794" xr:uid="{00000000-0005-0000-0000-00001A030000}"/>
    <cellStyle name="ปกติ 2 9" xfId="795" xr:uid="{00000000-0005-0000-0000-00001B030000}"/>
    <cellStyle name="ปกติ 3" xfId="796" xr:uid="{00000000-0005-0000-0000-00001C030000}"/>
    <cellStyle name="ปกติ 3 10" xfId="797" xr:uid="{00000000-0005-0000-0000-00001D030000}"/>
    <cellStyle name="ปกติ 3 11" xfId="798" xr:uid="{00000000-0005-0000-0000-00001E030000}"/>
    <cellStyle name="ปกติ 3 11 2" xfId="799" xr:uid="{00000000-0005-0000-0000-00001F030000}"/>
    <cellStyle name="ปกติ 3 11 2 2" xfId="800" xr:uid="{00000000-0005-0000-0000-000020030000}"/>
    <cellStyle name="ปกติ 3 11 2 3" xfId="801" xr:uid="{00000000-0005-0000-0000-000021030000}"/>
    <cellStyle name="ปกติ 3 11 3" xfId="802" xr:uid="{00000000-0005-0000-0000-000022030000}"/>
    <cellStyle name="ปกติ 3 11 4" xfId="803" xr:uid="{00000000-0005-0000-0000-000023030000}"/>
    <cellStyle name="ปกติ 3 12" xfId="804" xr:uid="{00000000-0005-0000-0000-000024030000}"/>
    <cellStyle name="ปกติ 3 12 2" xfId="805" xr:uid="{00000000-0005-0000-0000-000025030000}"/>
    <cellStyle name="ปกติ 3 12 2 2" xfId="806" xr:uid="{00000000-0005-0000-0000-000026030000}"/>
    <cellStyle name="ปกติ 3 12 2 3" xfId="807" xr:uid="{00000000-0005-0000-0000-000027030000}"/>
    <cellStyle name="ปกติ 3 12 3" xfId="808" xr:uid="{00000000-0005-0000-0000-000028030000}"/>
    <cellStyle name="ปกติ 3 12 4" xfId="809" xr:uid="{00000000-0005-0000-0000-000029030000}"/>
    <cellStyle name="ปกติ 3 13" xfId="810" xr:uid="{00000000-0005-0000-0000-00002A030000}"/>
    <cellStyle name="ปกติ 3 14" xfId="811" xr:uid="{00000000-0005-0000-0000-00002B030000}"/>
    <cellStyle name="ปกติ 3 14 2" xfId="812" xr:uid="{00000000-0005-0000-0000-00002C030000}"/>
    <cellStyle name="ปกติ 3 14 3" xfId="813" xr:uid="{00000000-0005-0000-0000-00002D030000}"/>
    <cellStyle name="ปกติ 3 15" xfId="814" xr:uid="{00000000-0005-0000-0000-00002E030000}"/>
    <cellStyle name="ปกติ 3 16" xfId="815" xr:uid="{00000000-0005-0000-0000-00002F030000}"/>
    <cellStyle name="ปกติ 3 17" xfId="816" xr:uid="{00000000-0005-0000-0000-000030030000}"/>
    <cellStyle name="ปกติ 3 18" xfId="817" xr:uid="{00000000-0005-0000-0000-000031030000}"/>
    <cellStyle name="ปกติ 3 2" xfId="818" xr:uid="{00000000-0005-0000-0000-000032030000}"/>
    <cellStyle name="ปกติ 3 2 2" xfId="819" xr:uid="{00000000-0005-0000-0000-000033030000}"/>
    <cellStyle name="ปกติ 3 2 2 2" xfId="820" xr:uid="{00000000-0005-0000-0000-000034030000}"/>
    <cellStyle name="ปกติ 3 2 2 3" xfId="821" xr:uid="{00000000-0005-0000-0000-000035030000}"/>
    <cellStyle name="ปกติ 3 2 3" xfId="822" xr:uid="{00000000-0005-0000-0000-000036030000}"/>
    <cellStyle name="ปกติ 3 2 4" xfId="823" xr:uid="{00000000-0005-0000-0000-000037030000}"/>
    <cellStyle name="ปกติ 3 3" xfId="824" xr:uid="{00000000-0005-0000-0000-000038030000}"/>
    <cellStyle name="ปกติ 3 3 2" xfId="825" xr:uid="{00000000-0005-0000-0000-000039030000}"/>
    <cellStyle name="ปกติ 3 4" xfId="826" xr:uid="{00000000-0005-0000-0000-00003A030000}"/>
    <cellStyle name="ปกติ 3 5" xfId="827" xr:uid="{00000000-0005-0000-0000-00003B030000}"/>
    <cellStyle name="ปกติ 3 6" xfId="828" xr:uid="{00000000-0005-0000-0000-00003C030000}"/>
    <cellStyle name="ปกติ 3 7" xfId="829" xr:uid="{00000000-0005-0000-0000-00003D030000}"/>
    <cellStyle name="ปกติ 3 8" xfId="830" xr:uid="{00000000-0005-0000-0000-00003E030000}"/>
    <cellStyle name="ปกติ 3 9" xfId="831" xr:uid="{00000000-0005-0000-0000-00003F030000}"/>
    <cellStyle name="ปกติ 4" xfId="832" xr:uid="{00000000-0005-0000-0000-000040030000}"/>
    <cellStyle name="ปกติ 4 2" xfId="833" xr:uid="{00000000-0005-0000-0000-000041030000}"/>
    <cellStyle name="ปกติ 4 3" xfId="834" xr:uid="{00000000-0005-0000-0000-000042030000}"/>
    <cellStyle name="ปกติ 4 4" xfId="835" xr:uid="{00000000-0005-0000-0000-000043030000}"/>
    <cellStyle name="ปกติ 4 5" xfId="836" xr:uid="{00000000-0005-0000-0000-000044030000}"/>
    <cellStyle name="ปกติ 5" xfId="837" xr:uid="{00000000-0005-0000-0000-000045030000}"/>
    <cellStyle name="ปกติ 5 2" xfId="838" xr:uid="{00000000-0005-0000-0000-000046030000}"/>
    <cellStyle name="ปกติ 6" xfId="839" xr:uid="{00000000-0005-0000-0000-000047030000}"/>
    <cellStyle name="ปกติ 6 2" xfId="840" xr:uid="{00000000-0005-0000-0000-000048030000}"/>
    <cellStyle name="ปกติ 7" xfId="841" xr:uid="{00000000-0005-0000-0000-000049030000}"/>
    <cellStyle name="ปกติ 7 2" xfId="842" xr:uid="{00000000-0005-0000-0000-00004A030000}"/>
    <cellStyle name="ปกติ 8" xfId="843" xr:uid="{00000000-0005-0000-0000-00004B030000}"/>
    <cellStyle name="ปกติ 8 2" xfId="844" xr:uid="{00000000-0005-0000-0000-00004C030000}"/>
    <cellStyle name="ปกติ 9" xfId="845" xr:uid="{00000000-0005-0000-0000-00004D030000}"/>
    <cellStyle name="ปกติ 9 10" xfId="846" xr:uid="{00000000-0005-0000-0000-00004E030000}"/>
    <cellStyle name="ปกติ 9 11" xfId="847" xr:uid="{00000000-0005-0000-0000-00004F030000}"/>
    <cellStyle name="ปกติ 9 12" xfId="848" xr:uid="{00000000-0005-0000-0000-000050030000}"/>
    <cellStyle name="ปกติ 9 13" xfId="849" xr:uid="{00000000-0005-0000-0000-000051030000}"/>
    <cellStyle name="ปกติ 9 14" xfId="850" xr:uid="{00000000-0005-0000-0000-000052030000}"/>
    <cellStyle name="ปกติ 9 15" xfId="851" xr:uid="{00000000-0005-0000-0000-000053030000}"/>
    <cellStyle name="ปกติ 9 16" xfId="852" xr:uid="{00000000-0005-0000-0000-000054030000}"/>
    <cellStyle name="ปกติ 9 17" xfId="853" xr:uid="{00000000-0005-0000-0000-000055030000}"/>
    <cellStyle name="ปกติ 9 18" xfId="854" xr:uid="{00000000-0005-0000-0000-000056030000}"/>
    <cellStyle name="ปกติ 9 2" xfId="855" xr:uid="{00000000-0005-0000-0000-000057030000}"/>
    <cellStyle name="ปกติ 9 3" xfId="856" xr:uid="{00000000-0005-0000-0000-000058030000}"/>
    <cellStyle name="ปกติ 9 4" xfId="857" xr:uid="{00000000-0005-0000-0000-000059030000}"/>
    <cellStyle name="ปกติ 9 5" xfId="858" xr:uid="{00000000-0005-0000-0000-00005A030000}"/>
    <cellStyle name="ปกติ 9 6" xfId="859" xr:uid="{00000000-0005-0000-0000-00005B030000}"/>
    <cellStyle name="ปกติ 9 7" xfId="860" xr:uid="{00000000-0005-0000-0000-00005C030000}"/>
    <cellStyle name="ปกติ 9 8" xfId="861" xr:uid="{00000000-0005-0000-0000-00005D030000}"/>
    <cellStyle name="ปกติ 9 9" xfId="862" xr:uid="{00000000-0005-0000-0000-00005E030000}"/>
    <cellStyle name="เปอร์เซ็นต์ 2" xfId="863" xr:uid="{00000000-0005-0000-0000-000060030000}"/>
    <cellStyle name="เปอร์เซ็นต์ 5" xfId="864" xr:uid="{00000000-0005-0000-0000-000061030000}"/>
    <cellStyle name="ลักษณะ 1" xfId="865" xr:uid="{00000000-0005-0000-0000-000062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MAMA\&#3591;&#3634;&#3609;&#3585;&#3634;&#3619;&#3648;&#3591;&#3636;&#3609;&#3585;&#3634;&#3619;&#3588;&#3621;&#3633;&#3591;\&#3586;&#3657;&#3629;&#3617;&#3641;&#3621;%20MOC\&#3586;&#3657;&#3629;&#3617;&#3641;&#3621;MOC%20&#3611;&#3637;%202560\&#3614;&#3639;&#3657;&#3609;&#3607;&#3637;&#3656;&#3626;&#3656;&#3591;&#3586;&#3657;&#3629;&#3617;&#3641;&#3621;%20Planfin%2060%20&#3603;%2015092559\Planfin60_&#3623;&#3633;&#3591;&#3609;&#3657;&#3635;&#3648;&#3618;&#3655;&#3609;%20&#3619;&#3629;&#3610;%205_07102559%20&#3649;&#3585;&#3657;5&#3594;&#3637;&#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26;&#3635;&#3619;&#3629;&#3591;&#3586;&#3657;&#3629;&#3617;&#3641;&#3621;%2020-10-60\&#3614;&#3633;&#3626;&#3604;&#3640;\&#3626;&#3656;&#3591;&#3591;&#3634;&#3609;%20&#3626;&#3626;&#3592;\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AF43"/>
  <sheetViews>
    <sheetView zoomScale="50" zoomScaleNormal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46" sqref="J46"/>
    </sheetView>
  </sheetViews>
  <sheetFormatPr defaultColWidth="9" defaultRowHeight="28.5" customHeight="1"/>
  <cols>
    <col min="1" max="1" width="8.5703125" style="22" bestFit="1" customWidth="1"/>
    <col min="2" max="2" width="67.140625" style="21" customWidth="1"/>
    <col min="3" max="3" width="31.140625" style="21" bestFit="1" customWidth="1"/>
    <col min="4" max="4" width="28.5703125" style="21" bestFit="1" customWidth="1"/>
    <col min="5" max="5" width="13.85546875" style="21" bestFit="1" customWidth="1"/>
    <col min="6" max="6" width="31.140625" style="21" bestFit="1" customWidth="1"/>
    <col min="7" max="7" width="26.5703125" style="21" bestFit="1" customWidth="1"/>
    <col min="8" max="8" width="13.85546875" style="21" bestFit="1" customWidth="1"/>
    <col min="9" max="9" width="31.140625" style="21" bestFit="1" customWidth="1"/>
    <col min="10" max="10" width="26.5703125" style="21" customWidth="1"/>
    <col min="11" max="11" width="15.42578125" style="21" bestFit="1" customWidth="1"/>
    <col min="12" max="12" width="31.140625" style="21" bestFit="1" customWidth="1"/>
    <col min="13" max="13" width="26.5703125" style="21" bestFit="1" customWidth="1"/>
    <col min="14" max="14" width="13.85546875" style="21" bestFit="1" customWidth="1"/>
    <col min="15" max="15" width="31.140625" style="21" bestFit="1" customWidth="1"/>
    <col min="16" max="16" width="28.5703125" style="21" bestFit="1" customWidth="1"/>
    <col min="17" max="17" width="13.85546875" style="21" bestFit="1" customWidth="1"/>
    <col min="18" max="18" width="31.140625" style="21" bestFit="1" customWidth="1"/>
    <col min="19" max="19" width="28.5703125" style="21" bestFit="1" customWidth="1"/>
    <col min="20" max="20" width="15.42578125" style="21" bestFit="1" customWidth="1"/>
    <col min="21" max="21" width="31.140625" style="21" bestFit="1" customWidth="1"/>
    <col min="22" max="22" width="26.5703125" style="21" bestFit="1" customWidth="1"/>
    <col min="23" max="23" width="13.85546875" style="21" bestFit="1" customWidth="1"/>
    <col min="24" max="24" width="31.140625" style="21" bestFit="1" customWidth="1"/>
    <col min="25" max="25" width="26.5703125" style="21" bestFit="1" customWidth="1"/>
    <col min="26" max="26" width="13.85546875" style="21" bestFit="1" customWidth="1"/>
    <col min="27" max="27" width="31.140625" style="21" bestFit="1" customWidth="1"/>
    <col min="28" max="28" width="26.5703125" style="21" bestFit="1" customWidth="1"/>
    <col min="29" max="29" width="12.85546875" style="21" customWidth="1"/>
    <col min="30" max="31" width="31.85546875" style="21" bestFit="1" customWidth="1"/>
    <col min="32" max="32" width="13.85546875" style="21" customWidth="1"/>
    <col min="33" max="16384" width="9" style="21"/>
  </cols>
  <sheetData>
    <row r="1" spans="1:32" s="20" customFormat="1" ht="28.5" customHeight="1">
      <c r="B1" s="87" t="s">
        <v>92</v>
      </c>
      <c r="C1" s="87"/>
      <c r="D1" s="87"/>
      <c r="E1" s="87"/>
    </row>
    <row r="2" spans="1:32" s="20" customFormat="1" ht="28.5" customHeight="1">
      <c r="B2" s="87" t="s">
        <v>91</v>
      </c>
      <c r="C2" s="87"/>
      <c r="D2" s="87"/>
      <c r="E2" s="87"/>
    </row>
    <row r="3" spans="1:32" ht="28.5" customHeight="1">
      <c r="B3" s="88" t="s">
        <v>103</v>
      </c>
      <c r="C3" s="88"/>
      <c r="D3" s="88"/>
      <c r="E3" s="88"/>
    </row>
    <row r="4" spans="1:32" ht="28.5" customHeight="1">
      <c r="A4" s="43"/>
      <c r="B4" s="43"/>
      <c r="C4" s="43"/>
      <c r="D4" s="43"/>
      <c r="E4" s="43"/>
    </row>
    <row r="5" spans="1:32" s="18" customFormat="1" ht="28.5" customHeight="1">
      <c r="A5" s="104" t="s">
        <v>2</v>
      </c>
      <c r="B5" s="105"/>
      <c r="C5" s="110" t="s">
        <v>82</v>
      </c>
      <c r="D5" s="111"/>
      <c r="E5" s="111"/>
      <c r="F5" s="112" t="s">
        <v>83</v>
      </c>
      <c r="G5" s="112"/>
      <c r="H5" s="112"/>
      <c r="I5" s="113" t="s">
        <v>84</v>
      </c>
      <c r="J5" s="113"/>
      <c r="K5" s="113"/>
      <c r="L5" s="117" t="s">
        <v>85</v>
      </c>
      <c r="M5" s="117"/>
      <c r="N5" s="117"/>
      <c r="O5" s="89" t="s">
        <v>86</v>
      </c>
      <c r="P5" s="89"/>
      <c r="Q5" s="89"/>
      <c r="R5" s="112" t="s">
        <v>87</v>
      </c>
      <c r="S5" s="112"/>
      <c r="T5" s="112"/>
      <c r="U5" s="90" t="s">
        <v>88</v>
      </c>
      <c r="V5" s="90"/>
      <c r="W5" s="90"/>
      <c r="X5" s="116" t="s">
        <v>89</v>
      </c>
      <c r="Y5" s="116"/>
      <c r="Z5" s="116"/>
      <c r="AA5" s="89" t="s">
        <v>90</v>
      </c>
      <c r="AB5" s="89"/>
      <c r="AC5" s="89"/>
      <c r="AD5" s="90" t="s">
        <v>0</v>
      </c>
      <c r="AE5" s="90"/>
      <c r="AF5" s="90"/>
    </row>
    <row r="6" spans="1:32" s="19" customFormat="1" ht="28.5" customHeight="1">
      <c r="A6" s="106"/>
      <c r="B6" s="107"/>
      <c r="C6" s="100" t="s">
        <v>81</v>
      </c>
      <c r="D6" s="28" t="s">
        <v>3</v>
      </c>
      <c r="E6" s="28" t="s">
        <v>4</v>
      </c>
      <c r="F6" s="96" t="s">
        <v>81</v>
      </c>
      <c r="G6" s="29" t="s">
        <v>3</v>
      </c>
      <c r="H6" s="29" t="s">
        <v>4</v>
      </c>
      <c r="I6" s="102" t="s">
        <v>81</v>
      </c>
      <c r="J6" s="30" t="s">
        <v>3</v>
      </c>
      <c r="K6" s="30" t="s">
        <v>4</v>
      </c>
      <c r="L6" s="114" t="s">
        <v>81</v>
      </c>
      <c r="M6" s="31" t="s">
        <v>3</v>
      </c>
      <c r="N6" s="31" t="s">
        <v>4</v>
      </c>
      <c r="O6" s="92" t="s">
        <v>81</v>
      </c>
      <c r="P6" s="32" t="s">
        <v>3</v>
      </c>
      <c r="Q6" s="32" t="s">
        <v>4</v>
      </c>
      <c r="R6" s="96" t="s">
        <v>81</v>
      </c>
      <c r="S6" s="29" t="s">
        <v>3</v>
      </c>
      <c r="T6" s="29" t="s">
        <v>4</v>
      </c>
      <c r="U6" s="94" t="s">
        <v>81</v>
      </c>
      <c r="V6" s="33" t="s">
        <v>3</v>
      </c>
      <c r="W6" s="33" t="s">
        <v>4</v>
      </c>
      <c r="X6" s="98" t="s">
        <v>81</v>
      </c>
      <c r="Y6" s="28" t="s">
        <v>3</v>
      </c>
      <c r="Z6" s="28" t="s">
        <v>4</v>
      </c>
      <c r="AA6" s="92" t="s">
        <v>81</v>
      </c>
      <c r="AB6" s="32" t="s">
        <v>3</v>
      </c>
      <c r="AC6" s="32" t="s">
        <v>4</v>
      </c>
      <c r="AD6" s="94" t="s">
        <v>81</v>
      </c>
      <c r="AE6" s="33" t="s">
        <v>3</v>
      </c>
      <c r="AF6" s="33" t="s">
        <v>4</v>
      </c>
    </row>
    <row r="7" spans="1:32" s="19" customFormat="1" ht="28.5" customHeight="1">
      <c r="A7" s="108"/>
      <c r="B7" s="109"/>
      <c r="C7" s="101"/>
      <c r="D7" s="34" t="s">
        <v>104</v>
      </c>
      <c r="E7" s="34"/>
      <c r="F7" s="97"/>
      <c r="G7" s="35" t="s">
        <v>104</v>
      </c>
      <c r="H7" s="35"/>
      <c r="I7" s="103"/>
      <c r="J7" s="36" t="s">
        <v>104</v>
      </c>
      <c r="K7" s="36"/>
      <c r="L7" s="115"/>
      <c r="M7" s="37" t="s">
        <v>104</v>
      </c>
      <c r="N7" s="37"/>
      <c r="O7" s="93"/>
      <c r="P7" s="38" t="s">
        <v>104</v>
      </c>
      <c r="Q7" s="38"/>
      <c r="R7" s="97"/>
      <c r="S7" s="35" t="s">
        <v>104</v>
      </c>
      <c r="T7" s="35"/>
      <c r="U7" s="95"/>
      <c r="V7" s="39" t="s">
        <v>104</v>
      </c>
      <c r="W7" s="39"/>
      <c r="X7" s="99"/>
      <c r="Y7" s="34" t="s">
        <v>104</v>
      </c>
      <c r="Z7" s="34"/>
      <c r="AA7" s="93"/>
      <c r="AB7" s="38" t="s">
        <v>104</v>
      </c>
      <c r="AC7" s="38"/>
      <c r="AD7" s="95"/>
      <c r="AE7" s="39" t="s">
        <v>104</v>
      </c>
      <c r="AF7" s="39"/>
    </row>
    <row r="8" spans="1:32" s="18" customFormat="1" ht="33.75" customHeight="1">
      <c r="A8" s="45" t="s">
        <v>5</v>
      </c>
      <c r="B8" s="46" t="s">
        <v>6</v>
      </c>
      <c r="C8" s="51">
        <v>405435000</v>
      </c>
      <c r="D8" s="51">
        <v>239857847.47999993</v>
      </c>
      <c r="E8" s="51">
        <f>E45</f>
        <v>0</v>
      </c>
      <c r="F8" s="53">
        <v>46920051.980000004</v>
      </c>
      <c r="G8" s="53">
        <v>41030336.540000007</v>
      </c>
      <c r="H8" s="53">
        <f>G8*100/F8</f>
        <v>87.447338203055423</v>
      </c>
      <c r="I8" s="55">
        <v>55292987.440000013</v>
      </c>
      <c r="J8" s="55">
        <v>42290953.269999988</v>
      </c>
      <c r="K8" s="55">
        <f>J8*100/I8</f>
        <v>76.485202243577632</v>
      </c>
      <c r="L8" s="49">
        <v>87384751.975000024</v>
      </c>
      <c r="M8" s="49">
        <v>59216517.620000012</v>
      </c>
      <c r="N8" s="49">
        <f>M8*100/L8</f>
        <v>67.765275155717461</v>
      </c>
      <c r="O8" s="57">
        <v>98606865.317359969</v>
      </c>
      <c r="P8" s="57">
        <v>52001982.719999976</v>
      </c>
      <c r="Q8" s="57">
        <f>P8*100/O8</f>
        <v>52.736675638795418</v>
      </c>
      <c r="R8" s="53">
        <v>209411287.2299999</v>
      </c>
      <c r="S8" s="53">
        <v>208861395.88</v>
      </c>
      <c r="T8" s="53">
        <f>S8*100/R8</f>
        <v>99.737410835264129</v>
      </c>
      <c r="U8" s="59">
        <v>54426170.439999998</v>
      </c>
      <c r="V8" s="59">
        <v>46395178.510000013</v>
      </c>
      <c r="W8" s="59">
        <f>V8*100/U8</f>
        <v>85.244245801101442</v>
      </c>
      <c r="X8" s="51">
        <v>24519822.920000017</v>
      </c>
      <c r="Y8" s="51">
        <v>26780812.419999987</v>
      </c>
      <c r="Z8" s="51">
        <f>Y8*100/X8</f>
        <v>109.22106781674901</v>
      </c>
      <c r="AA8" s="61">
        <v>46104876.788606033</v>
      </c>
      <c r="AB8" s="61">
        <v>32896002.049999997</v>
      </c>
      <c r="AC8" s="61">
        <f>AB8*100/AA8</f>
        <v>71.350374063096154</v>
      </c>
      <c r="AD8" s="59">
        <v>1028101814.0909659</v>
      </c>
      <c r="AE8" s="59">
        <f t="shared" ref="AE8:AE17" si="0">SUM(D8,G8,J8,M8,P8,S8,V8,Y8,AB8)</f>
        <v>749331026.48999977</v>
      </c>
      <c r="AF8" s="59">
        <f>AE8*100/AD8</f>
        <v>72.884904609622581</v>
      </c>
    </row>
    <row r="9" spans="1:32" s="18" customFormat="1" ht="33.75" customHeight="1">
      <c r="A9" s="45" t="s">
        <v>7</v>
      </c>
      <c r="B9" s="46" t="s">
        <v>8</v>
      </c>
      <c r="C9" s="51">
        <v>650000</v>
      </c>
      <c r="D9" s="51">
        <v>548800</v>
      </c>
      <c r="E9" s="51">
        <f t="shared" ref="E9:E34" si="1">D9*100/C9</f>
        <v>84.430769230769229</v>
      </c>
      <c r="F9" s="53">
        <v>174550</v>
      </c>
      <c r="G9" s="53">
        <v>52650</v>
      </c>
      <c r="H9" s="53">
        <f t="shared" ref="H9:H34" si="2">G9*100/F9</f>
        <v>30.163276997994846</v>
      </c>
      <c r="I9" s="55">
        <v>650000</v>
      </c>
      <c r="J9" s="55">
        <v>171300</v>
      </c>
      <c r="K9" s="55">
        <f t="shared" ref="K9:K34" si="3">J9*100/I9</f>
        <v>26.353846153846153</v>
      </c>
      <c r="L9" s="49">
        <v>480000</v>
      </c>
      <c r="M9" s="49">
        <v>64250</v>
      </c>
      <c r="N9" s="49">
        <f t="shared" ref="N9:N34" si="4">M9*100/L9</f>
        <v>13.385416666666666</v>
      </c>
      <c r="O9" s="57">
        <v>650000</v>
      </c>
      <c r="P9" s="57">
        <v>99600</v>
      </c>
      <c r="Q9" s="57">
        <f t="shared" ref="Q9:Q34" si="5">P9*100/O9</f>
        <v>15.323076923076924</v>
      </c>
      <c r="R9" s="53">
        <v>560000</v>
      </c>
      <c r="S9" s="53">
        <v>0</v>
      </c>
      <c r="T9" s="53">
        <f t="shared" ref="T9:T34" si="6">S9*100/R9</f>
        <v>0</v>
      </c>
      <c r="U9" s="59">
        <v>370000</v>
      </c>
      <c r="V9" s="59">
        <v>90350</v>
      </c>
      <c r="W9" s="59">
        <f t="shared" ref="W9:W34" si="7">V9*100/U9</f>
        <v>24.418918918918919</v>
      </c>
      <c r="X9" s="51">
        <v>175000</v>
      </c>
      <c r="Y9" s="51">
        <v>170600</v>
      </c>
      <c r="Z9" s="51">
        <f t="shared" ref="Z9:Z34" si="8">Y9*100/X9</f>
        <v>97.48571428571428</v>
      </c>
      <c r="AA9" s="61">
        <v>113900</v>
      </c>
      <c r="AB9" s="61">
        <v>72500</v>
      </c>
      <c r="AC9" s="61">
        <f t="shared" ref="AC9:AC34" si="9">AB9*100/AA9</f>
        <v>63.652326602282706</v>
      </c>
      <c r="AD9" s="59">
        <v>3823450</v>
      </c>
      <c r="AE9" s="59">
        <f t="shared" si="0"/>
        <v>1270050</v>
      </c>
      <c r="AF9" s="59">
        <f t="shared" ref="AF9:AF34" si="10">AE9*100/AD9</f>
        <v>33.217382207168917</v>
      </c>
    </row>
    <row r="10" spans="1:32" s="18" customFormat="1" ht="33.75" customHeight="1">
      <c r="A10" s="45" t="s">
        <v>9</v>
      </c>
      <c r="B10" s="46" t="s">
        <v>10</v>
      </c>
      <c r="C10" s="51">
        <v>2500000</v>
      </c>
      <c r="D10" s="51">
        <v>1646697</v>
      </c>
      <c r="E10" s="51">
        <f t="shared" si="1"/>
        <v>65.86788</v>
      </c>
      <c r="F10" s="53">
        <v>117478.97</v>
      </c>
      <c r="G10" s="53">
        <v>43056</v>
      </c>
      <c r="H10" s="53">
        <f t="shared" si="2"/>
        <v>36.649963819056296</v>
      </c>
      <c r="I10" s="55">
        <v>666.66666666666663</v>
      </c>
      <c r="J10" s="55">
        <v>0</v>
      </c>
      <c r="K10" s="55">
        <f t="shared" si="3"/>
        <v>0</v>
      </c>
      <c r="L10" s="49">
        <v>113687.625</v>
      </c>
      <c r="M10" s="49">
        <v>25575</v>
      </c>
      <c r="N10" s="49">
        <f t="shared" si="4"/>
        <v>22.495852121108168</v>
      </c>
      <c r="O10" s="57">
        <v>283194.08333333337</v>
      </c>
      <c r="P10" s="57">
        <v>116652.5</v>
      </c>
      <c r="Q10" s="57">
        <f t="shared" si="5"/>
        <v>41.191715104688207</v>
      </c>
      <c r="R10" s="53">
        <v>4451483.6999999993</v>
      </c>
      <c r="S10" s="53">
        <v>1361190</v>
      </c>
      <c r="T10" s="53">
        <f t="shared" si="6"/>
        <v>30.578344024937127</v>
      </c>
      <c r="U10" s="59">
        <v>40279</v>
      </c>
      <c r="V10" s="59">
        <v>9963</v>
      </c>
      <c r="W10" s="59">
        <f t="shared" si="7"/>
        <v>24.734973559423025</v>
      </c>
      <c r="X10" s="51">
        <v>155031.5</v>
      </c>
      <c r="Y10" s="51">
        <v>417</v>
      </c>
      <c r="Z10" s="51">
        <f t="shared" si="8"/>
        <v>0.26897759487588008</v>
      </c>
      <c r="AA10" s="61">
        <v>0</v>
      </c>
      <c r="AB10" s="61">
        <v>0</v>
      </c>
      <c r="AC10" s="61" t="e">
        <f t="shared" si="9"/>
        <v>#DIV/0!</v>
      </c>
      <c r="AD10" s="59">
        <v>7661821.5449999999</v>
      </c>
      <c r="AE10" s="59">
        <f t="shared" si="0"/>
        <v>3203550.5</v>
      </c>
      <c r="AF10" s="59">
        <f t="shared" si="10"/>
        <v>41.811865248814016</v>
      </c>
    </row>
    <row r="11" spans="1:32" s="18" customFormat="1" ht="33.75" customHeight="1">
      <c r="A11" s="45" t="s">
        <v>11</v>
      </c>
      <c r="B11" s="46" t="s">
        <v>12</v>
      </c>
      <c r="C11" s="51">
        <v>12000000</v>
      </c>
      <c r="D11" s="51">
        <v>6657469.8499999996</v>
      </c>
      <c r="E11" s="51">
        <f t="shared" si="1"/>
        <v>55.478915416666666</v>
      </c>
      <c r="F11" s="53">
        <v>430071.67700000003</v>
      </c>
      <c r="G11" s="53">
        <v>142293.01</v>
      </c>
      <c r="H11" s="53">
        <f t="shared" si="2"/>
        <v>33.085882565570572</v>
      </c>
      <c r="I11" s="55">
        <v>745478.38666666672</v>
      </c>
      <c r="J11" s="55">
        <v>179024.75</v>
      </c>
      <c r="K11" s="55">
        <f t="shared" si="3"/>
        <v>24.014747201524052</v>
      </c>
      <c r="L11" s="49">
        <v>816973.6875</v>
      </c>
      <c r="M11" s="49">
        <v>615852.66</v>
      </c>
      <c r="N11" s="49">
        <f t="shared" si="4"/>
        <v>75.382190322990056</v>
      </c>
      <c r="O11" s="57">
        <v>1328454.9066666667</v>
      </c>
      <c r="P11" s="57">
        <v>690323.55</v>
      </c>
      <c r="Q11" s="57">
        <f t="shared" si="5"/>
        <v>51.964394616310045</v>
      </c>
      <c r="R11" s="53">
        <v>7258375.4033333333</v>
      </c>
      <c r="S11" s="53">
        <v>3461551.89</v>
      </c>
      <c r="T11" s="53">
        <f t="shared" si="6"/>
        <v>47.690449965019972</v>
      </c>
      <c r="U11" s="59">
        <v>459545</v>
      </c>
      <c r="V11" s="59">
        <v>172052.49</v>
      </c>
      <c r="W11" s="59">
        <f t="shared" si="7"/>
        <v>37.439748011620189</v>
      </c>
      <c r="X11" s="51">
        <v>709553.25</v>
      </c>
      <c r="Y11" s="51">
        <v>132434.5</v>
      </c>
      <c r="Z11" s="51">
        <f t="shared" si="8"/>
        <v>18.664490649574223</v>
      </c>
      <c r="AA11" s="61">
        <v>394828.94399999996</v>
      </c>
      <c r="AB11" s="61">
        <v>256562.11</v>
      </c>
      <c r="AC11" s="61">
        <f t="shared" si="9"/>
        <v>64.980572954144932</v>
      </c>
      <c r="AD11" s="59">
        <v>24143281.255166665</v>
      </c>
      <c r="AE11" s="59">
        <f t="shared" si="0"/>
        <v>12307564.809999999</v>
      </c>
      <c r="AF11" s="59">
        <f t="shared" si="10"/>
        <v>50.977183589600841</v>
      </c>
    </row>
    <row r="12" spans="1:32" s="18" customFormat="1" ht="33.75" customHeight="1">
      <c r="A12" s="45" t="s">
        <v>13</v>
      </c>
      <c r="B12" s="46" t="s">
        <v>14</v>
      </c>
      <c r="C12" s="51">
        <v>104477050</v>
      </c>
      <c r="D12" s="51">
        <v>49507326.399999999</v>
      </c>
      <c r="E12" s="51">
        <f t="shared" si="1"/>
        <v>47.385838708118193</v>
      </c>
      <c r="F12" s="53">
        <v>3705799.2048000004</v>
      </c>
      <c r="G12" s="53">
        <v>2050573.8900000001</v>
      </c>
      <c r="H12" s="53">
        <f t="shared" si="2"/>
        <v>55.334187760199171</v>
      </c>
      <c r="I12" s="55">
        <v>3497651.0266666673</v>
      </c>
      <c r="J12" s="55">
        <v>2298785.2699999996</v>
      </c>
      <c r="K12" s="55">
        <f t="shared" si="3"/>
        <v>65.723688626271809</v>
      </c>
      <c r="L12" s="49">
        <v>5075824.25</v>
      </c>
      <c r="M12" s="49">
        <v>3982633.88</v>
      </c>
      <c r="N12" s="49">
        <f t="shared" si="4"/>
        <v>78.462800992370845</v>
      </c>
      <c r="O12" s="57">
        <v>11467170.198000001</v>
      </c>
      <c r="P12" s="57">
        <v>6497680.9100000011</v>
      </c>
      <c r="Q12" s="57">
        <f t="shared" si="5"/>
        <v>56.663333654307039</v>
      </c>
      <c r="R12" s="53">
        <v>51959063.090000004</v>
      </c>
      <c r="S12" s="53">
        <v>32536976.690000001</v>
      </c>
      <c r="T12" s="53">
        <f t="shared" si="6"/>
        <v>62.620406826123158</v>
      </c>
      <c r="U12" s="59">
        <v>3000000</v>
      </c>
      <c r="V12" s="59">
        <v>1894844.68</v>
      </c>
      <c r="W12" s="59">
        <f t="shared" si="7"/>
        <v>63.161489333333336</v>
      </c>
      <c r="X12" s="51">
        <v>3144314.95</v>
      </c>
      <c r="Y12" s="51">
        <v>1200546.8500000001</v>
      </c>
      <c r="Z12" s="51">
        <f t="shared" si="8"/>
        <v>38.181507549044987</v>
      </c>
      <c r="AA12" s="61">
        <v>4193776.7039999999</v>
      </c>
      <c r="AB12" s="61">
        <v>3302679.25</v>
      </c>
      <c r="AC12" s="61">
        <f t="shared" si="9"/>
        <v>78.75190986801762</v>
      </c>
      <c r="AD12" s="59">
        <v>190520649.42346665</v>
      </c>
      <c r="AE12" s="59">
        <f t="shared" si="0"/>
        <v>103272047.82000001</v>
      </c>
      <c r="AF12" s="59">
        <f t="shared" si="10"/>
        <v>54.205173104600945</v>
      </c>
    </row>
    <row r="13" spans="1:32" s="18" customFormat="1" ht="33.75" customHeight="1">
      <c r="A13" s="45" t="s">
        <v>15</v>
      </c>
      <c r="B13" s="46" t="s">
        <v>16</v>
      </c>
      <c r="C13" s="51">
        <v>92500000</v>
      </c>
      <c r="D13" s="51">
        <v>70769668.020000011</v>
      </c>
      <c r="E13" s="51">
        <f t="shared" si="1"/>
        <v>76.507749210810815</v>
      </c>
      <c r="F13" s="53">
        <v>5430725.71</v>
      </c>
      <c r="G13" s="53">
        <v>1890255.5</v>
      </c>
      <c r="H13" s="53">
        <f t="shared" si="2"/>
        <v>34.806683322623563</v>
      </c>
      <c r="I13" s="55">
        <v>4512954.2666666657</v>
      </c>
      <c r="J13" s="55">
        <v>1152412.08</v>
      </c>
      <c r="K13" s="55">
        <f t="shared" si="3"/>
        <v>25.535647203692772</v>
      </c>
      <c r="L13" s="49">
        <v>6065613.2349999994</v>
      </c>
      <c r="M13" s="49">
        <v>2814023.2200000007</v>
      </c>
      <c r="N13" s="49">
        <f t="shared" si="4"/>
        <v>46.393053941560794</v>
      </c>
      <c r="O13" s="57">
        <v>15245323.428833336</v>
      </c>
      <c r="P13" s="57">
        <v>7487373.5200000005</v>
      </c>
      <c r="Q13" s="57">
        <f t="shared" si="5"/>
        <v>49.112592166061901</v>
      </c>
      <c r="R13" s="53">
        <v>29391217.168333303</v>
      </c>
      <c r="S13" s="53">
        <v>22221444.939999998</v>
      </c>
      <c r="T13" s="53">
        <f t="shared" si="6"/>
        <v>75.605732191118094</v>
      </c>
      <c r="U13" s="59">
        <v>3220000</v>
      </c>
      <c r="V13" s="59">
        <v>3081545.7000000007</v>
      </c>
      <c r="W13" s="59">
        <f t="shared" si="7"/>
        <v>95.700177018633553</v>
      </c>
      <c r="X13" s="51">
        <v>9617341.7199999988</v>
      </c>
      <c r="Y13" s="51">
        <v>2117760.6</v>
      </c>
      <c r="Z13" s="51">
        <f t="shared" si="8"/>
        <v>22.020228267401112</v>
      </c>
      <c r="AA13" s="61">
        <v>14498835.434999999</v>
      </c>
      <c r="AB13" s="61">
        <v>2173121.9200000004</v>
      </c>
      <c r="AC13" s="61">
        <f t="shared" si="9"/>
        <v>14.988251502973215</v>
      </c>
      <c r="AD13" s="59">
        <v>180482010.9638333</v>
      </c>
      <c r="AE13" s="59">
        <f t="shared" si="0"/>
        <v>113707605.5</v>
      </c>
      <c r="AF13" s="59">
        <f t="shared" si="10"/>
        <v>63.002182263353554</v>
      </c>
    </row>
    <row r="14" spans="1:32" s="18" customFormat="1" ht="33.75" customHeight="1">
      <c r="A14" s="45" t="s">
        <v>17</v>
      </c>
      <c r="B14" s="46" t="s">
        <v>18</v>
      </c>
      <c r="C14" s="51">
        <v>5300000</v>
      </c>
      <c r="D14" s="51">
        <v>12777161.629999999</v>
      </c>
      <c r="E14" s="51">
        <f t="shared" si="1"/>
        <v>241.0785213207547</v>
      </c>
      <c r="F14" s="53">
        <v>910523.39</v>
      </c>
      <c r="G14" s="53">
        <v>337587</v>
      </c>
      <c r="H14" s="53">
        <f t="shared" si="2"/>
        <v>37.076148038327716</v>
      </c>
      <c r="I14" s="55">
        <v>292500</v>
      </c>
      <c r="J14" s="55">
        <v>170588</v>
      </c>
      <c r="K14" s="55">
        <f t="shared" si="3"/>
        <v>58.320683760683764</v>
      </c>
      <c r="L14" s="49">
        <v>1999999.9999999998</v>
      </c>
      <c r="M14" s="49">
        <v>429100.1</v>
      </c>
      <c r="N14" s="49">
        <f t="shared" si="4"/>
        <v>21.455005000000003</v>
      </c>
      <c r="O14" s="57">
        <v>2140000</v>
      </c>
      <c r="P14" s="57">
        <v>1414627.51</v>
      </c>
      <c r="Q14" s="57">
        <f t="shared" si="5"/>
        <v>66.10408925233645</v>
      </c>
      <c r="R14" s="53">
        <v>3873096.8333333302</v>
      </c>
      <c r="S14" s="53">
        <v>2114683</v>
      </c>
      <c r="T14" s="53">
        <f t="shared" si="6"/>
        <v>54.599280394960473</v>
      </c>
      <c r="U14" s="59">
        <v>1080000</v>
      </c>
      <c r="V14" s="59">
        <v>330245</v>
      </c>
      <c r="W14" s="59">
        <f t="shared" si="7"/>
        <v>30.578240740740739</v>
      </c>
      <c r="X14" s="51">
        <v>506021</v>
      </c>
      <c r="Y14" s="51">
        <v>334388</v>
      </c>
      <c r="Z14" s="51">
        <f t="shared" si="8"/>
        <v>66.081842453178822</v>
      </c>
      <c r="AA14" s="61">
        <v>815721.6</v>
      </c>
      <c r="AB14" s="61">
        <v>278499</v>
      </c>
      <c r="AC14" s="61">
        <f t="shared" si="9"/>
        <v>34.141427663555802</v>
      </c>
      <c r="AD14" s="59">
        <v>16917862.82333333</v>
      </c>
      <c r="AE14" s="59">
        <f t="shared" si="0"/>
        <v>18186879.239999998</v>
      </c>
      <c r="AF14" s="59">
        <f t="shared" si="10"/>
        <v>107.50104448722934</v>
      </c>
    </row>
    <row r="15" spans="1:32" s="18" customFormat="1" ht="33.75" customHeight="1">
      <c r="A15" s="45" t="s">
        <v>19</v>
      </c>
      <c r="B15" s="46" t="s">
        <v>20</v>
      </c>
      <c r="C15" s="51">
        <v>190639068.5</v>
      </c>
      <c r="D15" s="51">
        <v>164763373.19999999</v>
      </c>
      <c r="E15" s="51">
        <f t="shared" si="1"/>
        <v>86.426866484610414</v>
      </c>
      <c r="F15" s="53">
        <v>10161595.276399998</v>
      </c>
      <c r="G15" s="53">
        <v>20128397.609999999</v>
      </c>
      <c r="H15" s="53">
        <f t="shared" si="2"/>
        <v>198.0830476170174</v>
      </c>
      <c r="I15" s="55">
        <v>32518509.980000004</v>
      </c>
      <c r="J15" s="55">
        <v>28422250.440000001</v>
      </c>
      <c r="K15" s="55">
        <f t="shared" si="3"/>
        <v>87.403298790383246</v>
      </c>
      <c r="L15" s="49">
        <v>23815257.392500002</v>
      </c>
      <c r="M15" s="49">
        <v>24824648.029999997</v>
      </c>
      <c r="N15" s="49">
        <f t="shared" si="4"/>
        <v>104.23842002151896</v>
      </c>
      <c r="O15" s="57">
        <v>18944914.886999998</v>
      </c>
      <c r="P15" s="57">
        <v>28346213.489999998</v>
      </c>
      <c r="Q15" s="57">
        <f t="shared" si="5"/>
        <v>149.62439081450387</v>
      </c>
      <c r="R15" s="53">
        <v>124255451.67</v>
      </c>
      <c r="S15" s="53">
        <v>48829471.329999998</v>
      </c>
      <c r="T15" s="53">
        <f t="shared" si="6"/>
        <v>39.297649055819491</v>
      </c>
      <c r="U15" s="59">
        <v>6620199.0499999998</v>
      </c>
      <c r="V15" s="59">
        <v>8152712.3199999994</v>
      </c>
      <c r="W15" s="59">
        <f t="shared" si="7"/>
        <v>123.14905123585369</v>
      </c>
      <c r="X15" s="51">
        <v>28123920.460000001</v>
      </c>
      <c r="Y15" s="51">
        <v>26814811.690000001</v>
      </c>
      <c r="Z15" s="51">
        <f t="shared" si="8"/>
        <v>95.345212372286724</v>
      </c>
      <c r="AA15" s="61">
        <v>6793809.5800000001</v>
      </c>
      <c r="AB15" s="61">
        <v>7614373.7800000003</v>
      </c>
      <c r="AC15" s="61">
        <f t="shared" si="9"/>
        <v>112.07811597215829</v>
      </c>
      <c r="AD15" s="59">
        <v>441872726.79589999</v>
      </c>
      <c r="AE15" s="59">
        <f t="shared" si="0"/>
        <v>357896251.88999999</v>
      </c>
      <c r="AF15" s="59">
        <f t="shared" si="10"/>
        <v>80.995325166405095</v>
      </c>
    </row>
    <row r="16" spans="1:32" s="18" customFormat="1" ht="33.75" customHeight="1">
      <c r="A16" s="45" t="s">
        <v>21</v>
      </c>
      <c r="B16" s="46" t="s">
        <v>22</v>
      </c>
      <c r="C16" s="51">
        <v>23856800</v>
      </c>
      <c r="D16" s="51">
        <v>7895860.2999999998</v>
      </c>
      <c r="E16" s="51">
        <f t="shared" si="1"/>
        <v>33.096896063176956</v>
      </c>
      <c r="F16" s="53">
        <v>1602949.35</v>
      </c>
      <c r="G16" s="53">
        <v>1515147.54</v>
      </c>
      <c r="H16" s="53">
        <f t="shared" si="2"/>
        <v>94.522483820215527</v>
      </c>
      <c r="I16" s="55">
        <v>1455000</v>
      </c>
      <c r="J16" s="55">
        <v>393198.32999999996</v>
      </c>
      <c r="K16" s="55">
        <f t="shared" si="3"/>
        <v>27.023940206185561</v>
      </c>
      <c r="L16" s="49">
        <v>5269830.4200000009</v>
      </c>
      <c r="M16" s="49">
        <v>692337.95</v>
      </c>
      <c r="N16" s="49">
        <f t="shared" si="4"/>
        <v>13.137765256590551</v>
      </c>
      <c r="O16" s="57">
        <v>2114748.6435000002</v>
      </c>
      <c r="P16" s="57">
        <v>1602041.49</v>
      </c>
      <c r="Q16" s="57">
        <f t="shared" si="5"/>
        <v>75.755645708728395</v>
      </c>
      <c r="R16" s="53">
        <v>2872215</v>
      </c>
      <c r="S16" s="53">
        <v>934651.28</v>
      </c>
      <c r="T16" s="53">
        <f t="shared" si="6"/>
        <v>32.541132192402031</v>
      </c>
      <c r="U16" s="59">
        <v>1600000</v>
      </c>
      <c r="V16" s="59">
        <v>248967.96000000002</v>
      </c>
      <c r="W16" s="59">
        <f t="shared" si="7"/>
        <v>15.560497500000002</v>
      </c>
      <c r="X16" s="51">
        <v>9902200</v>
      </c>
      <c r="Y16" s="51">
        <v>570167.08000000007</v>
      </c>
      <c r="Z16" s="51">
        <f t="shared" si="8"/>
        <v>5.757983882369575</v>
      </c>
      <c r="AA16" s="61">
        <v>2854400</v>
      </c>
      <c r="AB16" s="61">
        <v>239626.34</v>
      </c>
      <c r="AC16" s="61">
        <f t="shared" si="9"/>
        <v>8.3949810818385657</v>
      </c>
      <c r="AD16" s="59">
        <v>51528143.413500004</v>
      </c>
      <c r="AE16" s="59">
        <f t="shared" si="0"/>
        <v>14091998.27</v>
      </c>
      <c r="AF16" s="59">
        <f t="shared" si="10"/>
        <v>27.348158378064127</v>
      </c>
    </row>
    <row r="17" spans="1:32" s="18" customFormat="1" ht="33.75" customHeight="1">
      <c r="A17" s="45" t="s">
        <v>23</v>
      </c>
      <c r="B17" s="46" t="s">
        <v>24</v>
      </c>
      <c r="C17" s="51">
        <v>28316236.5</v>
      </c>
      <c r="D17" s="51">
        <v>28316236.579999998</v>
      </c>
      <c r="E17" s="51">
        <f t="shared" si="1"/>
        <v>100.00000028252342</v>
      </c>
      <c r="F17" s="53">
        <v>1775639.14</v>
      </c>
      <c r="G17" s="53">
        <v>2927239.14</v>
      </c>
      <c r="H17" s="53">
        <f t="shared" si="2"/>
        <v>164.85552013682241</v>
      </c>
      <c r="I17" s="55">
        <v>2641138.37</v>
      </c>
      <c r="J17" s="55">
        <v>2641138.37</v>
      </c>
      <c r="K17" s="55">
        <f t="shared" si="3"/>
        <v>100</v>
      </c>
      <c r="L17" s="49">
        <v>4175233.24</v>
      </c>
      <c r="M17" s="49">
        <v>3175233.24</v>
      </c>
      <c r="N17" s="49">
        <f t="shared" si="4"/>
        <v>76.049242221495632</v>
      </c>
      <c r="O17" s="57">
        <v>3134566.99</v>
      </c>
      <c r="P17" s="57">
        <v>3186435.25</v>
      </c>
      <c r="Q17" s="57">
        <f t="shared" si="5"/>
        <v>101.65471850387858</v>
      </c>
      <c r="R17" s="53">
        <v>6071334.3099999996</v>
      </c>
      <c r="S17" s="53">
        <v>0</v>
      </c>
      <c r="T17" s="53">
        <f t="shared" si="6"/>
        <v>0</v>
      </c>
      <c r="U17" s="59">
        <v>1672740.96</v>
      </c>
      <c r="V17" s="59">
        <v>1672740.96</v>
      </c>
      <c r="W17" s="59">
        <f t="shared" si="7"/>
        <v>100</v>
      </c>
      <c r="X17" s="51">
        <v>2727781.55</v>
      </c>
      <c r="Y17" s="51">
        <v>4257781.55</v>
      </c>
      <c r="Z17" s="51">
        <f t="shared" si="8"/>
        <v>156.08953546885016</v>
      </c>
      <c r="AA17" s="61">
        <v>2447984.98</v>
      </c>
      <c r="AB17" s="61">
        <v>2447984.98</v>
      </c>
      <c r="AC17" s="61">
        <f t="shared" si="9"/>
        <v>100</v>
      </c>
      <c r="AD17" s="59">
        <v>52962656.039999999</v>
      </c>
      <c r="AE17" s="59">
        <f t="shared" si="0"/>
        <v>48624790.069999993</v>
      </c>
      <c r="AF17" s="59">
        <f t="shared" si="10"/>
        <v>91.809576229100301</v>
      </c>
    </row>
    <row r="18" spans="1:32" s="47" customFormat="1" ht="33.75" customHeight="1">
      <c r="A18" s="91" t="s">
        <v>25</v>
      </c>
      <c r="B18" s="91"/>
      <c r="C18" s="52">
        <f>SUM(C8:C17)</f>
        <v>865674155</v>
      </c>
      <c r="D18" s="52">
        <f>SUM(D8:D17)</f>
        <v>582740440.45999992</v>
      </c>
      <c r="E18" s="52">
        <f t="shared" si="1"/>
        <v>67.316372689906629</v>
      </c>
      <c r="F18" s="54">
        <f>SUM(F8:F17)</f>
        <v>71229384.698200002</v>
      </c>
      <c r="G18" s="54">
        <f>SUM(G8:G17)</f>
        <v>70117536.230000004</v>
      </c>
      <c r="H18" s="54">
        <f t="shared" si="2"/>
        <v>98.439059283031966</v>
      </c>
      <c r="I18" s="56">
        <f>SUM(I8:I17)</f>
        <v>101606886.13666669</v>
      </c>
      <c r="J18" s="56">
        <f>SUM(J8:J17)</f>
        <v>77719650.50999999</v>
      </c>
      <c r="K18" s="56">
        <f t="shared" si="3"/>
        <v>76.490534711853002</v>
      </c>
      <c r="L18" s="50">
        <f>SUM(L8:L17)</f>
        <v>135197171.82500002</v>
      </c>
      <c r="M18" s="50">
        <f>SUM(M8:M17)</f>
        <v>95840171.700000003</v>
      </c>
      <c r="N18" s="50">
        <f t="shared" si="4"/>
        <v>70.889183853680066</v>
      </c>
      <c r="O18" s="58">
        <f>SUM(O8:O17)</f>
        <v>153915238.45469332</v>
      </c>
      <c r="P18" s="58">
        <f>SUM(P8:P17)</f>
        <v>101442930.93999997</v>
      </c>
      <c r="Q18" s="58">
        <f t="shared" si="5"/>
        <v>65.908308987781496</v>
      </c>
      <c r="R18" s="54">
        <f>SUM(R8:R17)</f>
        <v>440103524.40499985</v>
      </c>
      <c r="S18" s="54">
        <f>SUM(S8:S17)</f>
        <v>320321365.00999993</v>
      </c>
      <c r="T18" s="54">
        <f t="shared" si="6"/>
        <v>72.783185602310269</v>
      </c>
      <c r="U18" s="60">
        <f>SUM(U8:U17)</f>
        <v>72488934.449999988</v>
      </c>
      <c r="V18" s="60">
        <f>SUM(V8:V17)</f>
        <v>62048600.62000002</v>
      </c>
      <c r="W18" s="60">
        <f t="shared" si="7"/>
        <v>85.59734129186117</v>
      </c>
      <c r="X18" s="52">
        <f>SUM(X8:X17)</f>
        <v>79580987.350000009</v>
      </c>
      <c r="Y18" s="52">
        <f>SUM(Y8:Y17)</f>
        <v>62379719.689999983</v>
      </c>
      <c r="Z18" s="52">
        <f t="shared" si="8"/>
        <v>78.385204515811992</v>
      </c>
      <c r="AA18" s="62">
        <f>SUM(AA8:AA17)</f>
        <v>78218134.031606048</v>
      </c>
      <c r="AB18" s="62">
        <f>SUM(AB8:AB17)</f>
        <v>49281349.43</v>
      </c>
      <c r="AC18" s="62">
        <f t="shared" si="9"/>
        <v>63.005018005270493</v>
      </c>
      <c r="AD18" s="60">
        <f>SUM(AD8:AD17)</f>
        <v>1998014416.3511655</v>
      </c>
      <c r="AE18" s="60">
        <f>SUM(AE8:AE17)</f>
        <v>1421891764.5899997</v>
      </c>
      <c r="AF18" s="60">
        <f t="shared" si="10"/>
        <v>71.165240498449535</v>
      </c>
    </row>
    <row r="19" spans="1:32" s="18" customFormat="1" ht="33.75" customHeight="1">
      <c r="A19" s="45" t="s">
        <v>26</v>
      </c>
      <c r="B19" s="46" t="s">
        <v>27</v>
      </c>
      <c r="C19" s="51">
        <v>125783880.05833334</v>
      </c>
      <c r="D19" s="51">
        <v>28535170.380000003</v>
      </c>
      <c r="E19" s="51">
        <f t="shared" si="1"/>
        <v>22.685872280904817</v>
      </c>
      <c r="F19" s="53">
        <v>6627668.523</v>
      </c>
      <c r="G19" s="53">
        <v>2142819.71</v>
      </c>
      <c r="H19" s="53">
        <f t="shared" si="2"/>
        <v>32.331425486410069</v>
      </c>
      <c r="I19" s="55">
        <v>7985360.239126984</v>
      </c>
      <c r="J19" s="55">
        <v>3010887.6899999995</v>
      </c>
      <c r="K19" s="55">
        <f t="shared" si="3"/>
        <v>37.705095322401775</v>
      </c>
      <c r="L19" s="49">
        <v>10298660</v>
      </c>
      <c r="M19" s="49">
        <v>3562577.03</v>
      </c>
      <c r="N19" s="49">
        <f t="shared" si="4"/>
        <v>34.592626904859465</v>
      </c>
      <c r="O19" s="57">
        <v>14243113.087500002</v>
      </c>
      <c r="P19" s="57">
        <v>3585880.86</v>
      </c>
      <c r="Q19" s="57">
        <f t="shared" si="5"/>
        <v>25.176243690342037</v>
      </c>
      <c r="R19" s="53">
        <v>54686960.899999999</v>
      </c>
      <c r="S19" s="53">
        <v>21390665.829999998</v>
      </c>
      <c r="T19" s="53">
        <f t="shared" si="6"/>
        <v>39.114745961317439</v>
      </c>
      <c r="U19" s="59">
        <v>9860558.6500000004</v>
      </c>
      <c r="V19" s="59">
        <v>2769381.43</v>
      </c>
      <c r="W19" s="59">
        <f t="shared" si="7"/>
        <v>28.085441487638228</v>
      </c>
      <c r="X19" s="51">
        <v>7224931.9725000001</v>
      </c>
      <c r="Y19" s="51">
        <v>1828422.1199999999</v>
      </c>
      <c r="Z19" s="51">
        <f t="shared" si="8"/>
        <v>25.307118834605745</v>
      </c>
      <c r="AA19" s="61">
        <v>4524225.3100000005</v>
      </c>
      <c r="AB19" s="61">
        <v>815282.28</v>
      </c>
      <c r="AC19" s="61">
        <f t="shared" si="9"/>
        <v>18.020373083497027</v>
      </c>
      <c r="AD19" s="59">
        <v>241235358.74046034</v>
      </c>
      <c r="AE19" s="59">
        <f t="shared" ref="AE19:AE32" si="11">SUM(D19,G19,J19,M19,P19,S19,V19,Y19,AB19)</f>
        <v>67641087.329999998</v>
      </c>
      <c r="AF19" s="59">
        <f t="shared" si="10"/>
        <v>28.039458097340329</v>
      </c>
    </row>
    <row r="20" spans="1:32" s="18" customFormat="1" ht="33.75" customHeight="1">
      <c r="A20" s="45" t="s">
        <v>28</v>
      </c>
      <c r="B20" s="46" t="s">
        <v>29</v>
      </c>
      <c r="C20" s="51">
        <v>2067877.9083333337</v>
      </c>
      <c r="D20" s="51">
        <v>454221.96</v>
      </c>
      <c r="E20" s="51">
        <f t="shared" si="1"/>
        <v>21.965608229070611</v>
      </c>
      <c r="F20" s="53">
        <v>102048.09999999999</v>
      </c>
      <c r="G20" s="53">
        <v>0</v>
      </c>
      <c r="H20" s="53">
        <f t="shared" si="2"/>
        <v>0</v>
      </c>
      <c r="I20" s="55">
        <v>91171.666666666672</v>
      </c>
      <c r="J20" s="55">
        <v>10750</v>
      </c>
      <c r="K20" s="55">
        <f t="shared" si="3"/>
        <v>11.790943823921905</v>
      </c>
      <c r="L20" s="49">
        <v>25625</v>
      </c>
      <c r="M20" s="49">
        <v>5550</v>
      </c>
      <c r="N20" s="49">
        <f t="shared" si="4"/>
        <v>21.658536585365855</v>
      </c>
      <c r="O20" s="57">
        <v>435717.33333333331</v>
      </c>
      <c r="P20" s="57">
        <v>70516</v>
      </c>
      <c r="Q20" s="57">
        <f t="shared" si="5"/>
        <v>16.183886801228933</v>
      </c>
      <c r="R20" s="53">
        <v>966029.8</v>
      </c>
      <c r="S20" s="53">
        <v>451555</v>
      </c>
      <c r="T20" s="53">
        <f t="shared" si="6"/>
        <v>46.743382036454776</v>
      </c>
      <c r="U20" s="59">
        <v>536450</v>
      </c>
      <c r="V20" s="59">
        <v>161450</v>
      </c>
      <c r="W20" s="59">
        <f t="shared" si="7"/>
        <v>30.0960014912853</v>
      </c>
      <c r="X20" s="51">
        <v>2100</v>
      </c>
      <c r="Y20" s="51">
        <v>0</v>
      </c>
      <c r="Z20" s="51">
        <f t="shared" si="8"/>
        <v>0</v>
      </c>
      <c r="AA20" s="61">
        <v>1891996.29</v>
      </c>
      <c r="AB20" s="61">
        <v>494085.4</v>
      </c>
      <c r="AC20" s="61">
        <f t="shared" si="9"/>
        <v>26.114501524736077</v>
      </c>
      <c r="AD20" s="59">
        <v>6119016.0983333336</v>
      </c>
      <c r="AE20" s="59">
        <f t="shared" si="11"/>
        <v>1648128.3599999999</v>
      </c>
      <c r="AF20" s="59">
        <f t="shared" si="10"/>
        <v>26.934532178284492</v>
      </c>
    </row>
    <row r="21" spans="1:32" s="18" customFormat="1" ht="33.75" customHeight="1">
      <c r="A21" s="45" t="s">
        <v>30</v>
      </c>
      <c r="B21" s="46" t="s">
        <v>31</v>
      </c>
      <c r="C21" s="51">
        <v>61710494.024999999</v>
      </c>
      <c r="D21" s="51">
        <v>13907235.52</v>
      </c>
      <c r="E21" s="51">
        <f t="shared" si="1"/>
        <v>22.536256984696859</v>
      </c>
      <c r="F21" s="53">
        <v>2468154.8800000004</v>
      </c>
      <c r="G21" s="53">
        <v>827459.6</v>
      </c>
      <c r="H21" s="53">
        <f t="shared" si="2"/>
        <v>33.525432569288355</v>
      </c>
      <c r="I21" s="55">
        <v>4456095.6259416668</v>
      </c>
      <c r="J21" s="55">
        <v>1590689.4300000002</v>
      </c>
      <c r="K21" s="55">
        <f t="shared" si="3"/>
        <v>35.696932102166322</v>
      </c>
      <c r="L21" s="49">
        <v>3740355.3583333334</v>
      </c>
      <c r="M21" s="49">
        <v>1453902.5</v>
      </c>
      <c r="N21" s="49">
        <f t="shared" si="4"/>
        <v>38.870705072467899</v>
      </c>
      <c r="O21" s="57">
        <v>6310196.7958333343</v>
      </c>
      <c r="P21" s="57">
        <v>2270880.4700000002</v>
      </c>
      <c r="Q21" s="57">
        <f t="shared" si="5"/>
        <v>35.987474614095682</v>
      </c>
      <c r="R21" s="53">
        <v>33587847.329999998</v>
      </c>
      <c r="S21" s="53">
        <v>10950643.07</v>
      </c>
      <c r="T21" s="53">
        <f t="shared" si="6"/>
        <v>32.60299167853816</v>
      </c>
      <c r="U21" s="59">
        <v>3867385.58</v>
      </c>
      <c r="V21" s="59">
        <v>1437017.68</v>
      </c>
      <c r="W21" s="59">
        <f t="shared" si="7"/>
        <v>37.157341834014908</v>
      </c>
      <c r="X21" s="51">
        <v>2266695.1170000001</v>
      </c>
      <c r="Y21" s="51">
        <v>904206.27999999991</v>
      </c>
      <c r="Z21" s="51">
        <f t="shared" si="8"/>
        <v>39.890952833424215</v>
      </c>
      <c r="AA21" s="61">
        <v>382036</v>
      </c>
      <c r="AB21" s="61">
        <v>155521</v>
      </c>
      <c r="AC21" s="61">
        <f t="shared" si="9"/>
        <v>40.708467264865092</v>
      </c>
      <c r="AD21" s="59">
        <v>118789260.71210833</v>
      </c>
      <c r="AE21" s="59">
        <f t="shared" si="11"/>
        <v>33497555.549999997</v>
      </c>
      <c r="AF21" s="59">
        <f t="shared" si="10"/>
        <v>28.199144728396774</v>
      </c>
    </row>
    <row r="22" spans="1:32" s="18" customFormat="1" ht="33.75" customHeight="1">
      <c r="A22" s="45" t="s">
        <v>32</v>
      </c>
      <c r="B22" s="46" t="s">
        <v>33</v>
      </c>
      <c r="C22" s="51">
        <v>70183454.916666672</v>
      </c>
      <c r="D22" s="51">
        <v>45489816.890000001</v>
      </c>
      <c r="E22" s="51">
        <f t="shared" si="1"/>
        <v>64.815585017883464</v>
      </c>
      <c r="F22" s="53">
        <v>2191928.6430000002</v>
      </c>
      <c r="G22" s="53">
        <v>734438.92</v>
      </c>
      <c r="H22" s="53">
        <f t="shared" si="2"/>
        <v>33.506515932690419</v>
      </c>
      <c r="I22" s="55">
        <v>1671514.1666666667</v>
      </c>
      <c r="J22" s="55">
        <v>300811.75</v>
      </c>
      <c r="K22" s="55">
        <f t="shared" si="3"/>
        <v>17.996362579437704</v>
      </c>
      <c r="L22" s="49">
        <v>5851531.2999999998</v>
      </c>
      <c r="M22" s="49">
        <v>1786350.4600000002</v>
      </c>
      <c r="N22" s="49">
        <f t="shared" si="4"/>
        <v>30.527914291426594</v>
      </c>
      <c r="O22" s="57">
        <v>5387949.5083333328</v>
      </c>
      <c r="P22" s="57">
        <v>2809296.1399999997</v>
      </c>
      <c r="Q22" s="57">
        <f t="shared" si="5"/>
        <v>52.140357582322736</v>
      </c>
      <c r="R22" s="53">
        <v>22313303.870000001</v>
      </c>
      <c r="S22" s="53">
        <v>32550281.119999997</v>
      </c>
      <c r="T22" s="53">
        <f t="shared" si="6"/>
        <v>145.87835718834762</v>
      </c>
      <c r="U22" s="59">
        <v>1564829.59</v>
      </c>
      <c r="V22" s="59">
        <v>727238.09000000008</v>
      </c>
      <c r="W22" s="59">
        <f t="shared" si="7"/>
        <v>46.473948003501143</v>
      </c>
      <c r="X22" s="51">
        <v>2645450.0239999997</v>
      </c>
      <c r="Y22" s="51">
        <v>899158.4</v>
      </c>
      <c r="Z22" s="51">
        <f t="shared" si="8"/>
        <v>33.988863590038477</v>
      </c>
      <c r="AA22" s="61">
        <v>1854061</v>
      </c>
      <c r="AB22" s="61">
        <v>832494</v>
      </c>
      <c r="AC22" s="61">
        <f t="shared" si="9"/>
        <v>44.901111667846962</v>
      </c>
      <c r="AD22" s="59">
        <v>113664023.0186667</v>
      </c>
      <c r="AE22" s="59">
        <f t="shared" si="11"/>
        <v>86129885.770000011</v>
      </c>
      <c r="AF22" s="59">
        <f t="shared" si="10"/>
        <v>75.775855440076384</v>
      </c>
    </row>
    <row r="23" spans="1:32" s="18" customFormat="1" ht="33.75" customHeight="1">
      <c r="A23" s="45" t="s">
        <v>34</v>
      </c>
      <c r="B23" s="46" t="s">
        <v>35</v>
      </c>
      <c r="C23" s="51">
        <v>16666.666666666668</v>
      </c>
      <c r="D23" s="51">
        <v>0</v>
      </c>
      <c r="E23" s="51">
        <f t="shared" si="1"/>
        <v>0</v>
      </c>
      <c r="F23" s="53">
        <v>12425</v>
      </c>
      <c r="G23" s="53">
        <v>0</v>
      </c>
      <c r="H23" s="53">
        <f t="shared" si="2"/>
        <v>0</v>
      </c>
      <c r="I23" s="55">
        <v>0</v>
      </c>
      <c r="J23" s="55">
        <v>0</v>
      </c>
      <c r="K23" s="55" t="e">
        <f t="shared" si="3"/>
        <v>#DIV/0!</v>
      </c>
      <c r="L23" s="49">
        <v>0</v>
      </c>
      <c r="M23" s="49">
        <v>0</v>
      </c>
      <c r="N23" s="49" t="e">
        <f t="shared" si="4"/>
        <v>#DIV/0!</v>
      </c>
      <c r="O23" s="57">
        <v>0</v>
      </c>
      <c r="P23" s="57">
        <v>0</v>
      </c>
      <c r="Q23" s="57" t="e">
        <f t="shared" si="5"/>
        <v>#DIV/0!</v>
      </c>
      <c r="R23" s="53">
        <v>0</v>
      </c>
      <c r="S23" s="53">
        <v>0</v>
      </c>
      <c r="T23" s="53" t="e">
        <f t="shared" si="6"/>
        <v>#DIV/0!</v>
      </c>
      <c r="U23" s="59">
        <v>570</v>
      </c>
      <c r="V23" s="59">
        <v>0</v>
      </c>
      <c r="W23" s="59">
        <f t="shared" si="7"/>
        <v>0</v>
      </c>
      <c r="X23" s="51">
        <v>0</v>
      </c>
      <c r="Y23" s="51">
        <v>0</v>
      </c>
      <c r="Z23" s="51" t="e">
        <f t="shared" si="8"/>
        <v>#DIV/0!</v>
      </c>
      <c r="AA23" s="61">
        <v>0</v>
      </c>
      <c r="AB23" s="61">
        <v>0</v>
      </c>
      <c r="AC23" s="61" t="e">
        <f t="shared" si="9"/>
        <v>#DIV/0!</v>
      </c>
      <c r="AD23" s="59">
        <v>29661.666666666668</v>
      </c>
      <c r="AE23" s="59">
        <f t="shared" si="11"/>
        <v>0</v>
      </c>
      <c r="AF23" s="59">
        <f t="shared" si="10"/>
        <v>0</v>
      </c>
    </row>
    <row r="24" spans="1:32" s="18" customFormat="1" ht="33.75" customHeight="1">
      <c r="A24" s="45" t="s">
        <v>36</v>
      </c>
      <c r="B24" s="46" t="s">
        <v>37</v>
      </c>
      <c r="C24" s="51">
        <v>1709206.166666667</v>
      </c>
      <c r="D24" s="51">
        <v>23140</v>
      </c>
      <c r="E24" s="51">
        <f t="shared" si="1"/>
        <v>1.3538448696992569</v>
      </c>
      <c r="F24" s="53">
        <v>434380.80000000005</v>
      </c>
      <c r="G24" s="53">
        <v>40881</v>
      </c>
      <c r="H24" s="53">
        <f t="shared" si="2"/>
        <v>9.411327572489391</v>
      </c>
      <c r="I24" s="55">
        <v>490125.83583333332</v>
      </c>
      <c r="J24" s="55">
        <v>29963.050000000003</v>
      </c>
      <c r="K24" s="55">
        <f t="shared" si="3"/>
        <v>6.1133382101874965</v>
      </c>
      <c r="L24" s="49">
        <v>454809.94166666665</v>
      </c>
      <c r="M24" s="49">
        <v>66996</v>
      </c>
      <c r="N24" s="49">
        <f t="shared" si="4"/>
        <v>14.730548711070576</v>
      </c>
      <c r="O24" s="57">
        <v>649939.80333333334</v>
      </c>
      <c r="P24" s="57">
        <v>94424.44</v>
      </c>
      <c r="Q24" s="57">
        <f t="shared" si="5"/>
        <v>14.528182381772474</v>
      </c>
      <c r="R24" s="53">
        <v>432391</v>
      </c>
      <c r="S24" s="53">
        <v>46046.85</v>
      </c>
      <c r="T24" s="53">
        <f t="shared" si="6"/>
        <v>10.649354403768811</v>
      </c>
      <c r="U24" s="59">
        <v>174719.35249999998</v>
      </c>
      <c r="V24" s="59">
        <v>43981.9</v>
      </c>
      <c r="W24" s="59">
        <f t="shared" si="7"/>
        <v>25.172884039848995</v>
      </c>
      <c r="X24" s="51">
        <v>458310.60240000003</v>
      </c>
      <c r="Y24" s="51">
        <v>93416</v>
      </c>
      <c r="Z24" s="51">
        <f t="shared" si="8"/>
        <v>20.382683601648225</v>
      </c>
      <c r="AA24" s="61">
        <v>216505.84250000009</v>
      </c>
      <c r="AB24" s="61">
        <v>59284.75</v>
      </c>
      <c r="AC24" s="61">
        <f t="shared" si="9"/>
        <v>27.382517402503805</v>
      </c>
      <c r="AD24" s="59">
        <v>5020389.3448999999</v>
      </c>
      <c r="AE24" s="59">
        <f t="shared" si="11"/>
        <v>498133.99</v>
      </c>
      <c r="AF24" s="59">
        <f t="shared" si="10"/>
        <v>9.9222182938068961</v>
      </c>
    </row>
    <row r="25" spans="1:32" s="18" customFormat="1" ht="33.75" customHeight="1">
      <c r="A25" s="45" t="s">
        <v>38</v>
      </c>
      <c r="B25" s="46" t="s">
        <v>39</v>
      </c>
      <c r="C25" s="51">
        <v>73000000</v>
      </c>
      <c r="D25" s="51">
        <v>32210800.990000002</v>
      </c>
      <c r="E25" s="51">
        <f t="shared" si="1"/>
        <v>44.124384917808221</v>
      </c>
      <c r="F25" s="53">
        <v>8549897.6699999999</v>
      </c>
      <c r="G25" s="53">
        <v>3680029.3099999996</v>
      </c>
      <c r="H25" s="53">
        <f t="shared" si="2"/>
        <v>43.041793621841087</v>
      </c>
      <c r="I25" s="55">
        <v>9172200</v>
      </c>
      <c r="J25" s="55">
        <v>3590681</v>
      </c>
      <c r="K25" s="55">
        <f t="shared" si="3"/>
        <v>39.147434639454005</v>
      </c>
      <c r="L25" s="49">
        <v>15230362.800000001</v>
      </c>
      <c r="M25" s="49">
        <v>6429247.1200000001</v>
      </c>
      <c r="N25" s="49">
        <f t="shared" si="4"/>
        <v>42.213355022639377</v>
      </c>
      <c r="O25" s="57">
        <v>14578080</v>
      </c>
      <c r="P25" s="57">
        <v>5939587.8600000003</v>
      </c>
      <c r="Q25" s="57">
        <f t="shared" si="5"/>
        <v>40.743279361891275</v>
      </c>
      <c r="R25" s="53">
        <v>28830240</v>
      </c>
      <c r="S25" s="53">
        <v>12353682</v>
      </c>
      <c r="T25" s="53">
        <f t="shared" si="6"/>
        <v>42.849736942876646</v>
      </c>
      <c r="U25" s="59">
        <v>8000000</v>
      </c>
      <c r="V25" s="59">
        <v>3472148.8200000003</v>
      </c>
      <c r="W25" s="59">
        <f t="shared" si="7"/>
        <v>43.401860249999999</v>
      </c>
      <c r="X25" s="51">
        <v>6258672</v>
      </c>
      <c r="Y25" s="51">
        <v>3116386.5700000003</v>
      </c>
      <c r="Z25" s="51">
        <f t="shared" si="8"/>
        <v>49.793096203156196</v>
      </c>
      <c r="AA25" s="61">
        <v>7233360</v>
      </c>
      <c r="AB25" s="61">
        <v>2911195.08</v>
      </c>
      <c r="AC25" s="61">
        <f t="shared" si="9"/>
        <v>40.246788214605658</v>
      </c>
      <c r="AD25" s="59">
        <v>170852812.47</v>
      </c>
      <c r="AE25" s="59">
        <f t="shared" si="11"/>
        <v>73703758.749999985</v>
      </c>
      <c r="AF25" s="59">
        <f t="shared" si="10"/>
        <v>43.138744797040786</v>
      </c>
    </row>
    <row r="26" spans="1:32" s="18" customFormat="1" ht="33.75" customHeight="1">
      <c r="A26" s="45" t="s">
        <v>40</v>
      </c>
      <c r="B26" s="46" t="s">
        <v>41</v>
      </c>
      <c r="C26" s="51">
        <v>136957718.125</v>
      </c>
      <c r="D26" s="51">
        <v>61394112.950000003</v>
      </c>
      <c r="E26" s="51">
        <f t="shared" si="1"/>
        <v>44.827055963334743</v>
      </c>
      <c r="F26" s="53">
        <v>15068724.300000001</v>
      </c>
      <c r="G26" s="53">
        <v>6719376.5</v>
      </c>
      <c r="H26" s="53">
        <f t="shared" si="2"/>
        <v>44.591541833438413</v>
      </c>
      <c r="I26" s="55">
        <v>21587371</v>
      </c>
      <c r="J26" s="55">
        <v>6656172.5</v>
      </c>
      <c r="K26" s="55">
        <f t="shared" si="3"/>
        <v>30.833641113593686</v>
      </c>
      <c r="L26" s="49">
        <v>22869534.441666663</v>
      </c>
      <c r="M26" s="49">
        <v>11148726</v>
      </c>
      <c r="N26" s="49">
        <f t="shared" si="4"/>
        <v>48.749247731461537</v>
      </c>
      <c r="O26" s="57">
        <v>22423681.791666668</v>
      </c>
      <c r="P26" s="57">
        <v>9168497.5</v>
      </c>
      <c r="Q26" s="57">
        <f t="shared" si="5"/>
        <v>40.88756514288076</v>
      </c>
      <c r="R26" s="53">
        <v>59170062.5</v>
      </c>
      <c r="S26" s="53">
        <v>28822254</v>
      </c>
      <c r="T26" s="53">
        <f t="shared" si="6"/>
        <v>48.710873002711466</v>
      </c>
      <c r="U26" s="59">
        <v>13673431</v>
      </c>
      <c r="V26" s="59">
        <v>6778970</v>
      </c>
      <c r="W26" s="59">
        <f t="shared" si="7"/>
        <v>49.577680978534211</v>
      </c>
      <c r="X26" s="51">
        <v>14651532.52</v>
      </c>
      <c r="Y26" s="51">
        <v>5264985</v>
      </c>
      <c r="Z26" s="51">
        <f t="shared" si="8"/>
        <v>35.934705074797186</v>
      </c>
      <c r="AA26" s="61">
        <v>12190527.272727273</v>
      </c>
      <c r="AB26" s="61">
        <v>4764024.25</v>
      </c>
      <c r="AC26" s="61">
        <f t="shared" si="9"/>
        <v>39.079722668420636</v>
      </c>
      <c r="AD26" s="59">
        <v>318592582.95106053</v>
      </c>
      <c r="AE26" s="59">
        <f t="shared" si="11"/>
        <v>140717118.69999999</v>
      </c>
      <c r="AF26" s="59">
        <f t="shared" si="10"/>
        <v>44.16835991489976</v>
      </c>
    </row>
    <row r="27" spans="1:32" s="18" customFormat="1" ht="33.75" customHeight="1">
      <c r="A27" s="45" t="s">
        <v>42</v>
      </c>
      <c r="B27" s="46" t="s">
        <v>43</v>
      </c>
      <c r="C27" s="51">
        <v>4906178</v>
      </c>
      <c r="D27" s="51">
        <v>2322354.77</v>
      </c>
      <c r="E27" s="51">
        <f t="shared" si="1"/>
        <v>47.335314169196472</v>
      </c>
      <c r="F27" s="53">
        <v>341168.44999999995</v>
      </c>
      <c r="G27" s="53">
        <v>756328.29</v>
      </c>
      <c r="H27" s="53">
        <f t="shared" si="2"/>
        <v>221.68764139825944</v>
      </c>
      <c r="I27" s="55">
        <v>411000</v>
      </c>
      <c r="J27" s="55">
        <v>1168233</v>
      </c>
      <c r="K27" s="55">
        <f t="shared" si="3"/>
        <v>284.24160583941608</v>
      </c>
      <c r="L27" s="49">
        <v>1080606.6399999999</v>
      </c>
      <c r="M27" s="49">
        <v>1234492</v>
      </c>
      <c r="N27" s="49">
        <f t="shared" si="4"/>
        <v>114.24064542116825</v>
      </c>
      <c r="O27" s="57">
        <v>915729.2</v>
      </c>
      <c r="P27" s="57">
        <v>328711.8</v>
      </c>
      <c r="Q27" s="57">
        <f t="shared" si="5"/>
        <v>35.896179787649011</v>
      </c>
      <c r="R27" s="53">
        <v>2260907.2800000003</v>
      </c>
      <c r="S27" s="53">
        <v>2723824</v>
      </c>
      <c r="T27" s="53">
        <f t="shared" si="6"/>
        <v>120.47482106386953</v>
      </c>
      <c r="U27" s="59">
        <v>810500</v>
      </c>
      <c r="V27" s="59">
        <v>595486</v>
      </c>
      <c r="W27" s="59">
        <f t="shared" si="7"/>
        <v>73.471437384330656</v>
      </c>
      <c r="X27" s="51">
        <v>903756</v>
      </c>
      <c r="Y27" s="51">
        <v>437754</v>
      </c>
      <c r="Z27" s="51">
        <f t="shared" si="8"/>
        <v>48.437188798746561</v>
      </c>
      <c r="AA27" s="61">
        <v>602317</v>
      </c>
      <c r="AB27" s="61">
        <v>488262</v>
      </c>
      <c r="AC27" s="61">
        <f t="shared" si="9"/>
        <v>81.063958015463612</v>
      </c>
      <c r="AD27" s="59">
        <v>12232162.57</v>
      </c>
      <c r="AE27" s="59">
        <f t="shared" si="11"/>
        <v>10055445.859999999</v>
      </c>
      <c r="AF27" s="59">
        <f t="shared" si="10"/>
        <v>82.204972362462641</v>
      </c>
    </row>
    <row r="28" spans="1:32" s="18" customFormat="1" ht="33.75" customHeight="1">
      <c r="A28" s="45" t="s">
        <v>44</v>
      </c>
      <c r="B28" s="46" t="s">
        <v>45</v>
      </c>
      <c r="C28" s="51">
        <v>100036415.53</v>
      </c>
      <c r="D28" s="51">
        <v>38539146.190000005</v>
      </c>
      <c r="E28" s="51">
        <f t="shared" si="1"/>
        <v>38.525117064437872</v>
      </c>
      <c r="F28" s="53">
        <v>7138706.6300000008</v>
      </c>
      <c r="G28" s="53">
        <v>2176425.5499999998</v>
      </c>
      <c r="H28" s="53">
        <f t="shared" si="2"/>
        <v>30.48767322715991</v>
      </c>
      <c r="I28" s="55">
        <v>7123193.8300000001</v>
      </c>
      <c r="J28" s="55">
        <v>1697253.93</v>
      </c>
      <c r="K28" s="55">
        <f t="shared" si="3"/>
        <v>23.827147912946796</v>
      </c>
      <c r="L28" s="49">
        <v>7073418.8799999999</v>
      </c>
      <c r="M28" s="49">
        <v>3170558.02</v>
      </c>
      <c r="N28" s="49">
        <f t="shared" si="4"/>
        <v>44.823558081152406</v>
      </c>
      <c r="O28" s="57">
        <v>6771660</v>
      </c>
      <c r="P28" s="57">
        <v>2893847.95</v>
      </c>
      <c r="Q28" s="57">
        <f t="shared" si="5"/>
        <v>42.734690607620585</v>
      </c>
      <c r="R28" s="53">
        <v>33304000</v>
      </c>
      <c r="S28" s="53">
        <v>24444220.379999999</v>
      </c>
      <c r="T28" s="53">
        <f t="shared" si="6"/>
        <v>73.397250720634162</v>
      </c>
      <c r="U28" s="59">
        <v>9900000</v>
      </c>
      <c r="V28" s="59">
        <v>3345648.6599999997</v>
      </c>
      <c r="W28" s="59">
        <f t="shared" si="7"/>
        <v>33.794430909090906</v>
      </c>
      <c r="X28" s="51">
        <v>6539716.1200000001</v>
      </c>
      <c r="Y28" s="51">
        <v>2452930.66</v>
      </c>
      <c r="Z28" s="51">
        <f t="shared" si="8"/>
        <v>37.50821312408894</v>
      </c>
      <c r="AA28" s="61">
        <v>4141000</v>
      </c>
      <c r="AB28" s="61">
        <v>1703470.9300000002</v>
      </c>
      <c r="AC28" s="61">
        <f t="shared" si="9"/>
        <v>41.136704419222418</v>
      </c>
      <c r="AD28" s="59">
        <v>182028110.99000001</v>
      </c>
      <c r="AE28" s="59">
        <f t="shared" si="11"/>
        <v>80423502.270000011</v>
      </c>
      <c r="AF28" s="59">
        <f t="shared" si="10"/>
        <v>44.181913349866164</v>
      </c>
    </row>
    <row r="29" spans="1:32" s="18" customFormat="1" ht="33.75" customHeight="1">
      <c r="A29" s="45" t="s">
        <v>46</v>
      </c>
      <c r="B29" s="46" t="s">
        <v>47</v>
      </c>
      <c r="C29" s="51">
        <v>21878554.303333331</v>
      </c>
      <c r="D29" s="51">
        <v>8550999.9299999997</v>
      </c>
      <c r="E29" s="51">
        <f t="shared" si="1"/>
        <v>39.083934941246106</v>
      </c>
      <c r="F29" s="53">
        <v>1836671.4300000002</v>
      </c>
      <c r="G29" s="53">
        <v>904493</v>
      </c>
      <c r="H29" s="53">
        <f t="shared" si="2"/>
        <v>49.24631511255118</v>
      </c>
      <c r="I29" s="55">
        <v>2605703.64</v>
      </c>
      <c r="J29" s="55">
        <v>820971.11</v>
      </c>
      <c r="K29" s="55">
        <f t="shared" si="3"/>
        <v>31.506695442924581</v>
      </c>
      <c r="L29" s="49">
        <v>5574514.833333333</v>
      </c>
      <c r="M29" s="49">
        <v>2044734.0100000002</v>
      </c>
      <c r="N29" s="49">
        <f t="shared" si="4"/>
        <v>36.680035323851357</v>
      </c>
      <c r="O29" s="57">
        <v>5524019.6366666667</v>
      </c>
      <c r="P29" s="57">
        <v>1839143.4799999997</v>
      </c>
      <c r="Q29" s="57">
        <f t="shared" si="5"/>
        <v>33.293572452066542</v>
      </c>
      <c r="R29" s="53">
        <v>13000000</v>
      </c>
      <c r="S29" s="53">
        <v>3686943.9099999997</v>
      </c>
      <c r="T29" s="53">
        <f t="shared" si="6"/>
        <v>28.361106999999997</v>
      </c>
      <c r="U29" s="59">
        <v>2775636.98</v>
      </c>
      <c r="V29" s="59">
        <v>1256930.1499999999</v>
      </c>
      <c r="W29" s="59">
        <f t="shared" si="7"/>
        <v>45.284385496261827</v>
      </c>
      <c r="X29" s="51">
        <v>1393032.1176</v>
      </c>
      <c r="Y29" s="51">
        <v>681823.59</v>
      </c>
      <c r="Z29" s="51">
        <f t="shared" si="8"/>
        <v>48.945288582052719</v>
      </c>
      <c r="AA29" s="61">
        <v>1846631.9000000001</v>
      </c>
      <c r="AB29" s="61">
        <v>754711.46</v>
      </c>
      <c r="AC29" s="61">
        <f t="shared" si="9"/>
        <v>40.869621065248573</v>
      </c>
      <c r="AD29" s="59">
        <v>56434764.84093333</v>
      </c>
      <c r="AE29" s="59">
        <f t="shared" si="11"/>
        <v>20540750.639999997</v>
      </c>
      <c r="AF29" s="59">
        <f t="shared" si="10"/>
        <v>36.397335397597608</v>
      </c>
    </row>
    <row r="30" spans="1:32" s="18" customFormat="1" ht="33.75" customHeight="1">
      <c r="A30" s="45" t="s">
        <v>48</v>
      </c>
      <c r="B30" s="46" t="s">
        <v>49</v>
      </c>
      <c r="C30" s="51">
        <v>30647950.446666662</v>
      </c>
      <c r="D30" s="51">
        <v>8248568.8200000003</v>
      </c>
      <c r="E30" s="51">
        <f t="shared" si="1"/>
        <v>26.913932905086423</v>
      </c>
      <c r="F30" s="53">
        <v>3236882.8319999999</v>
      </c>
      <c r="G30" s="53">
        <v>1940716.18</v>
      </c>
      <c r="H30" s="53">
        <f t="shared" si="2"/>
        <v>59.9563308505941</v>
      </c>
      <c r="I30" s="55">
        <v>5862318.8708333336</v>
      </c>
      <c r="J30" s="55">
        <v>1904969.5</v>
      </c>
      <c r="K30" s="55">
        <f t="shared" si="3"/>
        <v>32.495153231560856</v>
      </c>
      <c r="L30" s="49">
        <v>6976449.75</v>
      </c>
      <c r="M30" s="49">
        <v>1931891.9000000001</v>
      </c>
      <c r="N30" s="49">
        <f t="shared" si="4"/>
        <v>27.691619222226894</v>
      </c>
      <c r="O30" s="57">
        <v>6356599.984166665</v>
      </c>
      <c r="P30" s="57">
        <v>2123712.35</v>
      </c>
      <c r="Q30" s="57">
        <f t="shared" si="5"/>
        <v>33.409564158352708</v>
      </c>
      <c r="R30" s="53">
        <v>17790612.210000001</v>
      </c>
      <c r="S30" s="53">
        <v>11062657.859999999</v>
      </c>
      <c r="T30" s="53">
        <f t="shared" si="6"/>
        <v>62.182558584362511</v>
      </c>
      <c r="U30" s="59">
        <v>2105222</v>
      </c>
      <c r="V30" s="59">
        <v>1127208.5</v>
      </c>
      <c r="W30" s="59">
        <f t="shared" si="7"/>
        <v>53.543450524457754</v>
      </c>
      <c r="X30" s="51">
        <v>3765240.0170000005</v>
      </c>
      <c r="Y30" s="51">
        <v>1269569.3999999999</v>
      </c>
      <c r="Z30" s="51">
        <f t="shared" si="8"/>
        <v>33.718153272245956</v>
      </c>
      <c r="AA30" s="61">
        <v>2969121.75</v>
      </c>
      <c r="AB30" s="61">
        <v>1829055.1</v>
      </c>
      <c r="AC30" s="61">
        <f t="shared" si="9"/>
        <v>61.602563114833536</v>
      </c>
      <c r="AD30" s="59">
        <v>79710397.860666677</v>
      </c>
      <c r="AE30" s="59">
        <f t="shared" si="11"/>
        <v>31438349.609999999</v>
      </c>
      <c r="AF30" s="59">
        <f t="shared" si="10"/>
        <v>39.440713449899043</v>
      </c>
    </row>
    <row r="31" spans="1:32" s="18" customFormat="1" ht="33.75" customHeight="1">
      <c r="A31" s="45" t="s">
        <v>50</v>
      </c>
      <c r="B31" s="46" t="s">
        <v>51</v>
      </c>
      <c r="C31" s="51">
        <v>21032106</v>
      </c>
      <c r="D31" s="51">
        <v>8375069.7799999993</v>
      </c>
      <c r="E31" s="51">
        <f t="shared" si="1"/>
        <v>39.820404956118033</v>
      </c>
      <c r="F31" s="53">
        <v>6384120.4499999993</v>
      </c>
      <c r="G31" s="53">
        <v>3154821.4299999997</v>
      </c>
      <c r="H31" s="53">
        <f t="shared" si="2"/>
        <v>49.416696547446882</v>
      </c>
      <c r="I31" s="55">
        <v>12230110</v>
      </c>
      <c r="J31" s="55">
        <v>3687208</v>
      </c>
      <c r="K31" s="55">
        <f t="shared" si="3"/>
        <v>30.148608638842987</v>
      </c>
      <c r="L31" s="49">
        <v>9100758.3599999994</v>
      </c>
      <c r="M31" s="49">
        <v>4081488</v>
      </c>
      <c r="N31" s="49">
        <f t="shared" si="4"/>
        <v>44.847779037174661</v>
      </c>
      <c r="O31" s="57">
        <v>30504370</v>
      </c>
      <c r="P31" s="57">
        <v>11536357</v>
      </c>
      <c r="Q31" s="57">
        <f t="shared" si="5"/>
        <v>37.818702697351235</v>
      </c>
      <c r="R31" s="53">
        <v>12267420</v>
      </c>
      <c r="S31" s="53">
        <v>3641071.4699999997</v>
      </c>
      <c r="T31" s="53">
        <f t="shared" si="6"/>
        <v>29.680825063460777</v>
      </c>
      <c r="U31" s="59">
        <v>8310000</v>
      </c>
      <c r="V31" s="59">
        <v>5733851.9399999995</v>
      </c>
      <c r="W31" s="59">
        <f t="shared" si="7"/>
        <v>68.999421660649816</v>
      </c>
      <c r="X31" s="51">
        <v>4922348</v>
      </c>
      <c r="Y31" s="51">
        <v>2046055.8</v>
      </c>
      <c r="Z31" s="51">
        <f t="shared" si="8"/>
        <v>41.566662901525859</v>
      </c>
      <c r="AA31" s="61">
        <v>4189167</v>
      </c>
      <c r="AB31" s="61">
        <v>1715803.9</v>
      </c>
      <c r="AC31" s="61">
        <f t="shared" si="9"/>
        <v>40.958116494281562</v>
      </c>
      <c r="AD31" s="59">
        <v>108940399.81</v>
      </c>
      <c r="AE31" s="59">
        <f t="shared" si="11"/>
        <v>43971727.319999993</v>
      </c>
      <c r="AF31" s="59">
        <f t="shared" si="10"/>
        <v>40.363104410016753</v>
      </c>
    </row>
    <row r="32" spans="1:32" s="18" customFormat="1" ht="33.75" customHeight="1">
      <c r="A32" s="45" t="s">
        <v>52</v>
      </c>
      <c r="B32" s="46" t="s">
        <v>53</v>
      </c>
      <c r="C32" s="51">
        <v>44309634.38499999</v>
      </c>
      <c r="D32" s="51">
        <v>37797520.140000001</v>
      </c>
      <c r="E32" s="51">
        <f t="shared" si="1"/>
        <v>85.30316411907809</v>
      </c>
      <c r="F32" s="53">
        <v>1254760</v>
      </c>
      <c r="G32" s="53">
        <v>2022369.21</v>
      </c>
      <c r="H32" s="53">
        <f t="shared" si="2"/>
        <v>161.17577943192325</v>
      </c>
      <c r="I32" s="55">
        <v>64183.33</v>
      </c>
      <c r="J32" s="55">
        <v>3118579.99</v>
      </c>
      <c r="K32" s="55">
        <f t="shared" si="3"/>
        <v>4858.8628698448647</v>
      </c>
      <c r="L32" s="49">
        <v>2849416.666666667</v>
      </c>
      <c r="M32" s="49">
        <v>2869537.77</v>
      </c>
      <c r="N32" s="49">
        <f t="shared" si="4"/>
        <v>100.7061481589799</v>
      </c>
      <c r="O32" s="57">
        <v>7807359.3033333328</v>
      </c>
      <c r="P32" s="57">
        <v>1853420.29</v>
      </c>
      <c r="Q32" s="57">
        <f t="shared" si="5"/>
        <v>23.739400455269003</v>
      </c>
      <c r="R32" s="53">
        <v>422270.2</v>
      </c>
      <c r="S32" s="53">
        <v>14849143.529999999</v>
      </c>
      <c r="T32" s="53">
        <f t="shared" si="6"/>
        <v>3516.5028292311413</v>
      </c>
      <c r="U32" s="59">
        <v>1435729</v>
      </c>
      <c r="V32" s="59">
        <v>3683432.52</v>
      </c>
      <c r="W32" s="59">
        <f t="shared" si="7"/>
        <v>256.55485958701121</v>
      </c>
      <c r="X32" s="51">
        <v>2144062.0810000002</v>
      </c>
      <c r="Y32" s="51">
        <v>1921948.09</v>
      </c>
      <c r="Z32" s="51">
        <f t="shared" si="8"/>
        <v>89.640505609967917</v>
      </c>
      <c r="AA32" s="61">
        <v>259006.72</v>
      </c>
      <c r="AB32" s="61">
        <v>2025507.01</v>
      </c>
      <c r="AC32" s="61">
        <f t="shared" si="9"/>
        <v>782.02874813441133</v>
      </c>
      <c r="AD32" s="59">
        <v>60546421.68599999</v>
      </c>
      <c r="AE32" s="59">
        <f t="shared" si="11"/>
        <v>70141458.550000012</v>
      </c>
      <c r="AF32" s="59">
        <f t="shared" si="10"/>
        <v>115.8474053409149</v>
      </c>
    </row>
    <row r="33" spans="1:32" s="47" customFormat="1" ht="33.75" customHeight="1">
      <c r="A33" s="91" t="s">
        <v>54</v>
      </c>
      <c r="B33" s="91"/>
      <c r="C33" s="52">
        <f>SUM(C19:C32)</f>
        <v>694240136.53166664</v>
      </c>
      <c r="D33" s="52">
        <f>SUM(D19:D32)</f>
        <v>285848158.31999999</v>
      </c>
      <c r="E33" s="52">
        <f t="shared" si="1"/>
        <v>41.174248401721655</v>
      </c>
      <c r="F33" s="54">
        <f>SUM(F19:F32)</f>
        <v>55647537.708000019</v>
      </c>
      <c r="G33" s="54">
        <f t="shared" ref="G33" si="12">SUM(G19:G32)</f>
        <v>25100158.699999999</v>
      </c>
      <c r="H33" s="54">
        <f t="shared" si="2"/>
        <v>45.105605268122297</v>
      </c>
      <c r="I33" s="56">
        <f>SUM(I19:I32)</f>
        <v>73750348.205068648</v>
      </c>
      <c r="J33" s="56">
        <f t="shared" ref="J33" si="13">SUM(J19:J32)</f>
        <v>27587170.949999996</v>
      </c>
      <c r="K33" s="56">
        <f t="shared" si="3"/>
        <v>37.406156881173899</v>
      </c>
      <c r="L33" s="50">
        <f>SUM(L19:L32)</f>
        <v>91126043.971666679</v>
      </c>
      <c r="M33" s="50">
        <f t="shared" ref="M33" si="14">SUM(M19:M32)</f>
        <v>39786050.810000002</v>
      </c>
      <c r="N33" s="50">
        <f t="shared" si="4"/>
        <v>43.660460913205512</v>
      </c>
      <c r="O33" s="58">
        <f>SUM(O19:O32)</f>
        <v>121908416.44416668</v>
      </c>
      <c r="P33" s="58">
        <f t="shared" ref="P33" si="15">SUM(P19:P32)</f>
        <v>44514276.140000001</v>
      </c>
      <c r="Q33" s="58">
        <f t="shared" si="5"/>
        <v>36.514522490239443</v>
      </c>
      <c r="R33" s="54">
        <f>SUM(R19:R32)</f>
        <v>279032045.08999997</v>
      </c>
      <c r="S33" s="54">
        <f t="shared" ref="S33" si="16">SUM(S19:S32)</f>
        <v>166972989.01999998</v>
      </c>
      <c r="T33" s="54">
        <f t="shared" si="6"/>
        <v>59.84007642066485</v>
      </c>
      <c r="U33" s="60">
        <f>SUM(U19:U32)</f>
        <v>63015032.152499996</v>
      </c>
      <c r="V33" s="60">
        <f t="shared" ref="V33" si="17">SUM(V19:V32)</f>
        <v>31132745.690000001</v>
      </c>
      <c r="W33" s="60">
        <f t="shared" si="7"/>
        <v>49.405268277348441</v>
      </c>
      <c r="X33" s="52">
        <f>SUM(X19:X32)</f>
        <v>53175846.571499996</v>
      </c>
      <c r="Y33" s="52">
        <f t="shared" ref="Y33" si="18">SUM(Y19:Y32)</f>
        <v>20916655.91</v>
      </c>
      <c r="Z33" s="52">
        <f t="shared" si="8"/>
        <v>39.334880887839859</v>
      </c>
      <c r="AA33" s="62">
        <f>SUM(AA19:AA32)</f>
        <v>42299956.085227273</v>
      </c>
      <c r="AB33" s="62">
        <f t="shared" ref="AB33" si="19">SUM(AB19:AB32)</f>
        <v>18548697.16</v>
      </c>
      <c r="AC33" s="62">
        <f t="shared" si="9"/>
        <v>43.850393420332409</v>
      </c>
      <c r="AD33" s="60">
        <f>SUM(AD19:AD32)</f>
        <v>1474195362.7597961</v>
      </c>
      <c r="AE33" s="60">
        <f>SUM(AE19:AE32)</f>
        <v>660406902.70000005</v>
      </c>
      <c r="AF33" s="60">
        <f t="shared" si="10"/>
        <v>44.797787279948601</v>
      </c>
    </row>
    <row r="34" spans="1:32" s="47" customFormat="1" ht="33.75" customHeight="1">
      <c r="A34" s="85"/>
      <c r="B34" s="48" t="s">
        <v>55</v>
      </c>
      <c r="C34" s="52">
        <f>C18-C33</f>
        <v>171434018.46833336</v>
      </c>
      <c r="D34" s="52">
        <f>D18-D33</f>
        <v>296892282.13999993</v>
      </c>
      <c r="E34" s="52">
        <f t="shared" si="1"/>
        <v>173.18166183851119</v>
      </c>
      <c r="F34" s="54">
        <f>F18-F33</f>
        <v>15581846.990199983</v>
      </c>
      <c r="G34" s="54">
        <f t="shared" ref="G34" si="20">G18-G33</f>
        <v>45017377.530000001</v>
      </c>
      <c r="H34" s="54">
        <f t="shared" si="2"/>
        <v>288.90912327860195</v>
      </c>
      <c r="I34" s="56">
        <f>I18-I33</f>
        <v>27856537.931598037</v>
      </c>
      <c r="J34" s="56">
        <f t="shared" ref="J34" si="21">J18-J33</f>
        <v>50132479.559999995</v>
      </c>
      <c r="K34" s="56">
        <f t="shared" si="3"/>
        <v>179.9666551640434</v>
      </c>
      <c r="L34" s="50">
        <f>L18-L33</f>
        <v>44071127.853333339</v>
      </c>
      <c r="M34" s="50">
        <f t="shared" ref="M34" si="22">M18-M33</f>
        <v>56054120.890000001</v>
      </c>
      <c r="N34" s="50">
        <f t="shared" si="4"/>
        <v>127.19012110728254</v>
      </c>
      <c r="O34" s="58">
        <f>O18-O33</f>
        <v>32006822.010526642</v>
      </c>
      <c r="P34" s="58">
        <f t="shared" ref="P34" si="23">P18-P33</f>
        <v>56928654.799999967</v>
      </c>
      <c r="Q34" s="58">
        <f t="shared" si="5"/>
        <v>177.86412778274848</v>
      </c>
      <c r="R34" s="54">
        <f>R18-R33</f>
        <v>161071479.31499988</v>
      </c>
      <c r="S34" s="54">
        <f t="shared" ref="S34" si="24">S18-S33</f>
        <v>153348375.98999995</v>
      </c>
      <c r="T34" s="54">
        <f t="shared" si="6"/>
        <v>95.205170177957925</v>
      </c>
      <c r="U34" s="60">
        <f>U18-U33</f>
        <v>9473902.297499992</v>
      </c>
      <c r="V34" s="60">
        <f t="shared" ref="V34" si="25">V18-V33</f>
        <v>30915854.930000018</v>
      </c>
      <c r="W34" s="60">
        <f t="shared" si="7"/>
        <v>326.32651212962378</v>
      </c>
      <c r="X34" s="52">
        <f>X18-X33</f>
        <v>26405140.778500013</v>
      </c>
      <c r="Y34" s="52">
        <f t="shared" ref="Y34" si="26">Y18-Y33</f>
        <v>41463063.779999986</v>
      </c>
      <c r="Z34" s="52">
        <f t="shared" si="8"/>
        <v>157.02648256191333</v>
      </c>
      <c r="AA34" s="62">
        <f>AA18-AA33</f>
        <v>35918177.946378775</v>
      </c>
      <c r="AB34" s="62">
        <f t="shared" ref="AB34" si="27">AB18-AB33</f>
        <v>30732652.27</v>
      </c>
      <c r="AC34" s="62">
        <f t="shared" si="9"/>
        <v>85.562948977756889</v>
      </c>
      <c r="AD34" s="60">
        <f>AD18-AD33</f>
        <v>523819053.59136939</v>
      </c>
      <c r="AE34" s="60">
        <f t="shared" ref="AE34" si="28">AE18-AE33</f>
        <v>761484861.88999963</v>
      </c>
      <c r="AF34" s="60">
        <f t="shared" si="10"/>
        <v>145.3717379444607</v>
      </c>
    </row>
    <row r="35" spans="1:32" s="24" customFormat="1" ht="23.25" hidden="1">
      <c r="A35" s="86"/>
      <c r="B35" s="26" t="s">
        <v>93</v>
      </c>
      <c r="C35" s="25">
        <v>483989937.61000001</v>
      </c>
      <c r="D35" s="25">
        <v>29616019.390000001</v>
      </c>
      <c r="E35" s="25"/>
    </row>
    <row r="36" spans="1:32" s="24" customFormat="1" ht="23.25" hidden="1">
      <c r="A36" s="86"/>
      <c r="B36" s="26" t="s">
        <v>57</v>
      </c>
      <c r="C36" s="25">
        <f>SUM(C34:C35)</f>
        <v>655423956.07833338</v>
      </c>
      <c r="D36" s="25">
        <f t="shared" ref="D36" si="29">SUM(D34:D35)</f>
        <v>326508301.52999991</v>
      </c>
      <c r="E36" s="25"/>
    </row>
    <row r="37" spans="1:32" ht="23.25" hidden="1">
      <c r="A37" s="23" t="s">
        <v>58</v>
      </c>
      <c r="B37" s="26" t="s">
        <v>94</v>
      </c>
      <c r="C37" s="27">
        <v>10527622.550000001</v>
      </c>
      <c r="D37" s="27">
        <v>968947.52</v>
      </c>
      <c r="E37" s="27"/>
    </row>
    <row r="38" spans="1:32" ht="23.25" hidden="1">
      <c r="A38" s="23" t="s">
        <v>60</v>
      </c>
      <c r="B38" s="26" t="s">
        <v>95</v>
      </c>
      <c r="C38" s="27">
        <v>0</v>
      </c>
      <c r="D38" s="27">
        <v>3836666.69</v>
      </c>
      <c r="E38" s="27"/>
    </row>
    <row r="39" spans="1:32" ht="23.25" hidden="1">
      <c r="A39" s="23" t="s">
        <v>62</v>
      </c>
      <c r="B39" s="26" t="s">
        <v>96</v>
      </c>
      <c r="C39" s="27">
        <v>482464.08</v>
      </c>
      <c r="D39" s="27">
        <v>0</v>
      </c>
      <c r="E39" s="27"/>
    </row>
    <row r="40" spans="1:32" ht="23.25" hidden="1">
      <c r="A40" s="23" t="s">
        <v>64</v>
      </c>
      <c r="B40" s="26" t="s">
        <v>97</v>
      </c>
      <c r="C40" s="27">
        <v>147018816.19000003</v>
      </c>
      <c r="D40" s="27">
        <v>13240351.570000002</v>
      </c>
      <c r="E40" s="27"/>
    </row>
    <row r="41" spans="1:32" ht="23.25" hidden="1">
      <c r="A41" s="23"/>
      <c r="B41" s="26" t="s">
        <v>66</v>
      </c>
      <c r="C41" s="27">
        <f>SUM(C36-C37-C38-C39-C40)</f>
        <v>497395053.25833333</v>
      </c>
      <c r="D41" s="27">
        <f t="shared" ref="D41" si="30">SUM(D36-D37-D38-D39-D40)</f>
        <v>308462335.74999994</v>
      </c>
      <c r="E41" s="27"/>
    </row>
    <row r="42" spans="1:32" ht="28.5" hidden="1" customHeight="1"/>
    <row r="43" spans="1:32" ht="28.5" hidden="1" customHeight="1"/>
  </sheetData>
  <mergeCells count="26">
    <mergeCell ref="A33:B33"/>
    <mergeCell ref="AA6:AA7"/>
    <mergeCell ref="AD6:AD7"/>
    <mergeCell ref="A18:B18"/>
    <mergeCell ref="R6:R7"/>
    <mergeCell ref="U6:U7"/>
    <mergeCell ref="X6:X7"/>
    <mergeCell ref="C6:C7"/>
    <mergeCell ref="F6:F7"/>
    <mergeCell ref="I6:I7"/>
    <mergeCell ref="A5:B7"/>
    <mergeCell ref="C5:E5"/>
    <mergeCell ref="F5:H5"/>
    <mergeCell ref="I5:K5"/>
    <mergeCell ref="L6:L7"/>
    <mergeCell ref="O6:O7"/>
    <mergeCell ref="B1:E1"/>
    <mergeCell ref="B2:E2"/>
    <mergeCell ref="B3:E3"/>
    <mergeCell ref="AA5:AC5"/>
    <mergeCell ref="AD5:AF5"/>
    <mergeCell ref="R5:T5"/>
    <mergeCell ref="U5:W5"/>
    <mergeCell ref="X5:Z5"/>
    <mergeCell ref="L5:N5"/>
    <mergeCell ref="O5:Q5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AE19"/>
  <sheetViews>
    <sheetView zoomScale="50" zoomScaleNormal="5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AK20" sqref="AI10:AK20"/>
    </sheetView>
  </sheetViews>
  <sheetFormatPr defaultColWidth="9" defaultRowHeight="28.5" customHeight="1"/>
  <cols>
    <col min="1" max="1" width="43.85546875" style="21" customWidth="1"/>
    <col min="2" max="2" width="31.28515625" style="21" bestFit="1" customWidth="1"/>
    <col min="3" max="3" width="29.42578125" style="21" bestFit="1" customWidth="1"/>
    <col min="4" max="4" width="14.42578125" style="21" bestFit="1" customWidth="1"/>
    <col min="5" max="5" width="31.28515625" style="21" bestFit="1" customWidth="1"/>
    <col min="6" max="6" width="27.42578125" style="21" bestFit="1" customWidth="1"/>
    <col min="7" max="7" width="14.42578125" style="21" bestFit="1" customWidth="1"/>
    <col min="8" max="8" width="31.28515625" style="21" bestFit="1" customWidth="1"/>
    <col min="9" max="9" width="27.42578125" style="21" bestFit="1" customWidth="1"/>
    <col min="10" max="10" width="14.42578125" style="21" bestFit="1" customWidth="1"/>
    <col min="11" max="11" width="31.28515625" style="21" bestFit="1" customWidth="1"/>
    <col min="12" max="12" width="27.42578125" style="21" bestFit="1" customWidth="1"/>
    <col min="13" max="13" width="14.42578125" style="21" bestFit="1" customWidth="1"/>
    <col min="14" max="14" width="31.28515625" style="21" bestFit="1" customWidth="1"/>
    <col min="15" max="15" width="27.42578125" style="21" bestFit="1" customWidth="1"/>
    <col min="16" max="16" width="14.42578125" style="21" bestFit="1" customWidth="1"/>
    <col min="17" max="17" width="31.28515625" style="21" bestFit="1" customWidth="1"/>
    <col min="18" max="18" width="29.42578125" style="21" bestFit="1" customWidth="1"/>
    <col min="19" max="19" width="14.42578125" style="21" customWidth="1"/>
    <col min="20" max="20" width="31.28515625" style="21" bestFit="1" customWidth="1"/>
    <col min="21" max="21" width="27.42578125" style="21" bestFit="1" customWidth="1"/>
    <col min="22" max="22" width="14.42578125" style="21" bestFit="1" customWidth="1"/>
    <col min="23" max="23" width="31.28515625" style="21" bestFit="1" customWidth="1"/>
    <col min="24" max="24" width="27.42578125" style="21" bestFit="1" customWidth="1"/>
    <col min="25" max="25" width="14.42578125" style="21" bestFit="1" customWidth="1"/>
    <col min="26" max="26" width="31.28515625" style="21" bestFit="1" customWidth="1"/>
    <col min="27" max="27" width="27.42578125" style="21" bestFit="1" customWidth="1"/>
    <col min="28" max="28" width="13" style="21" bestFit="1" customWidth="1"/>
    <col min="29" max="30" width="32.7109375" style="21" bestFit="1" customWidth="1"/>
    <col min="31" max="31" width="14.42578125" style="21" bestFit="1" customWidth="1"/>
    <col min="32" max="16384" width="9" style="21"/>
  </cols>
  <sheetData>
    <row r="1" spans="1:31" s="20" customFormat="1" ht="28.5" customHeight="1">
      <c r="A1" s="41" t="s">
        <v>92</v>
      </c>
      <c r="B1" s="40"/>
      <c r="C1" s="40"/>
      <c r="D1" s="40"/>
    </row>
    <row r="2" spans="1:31" s="20" customFormat="1" ht="28.5" customHeight="1">
      <c r="A2" s="41" t="s">
        <v>91</v>
      </c>
      <c r="B2" s="40"/>
      <c r="C2" s="40"/>
      <c r="D2" s="40"/>
    </row>
    <row r="3" spans="1:31" ht="28.5" customHeight="1">
      <c r="A3" s="42" t="s">
        <v>98</v>
      </c>
      <c r="B3" s="24"/>
      <c r="C3" s="24"/>
      <c r="D3" s="24"/>
    </row>
    <row r="4" spans="1:31" ht="28.5" customHeight="1">
      <c r="A4" s="43"/>
      <c r="B4" s="43"/>
      <c r="C4" s="43"/>
      <c r="D4" s="43"/>
    </row>
    <row r="5" spans="1:31" s="11" customFormat="1" ht="56.25" customHeight="1">
      <c r="A5" s="119" t="s">
        <v>102</v>
      </c>
      <c r="B5" s="122" t="s">
        <v>82</v>
      </c>
      <c r="C5" s="123"/>
      <c r="D5" s="123"/>
      <c r="E5" s="124" t="s">
        <v>83</v>
      </c>
      <c r="F5" s="124"/>
      <c r="G5" s="124"/>
      <c r="H5" s="125" t="s">
        <v>84</v>
      </c>
      <c r="I5" s="125"/>
      <c r="J5" s="125"/>
      <c r="K5" s="126" t="s">
        <v>85</v>
      </c>
      <c r="L5" s="126"/>
      <c r="M5" s="126"/>
      <c r="N5" s="118" t="s">
        <v>86</v>
      </c>
      <c r="O5" s="118"/>
      <c r="P5" s="118"/>
      <c r="Q5" s="124" t="s">
        <v>87</v>
      </c>
      <c r="R5" s="124"/>
      <c r="S5" s="124"/>
      <c r="T5" s="137" t="s">
        <v>88</v>
      </c>
      <c r="U5" s="137"/>
      <c r="V5" s="137"/>
      <c r="W5" s="138" t="s">
        <v>89</v>
      </c>
      <c r="X5" s="138"/>
      <c r="Y5" s="138"/>
      <c r="Z5" s="118" t="s">
        <v>90</v>
      </c>
      <c r="AA5" s="118"/>
      <c r="AB5" s="118"/>
      <c r="AC5" s="137" t="s">
        <v>0</v>
      </c>
      <c r="AD5" s="137"/>
      <c r="AE5" s="137"/>
    </row>
    <row r="6" spans="1:31" s="44" customFormat="1" ht="30" customHeight="1">
      <c r="A6" s="120"/>
      <c r="B6" s="127" t="s">
        <v>81</v>
      </c>
      <c r="C6" s="63" t="s">
        <v>3</v>
      </c>
      <c r="D6" s="63" t="s">
        <v>4</v>
      </c>
      <c r="E6" s="129" t="s">
        <v>81</v>
      </c>
      <c r="F6" s="64" t="s">
        <v>3</v>
      </c>
      <c r="G6" s="64" t="s">
        <v>4</v>
      </c>
      <c r="H6" s="131" t="s">
        <v>81</v>
      </c>
      <c r="I6" s="65" t="s">
        <v>3</v>
      </c>
      <c r="J6" s="65" t="s">
        <v>4</v>
      </c>
      <c r="K6" s="133" t="s">
        <v>81</v>
      </c>
      <c r="L6" s="66" t="s">
        <v>3</v>
      </c>
      <c r="M6" s="66" t="s">
        <v>4</v>
      </c>
      <c r="N6" s="135" t="s">
        <v>81</v>
      </c>
      <c r="O6" s="67" t="s">
        <v>3</v>
      </c>
      <c r="P6" s="67" t="s">
        <v>4</v>
      </c>
      <c r="Q6" s="129" t="s">
        <v>81</v>
      </c>
      <c r="R6" s="64" t="s">
        <v>3</v>
      </c>
      <c r="S6" s="64" t="s">
        <v>4</v>
      </c>
      <c r="T6" s="139" t="s">
        <v>81</v>
      </c>
      <c r="U6" s="68" t="s">
        <v>3</v>
      </c>
      <c r="V6" s="68" t="s">
        <v>4</v>
      </c>
      <c r="W6" s="141" t="s">
        <v>81</v>
      </c>
      <c r="X6" s="63" t="s">
        <v>3</v>
      </c>
      <c r="Y6" s="63" t="s">
        <v>4</v>
      </c>
      <c r="Z6" s="135" t="s">
        <v>81</v>
      </c>
      <c r="AA6" s="67" t="s">
        <v>3</v>
      </c>
      <c r="AB6" s="67" t="s">
        <v>4</v>
      </c>
      <c r="AC6" s="139" t="s">
        <v>81</v>
      </c>
      <c r="AD6" s="68" t="s">
        <v>3</v>
      </c>
      <c r="AE6" s="68" t="s">
        <v>4</v>
      </c>
    </row>
    <row r="7" spans="1:31" s="44" customFormat="1" ht="30" customHeight="1">
      <c r="A7" s="121"/>
      <c r="B7" s="128"/>
      <c r="C7" s="69" t="s">
        <v>99</v>
      </c>
      <c r="D7" s="69"/>
      <c r="E7" s="130"/>
      <c r="F7" s="70" t="s">
        <v>99</v>
      </c>
      <c r="G7" s="70"/>
      <c r="H7" s="132"/>
      <c r="I7" s="71" t="s">
        <v>99</v>
      </c>
      <c r="J7" s="71"/>
      <c r="K7" s="134"/>
      <c r="L7" s="72" t="s">
        <v>99</v>
      </c>
      <c r="M7" s="72"/>
      <c r="N7" s="136"/>
      <c r="O7" s="73" t="s">
        <v>99</v>
      </c>
      <c r="P7" s="73"/>
      <c r="Q7" s="130"/>
      <c r="R7" s="70" t="s">
        <v>99</v>
      </c>
      <c r="S7" s="70"/>
      <c r="T7" s="140"/>
      <c r="U7" s="74" t="s">
        <v>99</v>
      </c>
      <c r="V7" s="74"/>
      <c r="W7" s="142"/>
      <c r="X7" s="69" t="s">
        <v>99</v>
      </c>
      <c r="Y7" s="69"/>
      <c r="Z7" s="136"/>
      <c r="AA7" s="73" t="s">
        <v>99</v>
      </c>
      <c r="AB7" s="73"/>
      <c r="AC7" s="140"/>
      <c r="AD7" s="74" t="s">
        <v>99</v>
      </c>
      <c r="AE7" s="74"/>
    </row>
    <row r="8" spans="1:31" s="83" customFormat="1" ht="56.25" customHeight="1">
      <c r="A8" s="75" t="s">
        <v>100</v>
      </c>
      <c r="B8" s="76">
        <f>'แผน-ผล ก.พ.2565'!C18</f>
        <v>865674155</v>
      </c>
      <c r="C8" s="76">
        <f>'แผน-ผล ก.พ.2565'!D18</f>
        <v>582740440.45999992</v>
      </c>
      <c r="D8" s="76">
        <f>'แผน-ผล ก.พ.2565'!E18</f>
        <v>67.316372689906629</v>
      </c>
      <c r="E8" s="77">
        <f>'แผน-ผล ก.พ.2565'!F18</f>
        <v>71229384.698200002</v>
      </c>
      <c r="F8" s="77">
        <f>'แผน-ผล ก.พ.2565'!G18</f>
        <v>70117536.230000004</v>
      </c>
      <c r="G8" s="77">
        <f>'แผน-ผล ก.พ.2565'!H18</f>
        <v>98.439059283031966</v>
      </c>
      <c r="H8" s="78">
        <f>'แผน-ผล ก.พ.2565'!I18</f>
        <v>101606886.13666669</v>
      </c>
      <c r="I8" s="78">
        <f>'แผน-ผล ก.พ.2565'!J18</f>
        <v>77719650.50999999</v>
      </c>
      <c r="J8" s="78">
        <f>'แผน-ผล ก.พ.2565'!K18</f>
        <v>76.490534711853002</v>
      </c>
      <c r="K8" s="79">
        <f>'แผน-ผล ก.พ.2565'!L18</f>
        <v>135197171.82500002</v>
      </c>
      <c r="L8" s="79">
        <f>'แผน-ผล ก.พ.2565'!M18</f>
        <v>95840171.700000003</v>
      </c>
      <c r="M8" s="79">
        <f>'แผน-ผล ก.พ.2565'!N18</f>
        <v>70.889183853680066</v>
      </c>
      <c r="N8" s="80">
        <f>'แผน-ผล ก.พ.2565'!O18</f>
        <v>153915238.45469332</v>
      </c>
      <c r="O8" s="80">
        <f>'แผน-ผล ก.พ.2565'!P18</f>
        <v>101442930.93999997</v>
      </c>
      <c r="P8" s="80">
        <f>'แผน-ผล ก.พ.2565'!Q18</f>
        <v>65.908308987781496</v>
      </c>
      <c r="Q8" s="77">
        <f>'แผน-ผล ก.พ.2565'!R18</f>
        <v>440103524.40499985</v>
      </c>
      <c r="R8" s="77">
        <f>'แผน-ผล ก.พ.2565'!S18</f>
        <v>320321365.00999993</v>
      </c>
      <c r="S8" s="77">
        <f>'แผน-ผล ก.พ.2565'!T18</f>
        <v>72.783185602310269</v>
      </c>
      <c r="T8" s="81">
        <f>'แผน-ผล ก.พ.2565'!U18</f>
        <v>72488934.449999988</v>
      </c>
      <c r="U8" s="81">
        <f>'แผน-ผล ก.พ.2565'!V18</f>
        <v>62048600.62000002</v>
      </c>
      <c r="V8" s="81">
        <f>'แผน-ผล ก.พ.2565'!W18</f>
        <v>85.59734129186117</v>
      </c>
      <c r="W8" s="76">
        <f>'แผน-ผล ก.พ.2565'!X18</f>
        <v>79580987.350000009</v>
      </c>
      <c r="X8" s="76">
        <f>'แผน-ผล ก.พ.2565'!Y18</f>
        <v>62379719.689999983</v>
      </c>
      <c r="Y8" s="76">
        <f>'แผน-ผล ก.พ.2565'!Z18</f>
        <v>78.385204515811992</v>
      </c>
      <c r="Z8" s="82">
        <f>'แผน-ผล ก.พ.2565'!AA18</f>
        <v>78218134.031606048</v>
      </c>
      <c r="AA8" s="82">
        <f>'แผน-ผล ก.พ.2565'!AB18</f>
        <v>49281349.43</v>
      </c>
      <c r="AB8" s="82">
        <f>'แผน-ผล ก.พ.2565'!AC18</f>
        <v>63.005018005270493</v>
      </c>
      <c r="AC8" s="81">
        <f>'แผน-ผล ก.พ.2565'!AD18</f>
        <v>1998014416.3511655</v>
      </c>
      <c r="AD8" s="81">
        <f>'แผน-ผล ก.พ.2565'!AE18</f>
        <v>1421891764.5899997</v>
      </c>
      <c r="AE8" s="81">
        <f>'แผน-ผล ก.พ.2565'!AF18</f>
        <v>71.165240498449535</v>
      </c>
    </row>
    <row r="9" spans="1:31" s="83" customFormat="1" ht="56.25" customHeight="1">
      <c r="A9" s="75" t="s">
        <v>101</v>
      </c>
      <c r="B9" s="76">
        <f>'แผน-ผล ก.พ.2565'!C33</f>
        <v>694240136.53166664</v>
      </c>
      <c r="C9" s="76">
        <f>'แผน-ผล ก.พ.2565'!D33</f>
        <v>285848158.31999999</v>
      </c>
      <c r="D9" s="76">
        <f>'แผน-ผล ก.พ.2565'!E33</f>
        <v>41.174248401721655</v>
      </c>
      <c r="E9" s="77">
        <f>'แผน-ผล ก.พ.2565'!F33</f>
        <v>55647537.708000019</v>
      </c>
      <c r="F9" s="77">
        <f>'แผน-ผล ก.พ.2565'!G33</f>
        <v>25100158.699999999</v>
      </c>
      <c r="G9" s="77">
        <f>'แผน-ผล ก.พ.2565'!H33</f>
        <v>45.105605268122297</v>
      </c>
      <c r="H9" s="78">
        <f>'แผน-ผล ก.พ.2565'!I33</f>
        <v>73750348.205068648</v>
      </c>
      <c r="I9" s="78">
        <f>'แผน-ผล ก.พ.2565'!J33</f>
        <v>27587170.949999996</v>
      </c>
      <c r="J9" s="78">
        <f>'แผน-ผล ก.พ.2565'!K33</f>
        <v>37.406156881173899</v>
      </c>
      <c r="K9" s="79">
        <f>'แผน-ผล ก.พ.2565'!L33</f>
        <v>91126043.971666679</v>
      </c>
      <c r="L9" s="79">
        <f>'แผน-ผล ก.พ.2565'!M33</f>
        <v>39786050.810000002</v>
      </c>
      <c r="M9" s="79">
        <f>'แผน-ผล ก.พ.2565'!N33</f>
        <v>43.660460913205512</v>
      </c>
      <c r="N9" s="80">
        <f>'แผน-ผล ก.พ.2565'!O33</f>
        <v>121908416.44416668</v>
      </c>
      <c r="O9" s="80">
        <f>'แผน-ผล ก.พ.2565'!P33</f>
        <v>44514276.140000001</v>
      </c>
      <c r="P9" s="80">
        <f>'แผน-ผล ก.พ.2565'!Q33</f>
        <v>36.514522490239443</v>
      </c>
      <c r="Q9" s="77">
        <f>'แผน-ผล ก.พ.2565'!R33</f>
        <v>279032045.08999997</v>
      </c>
      <c r="R9" s="77">
        <f>'แผน-ผล ก.พ.2565'!S33</f>
        <v>166972989.01999998</v>
      </c>
      <c r="S9" s="77">
        <f>'แผน-ผล ก.พ.2565'!T33</f>
        <v>59.84007642066485</v>
      </c>
      <c r="T9" s="81">
        <f>'แผน-ผล ก.พ.2565'!U33</f>
        <v>63015032.152499996</v>
      </c>
      <c r="U9" s="81">
        <f>'แผน-ผล ก.พ.2565'!V33</f>
        <v>31132745.690000001</v>
      </c>
      <c r="V9" s="81">
        <f>'แผน-ผล ก.พ.2565'!W33</f>
        <v>49.405268277348441</v>
      </c>
      <c r="W9" s="76">
        <f>'แผน-ผล ก.พ.2565'!X33</f>
        <v>53175846.571499996</v>
      </c>
      <c r="X9" s="76">
        <f>'แผน-ผล ก.พ.2565'!Y33</f>
        <v>20916655.91</v>
      </c>
      <c r="Y9" s="76">
        <f>'แผน-ผล ก.พ.2565'!Z33</f>
        <v>39.334880887839859</v>
      </c>
      <c r="Z9" s="82">
        <f>'แผน-ผล ก.พ.2565'!AA33</f>
        <v>42299956.085227273</v>
      </c>
      <c r="AA9" s="82">
        <f>'แผน-ผล ก.พ.2565'!AB33</f>
        <v>18548697.16</v>
      </c>
      <c r="AB9" s="82">
        <f>'แผน-ผล ก.พ.2565'!AC33</f>
        <v>43.850393420332409</v>
      </c>
      <c r="AC9" s="81">
        <f>'แผน-ผล ก.พ.2565'!AD33</f>
        <v>1474195362.7597961</v>
      </c>
      <c r="AD9" s="81">
        <f>'แผน-ผล ก.พ.2565'!AE33</f>
        <v>660406902.70000005</v>
      </c>
      <c r="AE9" s="81">
        <f>'แผน-ผล ก.พ.2565'!AF33</f>
        <v>44.797787279948601</v>
      </c>
    </row>
    <row r="10" spans="1:31" s="83" customFormat="1" ht="56.25" customHeight="1">
      <c r="A10" s="84" t="s">
        <v>55</v>
      </c>
      <c r="B10" s="76">
        <f>'แผน-ผล ก.พ.2565'!C34</f>
        <v>171434018.46833336</v>
      </c>
      <c r="C10" s="76">
        <f>'แผน-ผล ก.พ.2565'!D34</f>
        <v>296892282.13999993</v>
      </c>
      <c r="D10" s="76">
        <f>'แผน-ผล ก.พ.2565'!E34</f>
        <v>173.18166183851119</v>
      </c>
      <c r="E10" s="77">
        <f>'แผน-ผล ก.พ.2565'!F34</f>
        <v>15581846.990199983</v>
      </c>
      <c r="F10" s="77">
        <f>'แผน-ผล ก.พ.2565'!G34</f>
        <v>45017377.530000001</v>
      </c>
      <c r="G10" s="77">
        <f>'แผน-ผล ก.พ.2565'!H34</f>
        <v>288.90912327860195</v>
      </c>
      <c r="H10" s="78">
        <f>'แผน-ผล ก.พ.2565'!I34</f>
        <v>27856537.931598037</v>
      </c>
      <c r="I10" s="78">
        <f>'แผน-ผล ก.พ.2565'!J34</f>
        <v>50132479.559999995</v>
      </c>
      <c r="J10" s="78">
        <f>'แผน-ผล ก.พ.2565'!K34</f>
        <v>179.9666551640434</v>
      </c>
      <c r="K10" s="79">
        <f>'แผน-ผล ก.พ.2565'!L34</f>
        <v>44071127.853333339</v>
      </c>
      <c r="L10" s="79">
        <f>'แผน-ผล ก.พ.2565'!M34</f>
        <v>56054120.890000001</v>
      </c>
      <c r="M10" s="79">
        <f>'แผน-ผล ก.พ.2565'!N34</f>
        <v>127.19012110728254</v>
      </c>
      <c r="N10" s="80">
        <f>'แผน-ผล ก.พ.2565'!O34</f>
        <v>32006822.010526642</v>
      </c>
      <c r="O10" s="80">
        <f>'แผน-ผล ก.พ.2565'!P34</f>
        <v>56928654.799999967</v>
      </c>
      <c r="P10" s="80">
        <f>'แผน-ผล ก.พ.2565'!Q34</f>
        <v>177.86412778274848</v>
      </c>
      <c r="Q10" s="77">
        <f>'แผน-ผล ก.พ.2565'!R34</f>
        <v>161071479.31499988</v>
      </c>
      <c r="R10" s="77">
        <f>'แผน-ผล ก.พ.2565'!S34</f>
        <v>153348375.98999995</v>
      </c>
      <c r="S10" s="77">
        <f>'แผน-ผล ก.พ.2565'!T34</f>
        <v>95.205170177957925</v>
      </c>
      <c r="T10" s="81">
        <f>'แผน-ผล ก.พ.2565'!U34</f>
        <v>9473902.297499992</v>
      </c>
      <c r="U10" s="81">
        <f>'แผน-ผล ก.พ.2565'!V34</f>
        <v>30915854.930000018</v>
      </c>
      <c r="V10" s="81">
        <f>'แผน-ผล ก.พ.2565'!W34</f>
        <v>326.32651212962378</v>
      </c>
      <c r="W10" s="76">
        <f>'แผน-ผล ก.พ.2565'!X34</f>
        <v>26405140.778500013</v>
      </c>
      <c r="X10" s="76">
        <f>'แผน-ผล ก.พ.2565'!Y34</f>
        <v>41463063.779999986</v>
      </c>
      <c r="Y10" s="76">
        <f>'แผน-ผล ก.พ.2565'!Z34</f>
        <v>157.02648256191333</v>
      </c>
      <c r="Z10" s="82">
        <f>'แผน-ผล ก.พ.2565'!AA34</f>
        <v>35918177.946378775</v>
      </c>
      <c r="AA10" s="82">
        <f>'แผน-ผล ก.พ.2565'!AB34</f>
        <v>30732652.27</v>
      </c>
      <c r="AB10" s="82">
        <f>'แผน-ผล ก.พ.2565'!AC34</f>
        <v>85.562948977756889</v>
      </c>
      <c r="AC10" s="81">
        <f>'แผน-ผล ก.พ.2565'!AD34</f>
        <v>523819053.59136939</v>
      </c>
      <c r="AD10" s="81">
        <f>'แผน-ผล ก.พ.2565'!AE34</f>
        <v>761484861.88999963</v>
      </c>
      <c r="AE10" s="81">
        <f>'แผน-ผล ก.พ.2565'!AF34</f>
        <v>145.3717379444607</v>
      </c>
    </row>
    <row r="11" spans="1:31" s="24" customFormat="1" ht="23.25" hidden="1">
      <c r="A11" s="26" t="s">
        <v>93</v>
      </c>
      <c r="B11" s="25">
        <v>483989937.61000001</v>
      </c>
      <c r="C11" s="25">
        <v>29616019.390000001</v>
      </c>
      <c r="D11" s="25"/>
    </row>
    <row r="12" spans="1:31" s="24" customFormat="1" ht="23.25" hidden="1">
      <c r="A12" s="26" t="s">
        <v>57</v>
      </c>
      <c r="B12" s="25">
        <v>655423956.07833338</v>
      </c>
      <c r="C12" s="25">
        <v>374879916.15999985</v>
      </c>
      <c r="D12" s="25"/>
    </row>
    <row r="13" spans="1:31" ht="23.25" hidden="1">
      <c r="A13" s="26" t="s">
        <v>94</v>
      </c>
      <c r="B13" s="27">
        <v>10527622.550000001</v>
      </c>
      <c r="C13" s="27">
        <v>968947.52</v>
      </c>
      <c r="D13" s="27"/>
    </row>
    <row r="14" spans="1:31" ht="23.25" hidden="1">
      <c r="A14" s="26" t="s">
        <v>95</v>
      </c>
      <c r="B14" s="27">
        <v>0</v>
      </c>
      <c r="C14" s="27">
        <v>3836666.69</v>
      </c>
      <c r="D14" s="27"/>
    </row>
    <row r="15" spans="1:31" ht="23.25" hidden="1">
      <c r="A15" s="26" t="s">
        <v>96</v>
      </c>
      <c r="B15" s="27">
        <v>482464.08</v>
      </c>
      <c r="C15" s="27">
        <v>0</v>
      </c>
      <c r="D15" s="27"/>
    </row>
    <row r="16" spans="1:31" ht="23.25" hidden="1">
      <c r="A16" s="26" t="s">
        <v>97</v>
      </c>
      <c r="B16" s="27">
        <v>147018816.19000003</v>
      </c>
      <c r="C16" s="27">
        <v>13240351.570000002</v>
      </c>
      <c r="D16" s="27"/>
    </row>
    <row r="17" spans="1:4" ht="23.25" hidden="1">
      <c r="A17" s="26" t="s">
        <v>66</v>
      </c>
      <c r="B17" s="27">
        <v>497395053.25833333</v>
      </c>
      <c r="C17" s="27">
        <v>356833950.37999988</v>
      </c>
      <c r="D17" s="27"/>
    </row>
    <row r="18" spans="1:4" ht="28.5" hidden="1" customHeight="1"/>
    <row r="19" spans="1:4" ht="28.5" hidden="1" customHeight="1"/>
  </sheetData>
  <mergeCells count="21">
    <mergeCell ref="Q6:Q7"/>
    <mergeCell ref="T6:T7"/>
    <mergeCell ref="W6:W7"/>
    <mergeCell ref="Z6:Z7"/>
    <mergeCell ref="AC6:AC7"/>
    <mergeCell ref="Q5:S5"/>
    <mergeCell ref="T5:V5"/>
    <mergeCell ref="W5:Y5"/>
    <mergeCell ref="Z5:AB5"/>
    <mergeCell ref="AC5:AE5"/>
    <mergeCell ref="N5:P5"/>
    <mergeCell ref="A5:A7"/>
    <mergeCell ref="B5:D5"/>
    <mergeCell ref="E5:G5"/>
    <mergeCell ref="H5:J5"/>
    <mergeCell ref="K5:M5"/>
    <mergeCell ref="B6:B7"/>
    <mergeCell ref="E6:E7"/>
    <mergeCell ref="H6:H7"/>
    <mergeCell ref="K6:K7"/>
    <mergeCell ref="N6:N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L46"/>
  <sheetViews>
    <sheetView tabSelected="1" topLeftCell="B1" zoomScale="50" zoomScaleNormal="50" workbookViewId="0">
      <selection activeCell="I21" sqref="I21"/>
    </sheetView>
  </sheetViews>
  <sheetFormatPr defaultColWidth="9" defaultRowHeight="27" customHeight="1"/>
  <cols>
    <col min="1" max="1" width="9.85546875" style="3" hidden="1" customWidth="1"/>
    <col min="2" max="2" width="51.85546875" style="2" customWidth="1"/>
    <col min="3" max="3" width="30.42578125" style="2" bestFit="1" customWidth="1"/>
    <col min="4" max="5" width="28.140625" style="2" customWidth="1"/>
    <col min="6" max="6" width="28.85546875" style="2" customWidth="1"/>
    <col min="7" max="7" width="28.42578125" style="2" customWidth="1"/>
    <col min="8" max="8" width="27.28515625" style="2" customWidth="1"/>
    <col min="9" max="9" width="27.7109375" style="2" customWidth="1"/>
    <col min="10" max="10" width="28" style="2" customWidth="1"/>
    <col min="11" max="11" width="27.28515625" style="2" customWidth="1"/>
    <col min="12" max="12" width="28.7109375" style="2" customWidth="1"/>
    <col min="13" max="16384" width="9" style="2"/>
  </cols>
  <sheetData>
    <row r="1" spans="1:12" s="1" customFormat="1" ht="27" customHeight="1">
      <c r="A1" s="146" t="s">
        <v>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s="1" customFormat="1" ht="27" customHeight="1">
      <c r="A2" s="146" t="s">
        <v>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27" customHeight="1">
      <c r="A3" s="147" t="s">
        <v>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ht="27" customHeight="1"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2" s="3" customFormat="1" ht="42">
      <c r="A5" s="143" t="s">
        <v>2</v>
      </c>
      <c r="B5" s="143"/>
      <c r="C5" s="15" t="s">
        <v>71</v>
      </c>
      <c r="D5" s="16" t="s">
        <v>72</v>
      </c>
      <c r="E5" s="17" t="s">
        <v>73</v>
      </c>
      <c r="F5" s="17" t="s">
        <v>74</v>
      </c>
      <c r="G5" s="17" t="s">
        <v>75</v>
      </c>
      <c r="H5" s="17" t="s">
        <v>76</v>
      </c>
      <c r="I5" s="17" t="s">
        <v>77</v>
      </c>
      <c r="J5" s="17" t="s">
        <v>78</v>
      </c>
      <c r="K5" s="17" t="s">
        <v>79</v>
      </c>
      <c r="L5" s="17" t="s">
        <v>80</v>
      </c>
    </row>
    <row r="6" spans="1:12" ht="27" customHeight="1">
      <c r="A6" s="4" t="s">
        <v>5</v>
      </c>
      <c r="B6" s="5" t="s">
        <v>6</v>
      </c>
      <c r="C6" s="6">
        <v>405435000</v>
      </c>
      <c r="D6" s="6">
        <v>46920051.980000004</v>
      </c>
      <c r="E6" s="6">
        <v>55292987.440000013</v>
      </c>
      <c r="F6" s="6">
        <v>87384751.975000024</v>
      </c>
      <c r="G6" s="6">
        <v>98606865.317359969</v>
      </c>
      <c r="H6" s="6">
        <v>209411287.2299999</v>
      </c>
      <c r="I6" s="6">
        <v>54426170.439999998</v>
      </c>
      <c r="J6" s="6">
        <v>24519822.920000017</v>
      </c>
      <c r="K6" s="6">
        <v>46104876.788606033</v>
      </c>
      <c r="L6" s="6">
        <f>SUM(C6:K6)</f>
        <v>1028101814.0909659</v>
      </c>
    </row>
    <row r="7" spans="1:12" ht="27" customHeight="1">
      <c r="A7" s="4" t="s">
        <v>7</v>
      </c>
      <c r="B7" s="5" t="s">
        <v>8</v>
      </c>
      <c r="C7" s="6">
        <v>650000</v>
      </c>
      <c r="D7" s="6">
        <v>174550</v>
      </c>
      <c r="E7" s="6">
        <v>650000</v>
      </c>
      <c r="F7" s="6">
        <v>480000</v>
      </c>
      <c r="G7" s="6">
        <v>650000</v>
      </c>
      <c r="H7" s="6">
        <v>560000</v>
      </c>
      <c r="I7" s="6">
        <v>370000</v>
      </c>
      <c r="J7" s="6">
        <v>175000</v>
      </c>
      <c r="K7" s="6">
        <v>113900</v>
      </c>
      <c r="L7" s="6">
        <f t="shared" ref="L7:L15" si="0">SUM(C7:K7)</f>
        <v>3823450</v>
      </c>
    </row>
    <row r="8" spans="1:12" ht="27" customHeight="1">
      <c r="A8" s="4" t="s">
        <v>9</v>
      </c>
      <c r="B8" s="5" t="s">
        <v>10</v>
      </c>
      <c r="C8" s="6">
        <v>2500000</v>
      </c>
      <c r="D8" s="6">
        <v>117478.97</v>
      </c>
      <c r="E8" s="6">
        <v>666.66666666666663</v>
      </c>
      <c r="F8" s="6">
        <v>113687.625</v>
      </c>
      <c r="G8" s="6">
        <v>283194.08333333337</v>
      </c>
      <c r="H8" s="6">
        <v>4451483.6999999993</v>
      </c>
      <c r="I8" s="6">
        <v>40279</v>
      </c>
      <c r="J8" s="6">
        <v>155031.5</v>
      </c>
      <c r="K8" s="6">
        <v>0</v>
      </c>
      <c r="L8" s="6">
        <f t="shared" si="0"/>
        <v>7661821.5449999999</v>
      </c>
    </row>
    <row r="9" spans="1:12" ht="27" customHeight="1">
      <c r="A9" s="4" t="s">
        <v>11</v>
      </c>
      <c r="B9" s="5" t="s">
        <v>12</v>
      </c>
      <c r="C9" s="6">
        <v>12000000</v>
      </c>
      <c r="D9" s="6">
        <v>430071.67700000003</v>
      </c>
      <c r="E9" s="6">
        <v>745478.38666666672</v>
      </c>
      <c r="F9" s="6">
        <v>816973.6875</v>
      </c>
      <c r="G9" s="6">
        <v>1328454.9066666667</v>
      </c>
      <c r="H9" s="6">
        <v>7258375.4033333333</v>
      </c>
      <c r="I9" s="6">
        <v>459545</v>
      </c>
      <c r="J9" s="6">
        <v>709553.25</v>
      </c>
      <c r="K9" s="6">
        <v>394828.94399999996</v>
      </c>
      <c r="L9" s="6">
        <f t="shared" si="0"/>
        <v>24143281.255166665</v>
      </c>
    </row>
    <row r="10" spans="1:12" ht="27" customHeight="1">
      <c r="A10" s="4" t="s">
        <v>13</v>
      </c>
      <c r="B10" s="5" t="s">
        <v>14</v>
      </c>
      <c r="C10" s="6">
        <v>104477050</v>
      </c>
      <c r="D10" s="6">
        <v>3705799.2048000004</v>
      </c>
      <c r="E10" s="6">
        <v>3497651.0266666673</v>
      </c>
      <c r="F10" s="6">
        <v>5075824.25</v>
      </c>
      <c r="G10" s="6">
        <v>11467170.198000001</v>
      </c>
      <c r="H10" s="6">
        <v>51959063.090000004</v>
      </c>
      <c r="I10" s="6">
        <v>3000000</v>
      </c>
      <c r="J10" s="6">
        <v>3144314.95</v>
      </c>
      <c r="K10" s="6">
        <v>4193776.7039999999</v>
      </c>
      <c r="L10" s="6">
        <f t="shared" si="0"/>
        <v>190520649.42346665</v>
      </c>
    </row>
    <row r="11" spans="1:12" ht="27" customHeight="1">
      <c r="A11" s="4" t="s">
        <v>15</v>
      </c>
      <c r="B11" s="5" t="s">
        <v>16</v>
      </c>
      <c r="C11" s="6">
        <v>92500000</v>
      </c>
      <c r="D11" s="6">
        <v>5430725.71</v>
      </c>
      <c r="E11" s="6">
        <v>4512954.2666666657</v>
      </c>
      <c r="F11" s="6">
        <v>6065613.2349999994</v>
      </c>
      <c r="G11" s="6">
        <v>15245323.428833336</v>
      </c>
      <c r="H11" s="6">
        <v>29391217.168333303</v>
      </c>
      <c r="I11" s="6">
        <v>3220000</v>
      </c>
      <c r="J11" s="6">
        <v>9617341.7199999988</v>
      </c>
      <c r="K11" s="6">
        <v>14498835.434999999</v>
      </c>
      <c r="L11" s="6">
        <f t="shared" si="0"/>
        <v>180482010.9638333</v>
      </c>
    </row>
    <row r="12" spans="1:12" ht="27" customHeight="1">
      <c r="A12" s="4" t="s">
        <v>17</v>
      </c>
      <c r="B12" s="5" t="s">
        <v>18</v>
      </c>
      <c r="C12" s="6">
        <v>5300000</v>
      </c>
      <c r="D12" s="6">
        <v>910523.39</v>
      </c>
      <c r="E12" s="6">
        <v>292500</v>
      </c>
      <c r="F12" s="6">
        <v>1999999.9999999998</v>
      </c>
      <c r="G12" s="6">
        <v>2140000</v>
      </c>
      <c r="H12" s="6">
        <v>3873096.8333333302</v>
      </c>
      <c r="I12" s="6">
        <v>1080000</v>
      </c>
      <c r="J12" s="6">
        <v>506021</v>
      </c>
      <c r="K12" s="6">
        <v>815721.6</v>
      </c>
      <c r="L12" s="6">
        <f t="shared" si="0"/>
        <v>16917862.82333333</v>
      </c>
    </row>
    <row r="13" spans="1:12" ht="27" customHeight="1">
      <c r="A13" s="4" t="s">
        <v>19</v>
      </c>
      <c r="B13" s="5" t="s">
        <v>20</v>
      </c>
      <c r="C13" s="6">
        <v>190639068.5</v>
      </c>
      <c r="D13" s="6">
        <v>10161595.276399998</v>
      </c>
      <c r="E13" s="6">
        <v>32518509.980000004</v>
      </c>
      <c r="F13" s="6">
        <v>23815257.392500002</v>
      </c>
      <c r="G13" s="6">
        <v>18944914.886999998</v>
      </c>
      <c r="H13" s="6">
        <v>124255451.67</v>
      </c>
      <c r="I13" s="6">
        <v>6620199.0499999998</v>
      </c>
      <c r="J13" s="6">
        <v>28123920.460000001</v>
      </c>
      <c r="K13" s="6">
        <v>6793809.5800000001</v>
      </c>
      <c r="L13" s="6">
        <f t="shared" si="0"/>
        <v>441872726.79589999</v>
      </c>
    </row>
    <row r="14" spans="1:12" ht="27" customHeight="1">
      <c r="A14" s="4" t="s">
        <v>21</v>
      </c>
      <c r="B14" s="5" t="s">
        <v>22</v>
      </c>
      <c r="C14" s="6">
        <v>23856800</v>
      </c>
      <c r="D14" s="6">
        <v>1602949.35</v>
      </c>
      <c r="E14" s="6">
        <v>1455000</v>
      </c>
      <c r="F14" s="6">
        <v>5269830.4200000009</v>
      </c>
      <c r="G14" s="6">
        <v>2114748.6435000002</v>
      </c>
      <c r="H14" s="6">
        <v>2872215</v>
      </c>
      <c r="I14" s="6">
        <v>1600000</v>
      </c>
      <c r="J14" s="6">
        <v>9902200</v>
      </c>
      <c r="K14" s="6">
        <v>2854400</v>
      </c>
      <c r="L14" s="6">
        <f t="shared" si="0"/>
        <v>51528143.413500004</v>
      </c>
    </row>
    <row r="15" spans="1:12" ht="27" customHeight="1">
      <c r="A15" s="4" t="s">
        <v>23</v>
      </c>
      <c r="B15" s="5" t="s">
        <v>24</v>
      </c>
      <c r="C15" s="6">
        <v>28316236.5</v>
      </c>
      <c r="D15" s="6">
        <v>1775639.14</v>
      </c>
      <c r="E15" s="6">
        <v>2641138.37</v>
      </c>
      <c r="F15" s="6">
        <v>4175233.24</v>
      </c>
      <c r="G15" s="6">
        <v>3134566.99</v>
      </c>
      <c r="H15" s="6">
        <v>6071334.3099999996</v>
      </c>
      <c r="I15" s="6">
        <v>1672740.96</v>
      </c>
      <c r="J15" s="6">
        <v>2727781.55</v>
      </c>
      <c r="K15" s="6">
        <v>2447984.98</v>
      </c>
      <c r="L15" s="6">
        <f t="shared" si="0"/>
        <v>52962656.039999999</v>
      </c>
    </row>
    <row r="16" spans="1:12" s="8" customFormat="1" ht="27" customHeight="1">
      <c r="A16" s="143" t="s">
        <v>25</v>
      </c>
      <c r="B16" s="143"/>
      <c r="C16" s="7">
        <f>SUM(C6:C15)</f>
        <v>865674155</v>
      </c>
      <c r="D16" s="7">
        <f>SUM(D6:D15)</f>
        <v>71229384.698200002</v>
      </c>
      <c r="E16" s="7">
        <f t="shared" ref="E16:L16" si="1">SUM(E6:E15)</f>
        <v>101606886.13666669</v>
      </c>
      <c r="F16" s="7">
        <f t="shared" si="1"/>
        <v>135197171.82500002</v>
      </c>
      <c r="G16" s="7">
        <f t="shared" si="1"/>
        <v>153915238.45469332</v>
      </c>
      <c r="H16" s="7">
        <f t="shared" si="1"/>
        <v>440103524.40499985</v>
      </c>
      <c r="I16" s="7">
        <f t="shared" si="1"/>
        <v>72488934.449999988</v>
      </c>
      <c r="J16" s="7">
        <f t="shared" si="1"/>
        <v>79580987.350000009</v>
      </c>
      <c r="K16" s="7">
        <f t="shared" si="1"/>
        <v>78218134.031606048</v>
      </c>
      <c r="L16" s="7">
        <f t="shared" si="1"/>
        <v>1998014416.3511655</v>
      </c>
    </row>
    <row r="17" spans="1:12" ht="27" customHeight="1">
      <c r="A17" s="4" t="s">
        <v>26</v>
      </c>
      <c r="B17" s="5" t="s">
        <v>27</v>
      </c>
      <c r="C17" s="6">
        <v>125783880.05833334</v>
      </c>
      <c r="D17" s="6">
        <v>6627668.523</v>
      </c>
      <c r="E17" s="6">
        <v>7985360.239126984</v>
      </c>
      <c r="F17" s="6">
        <v>10298660</v>
      </c>
      <c r="G17" s="6">
        <v>14243113.087500002</v>
      </c>
      <c r="H17" s="6">
        <v>54686960.899999999</v>
      </c>
      <c r="I17" s="6">
        <v>9860558.6500000004</v>
      </c>
      <c r="J17" s="6">
        <v>7224931.9725000001</v>
      </c>
      <c r="K17" s="6">
        <v>4524225.3100000005</v>
      </c>
      <c r="L17" s="6">
        <f>SUM(C17:K17)</f>
        <v>241235358.74046034</v>
      </c>
    </row>
    <row r="18" spans="1:12" ht="27" customHeight="1">
      <c r="A18" s="4" t="s">
        <v>28</v>
      </c>
      <c r="B18" s="5" t="s">
        <v>29</v>
      </c>
      <c r="C18" s="6">
        <v>2067877.9083333337</v>
      </c>
      <c r="D18" s="6">
        <v>102048.09999999999</v>
      </c>
      <c r="E18" s="6">
        <v>91171.666666666672</v>
      </c>
      <c r="F18" s="6">
        <v>25625</v>
      </c>
      <c r="G18" s="6">
        <v>435717.33333333331</v>
      </c>
      <c r="H18" s="6">
        <v>966029.8</v>
      </c>
      <c r="I18" s="6">
        <v>536450</v>
      </c>
      <c r="J18" s="6">
        <v>2100</v>
      </c>
      <c r="K18" s="6">
        <v>1891996.29</v>
      </c>
      <c r="L18" s="6">
        <f t="shared" ref="L18:L30" si="2">SUM(C18:K18)</f>
        <v>6119016.0983333336</v>
      </c>
    </row>
    <row r="19" spans="1:12" ht="27" customHeight="1">
      <c r="A19" s="4" t="s">
        <v>30</v>
      </c>
      <c r="B19" s="5" t="s">
        <v>31</v>
      </c>
      <c r="C19" s="6">
        <v>61710494.024999999</v>
      </c>
      <c r="D19" s="6">
        <v>2468154.8800000004</v>
      </c>
      <c r="E19" s="6">
        <v>4456095.6259416668</v>
      </c>
      <c r="F19" s="6">
        <v>3740355.3583333334</v>
      </c>
      <c r="G19" s="6">
        <v>6310196.7958333343</v>
      </c>
      <c r="H19" s="6">
        <v>33587847.329999998</v>
      </c>
      <c r="I19" s="6">
        <v>3867385.58</v>
      </c>
      <c r="J19" s="6">
        <v>2266695.1170000001</v>
      </c>
      <c r="K19" s="6">
        <v>382036</v>
      </c>
      <c r="L19" s="6">
        <f t="shared" si="2"/>
        <v>118789260.71210833</v>
      </c>
    </row>
    <row r="20" spans="1:12" ht="27" customHeight="1">
      <c r="A20" s="4" t="s">
        <v>32</v>
      </c>
      <c r="B20" s="5" t="s">
        <v>33</v>
      </c>
      <c r="C20" s="6">
        <v>70183454.916666672</v>
      </c>
      <c r="D20" s="6">
        <v>2191928.6430000002</v>
      </c>
      <c r="E20" s="6">
        <v>1671514.1666666667</v>
      </c>
      <c r="F20" s="6">
        <v>5851531.2999999998</v>
      </c>
      <c r="G20" s="6">
        <v>5387949.5083333328</v>
      </c>
      <c r="H20" s="6">
        <v>22313303.870000001</v>
      </c>
      <c r="I20" s="6">
        <v>1564829.59</v>
      </c>
      <c r="J20" s="6">
        <v>2645450.0239999997</v>
      </c>
      <c r="K20" s="6">
        <v>1854061</v>
      </c>
      <c r="L20" s="6">
        <f t="shared" si="2"/>
        <v>113664023.0186667</v>
      </c>
    </row>
    <row r="21" spans="1:12" ht="27" customHeight="1">
      <c r="A21" s="4" t="s">
        <v>34</v>
      </c>
      <c r="B21" s="5" t="s">
        <v>35</v>
      </c>
      <c r="C21" s="6">
        <v>16666.666666666668</v>
      </c>
      <c r="D21" s="6">
        <v>12425</v>
      </c>
      <c r="E21" s="6">
        <v>0</v>
      </c>
      <c r="F21" s="6">
        <v>0</v>
      </c>
      <c r="G21" s="6">
        <v>0</v>
      </c>
      <c r="H21" s="6">
        <v>0</v>
      </c>
      <c r="I21" s="6">
        <v>570</v>
      </c>
      <c r="J21" s="6">
        <v>0</v>
      </c>
      <c r="K21" s="6">
        <v>0</v>
      </c>
      <c r="L21" s="6">
        <f t="shared" si="2"/>
        <v>29661.666666666668</v>
      </c>
    </row>
    <row r="22" spans="1:12" ht="27" customHeight="1">
      <c r="A22" s="4" t="s">
        <v>36</v>
      </c>
      <c r="B22" s="5" t="s">
        <v>37</v>
      </c>
      <c r="C22" s="6">
        <v>1709206.166666667</v>
      </c>
      <c r="D22" s="6">
        <v>434380.80000000005</v>
      </c>
      <c r="E22" s="6">
        <v>490125.83583333332</v>
      </c>
      <c r="F22" s="6">
        <v>454809.94166666665</v>
      </c>
      <c r="G22" s="6">
        <v>649939.80333333334</v>
      </c>
      <c r="H22" s="6">
        <v>432391</v>
      </c>
      <c r="I22" s="6">
        <v>174719.35249999998</v>
      </c>
      <c r="J22" s="6">
        <v>458310.60240000003</v>
      </c>
      <c r="K22" s="6">
        <v>216505.84250000009</v>
      </c>
      <c r="L22" s="6">
        <f t="shared" si="2"/>
        <v>5020389.3448999999</v>
      </c>
    </row>
    <row r="23" spans="1:12" ht="27" customHeight="1">
      <c r="A23" s="4" t="s">
        <v>38</v>
      </c>
      <c r="B23" s="5" t="s">
        <v>39</v>
      </c>
      <c r="C23" s="6">
        <v>73000000</v>
      </c>
      <c r="D23" s="6">
        <v>8549897.6699999999</v>
      </c>
      <c r="E23" s="6">
        <v>9172200</v>
      </c>
      <c r="F23" s="6">
        <v>15230362.800000001</v>
      </c>
      <c r="G23" s="6">
        <v>14578080</v>
      </c>
      <c r="H23" s="6">
        <v>28830240</v>
      </c>
      <c r="I23" s="6">
        <v>8000000</v>
      </c>
      <c r="J23" s="6">
        <v>6258672</v>
      </c>
      <c r="K23" s="6">
        <v>7233360</v>
      </c>
      <c r="L23" s="6">
        <f t="shared" si="2"/>
        <v>170852812.47</v>
      </c>
    </row>
    <row r="24" spans="1:12" ht="27" customHeight="1">
      <c r="A24" s="4" t="s">
        <v>40</v>
      </c>
      <c r="B24" s="5" t="s">
        <v>41</v>
      </c>
      <c r="C24" s="6">
        <v>136957718.125</v>
      </c>
      <c r="D24" s="6">
        <v>15068724.300000001</v>
      </c>
      <c r="E24" s="6">
        <v>21587371</v>
      </c>
      <c r="F24" s="6">
        <v>22869534.441666663</v>
      </c>
      <c r="G24" s="6">
        <v>22423681.791666668</v>
      </c>
      <c r="H24" s="6">
        <v>59170062.5</v>
      </c>
      <c r="I24" s="6">
        <v>13673431</v>
      </c>
      <c r="J24" s="6">
        <v>14651532.52</v>
      </c>
      <c r="K24" s="6">
        <v>12190527.272727273</v>
      </c>
      <c r="L24" s="6">
        <f t="shared" si="2"/>
        <v>318592582.95106053</v>
      </c>
    </row>
    <row r="25" spans="1:12" ht="27" customHeight="1">
      <c r="A25" s="4" t="s">
        <v>42</v>
      </c>
      <c r="B25" s="5" t="s">
        <v>43</v>
      </c>
      <c r="C25" s="6">
        <v>4906178</v>
      </c>
      <c r="D25" s="6">
        <v>341168.44999999995</v>
      </c>
      <c r="E25" s="6">
        <v>411000</v>
      </c>
      <c r="F25" s="6">
        <v>1080606.6399999999</v>
      </c>
      <c r="G25" s="6">
        <v>915729.2</v>
      </c>
      <c r="H25" s="6">
        <v>2260907.2800000003</v>
      </c>
      <c r="I25" s="6">
        <v>810500</v>
      </c>
      <c r="J25" s="6">
        <v>903756</v>
      </c>
      <c r="K25" s="6">
        <v>602317</v>
      </c>
      <c r="L25" s="6">
        <f t="shared" si="2"/>
        <v>12232162.57</v>
      </c>
    </row>
    <row r="26" spans="1:12" ht="27" customHeight="1">
      <c r="A26" s="4" t="s">
        <v>44</v>
      </c>
      <c r="B26" s="5" t="s">
        <v>45</v>
      </c>
      <c r="C26" s="6">
        <v>100036415.53</v>
      </c>
      <c r="D26" s="6">
        <v>7138706.6300000008</v>
      </c>
      <c r="E26" s="6">
        <v>7123193.8300000001</v>
      </c>
      <c r="F26" s="6">
        <v>7073418.8799999999</v>
      </c>
      <c r="G26" s="6">
        <v>6771660</v>
      </c>
      <c r="H26" s="6">
        <v>33304000</v>
      </c>
      <c r="I26" s="6">
        <v>9900000</v>
      </c>
      <c r="J26" s="6">
        <v>6539716.1200000001</v>
      </c>
      <c r="K26" s="6">
        <v>4141000</v>
      </c>
      <c r="L26" s="6">
        <f t="shared" si="2"/>
        <v>182028110.99000001</v>
      </c>
    </row>
    <row r="27" spans="1:12" ht="27" customHeight="1">
      <c r="A27" s="4" t="s">
        <v>46</v>
      </c>
      <c r="B27" s="5" t="s">
        <v>47</v>
      </c>
      <c r="C27" s="6">
        <v>21878554.303333331</v>
      </c>
      <c r="D27" s="6">
        <v>1836671.4300000002</v>
      </c>
      <c r="E27" s="6">
        <v>2605703.64</v>
      </c>
      <c r="F27" s="6">
        <v>5574514.833333333</v>
      </c>
      <c r="G27" s="6">
        <v>5524019.6366666667</v>
      </c>
      <c r="H27" s="6">
        <v>13000000</v>
      </c>
      <c r="I27" s="6">
        <v>2775636.98</v>
      </c>
      <c r="J27" s="6">
        <v>1393032.1176</v>
      </c>
      <c r="K27" s="6">
        <v>1846631.9000000001</v>
      </c>
      <c r="L27" s="6">
        <f t="shared" si="2"/>
        <v>56434764.84093333</v>
      </c>
    </row>
    <row r="28" spans="1:12" ht="27" customHeight="1">
      <c r="A28" s="4" t="s">
        <v>48</v>
      </c>
      <c r="B28" s="5" t="s">
        <v>49</v>
      </c>
      <c r="C28" s="6">
        <v>30647950.446666662</v>
      </c>
      <c r="D28" s="6">
        <v>3236882.8319999999</v>
      </c>
      <c r="E28" s="6">
        <v>5862318.8708333336</v>
      </c>
      <c r="F28" s="6">
        <v>6976449.75</v>
      </c>
      <c r="G28" s="6">
        <v>6356599.984166665</v>
      </c>
      <c r="H28" s="6">
        <v>17790612.210000001</v>
      </c>
      <c r="I28" s="6">
        <v>2105222</v>
      </c>
      <c r="J28" s="6">
        <v>3765240.0170000005</v>
      </c>
      <c r="K28" s="6">
        <v>2969121.75</v>
      </c>
      <c r="L28" s="6">
        <f t="shared" si="2"/>
        <v>79710397.860666677</v>
      </c>
    </row>
    <row r="29" spans="1:12" ht="27" customHeight="1">
      <c r="A29" s="4" t="s">
        <v>50</v>
      </c>
      <c r="B29" s="5" t="s">
        <v>51</v>
      </c>
      <c r="C29" s="6">
        <v>21032106</v>
      </c>
      <c r="D29" s="6">
        <v>6384120.4499999993</v>
      </c>
      <c r="E29" s="6">
        <v>12230110</v>
      </c>
      <c r="F29" s="6">
        <v>9100758.3599999994</v>
      </c>
      <c r="G29" s="6">
        <v>30504370</v>
      </c>
      <c r="H29" s="6">
        <v>12267420</v>
      </c>
      <c r="I29" s="6">
        <v>8310000</v>
      </c>
      <c r="J29" s="6">
        <v>4922348</v>
      </c>
      <c r="K29" s="6">
        <v>4189167</v>
      </c>
      <c r="L29" s="6">
        <f t="shared" si="2"/>
        <v>108940399.81</v>
      </c>
    </row>
    <row r="30" spans="1:12" ht="27" customHeight="1">
      <c r="A30" s="4" t="s">
        <v>52</v>
      </c>
      <c r="B30" s="5" t="s">
        <v>53</v>
      </c>
      <c r="C30" s="6">
        <v>44309634.38499999</v>
      </c>
      <c r="D30" s="6">
        <v>1254760</v>
      </c>
      <c r="E30" s="6">
        <v>64183.33</v>
      </c>
      <c r="F30" s="6">
        <v>2849416.666666667</v>
      </c>
      <c r="G30" s="6">
        <v>7807359.3033333328</v>
      </c>
      <c r="H30" s="6">
        <v>422270.2</v>
      </c>
      <c r="I30" s="6">
        <v>1435729</v>
      </c>
      <c r="J30" s="6">
        <v>2144062.0810000002</v>
      </c>
      <c r="K30" s="6">
        <v>259006.72</v>
      </c>
      <c r="L30" s="6">
        <f t="shared" si="2"/>
        <v>60546421.68599999</v>
      </c>
    </row>
    <row r="31" spans="1:12" ht="27" customHeight="1">
      <c r="A31" s="143" t="s">
        <v>54</v>
      </c>
      <c r="B31" s="143"/>
      <c r="C31" s="7">
        <f>SUM(C17:C30)</f>
        <v>694240136.53166664</v>
      </c>
      <c r="D31" s="7">
        <f t="shared" ref="D31:L31" si="3">SUM(D17:D30)</f>
        <v>55647537.708000019</v>
      </c>
      <c r="E31" s="7">
        <f t="shared" si="3"/>
        <v>73750348.205068648</v>
      </c>
      <c r="F31" s="7">
        <f t="shared" si="3"/>
        <v>91126043.971666679</v>
      </c>
      <c r="G31" s="7">
        <f t="shared" si="3"/>
        <v>121908416.44416668</v>
      </c>
      <c r="H31" s="7">
        <f t="shared" si="3"/>
        <v>279032045.08999997</v>
      </c>
      <c r="I31" s="7">
        <f t="shared" si="3"/>
        <v>63015032.152499996</v>
      </c>
      <c r="J31" s="7">
        <f t="shared" si="3"/>
        <v>53175846.571499996</v>
      </c>
      <c r="K31" s="7">
        <f t="shared" si="3"/>
        <v>42299956.085227273</v>
      </c>
      <c r="L31" s="7">
        <f t="shared" si="3"/>
        <v>1474195362.7597961</v>
      </c>
    </row>
    <row r="32" spans="1:12" s="8" customFormat="1" ht="27" customHeight="1">
      <c r="A32" s="9"/>
      <c r="B32" s="7" t="s">
        <v>55</v>
      </c>
      <c r="C32" s="7">
        <f>C16-C31</f>
        <v>171434018.46833336</v>
      </c>
      <c r="D32" s="7">
        <f t="shared" ref="D32:K32" si="4">D16-D31</f>
        <v>15581846.990199983</v>
      </c>
      <c r="E32" s="7">
        <f t="shared" si="4"/>
        <v>27856537.931598037</v>
      </c>
      <c r="F32" s="7">
        <f t="shared" si="4"/>
        <v>44071127.853333339</v>
      </c>
      <c r="G32" s="7">
        <f t="shared" si="4"/>
        <v>32006822.010526642</v>
      </c>
      <c r="H32" s="7">
        <f t="shared" si="4"/>
        <v>161071479.31499988</v>
      </c>
      <c r="I32" s="7">
        <f t="shared" si="4"/>
        <v>9473902.297499992</v>
      </c>
      <c r="J32" s="7">
        <f t="shared" si="4"/>
        <v>26405140.778500013</v>
      </c>
      <c r="K32" s="7">
        <f t="shared" si="4"/>
        <v>35918177.946378775</v>
      </c>
      <c r="L32" s="7">
        <f>L16-L31</f>
        <v>523819053.59136939</v>
      </c>
    </row>
    <row r="33" spans="1:12" s="8" customFormat="1" ht="27" customHeight="1">
      <c r="A33" s="9"/>
      <c r="B33" s="10" t="s">
        <v>56</v>
      </c>
      <c r="C33" s="7">
        <v>483989937.61000001</v>
      </c>
      <c r="D33" s="7">
        <v>29616019.390000001</v>
      </c>
      <c r="E33" s="7">
        <v>77252664.859999999</v>
      </c>
      <c r="F33" s="7">
        <v>41941390.009999998</v>
      </c>
      <c r="G33" s="7">
        <v>54626785.07</v>
      </c>
      <c r="H33" s="7">
        <v>119369643.7</v>
      </c>
      <c r="I33" s="7">
        <v>37629545.520000003</v>
      </c>
      <c r="J33" s="7">
        <v>40055127.75</v>
      </c>
      <c r="K33" s="7">
        <v>35418356.829999998</v>
      </c>
      <c r="L33" s="7">
        <f t="shared" ref="L33" si="5">SUM(C33:K33)</f>
        <v>919899470.74000013</v>
      </c>
    </row>
    <row r="34" spans="1:12" s="8" customFormat="1" ht="27" customHeight="1">
      <c r="A34" s="9"/>
      <c r="B34" s="10" t="s">
        <v>57</v>
      </c>
      <c r="C34" s="7">
        <f>SUM(C32:C33)</f>
        <v>655423956.07833338</v>
      </c>
      <c r="D34" s="7">
        <f t="shared" ref="D34:L34" si="6">SUM(D32:D33)</f>
        <v>45197866.380199984</v>
      </c>
      <c r="E34" s="7">
        <f t="shared" si="6"/>
        <v>105109202.79159804</v>
      </c>
      <c r="F34" s="7">
        <f t="shared" si="6"/>
        <v>86012517.863333344</v>
      </c>
      <c r="G34" s="7">
        <f t="shared" si="6"/>
        <v>86633607.08052665</v>
      </c>
      <c r="H34" s="7">
        <f t="shared" si="6"/>
        <v>280441123.01499987</v>
      </c>
      <c r="I34" s="7">
        <f t="shared" si="6"/>
        <v>47103447.817499995</v>
      </c>
      <c r="J34" s="7">
        <f t="shared" si="6"/>
        <v>66460268.528500013</v>
      </c>
      <c r="K34" s="7">
        <f t="shared" si="6"/>
        <v>71336534.776378781</v>
      </c>
      <c r="L34" s="7">
        <f t="shared" si="6"/>
        <v>1443718524.3313694</v>
      </c>
    </row>
    <row r="35" spans="1:12" ht="27" customHeight="1">
      <c r="A35" s="4" t="s">
        <v>58</v>
      </c>
      <c r="B35" s="10" t="s">
        <v>59</v>
      </c>
      <c r="C35" s="6">
        <v>10527622.550000001</v>
      </c>
      <c r="D35" s="6">
        <v>968947.52</v>
      </c>
      <c r="E35" s="6">
        <v>4719791.13</v>
      </c>
      <c r="F35" s="6">
        <v>0</v>
      </c>
      <c r="G35" s="6">
        <v>0</v>
      </c>
      <c r="H35" s="6">
        <v>333790.71999999997</v>
      </c>
      <c r="I35" s="6">
        <v>0</v>
      </c>
      <c r="J35" s="6">
        <v>0</v>
      </c>
      <c r="K35" s="6">
        <v>4061913.9800000004</v>
      </c>
      <c r="L35" s="6">
        <f>SUM(C35:K35)</f>
        <v>20612065.899999999</v>
      </c>
    </row>
    <row r="36" spans="1:12" ht="27" customHeight="1">
      <c r="A36" s="4" t="s">
        <v>60</v>
      </c>
      <c r="B36" s="10" t="s">
        <v>61</v>
      </c>
      <c r="C36" s="6">
        <v>0</v>
      </c>
      <c r="D36" s="6">
        <v>3836666.69</v>
      </c>
      <c r="E36" s="6">
        <v>2368895.94</v>
      </c>
      <c r="F36" s="6">
        <v>424953.52</v>
      </c>
      <c r="G36" s="6">
        <v>1744975.02</v>
      </c>
      <c r="H36" s="6">
        <v>6465605.2999999998</v>
      </c>
      <c r="I36" s="6">
        <v>273047.27</v>
      </c>
      <c r="J36" s="6">
        <v>799533</v>
      </c>
      <c r="K36" s="6">
        <v>0</v>
      </c>
      <c r="L36" s="6">
        <f t="shared" ref="L36:L38" si="7">SUM(C36:K36)</f>
        <v>15913676.739999998</v>
      </c>
    </row>
    <row r="37" spans="1:12" ht="27" customHeight="1">
      <c r="A37" s="4" t="s">
        <v>62</v>
      </c>
      <c r="B37" s="10" t="s">
        <v>63</v>
      </c>
      <c r="C37" s="6">
        <v>482464.08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f t="shared" si="7"/>
        <v>482464.08</v>
      </c>
    </row>
    <row r="38" spans="1:12" ht="27" customHeight="1">
      <c r="A38" s="4" t="s">
        <v>64</v>
      </c>
      <c r="B38" s="10" t="s">
        <v>65</v>
      </c>
      <c r="C38" s="6">
        <v>147018816.19000003</v>
      </c>
      <c r="D38" s="6">
        <v>13240351.570000002</v>
      </c>
      <c r="E38" s="6">
        <v>11803734.139999999</v>
      </c>
      <c r="F38" s="6">
        <v>12878175.079999998</v>
      </c>
      <c r="G38" s="6">
        <v>17270184.960000001</v>
      </c>
      <c r="H38" s="6">
        <v>75431934.180000007</v>
      </c>
      <c r="I38" s="6">
        <v>16602591.699999999</v>
      </c>
      <c r="J38" s="6">
        <v>9701941.879999999</v>
      </c>
      <c r="K38" s="6">
        <v>11101499.18</v>
      </c>
      <c r="L38" s="6">
        <f t="shared" si="7"/>
        <v>315049228.88</v>
      </c>
    </row>
    <row r="39" spans="1:12" ht="27" customHeight="1">
      <c r="A39" s="4"/>
      <c r="B39" s="10" t="s">
        <v>66</v>
      </c>
      <c r="C39" s="6">
        <f>SUM(C34-C35-C36-C37-C38)</f>
        <v>497395053.25833333</v>
      </c>
      <c r="D39" s="6">
        <f t="shared" ref="D39:L39" si="8">SUM(D34-D35-D36-D37-D38)</f>
        <v>27151900.600199983</v>
      </c>
      <c r="E39" s="6">
        <f t="shared" si="8"/>
        <v>86216781.581598043</v>
      </c>
      <c r="F39" s="6">
        <f t="shared" si="8"/>
        <v>72709389.26333335</v>
      </c>
      <c r="G39" s="6">
        <f t="shared" si="8"/>
        <v>67618447.100526661</v>
      </c>
      <c r="H39" s="6">
        <f t="shared" si="8"/>
        <v>198209792.81499982</v>
      </c>
      <c r="I39" s="6">
        <f t="shared" si="8"/>
        <v>30227808.847499993</v>
      </c>
      <c r="J39" s="6">
        <f t="shared" si="8"/>
        <v>55958793.64850001</v>
      </c>
      <c r="K39" s="6">
        <f t="shared" si="8"/>
        <v>56173121.616378777</v>
      </c>
      <c r="L39" s="6">
        <f t="shared" si="8"/>
        <v>1091661088.7313695</v>
      </c>
    </row>
    <row r="41" spans="1:12" s="11" customFormat="1" ht="27" customHeight="1">
      <c r="A41" s="144" t="s">
        <v>67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12" s="11" customFormat="1" ht="27" customHeight="1">
      <c r="A42" s="12"/>
    </row>
    <row r="43" spans="1:12" s="11" customFormat="1" ht="27" customHeight="1">
      <c r="A43" s="12"/>
    </row>
    <row r="44" spans="1:12" s="11" customFormat="1" ht="27" customHeight="1">
      <c r="A44" s="12"/>
    </row>
    <row r="45" spans="1:12" s="13" customFormat="1" ht="34.5" customHeight="1">
      <c r="A45" s="145" t="s">
        <v>68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</row>
    <row r="46" spans="1:12" s="14" customFormat="1" ht="34.5" customHeight="1">
      <c r="A46" s="145" t="s">
        <v>69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</row>
  </sheetData>
  <mergeCells count="10">
    <mergeCell ref="A31:B31"/>
    <mergeCell ref="A41:L41"/>
    <mergeCell ref="A45:L45"/>
    <mergeCell ref="A46:L46"/>
    <mergeCell ref="A1:L1"/>
    <mergeCell ref="A2:L2"/>
    <mergeCell ref="A3:L3"/>
    <mergeCell ref="C4:L4"/>
    <mergeCell ref="A5:B5"/>
    <mergeCell ref="A16:B16"/>
  </mergeCells>
  <printOptions horizontalCentered="1"/>
  <pageMargins left="0.17" right="0.17" top="0.17" bottom="0.3" header="0.17" footer="0.17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แผน-ผล ก.พ.2565</vt:lpstr>
      <vt:lpstr>สรุป ก.พ 2565</vt:lpstr>
      <vt:lpstr>แผนเงินบำรุง 65 แบบกระทรวง</vt:lpstr>
      <vt:lpstr>'แผน-ผล ก.พ.2565'!Print_Titles</vt:lpstr>
      <vt:lpstr>'สรุป ก.พ 2565'!Print_Titles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user</cp:lastModifiedBy>
  <cp:lastPrinted>2021-12-28T21:54:17Z</cp:lastPrinted>
  <dcterms:created xsi:type="dcterms:W3CDTF">2021-12-28T20:18:29Z</dcterms:created>
  <dcterms:modified xsi:type="dcterms:W3CDTF">2022-03-31T02:59:32Z</dcterms:modified>
</cp:coreProperties>
</file>