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คปสจ. 64\เดือนมกราคม 64\"/>
    </mc:Choice>
  </mc:AlternateContent>
  <xr:revisionPtr revIDLastSave="0" documentId="8_{16AA4CCD-BE45-40E9-926A-5D461A661D26}" xr6:coauthVersionLast="46" xr6:coauthVersionMax="46" xr10:uidLastSave="{00000000-0000-0000-0000-000000000000}"/>
  <bookViews>
    <workbookView xWindow="-120" yWindow="-120" windowWidth="29040" windowHeight="15840" tabRatio="767" activeTab="8" xr2:uid="{00000000-000D-0000-FFFF-FFFF00000000}"/>
  </bookViews>
  <sheets>
    <sheet name="รพร.สระแก้ว" sheetId="22" r:id="rId1"/>
    <sheet name="รพ.คลองหาด" sheetId="21" r:id="rId2"/>
    <sheet name="รพ.ตาพระยา" sheetId="20" r:id="rId3"/>
    <sheet name="รพ.วังน้ำเย็น" sheetId="19" r:id="rId4"/>
    <sheet name="รพ.วัฒนานคร" sheetId="25" r:id="rId5"/>
    <sheet name="รพ.อรัญประเทศ" sheetId="17" r:id="rId6"/>
    <sheet name="รพ.เขาฉกรรจ์" sheetId="24" r:id="rId7"/>
    <sheet name="รพ.วังสมบูรณ์" sheetId="15" r:id="rId8"/>
    <sheet name="รพ.โคกสูง" sheetId="23" r:id="rId9"/>
    <sheet name="ฟอร์ม" sheetId="14" r:id="rId10"/>
  </sheets>
  <definedNames>
    <definedName name="_xlnm.Print_Titles" localSheetId="9">ฟอร์ม!$A:$A</definedName>
    <definedName name="_xlnm.Print_Titles" localSheetId="6">รพ.เขาฉกรรจ์!$A:$A</definedName>
    <definedName name="_xlnm.Print_Titles" localSheetId="1">รพ.คลองหาด!$A:$A</definedName>
    <definedName name="_xlnm.Print_Titles" localSheetId="8">รพ.โคกสูง!$A:$A</definedName>
    <definedName name="_xlnm.Print_Titles" localSheetId="2">รพ.ตาพระยา!$A:$A</definedName>
    <definedName name="_xlnm.Print_Titles" localSheetId="3">รพ.วังน้ำเย็น!$A:$A</definedName>
    <definedName name="_xlnm.Print_Titles" localSheetId="7">รพ.วังสมบูรณ์!$A:$A</definedName>
    <definedName name="_xlnm.Print_Titles" localSheetId="4">รพ.วัฒนานคร!$A:$A</definedName>
    <definedName name="_xlnm.Print_Titles" localSheetId="5">รพ.อรัญประเทศ!$A:$A</definedName>
    <definedName name="_xlnm.Print_Titles" localSheetId="0">รพร.สระแก้ว!$A:$A</definedName>
    <definedName name="SAPBEXsysID" hidden="1">"BWP"</definedName>
  </definedNames>
  <calcPr calcId="191029"/>
</workbook>
</file>

<file path=xl/calcChain.xml><?xml version="1.0" encoding="utf-8"?>
<calcChain xmlns="http://schemas.openxmlformats.org/spreadsheetml/2006/main">
  <c r="K11" i="19" l="1"/>
  <c r="K12" i="19"/>
  <c r="K13" i="19"/>
  <c r="K14" i="19"/>
  <c r="K15" i="19"/>
  <c r="K10" i="19"/>
  <c r="Y19" i="17" l="1"/>
  <c r="X19" i="17"/>
  <c r="Q10" i="22" l="1"/>
  <c r="E16" i="22"/>
  <c r="Y18" i="25" l="1"/>
  <c r="Y19" i="25"/>
  <c r="Y20" i="25"/>
  <c r="Y21" i="25"/>
  <c r="Y22" i="25"/>
  <c r="Y23" i="25"/>
  <c r="Y24" i="25"/>
  <c r="Y25" i="25"/>
  <c r="Y26" i="25"/>
  <c r="Y27" i="25"/>
  <c r="Y28" i="25"/>
  <c r="Y11" i="25"/>
  <c r="Y12" i="25"/>
  <c r="Y13" i="25"/>
  <c r="Y14" i="25"/>
  <c r="Y15" i="25"/>
  <c r="X18" i="25"/>
  <c r="X19" i="25"/>
  <c r="X20" i="25"/>
  <c r="X21" i="25"/>
  <c r="X22" i="25"/>
  <c r="X23" i="25"/>
  <c r="X24" i="25"/>
  <c r="X25" i="25"/>
  <c r="X26" i="25"/>
  <c r="X27" i="25"/>
  <c r="X28" i="25"/>
  <c r="X17" i="25"/>
  <c r="X11" i="25"/>
  <c r="X12" i="25"/>
  <c r="X13" i="25"/>
  <c r="X14" i="25"/>
  <c r="X15" i="25"/>
  <c r="X10" i="25"/>
  <c r="Y19" i="21" l="1"/>
  <c r="X19" i="21"/>
  <c r="I16" i="20" l="1"/>
  <c r="J16" i="20"/>
  <c r="Y19" i="19"/>
  <c r="Z19" i="19"/>
  <c r="X19" i="23" l="1"/>
  <c r="Y19" i="23"/>
  <c r="T9" i="23"/>
  <c r="T16" i="23"/>
  <c r="T29" i="23" l="1"/>
  <c r="Y28" i="24" l="1"/>
  <c r="Y27" i="24"/>
  <c r="Y26" i="24"/>
  <c r="Y25" i="24"/>
  <c r="Y24" i="24"/>
  <c r="Y23" i="24"/>
  <c r="Y22" i="24"/>
  <c r="Y21" i="24"/>
  <c r="Y20" i="24"/>
  <c r="Y19" i="24"/>
  <c r="Y18" i="24"/>
  <c r="X28" i="24"/>
  <c r="X27" i="24"/>
  <c r="X26" i="24"/>
  <c r="X25" i="24"/>
  <c r="X24" i="24"/>
  <c r="X23" i="24"/>
  <c r="X22" i="24"/>
  <c r="X21" i="24"/>
  <c r="X20" i="24"/>
  <c r="X19" i="24"/>
  <c r="X18" i="24"/>
  <c r="U9" i="24"/>
  <c r="U16" i="24"/>
  <c r="U29" i="24" l="1"/>
  <c r="Y19" i="15" l="1"/>
  <c r="X19" i="15"/>
  <c r="Q19" i="23" l="1"/>
  <c r="P19" i="23"/>
  <c r="N19" i="23"/>
  <c r="K19" i="23"/>
  <c r="L19" i="23" s="1"/>
  <c r="G19" i="23"/>
  <c r="F19" i="23"/>
  <c r="D19" i="23"/>
  <c r="Q19" i="15"/>
  <c r="P19" i="15"/>
  <c r="N19" i="15"/>
  <c r="K19" i="15"/>
  <c r="L19" i="15" s="1"/>
  <c r="G19" i="15"/>
  <c r="F19" i="15"/>
  <c r="D19" i="15"/>
  <c r="Q19" i="24"/>
  <c r="P19" i="24"/>
  <c r="N19" i="24"/>
  <c r="K19" i="24"/>
  <c r="L19" i="24" s="1"/>
  <c r="G19" i="24"/>
  <c r="F19" i="24"/>
  <c r="D19" i="24"/>
  <c r="K19" i="17"/>
  <c r="G19" i="17"/>
  <c r="F19" i="17"/>
  <c r="D19" i="17"/>
  <c r="Q19" i="25"/>
  <c r="P19" i="25"/>
  <c r="N19" i="25"/>
  <c r="K19" i="25"/>
  <c r="L19" i="25" s="1"/>
  <c r="G19" i="25"/>
  <c r="F19" i="25"/>
  <c r="D19" i="25"/>
  <c r="R19" i="19"/>
  <c r="Q19" i="19"/>
  <c r="N19" i="19"/>
  <c r="K19" i="19"/>
  <c r="L19" i="19" s="1"/>
  <c r="G19" i="19"/>
  <c r="F19" i="19"/>
  <c r="D19" i="19"/>
  <c r="Q19" i="20"/>
  <c r="P19" i="20"/>
  <c r="N19" i="20"/>
  <c r="K19" i="20"/>
  <c r="G19" i="20"/>
  <c r="F19" i="20"/>
  <c r="D19" i="20"/>
  <c r="Q19" i="21"/>
  <c r="P19" i="21"/>
  <c r="N19" i="21"/>
  <c r="K19" i="21"/>
  <c r="L19" i="21" s="1"/>
  <c r="G19" i="21"/>
  <c r="F19" i="21"/>
  <c r="D19" i="21"/>
  <c r="B16" i="22"/>
  <c r="B9" i="22"/>
  <c r="Q19" i="22"/>
  <c r="P19" i="22"/>
  <c r="N19" i="22"/>
  <c r="K19" i="22"/>
  <c r="L19" i="22" s="1"/>
  <c r="G19" i="22"/>
  <c r="F19" i="22"/>
  <c r="D19" i="22"/>
  <c r="X19" i="22"/>
  <c r="Y19" i="22"/>
  <c r="AD19" i="22"/>
  <c r="AI19" i="22"/>
  <c r="AJ19" i="22" l="1"/>
  <c r="Z19" i="22"/>
  <c r="AF19" i="22" s="1"/>
  <c r="L19" i="20"/>
  <c r="L19" i="17"/>
  <c r="M19" i="17"/>
  <c r="AA19" i="22" l="1"/>
  <c r="Q19" i="17"/>
  <c r="P19" i="17"/>
  <c r="N19" i="17"/>
  <c r="X10" i="21"/>
  <c r="Y17" i="22"/>
  <c r="Y28" i="22"/>
  <c r="Y27" i="22"/>
  <c r="Y26" i="22"/>
  <c r="Y25" i="22"/>
  <c r="Y24" i="22"/>
  <c r="Y23" i="22"/>
  <c r="Y22" i="22"/>
  <c r="Y21" i="22"/>
  <c r="Y20" i="22"/>
  <c r="Y18" i="22"/>
  <c r="Y15" i="22"/>
  <c r="Y14" i="22"/>
  <c r="Y13" i="22"/>
  <c r="Y12" i="22"/>
  <c r="Y11" i="22"/>
  <c r="Y10" i="22"/>
  <c r="X10" i="22"/>
  <c r="X28" i="22"/>
  <c r="X27" i="22"/>
  <c r="X26" i="22"/>
  <c r="X25" i="22"/>
  <c r="X24" i="22"/>
  <c r="X23" i="22"/>
  <c r="X22" i="22"/>
  <c r="X21" i="22"/>
  <c r="X20" i="22"/>
  <c r="X18" i="22"/>
  <c r="X17" i="22"/>
  <c r="X15" i="22"/>
  <c r="X14" i="22"/>
  <c r="X13" i="22"/>
  <c r="X12" i="22"/>
  <c r="X11" i="22"/>
  <c r="AI19" i="23"/>
  <c r="AJ19" i="23" s="1"/>
  <c r="AD19" i="23"/>
  <c r="Z19" i="23"/>
  <c r="AF19" i="23" s="1"/>
  <c r="AI19" i="15"/>
  <c r="AJ19" i="15" s="1"/>
  <c r="AD19" i="15"/>
  <c r="Z19" i="15"/>
  <c r="AF19" i="15" s="1"/>
  <c r="AI19" i="24"/>
  <c r="AD19" i="24"/>
  <c r="Z19" i="24"/>
  <c r="AI19" i="17"/>
  <c r="AD19" i="17"/>
  <c r="Z19" i="17"/>
  <c r="AI19" i="25"/>
  <c r="AD19" i="25"/>
  <c r="Z19" i="25"/>
  <c r="AJ19" i="19"/>
  <c r="AK19" i="19" s="1"/>
  <c r="AE19" i="19"/>
  <c r="AA19" i="19"/>
  <c r="AG19" i="19" s="1"/>
  <c r="AI19" i="20"/>
  <c r="AJ19" i="20" s="1"/>
  <c r="AD19" i="20"/>
  <c r="Z19" i="20"/>
  <c r="AF19" i="20" s="1"/>
  <c r="AI19" i="21"/>
  <c r="AD19" i="21"/>
  <c r="Z19" i="21"/>
  <c r="AE19" i="17" l="1"/>
  <c r="AF19" i="17" s="1"/>
  <c r="AJ19" i="17"/>
  <c r="AE19" i="21"/>
  <c r="AF19" i="21" s="1"/>
  <c r="AE19" i="25"/>
  <c r="AF19" i="25" s="1"/>
  <c r="AJ19" i="25"/>
  <c r="AE19" i="24"/>
  <c r="AF19" i="24" s="1"/>
  <c r="AJ19" i="24"/>
  <c r="Z10" i="22"/>
  <c r="AA19" i="23"/>
  <c r="AA19" i="15"/>
  <c r="AA19" i="24"/>
  <c r="AA19" i="17"/>
  <c r="AA19" i="25"/>
  <c r="AB19" i="19"/>
  <c r="AA19" i="20"/>
  <c r="AA19" i="21"/>
  <c r="AJ19" i="21" l="1"/>
  <c r="AI28" i="23"/>
  <c r="AJ28" i="23" s="1"/>
  <c r="Y28" i="23"/>
  <c r="X28" i="23"/>
  <c r="Z28" i="23" s="1"/>
  <c r="AI27" i="23"/>
  <c r="AJ27" i="23" s="1"/>
  <c r="Y27" i="23"/>
  <c r="X27" i="23"/>
  <c r="AI26" i="23"/>
  <c r="AJ26" i="23" s="1"/>
  <c r="Y26" i="23"/>
  <c r="X26" i="23"/>
  <c r="AI25" i="23"/>
  <c r="AJ25" i="23" s="1"/>
  <c r="Y25" i="23"/>
  <c r="X25" i="23"/>
  <c r="AI24" i="23"/>
  <c r="AJ24" i="23" s="1"/>
  <c r="Y24" i="23"/>
  <c r="X24" i="23"/>
  <c r="Z24" i="23" s="1"/>
  <c r="AI23" i="23"/>
  <c r="AJ23" i="23" s="1"/>
  <c r="Y23" i="23"/>
  <c r="X23" i="23"/>
  <c r="AI22" i="23"/>
  <c r="AJ22" i="23" s="1"/>
  <c r="Y22" i="23"/>
  <c r="X22" i="23"/>
  <c r="AI21" i="23"/>
  <c r="Y21" i="23"/>
  <c r="X21" i="23"/>
  <c r="AI20" i="23"/>
  <c r="AJ20" i="23" s="1"/>
  <c r="Y20" i="23"/>
  <c r="X20" i="23"/>
  <c r="Z20" i="23" s="1"/>
  <c r="AI18" i="23"/>
  <c r="AJ18" i="23" s="1"/>
  <c r="Y18" i="23"/>
  <c r="X18" i="23"/>
  <c r="AI17" i="23"/>
  <c r="AJ17" i="23" s="1"/>
  <c r="Y17" i="23"/>
  <c r="X17" i="23"/>
  <c r="AH16" i="23"/>
  <c r="AG16" i="23"/>
  <c r="AE16" i="23"/>
  <c r="W16" i="23"/>
  <c r="V16" i="23"/>
  <c r="U16" i="23"/>
  <c r="S16" i="23"/>
  <c r="R16" i="23"/>
  <c r="AI15" i="23"/>
  <c r="AJ15" i="23" s="1"/>
  <c r="Y15" i="23"/>
  <c r="X15" i="23"/>
  <c r="AI14" i="23"/>
  <c r="AJ14" i="23" s="1"/>
  <c r="Y14" i="23"/>
  <c r="X14" i="23"/>
  <c r="AI13" i="23"/>
  <c r="AJ13" i="23" s="1"/>
  <c r="Y13" i="23"/>
  <c r="X13" i="23"/>
  <c r="AI12" i="23"/>
  <c r="AJ12" i="23" s="1"/>
  <c r="Y12" i="23"/>
  <c r="X12" i="23"/>
  <c r="AI11" i="23"/>
  <c r="AJ11" i="23" s="1"/>
  <c r="Y11" i="23"/>
  <c r="X11" i="23"/>
  <c r="AI10" i="23"/>
  <c r="Y10" i="23"/>
  <c r="X10" i="23"/>
  <c r="AH9" i="23"/>
  <c r="AG9" i="23"/>
  <c r="AE9" i="23"/>
  <c r="W9" i="23"/>
  <c r="W29" i="23" s="1"/>
  <c r="V9" i="23"/>
  <c r="U9" i="23"/>
  <c r="S9" i="23"/>
  <c r="R9" i="23"/>
  <c r="AI28" i="15"/>
  <c r="AJ28" i="15" s="1"/>
  <c r="Y28" i="15"/>
  <c r="X28" i="15"/>
  <c r="AI27" i="15"/>
  <c r="AJ27" i="15" s="1"/>
  <c r="Y27" i="15"/>
  <c r="X27" i="15"/>
  <c r="AI26" i="15"/>
  <c r="AJ26" i="15" s="1"/>
  <c r="Y26" i="15"/>
  <c r="X26" i="15"/>
  <c r="AI25" i="15"/>
  <c r="AJ25" i="15" s="1"/>
  <c r="Y25" i="15"/>
  <c r="X25" i="15"/>
  <c r="AI24" i="15"/>
  <c r="AJ24" i="15" s="1"/>
  <c r="Y24" i="15"/>
  <c r="X24" i="15"/>
  <c r="AI23" i="15"/>
  <c r="AJ23" i="15" s="1"/>
  <c r="Y23" i="15"/>
  <c r="X23" i="15"/>
  <c r="AI22" i="15"/>
  <c r="AJ22" i="15" s="1"/>
  <c r="Y22" i="15"/>
  <c r="X22" i="15"/>
  <c r="AI21" i="15"/>
  <c r="AJ21" i="15" s="1"/>
  <c r="Y21" i="15"/>
  <c r="X21" i="15"/>
  <c r="AI20" i="15"/>
  <c r="AJ20" i="15" s="1"/>
  <c r="Y20" i="15"/>
  <c r="X20" i="15"/>
  <c r="AI18" i="15"/>
  <c r="AJ18" i="15" s="1"/>
  <c r="Y18" i="15"/>
  <c r="X18" i="15"/>
  <c r="AI17" i="15"/>
  <c r="AJ17" i="15" s="1"/>
  <c r="Y17" i="15"/>
  <c r="X17" i="15"/>
  <c r="AH16" i="15"/>
  <c r="AG16" i="15"/>
  <c r="AE16" i="15"/>
  <c r="W16" i="15"/>
  <c r="V16" i="15"/>
  <c r="U16" i="15"/>
  <c r="T16" i="15"/>
  <c r="S16" i="15"/>
  <c r="R16" i="15"/>
  <c r="AI15" i="15"/>
  <c r="AJ15" i="15" s="1"/>
  <c r="Y15" i="15"/>
  <c r="X15" i="15"/>
  <c r="AI14" i="15"/>
  <c r="AJ14" i="15" s="1"/>
  <c r="Y14" i="15"/>
  <c r="X14" i="15"/>
  <c r="AI13" i="15"/>
  <c r="AJ13" i="15" s="1"/>
  <c r="Y13" i="15"/>
  <c r="X13" i="15"/>
  <c r="AI12" i="15"/>
  <c r="AJ12" i="15" s="1"/>
  <c r="Y12" i="15"/>
  <c r="X12" i="15"/>
  <c r="AI11" i="15"/>
  <c r="AJ11" i="15" s="1"/>
  <c r="Y11" i="15"/>
  <c r="X11" i="15"/>
  <c r="AI10" i="15"/>
  <c r="Y10" i="15"/>
  <c r="X10" i="15"/>
  <c r="AH9" i="15"/>
  <c r="AG9" i="15"/>
  <c r="AE9" i="15"/>
  <c r="W9" i="15"/>
  <c r="V9" i="15"/>
  <c r="U9" i="15"/>
  <c r="T9" i="15"/>
  <c r="S9" i="15"/>
  <c r="R9" i="15"/>
  <c r="AI28" i="24"/>
  <c r="AI27" i="24"/>
  <c r="AI26" i="24"/>
  <c r="AI25" i="24"/>
  <c r="AI24" i="24"/>
  <c r="AI23" i="24"/>
  <c r="AI22" i="24"/>
  <c r="AI21" i="24"/>
  <c r="AI20" i="24"/>
  <c r="AI18" i="24"/>
  <c r="AI17" i="24"/>
  <c r="Y17" i="24"/>
  <c r="X17" i="24"/>
  <c r="AH16" i="24"/>
  <c r="AG16" i="24"/>
  <c r="W16" i="24"/>
  <c r="V16" i="24"/>
  <c r="T16" i="24"/>
  <c r="S16" i="24"/>
  <c r="R16" i="24"/>
  <c r="AI15" i="24"/>
  <c r="Y15" i="24"/>
  <c r="X15" i="24"/>
  <c r="AI14" i="24"/>
  <c r="Y14" i="24"/>
  <c r="X14" i="24"/>
  <c r="AI13" i="24"/>
  <c r="Y13" i="24"/>
  <c r="X13" i="24"/>
  <c r="AI12" i="24"/>
  <c r="Y12" i="24"/>
  <c r="X12" i="24"/>
  <c r="AI11" i="24"/>
  <c r="Y11" i="24"/>
  <c r="X11" i="24"/>
  <c r="AI10" i="24"/>
  <c r="Y10" i="24"/>
  <c r="X10" i="24"/>
  <c r="AH9" i="24"/>
  <c r="AG9" i="24"/>
  <c r="W9" i="24"/>
  <c r="V9" i="24"/>
  <c r="T9" i="24"/>
  <c r="S9" i="24"/>
  <c r="R9" i="24"/>
  <c r="AI28" i="17"/>
  <c r="Y28" i="17"/>
  <c r="X28" i="17"/>
  <c r="AI27" i="17"/>
  <c r="Y27" i="17"/>
  <c r="X27" i="17"/>
  <c r="AI26" i="17"/>
  <c r="Y26" i="17"/>
  <c r="X26" i="17"/>
  <c r="AI25" i="17"/>
  <c r="Y25" i="17"/>
  <c r="X25" i="17"/>
  <c r="AI24" i="17"/>
  <c r="Y24" i="17"/>
  <c r="X24" i="17"/>
  <c r="AI23" i="17"/>
  <c r="Y23" i="17"/>
  <c r="X23" i="17"/>
  <c r="AI22" i="17"/>
  <c r="Y22" i="17"/>
  <c r="X22" i="17"/>
  <c r="AI21" i="17"/>
  <c r="Y21" i="17"/>
  <c r="X21" i="17"/>
  <c r="AI20" i="17"/>
  <c r="Y20" i="17"/>
  <c r="X20" i="17"/>
  <c r="AI18" i="17"/>
  <c r="Y18" i="17"/>
  <c r="X18" i="17"/>
  <c r="AI17" i="17"/>
  <c r="Y17" i="17"/>
  <c r="X17" i="17"/>
  <c r="AH16" i="17"/>
  <c r="AG16" i="17"/>
  <c r="W16" i="17"/>
  <c r="V16" i="17"/>
  <c r="U16" i="17"/>
  <c r="T16" i="17"/>
  <c r="S16" i="17"/>
  <c r="R16" i="17"/>
  <c r="AI15" i="17"/>
  <c r="Y15" i="17"/>
  <c r="X15" i="17"/>
  <c r="AI14" i="17"/>
  <c r="Y14" i="17"/>
  <c r="X14" i="17"/>
  <c r="AI13" i="17"/>
  <c r="Y13" i="17"/>
  <c r="X13" i="17"/>
  <c r="AI12" i="17"/>
  <c r="Y12" i="17"/>
  <c r="X12" i="17"/>
  <c r="AI11" i="17"/>
  <c r="Y11" i="17"/>
  <c r="X11" i="17"/>
  <c r="Z11" i="17" s="1"/>
  <c r="AE11" i="17" s="1"/>
  <c r="AI10" i="17"/>
  <c r="Y10" i="17"/>
  <c r="X10" i="17"/>
  <c r="AH9" i="17"/>
  <c r="AG9" i="17"/>
  <c r="W9" i="17"/>
  <c r="V9" i="17"/>
  <c r="U9" i="17"/>
  <c r="T9" i="17"/>
  <c r="S9" i="17"/>
  <c r="R9" i="17"/>
  <c r="AI28" i="25"/>
  <c r="AI27" i="25"/>
  <c r="AI26" i="25"/>
  <c r="AI25" i="25"/>
  <c r="Z25" i="25"/>
  <c r="AE25" i="25" s="1"/>
  <c r="AI24" i="25"/>
  <c r="AI23" i="25"/>
  <c r="AI22" i="25"/>
  <c r="Z22" i="25"/>
  <c r="AE22" i="25" s="1"/>
  <c r="AI21" i="25"/>
  <c r="Z21" i="25"/>
  <c r="AE21" i="25" s="1"/>
  <c r="AI20" i="25"/>
  <c r="AI18" i="25"/>
  <c r="AI17" i="25"/>
  <c r="Y17" i="25"/>
  <c r="Z17" i="25" s="1"/>
  <c r="AE17" i="25" s="1"/>
  <c r="AH16" i="25"/>
  <c r="AG16" i="25"/>
  <c r="W16" i="25"/>
  <c r="V16" i="25"/>
  <c r="U16" i="25"/>
  <c r="T16" i="25"/>
  <c r="S16" i="25"/>
  <c r="R16" i="25"/>
  <c r="AI15" i="25"/>
  <c r="Z15" i="25"/>
  <c r="AE15" i="25" s="1"/>
  <c r="AI14" i="25"/>
  <c r="AI13" i="25"/>
  <c r="Z13" i="25"/>
  <c r="AE13" i="25" s="1"/>
  <c r="AI12" i="25"/>
  <c r="Z12" i="25"/>
  <c r="AE12" i="25" s="1"/>
  <c r="AI11" i="25"/>
  <c r="Z11" i="25"/>
  <c r="AE11" i="25" s="1"/>
  <c r="AI10" i="25"/>
  <c r="Y10" i="25"/>
  <c r="Z10" i="25" s="1"/>
  <c r="AE10" i="25" s="1"/>
  <c r="AH9" i="25"/>
  <c r="AG9" i="25"/>
  <c r="W9" i="25"/>
  <c r="V9" i="25"/>
  <c r="U9" i="25"/>
  <c r="T9" i="25"/>
  <c r="S9" i="25"/>
  <c r="R9" i="25"/>
  <c r="AJ28" i="19"/>
  <c r="AK28" i="19" s="1"/>
  <c r="Z28" i="19"/>
  <c r="Y28" i="19"/>
  <c r="AJ27" i="19"/>
  <c r="AK27" i="19" s="1"/>
  <c r="Z27" i="19"/>
  <c r="Y27" i="19"/>
  <c r="AJ26" i="19"/>
  <c r="AK26" i="19" s="1"/>
  <c r="Z26" i="19"/>
  <c r="Y26" i="19"/>
  <c r="AJ25" i="19"/>
  <c r="AK25" i="19" s="1"/>
  <c r="Z25" i="19"/>
  <c r="Y25" i="19"/>
  <c r="AJ24" i="19"/>
  <c r="AK24" i="19" s="1"/>
  <c r="Z24" i="19"/>
  <c r="Y24" i="19"/>
  <c r="AJ23" i="19"/>
  <c r="AK23" i="19" s="1"/>
  <c r="Z23" i="19"/>
  <c r="Y23" i="19"/>
  <c r="AJ22" i="19"/>
  <c r="AK22" i="19" s="1"/>
  <c r="Z22" i="19"/>
  <c r="Y22" i="19"/>
  <c r="AJ21" i="19"/>
  <c r="AK21" i="19" s="1"/>
  <c r="Z21" i="19"/>
  <c r="Y21" i="19"/>
  <c r="AJ20" i="19"/>
  <c r="AK20" i="19" s="1"/>
  <c r="Z20" i="19"/>
  <c r="Y20" i="19"/>
  <c r="AJ18" i="19"/>
  <c r="AK18" i="19" s="1"/>
  <c r="Z18" i="19"/>
  <c r="Y18" i="19"/>
  <c r="AJ17" i="19"/>
  <c r="AK17" i="19" s="1"/>
  <c r="Z17" i="19"/>
  <c r="Y17" i="19"/>
  <c r="AI16" i="19"/>
  <c r="AH16" i="19"/>
  <c r="AF16" i="19"/>
  <c r="X16" i="19"/>
  <c r="W16" i="19"/>
  <c r="V16" i="19"/>
  <c r="U16" i="19"/>
  <c r="T16" i="19"/>
  <c r="S16" i="19"/>
  <c r="AJ15" i="19"/>
  <c r="AK15" i="19" s="1"/>
  <c r="Z15" i="19"/>
  <c r="Y15" i="19"/>
  <c r="AJ14" i="19"/>
  <c r="AK14" i="19" s="1"/>
  <c r="Z14" i="19"/>
  <c r="Y14" i="19"/>
  <c r="AJ13" i="19"/>
  <c r="AK13" i="19" s="1"/>
  <c r="Z13" i="19"/>
  <c r="Y13" i="19"/>
  <c r="AJ12" i="19"/>
  <c r="AK12" i="19" s="1"/>
  <c r="Z12" i="19"/>
  <c r="Y12" i="19"/>
  <c r="AJ11" i="19"/>
  <c r="AK11" i="19" s="1"/>
  <c r="Z11" i="19"/>
  <c r="Y11" i="19"/>
  <c r="AJ10" i="19"/>
  <c r="AK10" i="19" s="1"/>
  <c r="Z10" i="19"/>
  <c r="Y10" i="19"/>
  <c r="AI9" i="19"/>
  <c r="AH9" i="19"/>
  <c r="AF9" i="19"/>
  <c r="X9" i="19"/>
  <c r="W9" i="19"/>
  <c r="V9" i="19"/>
  <c r="U9" i="19"/>
  <c r="T9" i="19"/>
  <c r="S9" i="19"/>
  <c r="AI28" i="20"/>
  <c r="AJ28" i="20" s="1"/>
  <c r="Y28" i="20"/>
  <c r="X28" i="20"/>
  <c r="AI27" i="20"/>
  <c r="AJ27" i="20" s="1"/>
  <c r="Y27" i="20"/>
  <c r="X27" i="20"/>
  <c r="AI26" i="20"/>
  <c r="AJ26" i="20" s="1"/>
  <c r="Y26" i="20"/>
  <c r="X26" i="20"/>
  <c r="AI25" i="20"/>
  <c r="AJ25" i="20" s="1"/>
  <c r="Y25" i="20"/>
  <c r="X25" i="20"/>
  <c r="AI24" i="20"/>
  <c r="AJ24" i="20" s="1"/>
  <c r="Y24" i="20"/>
  <c r="X24" i="20"/>
  <c r="AI23" i="20"/>
  <c r="AJ23" i="20" s="1"/>
  <c r="Y23" i="20"/>
  <c r="X23" i="20"/>
  <c r="AI22" i="20"/>
  <c r="AJ22" i="20" s="1"/>
  <c r="Y22" i="20"/>
  <c r="X22" i="20"/>
  <c r="AI21" i="20"/>
  <c r="AJ21" i="20" s="1"/>
  <c r="Y21" i="20"/>
  <c r="X21" i="20"/>
  <c r="AI20" i="20"/>
  <c r="AJ20" i="20" s="1"/>
  <c r="Y20" i="20"/>
  <c r="X20" i="20"/>
  <c r="AI18" i="20"/>
  <c r="AJ18" i="20" s="1"/>
  <c r="Y18" i="20"/>
  <c r="X18" i="20"/>
  <c r="AI17" i="20"/>
  <c r="AJ17" i="20" s="1"/>
  <c r="Y17" i="20"/>
  <c r="X17" i="20"/>
  <c r="AH16" i="20"/>
  <c r="AG16" i="20"/>
  <c r="AE16" i="20"/>
  <c r="W16" i="20"/>
  <c r="V16" i="20"/>
  <c r="U16" i="20"/>
  <c r="T16" i="20"/>
  <c r="S16" i="20"/>
  <c r="R16" i="20"/>
  <c r="AI15" i="20"/>
  <c r="AJ15" i="20" s="1"/>
  <c r="Y15" i="20"/>
  <c r="X15" i="20"/>
  <c r="AI14" i="20"/>
  <c r="AJ14" i="20" s="1"/>
  <c r="Y14" i="20"/>
  <c r="X14" i="20"/>
  <c r="AI13" i="20"/>
  <c r="AJ13" i="20" s="1"/>
  <c r="Y13" i="20"/>
  <c r="X13" i="20"/>
  <c r="AI12" i="20"/>
  <c r="AJ12" i="20" s="1"/>
  <c r="Y12" i="20"/>
  <c r="X12" i="20"/>
  <c r="AI11" i="20"/>
  <c r="AJ11" i="20" s="1"/>
  <c r="Y11" i="20"/>
  <c r="X11" i="20"/>
  <c r="AI10" i="20"/>
  <c r="Y10" i="20"/>
  <c r="X10" i="20"/>
  <c r="AH9" i="20"/>
  <c r="AG9" i="20"/>
  <c r="AG29" i="20" s="1"/>
  <c r="AE9" i="20"/>
  <c r="W9" i="20"/>
  <c r="V9" i="20"/>
  <c r="U9" i="20"/>
  <c r="T9" i="20"/>
  <c r="S9" i="20"/>
  <c r="R9" i="20"/>
  <c r="AI28" i="21"/>
  <c r="Y28" i="21"/>
  <c r="X28" i="21"/>
  <c r="AI27" i="21"/>
  <c r="Y27" i="21"/>
  <c r="X27" i="21"/>
  <c r="AI26" i="21"/>
  <c r="Y26" i="21"/>
  <c r="X26" i="21"/>
  <c r="AI25" i="21"/>
  <c r="Y25" i="21"/>
  <c r="X25" i="21"/>
  <c r="AI24" i="21"/>
  <c r="Y24" i="21"/>
  <c r="X24" i="21"/>
  <c r="AI23" i="21"/>
  <c r="Y23" i="21"/>
  <c r="X23" i="21"/>
  <c r="AI22" i="21"/>
  <c r="Y22" i="21"/>
  <c r="X22" i="21"/>
  <c r="AI21" i="21"/>
  <c r="Y21" i="21"/>
  <c r="X21" i="21"/>
  <c r="AI20" i="21"/>
  <c r="Y20" i="21"/>
  <c r="X20" i="21"/>
  <c r="AI18" i="21"/>
  <c r="Y18" i="21"/>
  <c r="X18" i="21"/>
  <c r="AI17" i="21"/>
  <c r="Y17" i="21"/>
  <c r="X17" i="21"/>
  <c r="AH16" i="21"/>
  <c r="AG16" i="21"/>
  <c r="W16" i="21"/>
  <c r="V16" i="21"/>
  <c r="U16" i="21"/>
  <c r="T16" i="21"/>
  <c r="S16" i="21"/>
  <c r="R16" i="21"/>
  <c r="AI15" i="21"/>
  <c r="Y15" i="21"/>
  <c r="X15" i="21"/>
  <c r="AI14" i="21"/>
  <c r="Y14" i="21"/>
  <c r="X14" i="21"/>
  <c r="AI13" i="21"/>
  <c r="Y13" i="21"/>
  <c r="X13" i="21"/>
  <c r="AI12" i="21"/>
  <c r="Y12" i="21"/>
  <c r="X12" i="21"/>
  <c r="AI11" i="21"/>
  <c r="Y11" i="21"/>
  <c r="X11" i="21"/>
  <c r="AI10" i="21"/>
  <c r="Y10" i="21"/>
  <c r="Z10" i="21" s="1"/>
  <c r="AE10" i="21" s="1"/>
  <c r="AH9" i="21"/>
  <c r="AG9" i="21"/>
  <c r="W9" i="21"/>
  <c r="V9" i="21"/>
  <c r="U9" i="21"/>
  <c r="T9" i="21"/>
  <c r="R9" i="21"/>
  <c r="G10" i="20"/>
  <c r="G10" i="21"/>
  <c r="K10" i="21"/>
  <c r="L10" i="21" s="1"/>
  <c r="K11" i="21"/>
  <c r="L11" i="21" s="1"/>
  <c r="K12" i="21"/>
  <c r="L12" i="21" s="1"/>
  <c r="K13" i="21"/>
  <c r="K14" i="21"/>
  <c r="L14" i="21" s="1"/>
  <c r="K15" i="21"/>
  <c r="L15" i="21" s="1"/>
  <c r="K28" i="23"/>
  <c r="L28" i="23" s="1"/>
  <c r="K27" i="23"/>
  <c r="L27" i="23" s="1"/>
  <c r="K26" i="23"/>
  <c r="L26" i="23" s="1"/>
  <c r="K25" i="23"/>
  <c r="L25" i="23" s="1"/>
  <c r="K24" i="23"/>
  <c r="L24" i="23" s="1"/>
  <c r="K23" i="23"/>
  <c r="L23" i="23" s="1"/>
  <c r="K22" i="23"/>
  <c r="K21" i="23"/>
  <c r="L21" i="23" s="1"/>
  <c r="K20" i="23"/>
  <c r="L20" i="23" s="1"/>
  <c r="K18" i="23"/>
  <c r="L18" i="23" s="1"/>
  <c r="K17" i="23"/>
  <c r="J16" i="23"/>
  <c r="I16" i="23"/>
  <c r="K15" i="23"/>
  <c r="L15" i="23" s="1"/>
  <c r="K14" i="23"/>
  <c r="L14" i="23" s="1"/>
  <c r="K13" i="23"/>
  <c r="L13" i="23" s="1"/>
  <c r="K12" i="23"/>
  <c r="L12" i="23" s="1"/>
  <c r="K11" i="23"/>
  <c r="K10" i="23"/>
  <c r="J9" i="23"/>
  <c r="I9" i="23"/>
  <c r="K28" i="15"/>
  <c r="L28" i="15" s="1"/>
  <c r="K27" i="15"/>
  <c r="L27" i="15" s="1"/>
  <c r="K26" i="15"/>
  <c r="L26" i="15" s="1"/>
  <c r="K25" i="15"/>
  <c r="L25" i="15" s="1"/>
  <c r="K24" i="15"/>
  <c r="L24" i="15" s="1"/>
  <c r="K23" i="15"/>
  <c r="L23" i="15" s="1"/>
  <c r="K22" i="15"/>
  <c r="L22" i="15" s="1"/>
  <c r="K21" i="15"/>
  <c r="L21" i="15" s="1"/>
  <c r="K20" i="15"/>
  <c r="K18" i="15"/>
  <c r="L18" i="15" s="1"/>
  <c r="K17" i="15"/>
  <c r="L17" i="15" s="1"/>
  <c r="J16" i="15"/>
  <c r="I16" i="15"/>
  <c r="K15" i="15"/>
  <c r="L15" i="15" s="1"/>
  <c r="K14" i="15"/>
  <c r="L14" i="15" s="1"/>
  <c r="K13" i="15"/>
  <c r="L13" i="15" s="1"/>
  <c r="K12" i="15"/>
  <c r="L12" i="15" s="1"/>
  <c r="K11" i="15"/>
  <c r="L11" i="15" s="1"/>
  <c r="K10" i="15"/>
  <c r="J9" i="15"/>
  <c r="I9" i="15"/>
  <c r="K28" i="24"/>
  <c r="L28" i="24" s="1"/>
  <c r="K27" i="24"/>
  <c r="L27" i="24" s="1"/>
  <c r="K26" i="24"/>
  <c r="L26" i="24" s="1"/>
  <c r="K25" i="24"/>
  <c r="L25" i="24" s="1"/>
  <c r="K24" i="24"/>
  <c r="L24" i="24" s="1"/>
  <c r="K23" i="24"/>
  <c r="L23" i="24" s="1"/>
  <c r="K22" i="24"/>
  <c r="L22" i="24" s="1"/>
  <c r="K21" i="24"/>
  <c r="L21" i="24" s="1"/>
  <c r="K20" i="24"/>
  <c r="L20" i="24" s="1"/>
  <c r="K18" i="24"/>
  <c r="L18" i="24" s="1"/>
  <c r="K17" i="24"/>
  <c r="L17" i="24" s="1"/>
  <c r="J16" i="24"/>
  <c r="I16" i="24"/>
  <c r="K15" i="24"/>
  <c r="L15" i="24" s="1"/>
  <c r="K14" i="24"/>
  <c r="L14" i="24" s="1"/>
  <c r="K13" i="24"/>
  <c r="L13" i="24" s="1"/>
  <c r="K12" i="24"/>
  <c r="L12" i="24" s="1"/>
  <c r="K11" i="24"/>
  <c r="L11" i="24" s="1"/>
  <c r="K10" i="24"/>
  <c r="J9" i="24"/>
  <c r="I9" i="24"/>
  <c r="K28" i="17"/>
  <c r="K27" i="17"/>
  <c r="K26" i="17"/>
  <c r="K25" i="17"/>
  <c r="K24" i="17"/>
  <c r="K23" i="17"/>
  <c r="K22" i="17"/>
  <c r="M22" i="17" s="1"/>
  <c r="P22" i="17" s="1"/>
  <c r="K21" i="17"/>
  <c r="K20" i="17"/>
  <c r="K18" i="17"/>
  <c r="M18" i="17" s="1"/>
  <c r="Q18" i="17" s="1"/>
  <c r="K17" i="17"/>
  <c r="J16" i="17"/>
  <c r="I16" i="17"/>
  <c r="K15" i="17"/>
  <c r="K14" i="17"/>
  <c r="K13" i="17"/>
  <c r="K12" i="17"/>
  <c r="K11" i="17"/>
  <c r="K10" i="17"/>
  <c r="M10" i="17" s="1"/>
  <c r="P10" i="17" s="1"/>
  <c r="J9" i="17"/>
  <c r="I9" i="17"/>
  <c r="K28" i="25"/>
  <c r="K27" i="25"/>
  <c r="L27" i="25" s="1"/>
  <c r="K26" i="25"/>
  <c r="L26" i="25" s="1"/>
  <c r="K25" i="25"/>
  <c r="L25" i="25" s="1"/>
  <c r="K24" i="25"/>
  <c r="L24" i="25" s="1"/>
  <c r="K23" i="25"/>
  <c r="K22" i="25"/>
  <c r="L22" i="25" s="1"/>
  <c r="K21" i="25"/>
  <c r="L21" i="25" s="1"/>
  <c r="K20" i="25"/>
  <c r="L20" i="25" s="1"/>
  <c r="K18" i="25"/>
  <c r="L18" i="25" s="1"/>
  <c r="K17" i="25"/>
  <c r="J16" i="25"/>
  <c r="I16" i="25"/>
  <c r="K15" i="25"/>
  <c r="L15" i="25" s="1"/>
  <c r="K14" i="25"/>
  <c r="L14" i="25" s="1"/>
  <c r="K13" i="25"/>
  <c r="L13" i="25" s="1"/>
  <c r="K12" i="25"/>
  <c r="L12" i="25" s="1"/>
  <c r="K11" i="25"/>
  <c r="L11" i="25" s="1"/>
  <c r="K10" i="25"/>
  <c r="J9" i="25"/>
  <c r="I9" i="25"/>
  <c r="K28" i="19"/>
  <c r="L28" i="19" s="1"/>
  <c r="K27" i="19"/>
  <c r="L27" i="19" s="1"/>
  <c r="K26" i="19"/>
  <c r="L26" i="19" s="1"/>
  <c r="K25" i="19"/>
  <c r="L25" i="19" s="1"/>
  <c r="K24" i="19"/>
  <c r="L24" i="19" s="1"/>
  <c r="K23" i="19"/>
  <c r="L23" i="19" s="1"/>
  <c r="K22" i="19"/>
  <c r="L22" i="19" s="1"/>
  <c r="K21" i="19"/>
  <c r="L21" i="19" s="1"/>
  <c r="K20" i="19"/>
  <c r="K18" i="19"/>
  <c r="L18" i="19" s="1"/>
  <c r="K17" i="19"/>
  <c r="L17" i="19" s="1"/>
  <c r="J16" i="19"/>
  <c r="I16" i="19"/>
  <c r="L15" i="19"/>
  <c r="L14" i="19"/>
  <c r="L13" i="19"/>
  <c r="L12" i="19"/>
  <c r="L11" i="19"/>
  <c r="J9" i="19"/>
  <c r="I9" i="19"/>
  <c r="K28" i="20"/>
  <c r="L28" i="20" s="1"/>
  <c r="K27" i="20"/>
  <c r="K26" i="20"/>
  <c r="K25" i="20"/>
  <c r="K24" i="20"/>
  <c r="L24" i="20" s="1"/>
  <c r="K23" i="20"/>
  <c r="K22" i="20"/>
  <c r="K21" i="20"/>
  <c r="K20" i="20"/>
  <c r="L20" i="20" s="1"/>
  <c r="K18" i="20"/>
  <c r="L18" i="20" s="1"/>
  <c r="K17" i="20"/>
  <c r="K15" i="20"/>
  <c r="K14" i="20"/>
  <c r="L14" i="20" s="1"/>
  <c r="K13" i="20"/>
  <c r="K12" i="20"/>
  <c r="K11" i="20"/>
  <c r="K10" i="20"/>
  <c r="L10" i="20" s="1"/>
  <c r="J9" i="20"/>
  <c r="I9" i="20"/>
  <c r="H9" i="20"/>
  <c r="H16" i="20"/>
  <c r="K28" i="21"/>
  <c r="L28" i="21" s="1"/>
  <c r="K27" i="21"/>
  <c r="L27" i="21" s="1"/>
  <c r="K26" i="21"/>
  <c r="L26" i="21" s="1"/>
  <c r="K25" i="21"/>
  <c r="L25" i="21" s="1"/>
  <c r="K24" i="21"/>
  <c r="L24" i="21" s="1"/>
  <c r="K23" i="21"/>
  <c r="L23" i="21" s="1"/>
  <c r="K22" i="21"/>
  <c r="L22" i="21" s="1"/>
  <c r="K21" i="21"/>
  <c r="L21" i="21" s="1"/>
  <c r="K20" i="21"/>
  <c r="L20" i="21" s="1"/>
  <c r="K18" i="21"/>
  <c r="L18" i="21" s="1"/>
  <c r="K17" i="21"/>
  <c r="L17" i="21" s="1"/>
  <c r="Q28" i="23"/>
  <c r="P28" i="23"/>
  <c r="N28" i="23"/>
  <c r="Q27" i="23"/>
  <c r="P27" i="23"/>
  <c r="N27" i="23"/>
  <c r="Q26" i="23"/>
  <c r="P26" i="23"/>
  <c r="N26" i="23"/>
  <c r="Q25" i="23"/>
  <c r="P25" i="23"/>
  <c r="N25" i="23"/>
  <c r="Q24" i="23"/>
  <c r="P24" i="23"/>
  <c r="N24" i="23"/>
  <c r="Q23" i="23"/>
  <c r="P23" i="23"/>
  <c r="N23" i="23"/>
  <c r="Q22" i="23"/>
  <c r="P22" i="23"/>
  <c r="N22" i="23"/>
  <c r="L22" i="23"/>
  <c r="Q21" i="23"/>
  <c r="P21" i="23"/>
  <c r="N21" i="23"/>
  <c r="Q20" i="23"/>
  <c r="P20" i="23"/>
  <c r="N20" i="23"/>
  <c r="Q18" i="23"/>
  <c r="P18" i="23"/>
  <c r="N18" i="23"/>
  <c r="Q17" i="23"/>
  <c r="P17" i="23"/>
  <c r="N17" i="23"/>
  <c r="O16" i="23"/>
  <c r="M16" i="23"/>
  <c r="H16" i="23"/>
  <c r="Q15" i="23"/>
  <c r="P15" i="23"/>
  <c r="N15" i="23"/>
  <c r="Q14" i="23"/>
  <c r="P14" i="23"/>
  <c r="N14" i="23"/>
  <c r="Q13" i="23"/>
  <c r="P13" i="23"/>
  <c r="N13" i="23"/>
  <c r="Q12" i="23"/>
  <c r="P12" i="23"/>
  <c r="N12" i="23"/>
  <c r="Q11" i="23"/>
  <c r="P11" i="23"/>
  <c r="N11" i="23"/>
  <c r="L11" i="23"/>
  <c r="Q10" i="23"/>
  <c r="P10" i="23"/>
  <c r="N10" i="23"/>
  <c r="O9" i="23"/>
  <c r="M9" i="23"/>
  <c r="H9" i="23"/>
  <c r="Q28" i="15"/>
  <c r="P28" i="15"/>
  <c r="N28" i="15"/>
  <c r="Q27" i="15"/>
  <c r="P27" i="15"/>
  <c r="N27" i="15"/>
  <c r="Q26" i="15"/>
  <c r="P26" i="15"/>
  <c r="N26" i="15"/>
  <c r="Q25" i="15"/>
  <c r="P25" i="15"/>
  <c r="N25" i="15"/>
  <c r="Q24" i="15"/>
  <c r="P24" i="15"/>
  <c r="N24" i="15"/>
  <c r="Q23" i="15"/>
  <c r="P23" i="15"/>
  <c r="N23" i="15"/>
  <c r="Q22" i="15"/>
  <c r="P22" i="15"/>
  <c r="N22" i="15"/>
  <c r="Q21" i="15"/>
  <c r="P21" i="15"/>
  <c r="N21" i="15"/>
  <c r="Q20" i="15"/>
  <c r="P20" i="15"/>
  <c r="N20" i="15"/>
  <c r="Q18" i="15"/>
  <c r="P18" i="15"/>
  <c r="N18" i="15"/>
  <c r="Q17" i="15"/>
  <c r="P17" i="15"/>
  <c r="N17" i="15"/>
  <c r="O16" i="15"/>
  <c r="M16" i="15"/>
  <c r="H16" i="15"/>
  <c r="Q15" i="15"/>
  <c r="P15" i="15"/>
  <c r="N15" i="15"/>
  <c r="Q14" i="15"/>
  <c r="P14" i="15"/>
  <c r="N14" i="15"/>
  <c r="Q13" i="15"/>
  <c r="P13" i="15"/>
  <c r="N13" i="15"/>
  <c r="Q12" i="15"/>
  <c r="P12" i="15"/>
  <c r="N12" i="15"/>
  <c r="Q11" i="15"/>
  <c r="P11" i="15"/>
  <c r="N11" i="15"/>
  <c r="Q10" i="15"/>
  <c r="P10" i="15"/>
  <c r="N10" i="15"/>
  <c r="L10" i="15"/>
  <c r="O9" i="15"/>
  <c r="M9" i="15"/>
  <c r="H9" i="15"/>
  <c r="Q28" i="24"/>
  <c r="P28" i="24"/>
  <c r="N28" i="24"/>
  <c r="Q27" i="24"/>
  <c r="P27" i="24"/>
  <c r="N27" i="24"/>
  <c r="Q26" i="24"/>
  <c r="P26" i="24"/>
  <c r="N26" i="24"/>
  <c r="Q25" i="24"/>
  <c r="P25" i="24"/>
  <c r="N25" i="24"/>
  <c r="Q24" i="24"/>
  <c r="P24" i="24"/>
  <c r="N24" i="24"/>
  <c r="Q23" i="24"/>
  <c r="P23" i="24"/>
  <c r="N23" i="24"/>
  <c r="Q22" i="24"/>
  <c r="P22" i="24"/>
  <c r="N22" i="24"/>
  <c r="Q21" i="24"/>
  <c r="P21" i="24"/>
  <c r="N21" i="24"/>
  <c r="Q20" i="24"/>
  <c r="P20" i="24"/>
  <c r="N20" i="24"/>
  <c r="Q18" i="24"/>
  <c r="P18" i="24"/>
  <c r="N18" i="24"/>
  <c r="Q17" i="24"/>
  <c r="P17" i="24"/>
  <c r="N17" i="24"/>
  <c r="O16" i="24"/>
  <c r="M16" i="24"/>
  <c r="H16" i="24"/>
  <c r="Q15" i="24"/>
  <c r="P15" i="24"/>
  <c r="N15" i="24"/>
  <c r="Q14" i="24"/>
  <c r="P14" i="24"/>
  <c r="N14" i="24"/>
  <c r="Q13" i="24"/>
  <c r="P13" i="24"/>
  <c r="N13" i="24"/>
  <c r="Q12" i="24"/>
  <c r="P12" i="24"/>
  <c r="N12" i="24"/>
  <c r="Q11" i="24"/>
  <c r="P11" i="24"/>
  <c r="N11" i="24"/>
  <c r="Q10" i="24"/>
  <c r="P10" i="24"/>
  <c r="N10" i="24"/>
  <c r="O9" i="24"/>
  <c r="M9" i="24"/>
  <c r="H9" i="24"/>
  <c r="Q22" i="17"/>
  <c r="O16" i="17"/>
  <c r="H16" i="17"/>
  <c r="O9" i="17"/>
  <c r="H9" i="17"/>
  <c r="Q28" i="25"/>
  <c r="P28" i="25"/>
  <c r="N28" i="25"/>
  <c r="L28" i="25"/>
  <c r="Q27" i="25"/>
  <c r="P27" i="25"/>
  <c r="N27" i="25"/>
  <c r="Q26" i="25"/>
  <c r="P26" i="25"/>
  <c r="N26" i="25"/>
  <c r="Q25" i="25"/>
  <c r="P25" i="25"/>
  <c r="N25" i="25"/>
  <c r="Q24" i="25"/>
  <c r="P24" i="25"/>
  <c r="N24" i="25"/>
  <c r="Q23" i="25"/>
  <c r="P23" i="25"/>
  <c r="N23" i="25"/>
  <c r="L23" i="25"/>
  <c r="Q22" i="25"/>
  <c r="P22" i="25"/>
  <c r="N22" i="25"/>
  <c r="Q21" i="25"/>
  <c r="P21" i="25"/>
  <c r="N21" i="25"/>
  <c r="Q20" i="25"/>
  <c r="P20" i="25"/>
  <c r="N20" i="25"/>
  <c r="Q18" i="25"/>
  <c r="P18" i="25"/>
  <c r="N18" i="25"/>
  <c r="Q17" i="25"/>
  <c r="P17" i="25"/>
  <c r="N17" i="25"/>
  <c r="O16" i="25"/>
  <c r="M16" i="25"/>
  <c r="H16" i="25"/>
  <c r="Q15" i="25"/>
  <c r="P15" i="25"/>
  <c r="N15" i="25"/>
  <c r="Q14" i="25"/>
  <c r="P14" i="25"/>
  <c r="N14" i="25"/>
  <c r="Q13" i="25"/>
  <c r="P13" i="25"/>
  <c r="N13" i="25"/>
  <c r="Q12" i="25"/>
  <c r="P12" i="25"/>
  <c r="N12" i="25"/>
  <c r="Q11" i="25"/>
  <c r="P11" i="25"/>
  <c r="N11" i="25"/>
  <c r="Q10" i="25"/>
  <c r="P10" i="25"/>
  <c r="N10" i="25"/>
  <c r="O9" i="25"/>
  <c r="M9" i="25"/>
  <c r="H9" i="25"/>
  <c r="R28" i="19"/>
  <c r="Q28" i="19"/>
  <c r="N28" i="19"/>
  <c r="R27" i="19"/>
  <c r="Q27" i="19"/>
  <c r="N27" i="19"/>
  <c r="R26" i="19"/>
  <c r="Q26" i="19"/>
  <c r="N26" i="19"/>
  <c r="R25" i="19"/>
  <c r="Q25" i="19"/>
  <c r="N25" i="19"/>
  <c r="R24" i="19"/>
  <c r="Q24" i="19"/>
  <c r="N24" i="19"/>
  <c r="R23" i="19"/>
  <c r="Q23" i="19"/>
  <c r="N23" i="19"/>
  <c r="R22" i="19"/>
  <c r="Q22" i="19"/>
  <c r="N22" i="19"/>
  <c r="R21" i="19"/>
  <c r="Q21" i="19"/>
  <c r="N21" i="19"/>
  <c r="R20" i="19"/>
  <c r="Q20" i="19"/>
  <c r="N20" i="19"/>
  <c r="R18" i="19"/>
  <c r="Q18" i="19"/>
  <c r="N18" i="19"/>
  <c r="R17" i="19"/>
  <c r="Q17" i="19"/>
  <c r="N17" i="19"/>
  <c r="P16" i="19"/>
  <c r="M16" i="19"/>
  <c r="H16" i="19"/>
  <c r="R15" i="19"/>
  <c r="Q15" i="19"/>
  <c r="N15" i="19"/>
  <c r="R14" i="19"/>
  <c r="Q14" i="19"/>
  <c r="N14" i="19"/>
  <c r="R13" i="19"/>
  <c r="Q13" i="19"/>
  <c r="N13" i="19"/>
  <c r="R12" i="19"/>
  <c r="Q12" i="19"/>
  <c r="N12" i="19"/>
  <c r="R11" i="19"/>
  <c r="Q11" i="19"/>
  <c r="N11" i="19"/>
  <c r="R10" i="19"/>
  <c r="Q10" i="19"/>
  <c r="N10" i="19"/>
  <c r="P9" i="19"/>
  <c r="M9" i="19"/>
  <c r="H9" i="19"/>
  <c r="Q28" i="20"/>
  <c r="P28" i="20"/>
  <c r="N28" i="20"/>
  <c r="Q27" i="20"/>
  <c r="P27" i="20"/>
  <c r="N27" i="20"/>
  <c r="L27" i="20"/>
  <c r="Q26" i="20"/>
  <c r="P26" i="20"/>
  <c r="N26" i="20"/>
  <c r="Q25" i="20"/>
  <c r="P25" i="20"/>
  <c r="N25" i="20"/>
  <c r="Q24" i="20"/>
  <c r="P24" i="20"/>
  <c r="N24" i="20"/>
  <c r="Q23" i="20"/>
  <c r="P23" i="20"/>
  <c r="N23" i="20"/>
  <c r="Q22" i="20"/>
  <c r="P22" i="20"/>
  <c r="N22" i="20"/>
  <c r="Q21" i="20"/>
  <c r="P21" i="20"/>
  <c r="N21" i="20"/>
  <c r="Q20" i="20"/>
  <c r="P20" i="20"/>
  <c r="N20" i="20"/>
  <c r="Q18" i="20"/>
  <c r="P18" i="20"/>
  <c r="N18" i="20"/>
  <c r="Q17" i="20"/>
  <c r="P17" i="20"/>
  <c r="N17" i="20"/>
  <c r="L17" i="20"/>
  <c r="O16" i="20"/>
  <c r="M16" i="20"/>
  <c r="Q15" i="20"/>
  <c r="P15" i="20"/>
  <c r="N15" i="20"/>
  <c r="Q14" i="20"/>
  <c r="P14" i="20"/>
  <c r="N14" i="20"/>
  <c r="Q13" i="20"/>
  <c r="P13" i="20"/>
  <c r="N13" i="20"/>
  <c r="L13" i="20"/>
  <c r="Q12" i="20"/>
  <c r="P12" i="20"/>
  <c r="N12" i="20"/>
  <c r="Q11" i="20"/>
  <c r="P11" i="20"/>
  <c r="N11" i="20"/>
  <c r="Q10" i="20"/>
  <c r="P10" i="20"/>
  <c r="N10" i="20"/>
  <c r="O9" i="20"/>
  <c r="M9" i="20"/>
  <c r="Q28" i="21"/>
  <c r="P28" i="21"/>
  <c r="N28" i="21"/>
  <c r="Q27" i="21"/>
  <c r="P27" i="21"/>
  <c r="N27" i="21"/>
  <c r="Q26" i="21"/>
  <c r="P26" i="21"/>
  <c r="N26" i="21"/>
  <c r="Q25" i="21"/>
  <c r="P25" i="21"/>
  <c r="N25" i="21"/>
  <c r="Q24" i="21"/>
  <c r="P24" i="21"/>
  <c r="N24" i="21"/>
  <c r="Q23" i="21"/>
  <c r="P23" i="21"/>
  <c r="N23" i="21"/>
  <c r="Q22" i="21"/>
  <c r="P22" i="21"/>
  <c r="N22" i="21"/>
  <c r="Q21" i="21"/>
  <c r="P21" i="21"/>
  <c r="N21" i="21"/>
  <c r="Q20" i="21"/>
  <c r="P20" i="21"/>
  <c r="N20" i="21"/>
  <c r="Q18" i="21"/>
  <c r="P18" i="21"/>
  <c r="N18" i="21"/>
  <c r="Q17" i="21"/>
  <c r="P17" i="21"/>
  <c r="N17" i="21"/>
  <c r="O16" i="21"/>
  <c r="M16" i="21"/>
  <c r="J16" i="21"/>
  <c r="I16" i="21"/>
  <c r="H16" i="21"/>
  <c r="Q15" i="21"/>
  <c r="P15" i="21"/>
  <c r="N15" i="21"/>
  <c r="Q14" i="21"/>
  <c r="P14" i="21"/>
  <c r="N14" i="21"/>
  <c r="Q13" i="21"/>
  <c r="P13" i="21"/>
  <c r="N13" i="21"/>
  <c r="Q12" i="21"/>
  <c r="P12" i="21"/>
  <c r="N12" i="21"/>
  <c r="Q11" i="21"/>
  <c r="S11" i="21" s="1"/>
  <c r="S9" i="21" s="1"/>
  <c r="P11" i="21"/>
  <c r="N11" i="21"/>
  <c r="Q10" i="21"/>
  <c r="P10" i="21"/>
  <c r="N10" i="21"/>
  <c r="O9" i="21"/>
  <c r="M9" i="21"/>
  <c r="J9" i="21"/>
  <c r="I9" i="21"/>
  <c r="H9" i="21"/>
  <c r="K28" i="22"/>
  <c r="L28" i="22" s="1"/>
  <c r="K27" i="22"/>
  <c r="L27" i="22" s="1"/>
  <c r="K26" i="22"/>
  <c r="L26" i="22" s="1"/>
  <c r="K25" i="22"/>
  <c r="L25" i="22" s="1"/>
  <c r="K24" i="22"/>
  <c r="L24" i="22" s="1"/>
  <c r="K23" i="22"/>
  <c r="L23" i="22" s="1"/>
  <c r="K22" i="22"/>
  <c r="L22" i="22" s="1"/>
  <c r="K21" i="22"/>
  <c r="L21" i="22" s="1"/>
  <c r="K20" i="22"/>
  <c r="L20" i="22" s="1"/>
  <c r="K18" i="22"/>
  <c r="L18" i="22" s="1"/>
  <c r="K17" i="22"/>
  <c r="K15" i="22"/>
  <c r="L15" i="22" s="1"/>
  <c r="K14" i="22"/>
  <c r="L14" i="22" s="1"/>
  <c r="K13" i="22"/>
  <c r="L13" i="22" s="1"/>
  <c r="K12" i="22"/>
  <c r="L12" i="22" s="1"/>
  <c r="K11" i="22"/>
  <c r="L11" i="22" s="1"/>
  <c r="K10" i="22"/>
  <c r="G28" i="24"/>
  <c r="G27" i="24"/>
  <c r="G26" i="24"/>
  <c r="G25" i="24"/>
  <c r="G24" i="24"/>
  <c r="G23" i="24"/>
  <c r="G22" i="24"/>
  <c r="G21" i="24"/>
  <c r="G20" i="24"/>
  <c r="G18" i="24"/>
  <c r="G17" i="24"/>
  <c r="G15" i="24"/>
  <c r="G14" i="24"/>
  <c r="G13" i="24"/>
  <c r="G12" i="24"/>
  <c r="G11" i="24"/>
  <c r="G10" i="24"/>
  <c r="G28" i="17"/>
  <c r="G27" i="17"/>
  <c r="G26" i="17"/>
  <c r="G25" i="17"/>
  <c r="G24" i="17"/>
  <c r="G23" i="17"/>
  <c r="G22" i="17"/>
  <c r="G21" i="17"/>
  <c r="G20" i="17"/>
  <c r="G18" i="17"/>
  <c r="G17" i="17"/>
  <c r="G15" i="17"/>
  <c r="G14" i="17"/>
  <c r="G13" i="17"/>
  <c r="G12" i="17"/>
  <c r="G11" i="17"/>
  <c r="G10" i="17"/>
  <c r="G28" i="20"/>
  <c r="G27" i="20"/>
  <c r="G26" i="20"/>
  <c r="G25" i="20"/>
  <c r="G24" i="20"/>
  <c r="G23" i="20"/>
  <c r="G22" i="20"/>
  <c r="G21" i="20"/>
  <c r="G20" i="20"/>
  <c r="G18" i="20"/>
  <c r="G17" i="20"/>
  <c r="G15" i="20"/>
  <c r="G14" i="20"/>
  <c r="G13" i="20"/>
  <c r="G12" i="20"/>
  <c r="G11" i="20"/>
  <c r="G28" i="21"/>
  <c r="G27" i="21"/>
  <c r="G26" i="21"/>
  <c r="G25" i="21"/>
  <c r="G24" i="21"/>
  <c r="G23" i="21"/>
  <c r="G22" i="21"/>
  <c r="G21" i="21"/>
  <c r="G20" i="21"/>
  <c r="G18" i="21"/>
  <c r="G17" i="21"/>
  <c r="G15" i="21"/>
  <c r="G14" i="21"/>
  <c r="G13" i="21"/>
  <c r="G12" i="21"/>
  <c r="G11" i="21"/>
  <c r="N10" i="22"/>
  <c r="M9" i="22"/>
  <c r="I9" i="22"/>
  <c r="J16" i="22"/>
  <c r="I16" i="22"/>
  <c r="J9" i="22"/>
  <c r="Q28" i="22"/>
  <c r="P28" i="22"/>
  <c r="N28" i="22"/>
  <c r="Q27" i="22"/>
  <c r="P27" i="22"/>
  <c r="N27" i="22"/>
  <c r="Q26" i="22"/>
  <c r="P26" i="22"/>
  <c r="N26" i="22"/>
  <c r="Q25" i="22"/>
  <c r="P25" i="22"/>
  <c r="N25" i="22"/>
  <c r="Q24" i="22"/>
  <c r="P24" i="22"/>
  <c r="N24" i="22"/>
  <c r="Q23" i="22"/>
  <c r="P23" i="22"/>
  <c r="N23" i="22"/>
  <c r="Q22" i="22"/>
  <c r="P22" i="22"/>
  <c r="N22" i="22"/>
  <c r="Q21" i="22"/>
  <c r="P21" i="22"/>
  <c r="N21" i="22"/>
  <c r="Q20" i="22"/>
  <c r="P20" i="22"/>
  <c r="N20" i="22"/>
  <c r="Q18" i="22"/>
  <c r="P18" i="22"/>
  <c r="N18" i="22"/>
  <c r="Q17" i="22"/>
  <c r="P17" i="22"/>
  <c r="N17" i="22"/>
  <c r="O16" i="22"/>
  <c r="M16" i="22"/>
  <c r="H16" i="22"/>
  <c r="Q15" i="22"/>
  <c r="P15" i="22"/>
  <c r="N15" i="22"/>
  <c r="Q14" i="22"/>
  <c r="P14" i="22"/>
  <c r="N14" i="22"/>
  <c r="Q13" i="22"/>
  <c r="P13" i="22"/>
  <c r="N13" i="22"/>
  <c r="Q12" i="22"/>
  <c r="P12" i="22"/>
  <c r="N12" i="22"/>
  <c r="Q11" i="22"/>
  <c r="P11" i="22"/>
  <c r="N11" i="22"/>
  <c r="P10" i="22"/>
  <c r="O9" i="22"/>
  <c r="H9" i="22"/>
  <c r="Z10" i="20" l="1"/>
  <c r="Z25" i="20"/>
  <c r="Z12" i="23"/>
  <c r="AF12" i="23" s="1"/>
  <c r="AG29" i="25"/>
  <c r="AJ11" i="17"/>
  <c r="V29" i="23"/>
  <c r="X29" i="23" s="1"/>
  <c r="Z22" i="23"/>
  <c r="Z18" i="23"/>
  <c r="AA18" i="23" s="1"/>
  <c r="Z23" i="23"/>
  <c r="AA23" i="23" s="1"/>
  <c r="Z27" i="23"/>
  <c r="AF27" i="23" s="1"/>
  <c r="Z13" i="15"/>
  <c r="Z20" i="15"/>
  <c r="AA20" i="15" s="1"/>
  <c r="Z28" i="15"/>
  <c r="AC28" i="15" s="1"/>
  <c r="AD28" i="15" s="1"/>
  <c r="L18" i="17"/>
  <c r="N18" i="17"/>
  <c r="P18" i="17"/>
  <c r="X29" i="19"/>
  <c r="Z16" i="19"/>
  <c r="AH29" i="19"/>
  <c r="S29" i="20"/>
  <c r="Z12" i="20"/>
  <c r="AC12" i="20" s="1"/>
  <c r="AD12" i="20" s="1"/>
  <c r="Z18" i="20"/>
  <c r="Z23" i="20"/>
  <c r="W29" i="20"/>
  <c r="Z13" i="20"/>
  <c r="AF13" i="20" s="1"/>
  <c r="Z13" i="23"/>
  <c r="AA13" i="23" s="1"/>
  <c r="Y16" i="15"/>
  <c r="Z17" i="17"/>
  <c r="N10" i="17"/>
  <c r="Z21" i="17"/>
  <c r="Z25" i="17"/>
  <c r="L22" i="17"/>
  <c r="N22" i="17"/>
  <c r="Q10" i="17"/>
  <c r="AG29" i="17"/>
  <c r="V29" i="25"/>
  <c r="T29" i="21"/>
  <c r="Z20" i="20"/>
  <c r="AC20" i="20" s="1"/>
  <c r="AD20" i="20" s="1"/>
  <c r="Z28" i="20"/>
  <c r="AC28" i="20" s="1"/>
  <c r="AD28" i="20" s="1"/>
  <c r="V29" i="20"/>
  <c r="Z12" i="17"/>
  <c r="Z24" i="20"/>
  <c r="AF24" i="20" s="1"/>
  <c r="Z15" i="17"/>
  <c r="Z22" i="17"/>
  <c r="AE29" i="15"/>
  <c r="Z24" i="15"/>
  <c r="AF24" i="15" s="1"/>
  <c r="S29" i="23"/>
  <c r="AJ12" i="25"/>
  <c r="X16" i="25"/>
  <c r="Z20" i="17"/>
  <c r="U29" i="23"/>
  <c r="Y29" i="23" s="1"/>
  <c r="Z29" i="23" s="1"/>
  <c r="Z17" i="23"/>
  <c r="AA17" i="23" s="1"/>
  <c r="Z26" i="23"/>
  <c r="AA26" i="23" s="1"/>
  <c r="U29" i="25"/>
  <c r="AJ13" i="25"/>
  <c r="AJ21" i="25"/>
  <c r="AJ25" i="25"/>
  <c r="AJ15" i="25"/>
  <c r="AJ17" i="25"/>
  <c r="AJ22" i="25"/>
  <c r="AJ11" i="25"/>
  <c r="Z18" i="25"/>
  <c r="AE18" i="25" s="1"/>
  <c r="AF18" i="25" s="1"/>
  <c r="Z23" i="25"/>
  <c r="AE23" i="25" s="1"/>
  <c r="AJ23" i="25" s="1"/>
  <c r="Z20" i="25"/>
  <c r="AE20" i="25" s="1"/>
  <c r="AJ20" i="25" s="1"/>
  <c r="Z24" i="25"/>
  <c r="AE24" i="25" s="1"/>
  <c r="AJ24" i="25" s="1"/>
  <c r="Z27" i="25"/>
  <c r="AE27" i="25" s="1"/>
  <c r="AJ27" i="25" s="1"/>
  <c r="W29" i="25"/>
  <c r="Y16" i="25"/>
  <c r="S29" i="21"/>
  <c r="Z17" i="21"/>
  <c r="AC17" i="21" s="1"/>
  <c r="AD17" i="21" s="1"/>
  <c r="Z26" i="21"/>
  <c r="AC26" i="21" s="1"/>
  <c r="AD26" i="21" s="1"/>
  <c r="Z24" i="21"/>
  <c r="AE24" i="21" s="1"/>
  <c r="AJ24" i="21" s="1"/>
  <c r="V29" i="21"/>
  <c r="Z15" i="21"/>
  <c r="AA15" i="21" s="1"/>
  <c r="Z13" i="21"/>
  <c r="AA13" i="21" s="1"/>
  <c r="Z23" i="21"/>
  <c r="Z27" i="21"/>
  <c r="Z25" i="21"/>
  <c r="AE29" i="20"/>
  <c r="Y16" i="20"/>
  <c r="L21" i="20"/>
  <c r="L22" i="20"/>
  <c r="L23" i="20"/>
  <c r="L25" i="20"/>
  <c r="L26" i="20"/>
  <c r="L15" i="20"/>
  <c r="L11" i="20"/>
  <c r="L12" i="20"/>
  <c r="AA10" i="19"/>
  <c r="AG10" i="19" s="1"/>
  <c r="AA24" i="19"/>
  <c r="AG24" i="19" s="1"/>
  <c r="AA17" i="19"/>
  <c r="AG17" i="19" s="1"/>
  <c r="AA22" i="19"/>
  <c r="AG22" i="19" s="1"/>
  <c r="AA25" i="19"/>
  <c r="AB25" i="19" s="1"/>
  <c r="AA26" i="19"/>
  <c r="AB26" i="19" s="1"/>
  <c r="AA23" i="19"/>
  <c r="AG23" i="19" s="1"/>
  <c r="AA27" i="19"/>
  <c r="AD27" i="19" s="1"/>
  <c r="AE27" i="19" s="1"/>
  <c r="Z10" i="23"/>
  <c r="AC10" i="23" s="1"/>
  <c r="AD10" i="23" s="1"/>
  <c r="AI16" i="23"/>
  <c r="AJ16" i="23" s="1"/>
  <c r="Z13" i="24"/>
  <c r="AE13" i="24" s="1"/>
  <c r="AJ13" i="24" s="1"/>
  <c r="Z11" i="24"/>
  <c r="AE11" i="24" s="1"/>
  <c r="AJ11" i="24" s="1"/>
  <c r="Z24" i="24"/>
  <c r="AE24" i="24" s="1"/>
  <c r="AJ24" i="24" s="1"/>
  <c r="G9" i="24"/>
  <c r="Z10" i="24"/>
  <c r="AE10" i="24" s="1"/>
  <c r="Z14" i="24"/>
  <c r="AC14" i="24" s="1"/>
  <c r="AD14" i="24" s="1"/>
  <c r="Z25" i="24"/>
  <c r="Z15" i="24"/>
  <c r="O29" i="24"/>
  <c r="L15" i="17"/>
  <c r="M15" i="17"/>
  <c r="L27" i="17"/>
  <c r="M27" i="17"/>
  <c r="L28" i="17"/>
  <c r="M28" i="17"/>
  <c r="L17" i="17"/>
  <c r="M17" i="17"/>
  <c r="L20" i="17"/>
  <c r="M20" i="17"/>
  <c r="L21" i="17"/>
  <c r="M21" i="17"/>
  <c r="Y16" i="17"/>
  <c r="L11" i="17"/>
  <c r="M11" i="17"/>
  <c r="L23" i="17"/>
  <c r="M23" i="17"/>
  <c r="L12" i="17"/>
  <c r="M12" i="17"/>
  <c r="L24" i="17"/>
  <c r="M24" i="17"/>
  <c r="L13" i="17"/>
  <c r="M13" i="17"/>
  <c r="L25" i="17"/>
  <c r="M25" i="17"/>
  <c r="L14" i="17"/>
  <c r="M14" i="17"/>
  <c r="L26" i="17"/>
  <c r="M26" i="17"/>
  <c r="Z24" i="17"/>
  <c r="Z28" i="17"/>
  <c r="Z17" i="15"/>
  <c r="AC17" i="15" s="1"/>
  <c r="AD17" i="15" s="1"/>
  <c r="Z26" i="15"/>
  <c r="AC26" i="15" s="1"/>
  <c r="AD26" i="15" s="1"/>
  <c r="Z15" i="15"/>
  <c r="AF15" i="15" s="1"/>
  <c r="Z10" i="15"/>
  <c r="AA10" i="15" s="1"/>
  <c r="Z25" i="15"/>
  <c r="AC25" i="15" s="1"/>
  <c r="AD25" i="15" s="1"/>
  <c r="U29" i="15"/>
  <c r="V29" i="15"/>
  <c r="W29" i="15"/>
  <c r="AG29" i="15"/>
  <c r="AH29" i="15"/>
  <c r="Z21" i="15"/>
  <c r="AC21" i="15" s="1"/>
  <c r="AD21" i="15" s="1"/>
  <c r="AG29" i="24"/>
  <c r="AH29" i="24"/>
  <c r="Z21" i="24"/>
  <c r="AA21" i="24" s="1"/>
  <c r="Z26" i="17"/>
  <c r="H29" i="17"/>
  <c r="AH29" i="17"/>
  <c r="Z26" i="25"/>
  <c r="AH29" i="25"/>
  <c r="AI29" i="25" s="1"/>
  <c r="Z14" i="25"/>
  <c r="H29" i="25"/>
  <c r="M29" i="25"/>
  <c r="O29" i="25"/>
  <c r="J29" i="25"/>
  <c r="P29" i="19"/>
  <c r="AA28" i="19"/>
  <c r="AB28" i="19" s="1"/>
  <c r="AI29" i="19"/>
  <c r="Z17" i="20"/>
  <c r="AF17" i="20" s="1"/>
  <c r="Z22" i="20"/>
  <c r="AF22" i="20" s="1"/>
  <c r="Z27" i="20"/>
  <c r="AA27" i="20" s="1"/>
  <c r="AH29" i="20"/>
  <c r="AI29" i="20" s="1"/>
  <c r="Z21" i="20"/>
  <c r="AC21" i="20" s="1"/>
  <c r="AD21" i="20" s="1"/>
  <c r="Z11" i="21"/>
  <c r="Z22" i="21"/>
  <c r="G16" i="21"/>
  <c r="R29" i="21"/>
  <c r="AH29" i="21"/>
  <c r="K16" i="22"/>
  <c r="L16" i="22" s="1"/>
  <c r="Z14" i="23"/>
  <c r="AC14" i="23" s="1"/>
  <c r="AD14" i="23" s="1"/>
  <c r="Z12" i="15"/>
  <c r="AF12" i="15" s="1"/>
  <c r="Z18" i="15"/>
  <c r="AF18" i="15" s="1"/>
  <c r="Z14" i="15"/>
  <c r="AC14" i="15" s="1"/>
  <c r="AD14" i="15" s="1"/>
  <c r="Z27" i="15"/>
  <c r="AF27" i="15" s="1"/>
  <c r="AI9" i="15"/>
  <c r="AJ9" i="15" s="1"/>
  <c r="M29" i="15"/>
  <c r="Q9" i="24"/>
  <c r="Y16" i="24"/>
  <c r="Z27" i="24"/>
  <c r="G16" i="24"/>
  <c r="G29" i="24" s="1"/>
  <c r="T29" i="24"/>
  <c r="V29" i="24"/>
  <c r="W29" i="24"/>
  <c r="AI9" i="17"/>
  <c r="G9" i="17"/>
  <c r="S29" i="17"/>
  <c r="AI9" i="25"/>
  <c r="I29" i="25"/>
  <c r="S29" i="25"/>
  <c r="T29" i="25"/>
  <c r="Y16" i="19"/>
  <c r="AA16" i="19" s="1"/>
  <c r="AG16" i="19" s="1"/>
  <c r="T29" i="19"/>
  <c r="U29" i="19"/>
  <c r="AA11" i="19"/>
  <c r="AG11" i="19" s="1"/>
  <c r="AA15" i="19"/>
  <c r="AD15" i="19" s="1"/>
  <c r="AE15" i="19" s="1"/>
  <c r="V29" i="19"/>
  <c r="W29" i="19"/>
  <c r="AJ16" i="19"/>
  <c r="AK16" i="19" s="1"/>
  <c r="H29" i="19"/>
  <c r="AF29" i="19"/>
  <c r="AA13" i="19"/>
  <c r="AD13" i="19" s="1"/>
  <c r="AE13" i="19" s="1"/>
  <c r="T29" i="20"/>
  <c r="U29" i="20"/>
  <c r="Z26" i="20"/>
  <c r="AA26" i="20" s="1"/>
  <c r="Z28" i="21"/>
  <c r="AG29" i="21"/>
  <c r="G9" i="21"/>
  <c r="Z18" i="21"/>
  <c r="Z14" i="21"/>
  <c r="Y16" i="21"/>
  <c r="Z20" i="21"/>
  <c r="Z11" i="23"/>
  <c r="AF11" i="23" s="1"/>
  <c r="Z15" i="23"/>
  <c r="AF15" i="23" s="1"/>
  <c r="Z21" i="23"/>
  <c r="AA21" i="23" s="1"/>
  <c r="Z25" i="23"/>
  <c r="AA25" i="23" s="1"/>
  <c r="AE29" i="23"/>
  <c r="AG29" i="23"/>
  <c r="AH29" i="23"/>
  <c r="Y16" i="23"/>
  <c r="P16" i="23"/>
  <c r="X16" i="23"/>
  <c r="Q9" i="23"/>
  <c r="AI9" i="23"/>
  <c r="AJ9" i="23" s="1"/>
  <c r="Z11" i="15"/>
  <c r="AF11" i="15" s="1"/>
  <c r="Q9" i="15"/>
  <c r="S29" i="15"/>
  <c r="X16" i="15"/>
  <c r="Z16" i="15" s="1"/>
  <c r="AA16" i="15" s="1"/>
  <c r="Z23" i="15"/>
  <c r="AF23" i="15" s="1"/>
  <c r="N9" i="15"/>
  <c r="T29" i="15"/>
  <c r="Z22" i="15"/>
  <c r="AF22" i="15" s="1"/>
  <c r="Z18" i="24"/>
  <c r="Z22" i="24"/>
  <c r="X16" i="24"/>
  <c r="Z20" i="24"/>
  <c r="Z23" i="24"/>
  <c r="Z26" i="24"/>
  <c r="S29" i="24"/>
  <c r="Z12" i="24"/>
  <c r="Y9" i="24"/>
  <c r="Z17" i="24"/>
  <c r="AA17" i="24" s="1"/>
  <c r="Z28" i="24"/>
  <c r="AE28" i="24" s="1"/>
  <c r="AF28" i="24" s="1"/>
  <c r="Z14" i="17"/>
  <c r="T29" i="17"/>
  <c r="U29" i="17"/>
  <c r="V29" i="17"/>
  <c r="J29" i="17"/>
  <c r="W29" i="17"/>
  <c r="AI16" i="17"/>
  <c r="K9" i="17"/>
  <c r="L9" i="17" s="1"/>
  <c r="Z13" i="17"/>
  <c r="X16" i="17"/>
  <c r="Z10" i="17"/>
  <c r="Z18" i="17"/>
  <c r="Z23" i="17"/>
  <c r="Z27" i="17"/>
  <c r="AI16" i="25"/>
  <c r="K16" i="25"/>
  <c r="L16" i="25" s="1"/>
  <c r="K9" i="25"/>
  <c r="L9" i="25" s="1"/>
  <c r="Q9" i="25"/>
  <c r="Z28" i="25"/>
  <c r="AA14" i="19"/>
  <c r="AD14" i="19" s="1"/>
  <c r="AE14" i="19" s="1"/>
  <c r="AA18" i="19"/>
  <c r="AG18" i="19" s="1"/>
  <c r="AJ9" i="19"/>
  <c r="AK9" i="19" s="1"/>
  <c r="R16" i="19"/>
  <c r="K9" i="19"/>
  <c r="L9" i="19" s="1"/>
  <c r="AA20" i="19"/>
  <c r="AG20" i="19" s="1"/>
  <c r="AA12" i="19"/>
  <c r="AG12" i="19" s="1"/>
  <c r="AA21" i="19"/>
  <c r="AD21" i="19" s="1"/>
  <c r="AE21" i="19" s="1"/>
  <c r="G16" i="20"/>
  <c r="Z14" i="20"/>
  <c r="AA14" i="20" s="1"/>
  <c r="X16" i="20"/>
  <c r="AI9" i="20"/>
  <c r="AJ9" i="20" s="1"/>
  <c r="Z11" i="20"/>
  <c r="AC11" i="20" s="1"/>
  <c r="AD11" i="20" s="1"/>
  <c r="Z15" i="20"/>
  <c r="AF15" i="20" s="1"/>
  <c r="AI16" i="20"/>
  <c r="AJ16" i="20" s="1"/>
  <c r="G9" i="20"/>
  <c r="Q9" i="20"/>
  <c r="Z12" i="21"/>
  <c r="W29" i="21"/>
  <c r="AI9" i="21"/>
  <c r="Z21" i="21"/>
  <c r="AI16" i="21"/>
  <c r="U29" i="21"/>
  <c r="X16" i="21"/>
  <c r="AA15" i="23"/>
  <c r="AA12" i="23"/>
  <c r="AF22" i="23"/>
  <c r="AC22" i="23"/>
  <c r="AD22" i="23" s="1"/>
  <c r="AA22" i="23"/>
  <c r="AF18" i="23"/>
  <c r="AC18" i="23"/>
  <c r="AD18" i="23" s="1"/>
  <c r="AA27" i="23"/>
  <c r="AC20" i="23"/>
  <c r="AD20" i="23" s="1"/>
  <c r="AF20" i="23"/>
  <c r="AA20" i="23"/>
  <c r="AC24" i="23"/>
  <c r="AD24" i="23" s="1"/>
  <c r="AF24" i="23"/>
  <c r="AA24" i="23"/>
  <c r="AC28" i="23"/>
  <c r="AD28" i="23" s="1"/>
  <c r="AF28" i="23"/>
  <c r="AA28" i="23"/>
  <c r="AJ10" i="23"/>
  <c r="AJ21" i="23"/>
  <c r="X9" i="23"/>
  <c r="R29" i="23"/>
  <c r="Y9" i="23"/>
  <c r="AC20" i="15"/>
  <c r="AD20" i="15" s="1"/>
  <c r="AF20" i="15"/>
  <c r="AC13" i="15"/>
  <c r="AD13" i="15" s="1"/>
  <c r="AF13" i="15"/>
  <c r="AA13" i="15"/>
  <c r="AJ10" i="15"/>
  <c r="X9" i="15"/>
  <c r="R29" i="15"/>
  <c r="Y9" i="15"/>
  <c r="AI16" i="15"/>
  <c r="AJ16" i="15" s="1"/>
  <c r="AA11" i="24"/>
  <c r="AI9" i="24"/>
  <c r="X9" i="24"/>
  <c r="R29" i="24"/>
  <c r="AI16" i="24"/>
  <c r="AC21" i="17"/>
  <c r="AD21" i="17" s="1"/>
  <c r="AA21" i="17"/>
  <c r="AF11" i="17"/>
  <c r="AC11" i="17"/>
  <c r="AD11" i="17" s="1"/>
  <c r="AA11" i="17"/>
  <c r="X9" i="17"/>
  <c r="R29" i="17"/>
  <c r="Y9" i="17"/>
  <c r="AC21" i="25"/>
  <c r="AD21" i="25" s="1"/>
  <c r="AA21" i="25"/>
  <c r="AF21" i="25"/>
  <c r="AC25" i="25"/>
  <c r="AD25" i="25" s="1"/>
  <c r="AA25" i="25"/>
  <c r="AF25" i="25"/>
  <c r="AF12" i="25"/>
  <c r="AC12" i="25"/>
  <c r="AD12" i="25" s="1"/>
  <c r="AA12" i="25"/>
  <c r="AA13" i="25"/>
  <c r="AC13" i="25"/>
  <c r="AD13" i="25" s="1"/>
  <c r="AF13" i="25"/>
  <c r="AF27" i="25"/>
  <c r="AC27" i="25"/>
  <c r="AD27" i="25" s="1"/>
  <c r="AA27" i="25"/>
  <c r="AF22" i="25"/>
  <c r="AC22" i="25"/>
  <c r="AD22" i="25" s="1"/>
  <c r="AA22" i="25"/>
  <c r="AC10" i="25"/>
  <c r="AD10" i="25" s="1"/>
  <c r="AA10" i="25"/>
  <c r="AF10" i="25"/>
  <c r="AF17" i="25"/>
  <c r="AC17" i="25"/>
  <c r="AD17" i="25" s="1"/>
  <c r="AA17" i="25"/>
  <c r="AF11" i="25"/>
  <c r="AC11" i="25"/>
  <c r="AD11" i="25" s="1"/>
  <c r="AA11" i="25"/>
  <c r="AF15" i="25"/>
  <c r="AC15" i="25"/>
  <c r="AD15" i="25" s="1"/>
  <c r="AA15" i="25"/>
  <c r="AJ10" i="25"/>
  <c r="X9" i="25"/>
  <c r="R29" i="25"/>
  <c r="Y9" i="25"/>
  <c r="Y9" i="19"/>
  <c r="S29" i="19"/>
  <c r="Z9" i="19"/>
  <c r="AC18" i="20"/>
  <c r="AD18" i="20" s="1"/>
  <c r="AF18" i="20"/>
  <c r="AA18" i="20"/>
  <c r="AC23" i="20"/>
  <c r="AD23" i="20" s="1"/>
  <c r="AF23" i="20"/>
  <c r="AA23" i="20"/>
  <c r="AF27" i="20"/>
  <c r="AC10" i="20"/>
  <c r="AD10" i="20" s="1"/>
  <c r="AA10" i="20"/>
  <c r="AF10" i="20"/>
  <c r="AC25" i="20"/>
  <c r="AD25" i="20" s="1"/>
  <c r="AA25" i="20"/>
  <c r="AF25" i="20"/>
  <c r="AF20" i="20"/>
  <c r="AF28" i="20"/>
  <c r="AA13" i="20"/>
  <c r="AJ10" i="20"/>
  <c r="X9" i="20"/>
  <c r="R29" i="20"/>
  <c r="Y9" i="20"/>
  <c r="AC10" i="21"/>
  <c r="AD10" i="21" s="1"/>
  <c r="AA10" i="21"/>
  <c r="AF10" i="21"/>
  <c r="AJ10" i="21"/>
  <c r="X9" i="21"/>
  <c r="Y9" i="21"/>
  <c r="O29" i="23"/>
  <c r="Q16" i="23"/>
  <c r="M29" i="23"/>
  <c r="N16" i="23"/>
  <c r="P9" i="23"/>
  <c r="K16" i="23"/>
  <c r="I29" i="23"/>
  <c r="J29" i="23"/>
  <c r="K9" i="23"/>
  <c r="L9" i="23" s="1"/>
  <c r="H29" i="23"/>
  <c r="N9" i="23"/>
  <c r="O29" i="15"/>
  <c r="Q16" i="15"/>
  <c r="P16" i="15"/>
  <c r="I29" i="15"/>
  <c r="J29" i="15"/>
  <c r="K16" i="15"/>
  <c r="L16" i="15" s="1"/>
  <c r="K9" i="15"/>
  <c r="L9" i="15" s="1"/>
  <c r="N16" i="15"/>
  <c r="H29" i="15"/>
  <c r="N29" i="15" s="1"/>
  <c r="M29" i="24"/>
  <c r="P16" i="24"/>
  <c r="Q16" i="24"/>
  <c r="K16" i="24"/>
  <c r="L16" i="24" s="1"/>
  <c r="I29" i="24"/>
  <c r="J29" i="24"/>
  <c r="K9" i="24"/>
  <c r="N16" i="24"/>
  <c r="H29" i="24"/>
  <c r="N9" i="24"/>
  <c r="O29" i="17"/>
  <c r="K16" i="17"/>
  <c r="L16" i="17" s="1"/>
  <c r="I29" i="17"/>
  <c r="L10" i="17"/>
  <c r="G16" i="17"/>
  <c r="P16" i="25"/>
  <c r="Q16" i="25"/>
  <c r="N9" i="25"/>
  <c r="L17" i="25"/>
  <c r="R9" i="19"/>
  <c r="Q16" i="19"/>
  <c r="M29" i="19"/>
  <c r="I29" i="19"/>
  <c r="J29" i="19"/>
  <c r="K16" i="19"/>
  <c r="L16" i="19" s="1"/>
  <c r="N16" i="19"/>
  <c r="N9" i="19"/>
  <c r="O29" i="20"/>
  <c r="P16" i="20"/>
  <c r="N16" i="20"/>
  <c r="Q16" i="20"/>
  <c r="M29" i="20"/>
  <c r="N9" i="20"/>
  <c r="I29" i="20"/>
  <c r="J29" i="20"/>
  <c r="K16" i="20"/>
  <c r="K9" i="20"/>
  <c r="H29" i="20"/>
  <c r="P9" i="21"/>
  <c r="K16" i="21"/>
  <c r="L16" i="21" s="1"/>
  <c r="K9" i="21"/>
  <c r="L9" i="21" s="1"/>
  <c r="L17" i="23"/>
  <c r="L10" i="23"/>
  <c r="L20" i="15"/>
  <c r="L10" i="24"/>
  <c r="L10" i="25"/>
  <c r="L20" i="19"/>
  <c r="L10" i="19"/>
  <c r="N16" i="21"/>
  <c r="H29" i="21"/>
  <c r="P9" i="15"/>
  <c r="P9" i="24"/>
  <c r="P9" i="25"/>
  <c r="N16" i="25"/>
  <c r="Q9" i="19"/>
  <c r="P9" i="20"/>
  <c r="O29" i="21"/>
  <c r="P16" i="21"/>
  <c r="Q16" i="21"/>
  <c r="Q9" i="21"/>
  <c r="J29" i="21"/>
  <c r="I29" i="21"/>
  <c r="L13" i="21"/>
  <c r="N9" i="21"/>
  <c r="M29" i="21"/>
  <c r="K9" i="22"/>
  <c r="L10" i="22"/>
  <c r="L17" i="22"/>
  <c r="J29" i="22"/>
  <c r="Q9" i="22"/>
  <c r="M29" i="22"/>
  <c r="I29" i="22"/>
  <c r="N9" i="22"/>
  <c r="N16" i="22"/>
  <c r="Q16" i="22"/>
  <c r="O29" i="22"/>
  <c r="P16" i="22"/>
  <c r="H29" i="22"/>
  <c r="P9" i="22"/>
  <c r="AE18" i="17" l="1"/>
  <c r="AJ18" i="17" s="1"/>
  <c r="AE26" i="17"/>
  <c r="AJ26" i="17" s="1"/>
  <c r="AC24" i="17"/>
  <c r="AD24" i="17" s="1"/>
  <c r="AE24" i="17"/>
  <c r="AJ24" i="17" s="1"/>
  <c r="AE12" i="17"/>
  <c r="AJ12" i="17" s="1"/>
  <c r="AA12" i="20"/>
  <c r="AA28" i="15"/>
  <c r="AE10" i="17"/>
  <c r="AF10" i="17" s="1"/>
  <c r="P29" i="25"/>
  <c r="AC22" i="17"/>
  <c r="AD22" i="17" s="1"/>
  <c r="AE22" i="17"/>
  <c r="AJ22" i="17" s="1"/>
  <c r="AC17" i="17"/>
  <c r="AD17" i="17" s="1"/>
  <c r="AE17" i="17"/>
  <c r="AC13" i="20"/>
  <c r="AD13" i="20" s="1"/>
  <c r="AC27" i="20"/>
  <c r="AD27" i="20" s="1"/>
  <c r="AF12" i="20"/>
  <c r="AC11" i="24"/>
  <c r="AD11" i="24" s="1"/>
  <c r="AF28" i="15"/>
  <c r="AF26" i="15"/>
  <c r="AF23" i="23"/>
  <c r="AC12" i="23"/>
  <c r="AD12" i="23" s="1"/>
  <c r="AE27" i="17"/>
  <c r="AJ27" i="17" s="1"/>
  <c r="Z29" i="19"/>
  <c r="AE15" i="17"/>
  <c r="AJ15" i="17" s="1"/>
  <c r="AC25" i="17"/>
  <c r="AD25" i="17" s="1"/>
  <c r="AE25" i="17"/>
  <c r="AJ25" i="17" s="1"/>
  <c r="AG25" i="19"/>
  <c r="AF11" i="24"/>
  <c r="AA23" i="17"/>
  <c r="AE23" i="17"/>
  <c r="AJ23" i="17" s="1"/>
  <c r="AA13" i="17"/>
  <c r="AE13" i="17"/>
  <c r="AJ13" i="17" s="1"/>
  <c r="AA14" i="17"/>
  <c r="AE14" i="17"/>
  <c r="AJ14" i="17" s="1"/>
  <c r="Y29" i="20"/>
  <c r="AF28" i="17"/>
  <c r="AE28" i="17"/>
  <c r="AJ28" i="17" s="1"/>
  <c r="AA20" i="17"/>
  <c r="AE20" i="17"/>
  <c r="AJ20" i="17" s="1"/>
  <c r="AF21" i="17"/>
  <c r="AE21" i="17"/>
  <c r="AJ21" i="17" s="1"/>
  <c r="AC27" i="23"/>
  <c r="AD27" i="23" s="1"/>
  <c r="AC23" i="23"/>
  <c r="AD23" i="23" s="1"/>
  <c r="AF13" i="23"/>
  <c r="AC13" i="23"/>
  <c r="AD13" i="23" s="1"/>
  <c r="AC26" i="23"/>
  <c r="AD26" i="23" s="1"/>
  <c r="AF26" i="23"/>
  <c r="AC17" i="23"/>
  <c r="AD17" i="23" s="1"/>
  <c r="AF17" i="23"/>
  <c r="AF17" i="15"/>
  <c r="AA24" i="24"/>
  <c r="AF24" i="24"/>
  <c r="AC17" i="24"/>
  <c r="AD17" i="24" s="1"/>
  <c r="AC24" i="24"/>
  <c r="AD24" i="24" s="1"/>
  <c r="Q29" i="25"/>
  <c r="X29" i="25"/>
  <c r="Z16" i="25"/>
  <c r="AC16" i="25" s="1"/>
  <c r="AD16" i="25" s="1"/>
  <c r="AJ29" i="19"/>
  <c r="AG27" i="19"/>
  <c r="AD10" i="19"/>
  <c r="AE10" i="19" s="1"/>
  <c r="AB27" i="19"/>
  <c r="AB10" i="19"/>
  <c r="AB24" i="19"/>
  <c r="AC24" i="20"/>
  <c r="AD24" i="20" s="1"/>
  <c r="AC14" i="20"/>
  <c r="AD14" i="20" s="1"/>
  <c r="AC24" i="21"/>
  <c r="AD24" i="21" s="1"/>
  <c r="AA17" i="21"/>
  <c r="X29" i="21"/>
  <c r="AF10" i="23"/>
  <c r="AA10" i="23"/>
  <c r="AC10" i="15"/>
  <c r="AD10" i="15" s="1"/>
  <c r="AC24" i="15"/>
  <c r="AD24" i="15" s="1"/>
  <c r="AA24" i="15"/>
  <c r="X29" i="15"/>
  <c r="AA15" i="15"/>
  <c r="AA17" i="15"/>
  <c r="AC15" i="15"/>
  <c r="AD15" i="15" s="1"/>
  <c r="AF10" i="15"/>
  <c r="AA26" i="15"/>
  <c r="AA25" i="15"/>
  <c r="AI29" i="24"/>
  <c r="AF13" i="24"/>
  <c r="Z16" i="24"/>
  <c r="AC16" i="24" s="1"/>
  <c r="AD16" i="24" s="1"/>
  <c r="AA22" i="17"/>
  <c r="AA15" i="17"/>
  <c r="AC15" i="17"/>
  <c r="AD15" i="17" s="1"/>
  <c r="Z16" i="17"/>
  <c r="AA25" i="17"/>
  <c r="AF25" i="17"/>
  <c r="AC20" i="17"/>
  <c r="AD20" i="17" s="1"/>
  <c r="AC12" i="17"/>
  <c r="AD12" i="17" s="1"/>
  <c r="AA12" i="17"/>
  <c r="AA17" i="17"/>
  <c r="AI29" i="17"/>
  <c r="AF20" i="17"/>
  <c r="AC28" i="17"/>
  <c r="AD28" i="17" s="1"/>
  <c r="AA28" i="17"/>
  <c r="AF24" i="17"/>
  <c r="AA24" i="17"/>
  <c r="AG15" i="19"/>
  <c r="AB22" i="19"/>
  <c r="AD22" i="19"/>
  <c r="AE22" i="19" s="1"/>
  <c r="AD25" i="19"/>
  <c r="AE25" i="19" s="1"/>
  <c r="AG26" i="19"/>
  <c r="AB23" i="19"/>
  <c r="AD26" i="19"/>
  <c r="AE26" i="19" s="1"/>
  <c r="AB17" i="19"/>
  <c r="AD17" i="19"/>
  <c r="AE17" i="19" s="1"/>
  <c r="AD23" i="19"/>
  <c r="AE23" i="19" s="1"/>
  <c r="AD24" i="19"/>
  <c r="AE24" i="19" s="1"/>
  <c r="Q29" i="19"/>
  <c r="Z16" i="20"/>
  <c r="AA16" i="20" s="1"/>
  <c r="AF14" i="20"/>
  <c r="AJ29" i="20"/>
  <c r="AF21" i="20"/>
  <c r="X29" i="20"/>
  <c r="AA28" i="20"/>
  <c r="AA24" i="20"/>
  <c r="AA20" i="20"/>
  <c r="AA21" i="20"/>
  <c r="AF24" i="21"/>
  <c r="AA26" i="21"/>
  <c r="AA24" i="21"/>
  <c r="G29" i="21"/>
  <c r="AA21" i="21"/>
  <c r="AE21" i="21"/>
  <c r="AJ21" i="21" s="1"/>
  <c r="AK29" i="19"/>
  <c r="AE27" i="21"/>
  <c r="AJ27" i="21" s="1"/>
  <c r="Z16" i="23"/>
  <c r="AC16" i="23" s="1"/>
  <c r="AD16" i="23" s="1"/>
  <c r="AC28" i="21"/>
  <c r="AD28" i="21" s="1"/>
  <c r="AE28" i="21"/>
  <c r="AJ28" i="21" s="1"/>
  <c r="AE23" i="21"/>
  <c r="AJ23" i="21" s="1"/>
  <c r="AE13" i="21"/>
  <c r="AJ13" i="21" s="1"/>
  <c r="Y29" i="25"/>
  <c r="AE12" i="21"/>
  <c r="AJ12" i="21" s="1"/>
  <c r="AE20" i="21"/>
  <c r="AJ20" i="21" s="1"/>
  <c r="AE15" i="21"/>
  <c r="AJ15" i="21" s="1"/>
  <c r="AC14" i="21"/>
  <c r="AD14" i="21" s="1"/>
  <c r="AE14" i="21"/>
  <c r="AJ14" i="21" s="1"/>
  <c r="AF25" i="15"/>
  <c r="AA13" i="24"/>
  <c r="K29" i="25"/>
  <c r="L29" i="25" s="1"/>
  <c r="AC18" i="21"/>
  <c r="AD18" i="21" s="1"/>
  <c r="AE18" i="21"/>
  <c r="AJ18" i="21" s="1"/>
  <c r="AE22" i="21"/>
  <c r="AJ22" i="21" s="1"/>
  <c r="AC13" i="24"/>
  <c r="AD13" i="24" s="1"/>
  <c r="AE26" i="21"/>
  <c r="AJ26" i="21" s="1"/>
  <c r="AE11" i="21"/>
  <c r="AE25" i="21"/>
  <c r="AJ25" i="21" s="1"/>
  <c r="AE17" i="21"/>
  <c r="K29" i="22"/>
  <c r="L29" i="22" s="1"/>
  <c r="Q29" i="22"/>
  <c r="AF24" i="25"/>
  <c r="AA24" i="25"/>
  <c r="AC24" i="25"/>
  <c r="AD24" i="25" s="1"/>
  <c r="AC20" i="25"/>
  <c r="AD20" i="25" s="1"/>
  <c r="AA23" i="25"/>
  <c r="AF20" i="25"/>
  <c r="AC23" i="25"/>
  <c r="AD23" i="25" s="1"/>
  <c r="AA20" i="25"/>
  <c r="AF23" i="25"/>
  <c r="AC18" i="25"/>
  <c r="AD18" i="25" s="1"/>
  <c r="AC14" i="25"/>
  <c r="AD14" i="25" s="1"/>
  <c r="AE14" i="25"/>
  <c r="AF14" i="25" s="1"/>
  <c r="AE26" i="25"/>
  <c r="AJ26" i="25" s="1"/>
  <c r="AC28" i="25"/>
  <c r="AD28" i="25" s="1"/>
  <c r="AE28" i="25"/>
  <c r="AJ28" i="25" s="1"/>
  <c r="AA18" i="25"/>
  <c r="AJ18" i="25"/>
  <c r="AA14" i="25"/>
  <c r="AA26" i="25"/>
  <c r="AC26" i="25"/>
  <c r="AD26" i="25" s="1"/>
  <c r="N29" i="25"/>
  <c r="AC27" i="21"/>
  <c r="AD27" i="21" s="1"/>
  <c r="AC15" i="21"/>
  <c r="AD15" i="21" s="1"/>
  <c r="AA25" i="21"/>
  <c r="AC25" i="21"/>
  <c r="AD25" i="21" s="1"/>
  <c r="AA27" i="21"/>
  <c r="AC13" i="21"/>
  <c r="AD13" i="21" s="1"/>
  <c r="AA11" i="21"/>
  <c r="AA23" i="21"/>
  <c r="AC23" i="21"/>
  <c r="AD23" i="21" s="1"/>
  <c r="AC11" i="21"/>
  <c r="AD11" i="21" s="1"/>
  <c r="AA28" i="21"/>
  <c r="AC22" i="21"/>
  <c r="AD22" i="21" s="1"/>
  <c r="AA18" i="21"/>
  <c r="AA22" i="21"/>
  <c r="AI29" i="21"/>
  <c r="AC21" i="21"/>
  <c r="AD21" i="21" s="1"/>
  <c r="AA17" i="20"/>
  <c r="AA22" i="20"/>
  <c r="AA15" i="20"/>
  <c r="AC26" i="20"/>
  <c r="AD26" i="20" s="1"/>
  <c r="AC17" i="20"/>
  <c r="AD17" i="20" s="1"/>
  <c r="AC22" i="20"/>
  <c r="AD22" i="20" s="1"/>
  <c r="AF11" i="20"/>
  <c r="AF26" i="20"/>
  <c r="Q29" i="20"/>
  <c r="L16" i="20"/>
  <c r="L9" i="20"/>
  <c r="AB12" i="19"/>
  <c r="AG14" i="19"/>
  <c r="AB18" i="19"/>
  <c r="AD18" i="19"/>
  <c r="AE18" i="19" s="1"/>
  <c r="AD28" i="19"/>
  <c r="AE28" i="19" s="1"/>
  <c r="AG28" i="19"/>
  <c r="AD16" i="19"/>
  <c r="AE16" i="19" s="1"/>
  <c r="AB15" i="19"/>
  <c r="AI29" i="15"/>
  <c r="AJ29" i="15" s="1"/>
  <c r="AC29" i="23"/>
  <c r="AD29" i="23" s="1"/>
  <c r="R29" i="19"/>
  <c r="Y29" i="19"/>
  <c r="AA29" i="19" s="1"/>
  <c r="AD29" i="19" s="1"/>
  <c r="AE29" i="19" s="1"/>
  <c r="K29" i="24"/>
  <c r="AJ28" i="24"/>
  <c r="AA28" i="24"/>
  <c r="AC28" i="24"/>
  <c r="AD28" i="24" s="1"/>
  <c r="AE26" i="24"/>
  <c r="AJ26" i="24" s="1"/>
  <c r="AE23" i="24"/>
  <c r="AJ23" i="24" s="1"/>
  <c r="AC20" i="24"/>
  <c r="AD20" i="24" s="1"/>
  <c r="AE20" i="24"/>
  <c r="AJ20" i="24" s="1"/>
  <c r="AE27" i="24"/>
  <c r="AJ27" i="24" s="1"/>
  <c r="AC25" i="24"/>
  <c r="AD25" i="24" s="1"/>
  <c r="AE25" i="24"/>
  <c r="AJ25" i="24" s="1"/>
  <c r="AE22" i="24"/>
  <c r="AJ22" i="24" s="1"/>
  <c r="AC21" i="24"/>
  <c r="AD21" i="24" s="1"/>
  <c r="AE21" i="24"/>
  <c r="AJ21" i="24" s="1"/>
  <c r="AE18" i="24"/>
  <c r="AJ18" i="24" s="1"/>
  <c r="AE17" i="24"/>
  <c r="AF10" i="24"/>
  <c r="AA10" i="24"/>
  <c r="AC10" i="24"/>
  <c r="AD10" i="24" s="1"/>
  <c r="AA12" i="24"/>
  <c r="AE12" i="24"/>
  <c r="AJ12" i="24" s="1"/>
  <c r="AA14" i="24"/>
  <c r="AE14" i="24"/>
  <c r="AJ10" i="24"/>
  <c r="AC15" i="24"/>
  <c r="AD15" i="24" s="1"/>
  <c r="AE15" i="24"/>
  <c r="AA25" i="24"/>
  <c r="AA15" i="24"/>
  <c r="AA26" i="24"/>
  <c r="AC12" i="24"/>
  <c r="AD12" i="24" s="1"/>
  <c r="Q29" i="24"/>
  <c r="AF14" i="17"/>
  <c r="Q24" i="17"/>
  <c r="P24" i="17"/>
  <c r="N24" i="17"/>
  <c r="Q17" i="17"/>
  <c r="P17" i="17"/>
  <c r="N17" i="17"/>
  <c r="M16" i="17"/>
  <c r="Q21" i="17"/>
  <c r="P21" i="17"/>
  <c r="N21" i="17"/>
  <c r="Q13" i="17"/>
  <c r="P13" i="17"/>
  <c r="N13" i="17"/>
  <c r="Q12" i="17"/>
  <c r="P12" i="17"/>
  <c r="N12" i="17"/>
  <c r="Q28" i="17"/>
  <c r="P28" i="17"/>
  <c r="N28" i="17"/>
  <c r="AC14" i="17"/>
  <c r="AD14" i="17" s="1"/>
  <c r="AA26" i="17"/>
  <c r="P26" i="17"/>
  <c r="N26" i="17"/>
  <c r="Q26" i="17"/>
  <c r="P23" i="17"/>
  <c r="Q23" i="17"/>
  <c r="N23" i="17"/>
  <c r="AC26" i="17"/>
  <c r="AD26" i="17" s="1"/>
  <c r="P27" i="17"/>
  <c r="Q27" i="17"/>
  <c r="N27" i="17"/>
  <c r="N14" i="17"/>
  <c r="P14" i="17"/>
  <c r="Q14" i="17"/>
  <c r="M9" i="17"/>
  <c r="N11" i="17"/>
  <c r="Q11" i="17"/>
  <c r="P11" i="17"/>
  <c r="Q20" i="17"/>
  <c r="P20" i="17"/>
  <c r="N20" i="17"/>
  <c r="Q15" i="17"/>
  <c r="N15" i="17"/>
  <c r="P15" i="17"/>
  <c r="Q25" i="17"/>
  <c r="P25" i="17"/>
  <c r="N25" i="17"/>
  <c r="AA10" i="17"/>
  <c r="AC10" i="17"/>
  <c r="AD10" i="17" s="1"/>
  <c r="AA21" i="15"/>
  <c r="AA27" i="15"/>
  <c r="AF21" i="15"/>
  <c r="AA14" i="15"/>
  <c r="AF14" i="15"/>
  <c r="Y29" i="15"/>
  <c r="AA18" i="15"/>
  <c r="P29" i="15"/>
  <c r="Q29" i="15"/>
  <c r="AA12" i="21"/>
  <c r="AC12" i="21"/>
  <c r="AD12" i="21" s="1"/>
  <c r="AA11" i="23"/>
  <c r="K29" i="23"/>
  <c r="L29" i="23" s="1"/>
  <c r="AC11" i="23"/>
  <c r="AD11" i="23" s="1"/>
  <c r="AF14" i="23"/>
  <c r="AA14" i="23"/>
  <c r="AC15" i="23"/>
  <c r="AD15" i="23" s="1"/>
  <c r="AF29" i="23"/>
  <c r="N29" i="23"/>
  <c r="AC21" i="23"/>
  <c r="AD21" i="23" s="1"/>
  <c r="P29" i="23"/>
  <c r="L16" i="23"/>
  <c r="AA12" i="15"/>
  <c r="AC12" i="15"/>
  <c r="AD12" i="15" s="1"/>
  <c r="AA11" i="15"/>
  <c r="AC11" i="15"/>
  <c r="AD11" i="15" s="1"/>
  <c r="N29" i="24"/>
  <c r="AA27" i="24"/>
  <c r="AC27" i="24"/>
  <c r="AD27" i="24" s="1"/>
  <c r="AC27" i="17"/>
  <c r="AD27" i="17" s="1"/>
  <c r="AC23" i="17"/>
  <c r="AD23" i="17" s="1"/>
  <c r="AF23" i="17"/>
  <c r="AA18" i="17"/>
  <c r="AC18" i="17"/>
  <c r="AD18" i="17" s="1"/>
  <c r="G29" i="17"/>
  <c r="X29" i="17"/>
  <c r="AD11" i="19"/>
  <c r="AE11" i="19" s="1"/>
  <c r="AB14" i="19"/>
  <c r="AG13" i="19"/>
  <c r="AB11" i="19"/>
  <c r="AB16" i="19"/>
  <c r="K29" i="19"/>
  <c r="L29" i="19" s="1"/>
  <c r="AC15" i="20"/>
  <c r="AD15" i="20" s="1"/>
  <c r="G29" i="20"/>
  <c r="AA11" i="20"/>
  <c r="Z16" i="21"/>
  <c r="AC16" i="21" s="1"/>
  <c r="AD16" i="21" s="1"/>
  <c r="AA14" i="21"/>
  <c r="AA20" i="21"/>
  <c r="L9" i="22"/>
  <c r="P29" i="22"/>
  <c r="AC25" i="23"/>
  <c r="AD25" i="23" s="1"/>
  <c r="AF21" i="23"/>
  <c r="AF16" i="15"/>
  <c r="AC27" i="15"/>
  <c r="AD27" i="15" s="1"/>
  <c r="K29" i="15"/>
  <c r="L29" i="15" s="1"/>
  <c r="AC18" i="15"/>
  <c r="AD18" i="15" s="1"/>
  <c r="L29" i="24"/>
  <c r="AA20" i="24"/>
  <c r="X29" i="24"/>
  <c r="AA18" i="24"/>
  <c r="AF20" i="24"/>
  <c r="AC18" i="24"/>
  <c r="AD18" i="24" s="1"/>
  <c r="Y29" i="24"/>
  <c r="AA22" i="24"/>
  <c r="P29" i="24"/>
  <c r="AC22" i="24"/>
  <c r="AD22" i="24" s="1"/>
  <c r="AA27" i="17"/>
  <c r="AA28" i="25"/>
  <c r="AD12" i="19"/>
  <c r="AE12" i="19" s="1"/>
  <c r="AB13" i="19"/>
  <c r="K29" i="20"/>
  <c r="K29" i="21"/>
  <c r="L29" i="21" s="1"/>
  <c r="AC20" i="21"/>
  <c r="AD20" i="21" s="1"/>
  <c r="Q29" i="23"/>
  <c r="AI29" i="23"/>
  <c r="AJ29" i="23" s="1"/>
  <c r="AF25" i="23"/>
  <c r="Z9" i="15"/>
  <c r="AF9" i="15" s="1"/>
  <c r="AA22" i="15"/>
  <c r="AA23" i="15"/>
  <c r="AC22" i="15"/>
  <c r="AD22" i="15" s="1"/>
  <c r="AC23" i="15"/>
  <c r="AD23" i="15" s="1"/>
  <c r="Z9" i="24"/>
  <c r="AC26" i="24"/>
  <c r="AD26" i="24" s="1"/>
  <c r="AA23" i="24"/>
  <c r="AC23" i="24"/>
  <c r="AD23" i="24" s="1"/>
  <c r="L9" i="24"/>
  <c r="Y29" i="17"/>
  <c r="AC13" i="17"/>
  <c r="AD13" i="17" s="1"/>
  <c r="K29" i="17"/>
  <c r="L29" i="17" s="1"/>
  <c r="AG21" i="19"/>
  <c r="AB21" i="19"/>
  <c r="AB20" i="19"/>
  <c r="AD20" i="19"/>
  <c r="AE20" i="19" s="1"/>
  <c r="N29" i="19"/>
  <c r="N29" i="20"/>
  <c r="Y29" i="21"/>
  <c r="N29" i="21"/>
  <c r="AF16" i="23"/>
  <c r="AA16" i="23"/>
  <c r="Z9" i="23"/>
  <c r="AA29" i="23"/>
  <c r="AC16" i="15"/>
  <c r="AD16" i="15" s="1"/>
  <c r="AA16" i="17"/>
  <c r="Z9" i="17"/>
  <c r="AA16" i="25"/>
  <c r="Z9" i="25"/>
  <c r="AA9" i="19"/>
  <c r="AF16" i="20"/>
  <c r="AC16" i="20"/>
  <c r="AD16" i="20" s="1"/>
  <c r="Z9" i="20"/>
  <c r="Z9" i="21"/>
  <c r="P29" i="20"/>
  <c r="Q29" i="21"/>
  <c r="P29" i="21"/>
  <c r="N29" i="22"/>
  <c r="AF15" i="17" l="1"/>
  <c r="AF27" i="17"/>
  <c r="AF26" i="17"/>
  <c r="AF22" i="17"/>
  <c r="AE16" i="17"/>
  <c r="AJ16" i="17" s="1"/>
  <c r="AJ17" i="17"/>
  <c r="AF17" i="17"/>
  <c r="AE9" i="17"/>
  <c r="AJ10" i="17"/>
  <c r="AF13" i="17"/>
  <c r="Z29" i="25"/>
  <c r="AA29" i="25" s="1"/>
  <c r="AF12" i="17"/>
  <c r="AC16" i="17"/>
  <c r="AD16" i="17" s="1"/>
  <c r="Z29" i="20"/>
  <c r="AF29" i="20" s="1"/>
  <c r="AF18" i="17"/>
  <c r="Z29" i="21"/>
  <c r="AC29" i="21" s="1"/>
  <c r="AD29" i="21" s="1"/>
  <c r="AF28" i="21"/>
  <c r="Z29" i="15"/>
  <c r="AF29" i="15" s="1"/>
  <c r="AA16" i="24"/>
  <c r="AC29" i="20"/>
  <c r="AD29" i="20" s="1"/>
  <c r="AF14" i="21"/>
  <c r="AF18" i="21"/>
  <c r="AF21" i="21"/>
  <c r="AF20" i="21"/>
  <c r="AF25" i="21"/>
  <c r="AF27" i="21"/>
  <c r="AF26" i="21"/>
  <c r="AF13" i="21"/>
  <c r="AF23" i="21"/>
  <c r="AE16" i="21"/>
  <c r="AJ16" i="21" s="1"/>
  <c r="AJ17" i="21"/>
  <c r="AF12" i="21"/>
  <c r="AF17" i="21"/>
  <c r="AF21" i="24"/>
  <c r="AF22" i="21"/>
  <c r="AE9" i="21"/>
  <c r="AF9" i="21" s="1"/>
  <c r="AJ11" i="21"/>
  <c r="AF15" i="21"/>
  <c r="AF11" i="21"/>
  <c r="AC29" i="25"/>
  <c r="AD29" i="25" s="1"/>
  <c r="AE16" i="25"/>
  <c r="AF26" i="25"/>
  <c r="AE9" i="25"/>
  <c r="AF9" i="25" s="1"/>
  <c r="AJ14" i="25"/>
  <c r="AF28" i="25"/>
  <c r="AA16" i="21"/>
  <c r="L29" i="20"/>
  <c r="AF22" i="24"/>
  <c r="AE16" i="24"/>
  <c r="AJ17" i="24"/>
  <c r="AF27" i="24"/>
  <c r="AF17" i="24"/>
  <c r="AF25" i="24"/>
  <c r="AF18" i="24"/>
  <c r="AF23" i="24"/>
  <c r="AF26" i="24"/>
  <c r="AJ14" i="24"/>
  <c r="AF14" i="24"/>
  <c r="AF12" i="24"/>
  <c r="AF15" i="24"/>
  <c r="AJ15" i="24"/>
  <c r="AE9" i="24"/>
  <c r="AF9" i="24" s="1"/>
  <c r="Z29" i="24"/>
  <c r="AA9" i="24"/>
  <c r="N16" i="17"/>
  <c r="P16" i="17"/>
  <c r="Q16" i="17"/>
  <c r="Q9" i="17"/>
  <c r="N9" i="17"/>
  <c r="P9" i="17"/>
  <c r="M29" i="17"/>
  <c r="AC9" i="15"/>
  <c r="AD9" i="15" s="1"/>
  <c r="AA9" i="15"/>
  <c r="AC9" i="24"/>
  <c r="AD9" i="24" s="1"/>
  <c r="Z29" i="17"/>
  <c r="AA29" i="17" s="1"/>
  <c r="AG29" i="19"/>
  <c r="AB29" i="19"/>
  <c r="AA9" i="23"/>
  <c r="AF9" i="23"/>
  <c r="AC9" i="23"/>
  <c r="AD9" i="23" s="1"/>
  <c r="AA9" i="17"/>
  <c r="AC9" i="17"/>
  <c r="AD9" i="17" s="1"/>
  <c r="AF9" i="17"/>
  <c r="AA9" i="25"/>
  <c r="AC9" i="25"/>
  <c r="AD9" i="25" s="1"/>
  <c r="AB9" i="19"/>
  <c r="AD9" i="19"/>
  <c r="AE9" i="19" s="1"/>
  <c r="AG9" i="19"/>
  <c r="AA9" i="20"/>
  <c r="AF9" i="20"/>
  <c r="AC9" i="20"/>
  <c r="AD9" i="20" s="1"/>
  <c r="AA9" i="21"/>
  <c r="AC9" i="21"/>
  <c r="AD9" i="21" s="1"/>
  <c r="G28" i="25"/>
  <c r="F28" i="25"/>
  <c r="D28" i="25"/>
  <c r="G27" i="25"/>
  <c r="F27" i="25"/>
  <c r="D27" i="25"/>
  <c r="G26" i="25"/>
  <c r="F26" i="25"/>
  <c r="D26" i="25"/>
  <c r="G25" i="25"/>
  <c r="F25" i="25"/>
  <c r="D25" i="25"/>
  <c r="G24" i="25"/>
  <c r="F24" i="25"/>
  <c r="D24" i="25"/>
  <c r="G23" i="25"/>
  <c r="F23" i="25"/>
  <c r="D23" i="25"/>
  <c r="G22" i="25"/>
  <c r="F22" i="25"/>
  <c r="D22" i="25"/>
  <c r="G21" i="25"/>
  <c r="F21" i="25"/>
  <c r="D21" i="25"/>
  <c r="G20" i="25"/>
  <c r="F20" i="25"/>
  <c r="D20" i="25"/>
  <c r="G18" i="25"/>
  <c r="F18" i="25"/>
  <c r="D18" i="25"/>
  <c r="G17" i="25"/>
  <c r="F17" i="25"/>
  <c r="D17" i="25"/>
  <c r="E16" i="25"/>
  <c r="C16" i="25"/>
  <c r="B16" i="25"/>
  <c r="G15" i="25"/>
  <c r="F15" i="25"/>
  <c r="D15" i="25"/>
  <c r="G14" i="25"/>
  <c r="F14" i="25"/>
  <c r="D14" i="25"/>
  <c r="G13" i="25"/>
  <c r="F13" i="25"/>
  <c r="D13" i="25"/>
  <c r="G12" i="25"/>
  <c r="F12" i="25"/>
  <c r="D12" i="25"/>
  <c r="G11" i="25"/>
  <c r="F11" i="25"/>
  <c r="D11" i="25"/>
  <c r="G10" i="25"/>
  <c r="F10" i="25"/>
  <c r="D10" i="25"/>
  <c r="E9" i="25"/>
  <c r="C9" i="25"/>
  <c r="B9" i="25"/>
  <c r="AA29" i="20" l="1"/>
  <c r="AE29" i="17"/>
  <c r="AJ29" i="17" s="1"/>
  <c r="AJ9" i="17"/>
  <c r="AF16" i="17"/>
  <c r="AA29" i="15"/>
  <c r="AC29" i="15"/>
  <c r="AD29" i="15" s="1"/>
  <c r="AA29" i="21"/>
  <c r="AF29" i="17"/>
  <c r="AC29" i="17"/>
  <c r="AD29" i="17" s="1"/>
  <c r="AE29" i="21"/>
  <c r="AJ9" i="21"/>
  <c r="AF16" i="21"/>
  <c r="Q29" i="17"/>
  <c r="AE29" i="25"/>
  <c r="AJ9" i="25"/>
  <c r="AJ16" i="25"/>
  <c r="AF16" i="25"/>
  <c r="C29" i="25"/>
  <c r="AF16" i="24"/>
  <c r="AJ16" i="24"/>
  <c r="AC29" i="24"/>
  <c r="AD29" i="24" s="1"/>
  <c r="AE29" i="24"/>
  <c r="AJ29" i="24" s="1"/>
  <c r="AJ9" i="24"/>
  <c r="AA29" i="24"/>
  <c r="N29" i="17"/>
  <c r="P29" i="17"/>
  <c r="E29" i="25"/>
  <c r="G16" i="25"/>
  <c r="F16" i="25"/>
  <c r="G9" i="25"/>
  <c r="D9" i="25"/>
  <c r="F9" i="25"/>
  <c r="B29" i="25"/>
  <c r="D16" i="25"/>
  <c r="D29" i="25" l="1"/>
  <c r="F29" i="25"/>
  <c r="AJ29" i="21"/>
  <c r="AF29" i="21"/>
  <c r="AF29" i="25"/>
  <c r="AJ29" i="25"/>
  <c r="AF29" i="24"/>
  <c r="G29" i="25"/>
  <c r="F28" i="24"/>
  <c r="D28" i="24"/>
  <c r="F27" i="24"/>
  <c r="D27" i="24"/>
  <c r="F26" i="24"/>
  <c r="D26" i="24"/>
  <c r="F25" i="24"/>
  <c r="D25" i="24"/>
  <c r="F24" i="24"/>
  <c r="D24" i="24"/>
  <c r="F23" i="24"/>
  <c r="D23" i="24"/>
  <c r="F22" i="24"/>
  <c r="D22" i="24"/>
  <c r="F21" i="24"/>
  <c r="D21" i="24"/>
  <c r="F20" i="24"/>
  <c r="D20" i="24"/>
  <c r="F18" i="24"/>
  <c r="D18" i="24"/>
  <c r="F17" i="24"/>
  <c r="D17" i="24"/>
  <c r="E16" i="24"/>
  <c r="C16" i="24"/>
  <c r="B16" i="24"/>
  <c r="F15" i="24"/>
  <c r="D15" i="24"/>
  <c r="F14" i="24"/>
  <c r="D14" i="24"/>
  <c r="F13" i="24"/>
  <c r="D13" i="24"/>
  <c r="F12" i="24"/>
  <c r="D12" i="24"/>
  <c r="F11" i="24"/>
  <c r="D11" i="24"/>
  <c r="F10" i="24"/>
  <c r="D10" i="24"/>
  <c r="E9" i="24"/>
  <c r="C9" i="24"/>
  <c r="B9" i="24"/>
  <c r="F16" i="24" l="1"/>
  <c r="B29" i="24"/>
  <c r="E29" i="24"/>
  <c r="D16" i="24"/>
  <c r="D9" i="24"/>
  <c r="F9" i="24"/>
  <c r="C29" i="24"/>
  <c r="D29" i="24" s="1"/>
  <c r="F29" i="24" l="1"/>
  <c r="AI28" i="22" l="1"/>
  <c r="D12" i="19" l="1"/>
  <c r="F12" i="19"/>
  <c r="G28" i="22" l="1"/>
  <c r="G27" i="22"/>
  <c r="G26" i="22"/>
  <c r="G25" i="22"/>
  <c r="G24" i="22"/>
  <c r="G23" i="22"/>
  <c r="G22" i="22"/>
  <c r="G21" i="22"/>
  <c r="G20" i="22"/>
  <c r="G18" i="22"/>
  <c r="G17" i="22"/>
  <c r="G15" i="22"/>
  <c r="G14" i="22"/>
  <c r="G13" i="22"/>
  <c r="G12" i="22"/>
  <c r="G11" i="22"/>
  <c r="G10" i="22"/>
  <c r="G9" i="22" l="1"/>
  <c r="G16" i="22"/>
  <c r="G29" i="22" l="1"/>
  <c r="G26" i="23"/>
  <c r="G24" i="23"/>
  <c r="G23" i="23"/>
  <c r="G22" i="23"/>
  <c r="G20" i="23"/>
  <c r="G18" i="23"/>
  <c r="G17" i="23"/>
  <c r="G15" i="23"/>
  <c r="G13" i="23"/>
  <c r="G12" i="23"/>
  <c r="G11" i="23"/>
  <c r="G10" i="23"/>
  <c r="G9" i="23" l="1"/>
  <c r="G16" i="23"/>
  <c r="G29" i="23" l="1"/>
  <c r="G28" i="15"/>
  <c r="G27" i="15"/>
  <c r="G26" i="15"/>
  <c r="G25" i="15"/>
  <c r="G24" i="15"/>
  <c r="G23" i="15"/>
  <c r="G22" i="15"/>
  <c r="G21" i="15"/>
  <c r="G20" i="15"/>
  <c r="G18" i="15"/>
  <c r="G17" i="15"/>
  <c r="G11" i="15"/>
  <c r="G12" i="15"/>
  <c r="G13" i="15"/>
  <c r="G14" i="15"/>
  <c r="G15" i="15"/>
  <c r="G10" i="15"/>
  <c r="G16" i="15" l="1"/>
  <c r="G9" i="15"/>
  <c r="G29" i="15" l="1"/>
  <c r="G28" i="19"/>
  <c r="G27" i="19"/>
  <c r="G26" i="19"/>
  <c r="G25" i="19"/>
  <c r="G24" i="19"/>
  <c r="G23" i="19"/>
  <c r="G22" i="19"/>
  <c r="G21" i="19"/>
  <c r="G20" i="19"/>
  <c r="G18" i="19"/>
  <c r="G17" i="19"/>
  <c r="G11" i="19"/>
  <c r="G12" i="19"/>
  <c r="G13" i="19"/>
  <c r="G14" i="19"/>
  <c r="G15" i="19"/>
  <c r="G10" i="19"/>
  <c r="G9" i="19" l="1"/>
  <c r="G16" i="19"/>
  <c r="G29" i="19" s="1"/>
  <c r="D10" i="20" l="1"/>
  <c r="AH9" i="22" l="1"/>
  <c r="AI10" i="22" l="1"/>
  <c r="AI11" i="22"/>
  <c r="AI12" i="22"/>
  <c r="AI13" i="22"/>
  <c r="AI14" i="22"/>
  <c r="AI15" i="22"/>
  <c r="AI17" i="22"/>
  <c r="AI18" i="22"/>
  <c r="AI20" i="22"/>
  <c r="AI21" i="22"/>
  <c r="AI22" i="22"/>
  <c r="AI23" i="22"/>
  <c r="AI24" i="22"/>
  <c r="AI25" i="22"/>
  <c r="AI26" i="22"/>
  <c r="AI27" i="22"/>
  <c r="AI16" i="22" l="1"/>
  <c r="AI9" i="22"/>
  <c r="AJ17" i="22"/>
  <c r="AJ10" i="22"/>
  <c r="AG9" i="22"/>
  <c r="AJ28" i="22" l="1"/>
  <c r="AJ27" i="22"/>
  <c r="AJ26" i="22"/>
  <c r="AJ25" i="22"/>
  <c r="AJ24" i="22"/>
  <c r="AJ23" i="22"/>
  <c r="AJ22" i="22"/>
  <c r="AJ21" i="22"/>
  <c r="AJ20" i="22"/>
  <c r="AJ18" i="22"/>
  <c r="AJ15" i="22"/>
  <c r="AJ14" i="22"/>
  <c r="AJ13" i="22"/>
  <c r="AJ12" i="22"/>
  <c r="AJ11" i="22"/>
  <c r="AH16" i="22"/>
  <c r="AG16" i="22"/>
  <c r="R16" i="22"/>
  <c r="R9" i="22"/>
  <c r="R29" i="22" l="1"/>
  <c r="F28" i="23"/>
  <c r="D28" i="23"/>
  <c r="F27" i="23"/>
  <c r="D27" i="23"/>
  <c r="F26" i="23"/>
  <c r="D26" i="23"/>
  <c r="F25" i="23"/>
  <c r="D25" i="23"/>
  <c r="F24" i="23"/>
  <c r="D24" i="23"/>
  <c r="F23" i="23"/>
  <c r="D23" i="23"/>
  <c r="F22" i="23"/>
  <c r="D22" i="23"/>
  <c r="F21" i="23"/>
  <c r="D21" i="23"/>
  <c r="F20" i="23"/>
  <c r="D20" i="23"/>
  <c r="F18" i="23"/>
  <c r="D18" i="23"/>
  <c r="F17" i="23"/>
  <c r="D17" i="23"/>
  <c r="E16" i="23"/>
  <c r="C16" i="23"/>
  <c r="B16" i="23"/>
  <c r="F15" i="23"/>
  <c r="D15" i="23"/>
  <c r="F14" i="23"/>
  <c r="D14" i="23"/>
  <c r="F13" i="23"/>
  <c r="D13" i="23"/>
  <c r="F12" i="23"/>
  <c r="D12" i="23"/>
  <c r="F11" i="23"/>
  <c r="D11" i="23"/>
  <c r="F10" i="23"/>
  <c r="D10" i="23"/>
  <c r="E9" i="23"/>
  <c r="C9" i="23"/>
  <c r="B9" i="23"/>
  <c r="F28" i="22"/>
  <c r="D28" i="22"/>
  <c r="F27" i="22"/>
  <c r="D27" i="22"/>
  <c r="F26" i="22"/>
  <c r="D26" i="22"/>
  <c r="F25" i="22"/>
  <c r="D25" i="22"/>
  <c r="F24" i="22"/>
  <c r="D24" i="22"/>
  <c r="F23" i="22"/>
  <c r="D23" i="22"/>
  <c r="F22" i="22"/>
  <c r="D22" i="22"/>
  <c r="F21" i="22"/>
  <c r="D21" i="22"/>
  <c r="F20" i="22"/>
  <c r="D20" i="22"/>
  <c r="F18" i="22"/>
  <c r="D18" i="22"/>
  <c r="Z17" i="22"/>
  <c r="F17" i="22"/>
  <c r="D17" i="22"/>
  <c r="AE16" i="22"/>
  <c r="AJ16" i="22" s="1"/>
  <c r="W16" i="22"/>
  <c r="V16" i="22"/>
  <c r="U16" i="22"/>
  <c r="T16" i="22"/>
  <c r="S16" i="22"/>
  <c r="C16" i="22"/>
  <c r="F15" i="22"/>
  <c r="D15" i="22"/>
  <c r="F14" i="22"/>
  <c r="D14" i="22"/>
  <c r="F13" i="22"/>
  <c r="D13" i="22"/>
  <c r="F12" i="22"/>
  <c r="D12" i="22"/>
  <c r="F11" i="22"/>
  <c r="D11" i="22"/>
  <c r="F10" i="22"/>
  <c r="D10" i="22"/>
  <c r="AH29" i="22"/>
  <c r="AG29" i="22"/>
  <c r="AE9" i="22"/>
  <c r="W9" i="22"/>
  <c r="V9" i="22"/>
  <c r="U9" i="22"/>
  <c r="T9" i="22"/>
  <c r="S9" i="22"/>
  <c r="E9" i="22"/>
  <c r="C9" i="22"/>
  <c r="F28" i="21"/>
  <c r="D28" i="21"/>
  <c r="F27" i="21"/>
  <c r="D27" i="21"/>
  <c r="F26" i="21"/>
  <c r="D26" i="21"/>
  <c r="F25" i="21"/>
  <c r="D25" i="21"/>
  <c r="F24" i="21"/>
  <c r="D24" i="21"/>
  <c r="F23" i="21"/>
  <c r="D23" i="21"/>
  <c r="F22" i="21"/>
  <c r="D22" i="21"/>
  <c r="F21" i="21"/>
  <c r="D21" i="21"/>
  <c r="F20" i="21"/>
  <c r="D20" i="21"/>
  <c r="F18" i="21"/>
  <c r="D18" i="21"/>
  <c r="F17" i="21"/>
  <c r="D17" i="21"/>
  <c r="E16" i="21"/>
  <c r="C16" i="21"/>
  <c r="B16" i="21"/>
  <c r="F15" i="21"/>
  <c r="D15" i="21"/>
  <c r="F14" i="21"/>
  <c r="D14" i="21"/>
  <c r="F13" i="21"/>
  <c r="D13" i="21"/>
  <c r="F12" i="21"/>
  <c r="D12" i="21"/>
  <c r="F11" i="21"/>
  <c r="D11" i="21"/>
  <c r="F10" i="21"/>
  <c r="D10" i="21"/>
  <c r="E9" i="21"/>
  <c r="C9" i="21"/>
  <c r="B9" i="21"/>
  <c r="F28" i="20"/>
  <c r="D28" i="20"/>
  <c r="F27" i="20"/>
  <c r="D27" i="20"/>
  <c r="F26" i="20"/>
  <c r="D26" i="20"/>
  <c r="F25" i="20"/>
  <c r="D25" i="20"/>
  <c r="F24" i="20"/>
  <c r="D24" i="20"/>
  <c r="F23" i="20"/>
  <c r="D23" i="20"/>
  <c r="F22" i="20"/>
  <c r="D22" i="20"/>
  <c r="F21" i="20"/>
  <c r="D21" i="20"/>
  <c r="F20" i="20"/>
  <c r="D20" i="20"/>
  <c r="F18" i="20"/>
  <c r="D18" i="20"/>
  <c r="F17" i="20"/>
  <c r="D17" i="20"/>
  <c r="E16" i="20"/>
  <c r="C16" i="20"/>
  <c r="B16" i="20"/>
  <c r="F15" i="20"/>
  <c r="D15" i="20"/>
  <c r="F14" i="20"/>
  <c r="D14" i="20"/>
  <c r="F13" i="20"/>
  <c r="D13" i="20"/>
  <c r="F12" i="20"/>
  <c r="D12" i="20"/>
  <c r="F11" i="20"/>
  <c r="D11" i="20"/>
  <c r="F10" i="20"/>
  <c r="E9" i="20"/>
  <c r="C9" i="20"/>
  <c r="B9" i="20"/>
  <c r="F28" i="19"/>
  <c r="D28" i="19"/>
  <c r="F27" i="19"/>
  <c r="D27" i="19"/>
  <c r="F26" i="19"/>
  <c r="D26" i="19"/>
  <c r="F25" i="19"/>
  <c r="D25" i="19"/>
  <c r="F24" i="19"/>
  <c r="D24" i="19"/>
  <c r="F23" i="19"/>
  <c r="D23" i="19"/>
  <c r="F22" i="19"/>
  <c r="D22" i="19"/>
  <c r="F21" i="19"/>
  <c r="D21" i="19"/>
  <c r="F20" i="19"/>
  <c r="D20" i="19"/>
  <c r="F18" i="19"/>
  <c r="D18" i="19"/>
  <c r="F17" i="19"/>
  <c r="D17" i="19"/>
  <c r="E16" i="19"/>
  <c r="C16" i="19"/>
  <c r="B16" i="19"/>
  <c r="F15" i="19"/>
  <c r="D15" i="19"/>
  <c r="F14" i="19"/>
  <c r="D14" i="19"/>
  <c r="F13" i="19"/>
  <c r="D13" i="19"/>
  <c r="F11" i="19"/>
  <c r="D11" i="19"/>
  <c r="F10" i="19"/>
  <c r="D10" i="19"/>
  <c r="E9" i="19"/>
  <c r="C9" i="19"/>
  <c r="B9" i="19"/>
  <c r="F28" i="17"/>
  <c r="D28" i="17"/>
  <c r="F27" i="17"/>
  <c r="D27" i="17"/>
  <c r="F26" i="17"/>
  <c r="D26" i="17"/>
  <c r="F25" i="17"/>
  <c r="D25" i="17"/>
  <c r="F24" i="17"/>
  <c r="D24" i="17"/>
  <c r="F23" i="17"/>
  <c r="D23" i="17"/>
  <c r="F22" i="17"/>
  <c r="D22" i="17"/>
  <c r="F21" i="17"/>
  <c r="D21" i="17"/>
  <c r="F20" i="17"/>
  <c r="D20" i="17"/>
  <c r="F18" i="17"/>
  <c r="D18" i="17"/>
  <c r="F17" i="17"/>
  <c r="D17" i="17"/>
  <c r="E16" i="17"/>
  <c r="C16" i="17"/>
  <c r="B16" i="17"/>
  <c r="F15" i="17"/>
  <c r="D15" i="17"/>
  <c r="F14" i="17"/>
  <c r="D14" i="17"/>
  <c r="F13" i="17"/>
  <c r="D13" i="17"/>
  <c r="F12" i="17"/>
  <c r="D12" i="17"/>
  <c r="F11" i="17"/>
  <c r="D11" i="17"/>
  <c r="F10" i="17"/>
  <c r="D10" i="17"/>
  <c r="E9" i="17"/>
  <c r="C9" i="17"/>
  <c r="B9" i="17"/>
  <c r="F28" i="15"/>
  <c r="D28" i="15"/>
  <c r="F27" i="15"/>
  <c r="D27" i="15"/>
  <c r="F26" i="15"/>
  <c r="D26" i="15"/>
  <c r="F25" i="15"/>
  <c r="D25" i="15"/>
  <c r="F24" i="15"/>
  <c r="D24" i="15"/>
  <c r="F23" i="15"/>
  <c r="D23" i="15"/>
  <c r="F22" i="15"/>
  <c r="D22" i="15"/>
  <c r="F21" i="15"/>
  <c r="D21" i="15"/>
  <c r="F20" i="15"/>
  <c r="D20" i="15"/>
  <c r="F18" i="15"/>
  <c r="D18" i="15"/>
  <c r="F17" i="15"/>
  <c r="D17" i="15"/>
  <c r="E16" i="15"/>
  <c r="C16" i="15"/>
  <c r="B16" i="15"/>
  <c r="F15" i="15"/>
  <c r="D15" i="15"/>
  <c r="F14" i="15"/>
  <c r="D14" i="15"/>
  <c r="F13" i="15"/>
  <c r="D13" i="15"/>
  <c r="F12" i="15"/>
  <c r="D12" i="15"/>
  <c r="F11" i="15"/>
  <c r="D11" i="15"/>
  <c r="F10" i="15"/>
  <c r="D10" i="15"/>
  <c r="E9" i="15"/>
  <c r="C9" i="15"/>
  <c r="B9" i="15"/>
  <c r="N10" i="14"/>
  <c r="M10" i="14"/>
  <c r="O10" i="14" s="1"/>
  <c r="P10" i="14" s="1"/>
  <c r="M11" i="14"/>
  <c r="M12" i="14"/>
  <c r="M13" i="14"/>
  <c r="M14" i="14"/>
  <c r="M15" i="14"/>
  <c r="M16" i="14"/>
  <c r="Y28" i="14"/>
  <c r="N28" i="14"/>
  <c r="M28" i="14"/>
  <c r="F28" i="14"/>
  <c r="D28" i="14"/>
  <c r="Y27" i="14"/>
  <c r="N27" i="14"/>
  <c r="M27" i="14"/>
  <c r="F27" i="14"/>
  <c r="D27" i="14"/>
  <c r="Y26" i="14"/>
  <c r="N26" i="14"/>
  <c r="M26" i="14"/>
  <c r="F26" i="14"/>
  <c r="D26" i="14"/>
  <c r="Y25" i="14"/>
  <c r="N25" i="14"/>
  <c r="M25" i="14"/>
  <c r="F25" i="14"/>
  <c r="D25" i="14"/>
  <c r="Y24" i="14"/>
  <c r="N24" i="14"/>
  <c r="M24" i="14"/>
  <c r="F24" i="14"/>
  <c r="D24" i="14"/>
  <c r="Y23" i="14"/>
  <c r="N23" i="14"/>
  <c r="M23" i="14"/>
  <c r="F23" i="14"/>
  <c r="D23" i="14"/>
  <c r="Y22" i="14"/>
  <c r="N22" i="14"/>
  <c r="M22" i="14"/>
  <c r="F22" i="14"/>
  <c r="D22" i="14"/>
  <c r="Y21" i="14"/>
  <c r="N21" i="14"/>
  <c r="M21" i="14"/>
  <c r="O21" i="14" s="1"/>
  <c r="F21" i="14"/>
  <c r="D21" i="14"/>
  <c r="Y20" i="14"/>
  <c r="N20" i="14"/>
  <c r="M20" i="14"/>
  <c r="F20" i="14"/>
  <c r="D20" i="14"/>
  <c r="Y19" i="14"/>
  <c r="N19" i="14"/>
  <c r="M19" i="14"/>
  <c r="F19" i="14"/>
  <c r="D19" i="14"/>
  <c r="Y18" i="14"/>
  <c r="N18" i="14"/>
  <c r="M18" i="14"/>
  <c r="F18" i="14"/>
  <c r="D18" i="14"/>
  <c r="W17" i="14"/>
  <c r="V17" i="14"/>
  <c r="T17" i="14"/>
  <c r="L17" i="14"/>
  <c r="K17" i="14"/>
  <c r="J17" i="14"/>
  <c r="I17" i="14"/>
  <c r="H17" i="14"/>
  <c r="G17" i="14"/>
  <c r="E17" i="14"/>
  <c r="C17" i="14"/>
  <c r="B17" i="14"/>
  <c r="Y16" i="14"/>
  <c r="N16" i="14"/>
  <c r="F16" i="14"/>
  <c r="D16" i="14"/>
  <c r="Y15" i="14"/>
  <c r="N15" i="14"/>
  <c r="F15" i="14"/>
  <c r="D15" i="14"/>
  <c r="Y14" i="14"/>
  <c r="N14" i="14"/>
  <c r="F14" i="14"/>
  <c r="D14" i="14"/>
  <c r="Y13" i="14"/>
  <c r="N13" i="14"/>
  <c r="F13" i="14"/>
  <c r="D13" i="14"/>
  <c r="Y12" i="14"/>
  <c r="N12" i="14"/>
  <c r="F12" i="14"/>
  <c r="D12" i="14"/>
  <c r="Y11" i="14"/>
  <c r="N11" i="14"/>
  <c r="F11" i="14"/>
  <c r="D11" i="14"/>
  <c r="Y10" i="14"/>
  <c r="F10" i="14"/>
  <c r="D10" i="14"/>
  <c r="W9" i="14"/>
  <c r="V9" i="14"/>
  <c r="T9" i="14"/>
  <c r="L9" i="14"/>
  <c r="K9" i="14"/>
  <c r="J9" i="14"/>
  <c r="I9" i="14"/>
  <c r="H9" i="14"/>
  <c r="G9" i="14"/>
  <c r="E9" i="14"/>
  <c r="C9" i="14"/>
  <c r="B9" i="14"/>
  <c r="J29" i="14" l="1"/>
  <c r="O26" i="14"/>
  <c r="R26" i="14" s="1"/>
  <c r="S26" i="14" s="1"/>
  <c r="M9" i="14"/>
  <c r="O24" i="14"/>
  <c r="R24" i="14" s="1"/>
  <c r="S24" i="14" s="1"/>
  <c r="AI29" i="22"/>
  <c r="B29" i="22"/>
  <c r="D9" i="22"/>
  <c r="AJ9" i="22"/>
  <c r="O16" i="14"/>
  <c r="O22" i="14"/>
  <c r="U22" i="14" s="1"/>
  <c r="O13" i="14"/>
  <c r="P13" i="14" s="1"/>
  <c r="O27" i="14"/>
  <c r="P27" i="14" s="1"/>
  <c r="H29" i="14"/>
  <c r="O25" i="14"/>
  <c r="U25" i="14" s="1"/>
  <c r="E29" i="23"/>
  <c r="F9" i="17"/>
  <c r="X9" i="22"/>
  <c r="D9" i="20"/>
  <c r="F16" i="20"/>
  <c r="C29" i="20"/>
  <c r="D17" i="14"/>
  <c r="O20" i="14"/>
  <c r="O14" i="14"/>
  <c r="U14" i="14" s="1"/>
  <c r="O11" i="14"/>
  <c r="P11" i="14" s="1"/>
  <c r="O23" i="14"/>
  <c r="U23" i="14" s="1"/>
  <c r="O12" i="14"/>
  <c r="P12" i="14" s="1"/>
  <c r="T29" i="14"/>
  <c r="O15" i="14"/>
  <c r="U15" i="14" s="1"/>
  <c r="N17" i="14"/>
  <c r="E29" i="17"/>
  <c r="L29" i="14"/>
  <c r="N29" i="14" s="1"/>
  <c r="V29" i="14"/>
  <c r="O19" i="14"/>
  <c r="Z27" i="22"/>
  <c r="Z12" i="22"/>
  <c r="AA12" i="22" s="1"/>
  <c r="Z15" i="22"/>
  <c r="AA15" i="22" s="1"/>
  <c r="Z20" i="22"/>
  <c r="AF20" i="22" s="1"/>
  <c r="Z26" i="22"/>
  <c r="AF26" i="22" s="1"/>
  <c r="AF17" i="22"/>
  <c r="AC17" i="22"/>
  <c r="AD17" i="22" s="1"/>
  <c r="AA17" i="22"/>
  <c r="Z18" i="22"/>
  <c r="AF18" i="22" s="1"/>
  <c r="Z22" i="22"/>
  <c r="AF22" i="22" s="1"/>
  <c r="Z25" i="22"/>
  <c r="Z11" i="22"/>
  <c r="AF11" i="22" s="1"/>
  <c r="D16" i="23"/>
  <c r="F9" i="23"/>
  <c r="E29" i="15"/>
  <c r="Z13" i="22"/>
  <c r="Z14" i="22"/>
  <c r="AF14" i="22" s="1"/>
  <c r="Z24" i="22"/>
  <c r="O18" i="14"/>
  <c r="U18" i="14" s="1"/>
  <c r="D9" i="19"/>
  <c r="W29" i="14"/>
  <c r="Y29" i="14" s="1"/>
  <c r="O28" i="14"/>
  <c r="R28" i="14" s="1"/>
  <c r="S28" i="14" s="1"/>
  <c r="X16" i="22"/>
  <c r="Z21" i="22"/>
  <c r="AA21" i="22" s="1"/>
  <c r="N9" i="14"/>
  <c r="C29" i="19"/>
  <c r="Y16" i="22"/>
  <c r="B29" i="17"/>
  <c r="U29" i="22"/>
  <c r="Y17" i="14"/>
  <c r="V29" i="22"/>
  <c r="D16" i="21"/>
  <c r="W29" i="22"/>
  <c r="D9" i="21"/>
  <c r="E29" i="21"/>
  <c r="AE29" i="22"/>
  <c r="F16" i="22"/>
  <c r="Z23" i="22"/>
  <c r="AF23" i="22" s="1"/>
  <c r="Z28" i="22"/>
  <c r="T29" i="22"/>
  <c r="S29" i="22"/>
  <c r="F16" i="23"/>
  <c r="B29" i="23"/>
  <c r="F16" i="15"/>
  <c r="D9" i="15"/>
  <c r="F9" i="15"/>
  <c r="B29" i="15"/>
  <c r="C29" i="15"/>
  <c r="D16" i="17"/>
  <c r="F16" i="17"/>
  <c r="F16" i="19"/>
  <c r="B29" i="19"/>
  <c r="F9" i="19"/>
  <c r="D16" i="20"/>
  <c r="F9" i="20"/>
  <c r="B29" i="21"/>
  <c r="F9" i="21"/>
  <c r="D16" i="22"/>
  <c r="F9" i="22"/>
  <c r="C29" i="23"/>
  <c r="D9" i="23"/>
  <c r="C29" i="22"/>
  <c r="Y9" i="22"/>
  <c r="E29" i="22"/>
  <c r="C29" i="21"/>
  <c r="F16" i="21"/>
  <c r="B29" i="20"/>
  <c r="E29" i="20"/>
  <c r="D16" i="19"/>
  <c r="E29" i="19"/>
  <c r="C29" i="17"/>
  <c r="D9" i="17"/>
  <c r="D16" i="15"/>
  <c r="I29" i="14"/>
  <c r="K29" i="14"/>
  <c r="F17" i="14"/>
  <c r="B29" i="14"/>
  <c r="F9" i="14"/>
  <c r="D9" i="14"/>
  <c r="U26" i="14"/>
  <c r="P26" i="14"/>
  <c r="R22" i="14"/>
  <c r="S22" i="14" s="1"/>
  <c r="P22" i="14"/>
  <c r="U20" i="14"/>
  <c r="R20" i="14"/>
  <c r="S20" i="14" s="1"/>
  <c r="P20" i="14"/>
  <c r="R25" i="14"/>
  <c r="S25" i="14" s="1"/>
  <c r="P25" i="14"/>
  <c r="U19" i="14"/>
  <c r="R19" i="14"/>
  <c r="S19" i="14" s="1"/>
  <c r="P19" i="14"/>
  <c r="U24" i="14"/>
  <c r="U12" i="14"/>
  <c r="R12" i="14"/>
  <c r="S12" i="14" s="1"/>
  <c r="U10" i="14"/>
  <c r="R10" i="14"/>
  <c r="S10" i="14" s="1"/>
  <c r="R23" i="14"/>
  <c r="S23" i="14" s="1"/>
  <c r="P23" i="14"/>
  <c r="R16" i="14"/>
  <c r="S16" i="14" s="1"/>
  <c r="P16" i="14"/>
  <c r="U16" i="14"/>
  <c r="U13" i="14"/>
  <c r="R13" i="14"/>
  <c r="S13" i="14" s="1"/>
  <c r="P21" i="14"/>
  <c r="U21" i="14"/>
  <c r="R21" i="14"/>
  <c r="S21" i="14" s="1"/>
  <c r="M17" i="14"/>
  <c r="C29" i="14"/>
  <c r="D29" i="14" s="1"/>
  <c r="Y9" i="14"/>
  <c r="E29" i="14"/>
  <c r="X9" i="14"/>
  <c r="G29" i="14"/>
  <c r="R18" i="14" l="1"/>
  <c r="S18" i="14" s="1"/>
  <c r="R27" i="14"/>
  <c r="S27" i="14" s="1"/>
  <c r="R15" i="14"/>
  <c r="S15" i="14" s="1"/>
  <c r="P24" i="14"/>
  <c r="U27" i="14"/>
  <c r="O9" i="14"/>
  <c r="P9" i="14" s="1"/>
  <c r="O17" i="14"/>
  <c r="P17" i="14" s="1"/>
  <c r="P14" i="14"/>
  <c r="R14" i="14"/>
  <c r="S14" i="14" s="1"/>
  <c r="M29" i="14"/>
  <c r="O29" i="14" s="1"/>
  <c r="U29" i="14" s="1"/>
  <c r="AF27" i="22"/>
  <c r="D29" i="17"/>
  <c r="Z9" i="22"/>
  <c r="AC9" i="22" s="1"/>
  <c r="F29" i="20"/>
  <c r="D29" i="20"/>
  <c r="Z16" i="22"/>
  <c r="AA16" i="22" s="1"/>
  <c r="F29" i="14"/>
  <c r="P15" i="14"/>
  <c r="R11" i="14"/>
  <c r="S11" i="14" s="1"/>
  <c r="AF12" i="22"/>
  <c r="AC15" i="22"/>
  <c r="AD15" i="22" s="1"/>
  <c r="U11" i="14"/>
  <c r="P18" i="14"/>
  <c r="AF15" i="22"/>
  <c r="U28" i="14"/>
  <c r="D29" i="21"/>
  <c r="D29" i="19"/>
  <c r="AC27" i="22"/>
  <c r="AD27" i="22" s="1"/>
  <c r="P28" i="14"/>
  <c r="AA27" i="22"/>
  <c r="AC12" i="22"/>
  <c r="AD12" i="22" s="1"/>
  <c r="D29" i="23"/>
  <c r="F29" i="19"/>
  <c r="D29" i="22"/>
  <c r="AA25" i="22"/>
  <c r="AC25" i="22"/>
  <c r="AD25" i="22" s="1"/>
  <c r="AC22" i="22"/>
  <c r="AD22" i="22" s="1"/>
  <c r="AA22" i="22"/>
  <c r="AA18" i="22"/>
  <c r="AC18" i="22"/>
  <c r="AD18" i="22" s="1"/>
  <c r="AC28" i="22"/>
  <c r="AD28" i="22" s="1"/>
  <c r="AA28" i="22"/>
  <c r="AA23" i="22"/>
  <c r="AC23" i="22"/>
  <c r="AD23" i="22" s="1"/>
  <c r="AF25" i="22"/>
  <c r="AC21" i="22"/>
  <c r="AD21" i="22" s="1"/>
  <c r="AF24" i="22"/>
  <c r="AA24" i="22"/>
  <c r="AC24" i="22"/>
  <c r="AD24" i="22" s="1"/>
  <c r="AA26" i="22"/>
  <c r="AC26" i="22"/>
  <c r="AD26" i="22" s="1"/>
  <c r="AC20" i="22"/>
  <c r="AD20" i="22" s="1"/>
  <c r="AA20" i="22"/>
  <c r="AA11" i="22"/>
  <c r="AC11" i="22"/>
  <c r="AD11" i="22" s="1"/>
  <c r="Y29" i="22"/>
  <c r="AC14" i="22"/>
  <c r="AD14" i="22" s="1"/>
  <c r="AA14" i="22"/>
  <c r="AA13" i="22"/>
  <c r="AC13" i="22"/>
  <c r="AD13" i="22" s="1"/>
  <c r="AF13" i="22"/>
  <c r="AA10" i="22"/>
  <c r="AC10" i="22"/>
  <c r="AD10" i="22" s="1"/>
  <c r="AF10" i="22"/>
  <c r="AJ29" i="22"/>
  <c r="AF28" i="22"/>
  <c r="AF21" i="22"/>
  <c r="D29" i="15"/>
  <c r="X29" i="22"/>
  <c r="F29" i="15"/>
  <c r="F29" i="23"/>
  <c r="F29" i="22"/>
  <c r="F29" i="21"/>
  <c r="F29" i="17"/>
  <c r="R17" i="14"/>
  <c r="S17" i="14" s="1"/>
  <c r="U17" i="14"/>
  <c r="U9" i="14"/>
  <c r="R9" i="14" l="1"/>
  <c r="S9" i="14" s="1"/>
  <c r="AA9" i="22"/>
  <c r="AF9" i="22"/>
  <c r="R29" i="14"/>
  <c r="S29" i="14" s="1"/>
  <c r="P29" i="14"/>
  <c r="AF16" i="22"/>
  <c r="AC16" i="22"/>
  <c r="AD16" i="22" s="1"/>
  <c r="AD9" i="22"/>
  <c r="Z29" i="22"/>
  <c r="AF29" i="22" l="1"/>
  <c r="AC29" i="22"/>
  <c r="AD29" i="22" s="1"/>
  <c r="AA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0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Q5" authorId="0" shapeId="0" xr:uid="{00000000-0006-0000-09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1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2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C5" authorId="0" shapeId="0" xr:uid="{00000000-0006-0000-03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4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5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6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7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8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sharedStrings.xml><?xml version="1.0" encoding="utf-8"?>
<sst xmlns="http://schemas.openxmlformats.org/spreadsheetml/2006/main" count="1304" uniqueCount="192">
  <si>
    <t>รายการ</t>
  </si>
  <si>
    <t>แผนเงินบำรุง</t>
  </si>
  <si>
    <t>ยอดอนุมัติซื้อ (บาท)</t>
  </si>
  <si>
    <t>แหล่งเงินที่ใช้</t>
  </si>
  <si>
    <t>มูลค่าคงคลัง</t>
  </si>
  <si>
    <t xml:space="preserve">ก่อหนี้ผูกพัน </t>
  </si>
  <si>
    <t>ปี 2562</t>
  </si>
  <si>
    <t>จำนวน</t>
  </si>
  <si>
    <t>จำนวน (บาท)</t>
  </si>
  <si>
    <t>(1)</t>
  </si>
  <si>
    <t>(2)</t>
  </si>
  <si>
    <t>(3)</t>
  </si>
  <si>
    <t>(5)</t>
  </si>
  <si>
    <t>(6)</t>
  </si>
  <si>
    <t>1.หมวดค่าวัสดุ</t>
  </si>
  <si>
    <t xml:space="preserve">  1.1 ค่ายา</t>
  </si>
  <si>
    <t xml:space="preserve">  1.2 ค่าวัสดุเภสัชกรรม</t>
  </si>
  <si>
    <t xml:space="preserve">  1.3 ค่าวัสดุการแพทย์  </t>
  </si>
  <si>
    <t xml:space="preserve">  1.4 ค่าวัสดุวิทยาศาสตร์การแพทย์ (Lab)</t>
  </si>
  <si>
    <t xml:space="preserve">  1.5 ค่าวัสดุเอ๊กซเรย์ (X-Ray)</t>
  </si>
  <si>
    <t xml:space="preserve">  1.6 ค่าวัสดุทันตกรรม</t>
  </si>
  <si>
    <t xml:space="preserve">  1.7 ค่าวัสดุน้ำมันเชื้อเพลิง</t>
  </si>
  <si>
    <t>2.หมวดค่าวัสดุอื่นๆ</t>
  </si>
  <si>
    <t>2.1 วัสดุสำนักงาน</t>
  </si>
  <si>
    <t>2.2 วัสดุยานพาหนะและขนส่ง</t>
  </si>
  <si>
    <t>2.3 วัสดุไฟฟ้าและวิทยุ</t>
  </si>
  <si>
    <t>2.4 วัสดุโฆษณาและเผยแพร่</t>
  </si>
  <si>
    <t>2.5 วัสดุคอมพิวเตอร์</t>
  </si>
  <si>
    <t>2.6 วัสดุงานบ้านงานครัว</t>
  </si>
  <si>
    <t>2.7 วัสดุบริโภค</t>
  </si>
  <si>
    <t>2.8 วัสดุเครื่องแต่งกาย</t>
  </si>
  <si>
    <t>2.9 วัสดุก่อสร้าง</t>
  </si>
  <si>
    <t>2.10 วัสดุอื่นๆ</t>
  </si>
  <si>
    <t>รวม</t>
  </si>
  <si>
    <t>นอกแผน</t>
  </si>
  <si>
    <t>ในแผน</t>
  </si>
  <si>
    <t>(9)</t>
  </si>
  <si>
    <t>…………………………………………………</t>
  </si>
  <si>
    <t>ลงชื่อผู้รายงาน</t>
  </si>
  <si>
    <t>รายงานการกำกับติดตามแผนเงินบำรุงของโรงพยาบาล ปีงบประมาณ 2563</t>
  </si>
  <si>
    <t>ประจำเดือน.................................................</t>
  </si>
  <si>
    <t>ปี 2563</t>
  </si>
  <si>
    <t xml:space="preserve"> ณ กันยายน 2562</t>
  </si>
  <si>
    <t>(4)</t>
  </si>
  <si>
    <t>ร้อยละ</t>
  </si>
  <si>
    <t xml:space="preserve">จำนวน </t>
  </si>
  <si>
    <t>รวมยอดอนุมัติซื้อ (บาท)</t>
  </si>
  <si>
    <t>รวมทั้งสิ้น</t>
  </si>
  <si>
    <t>วงเงินคงเหลือ (บาท)</t>
  </si>
  <si>
    <t>ณ 30 กันยายน 2562</t>
  </si>
  <si>
    <t>จ่ายชำระหนี้</t>
  </si>
  <si>
    <t>เดือน.............................</t>
  </si>
  <si>
    <t>(7)</t>
  </si>
  <si>
    <t>(8)=(6)+(7)</t>
  </si>
  <si>
    <t>ณ 1 ต.ค.62 ถึง ................</t>
  </si>
  <si>
    <t>แผนเงินบำรุงโรงพยาบาล 2563</t>
  </si>
  <si>
    <t>แผนเงินบำรุงโรงพยาบาล 2562</t>
  </si>
  <si>
    <t>(10)=(4)-(8)</t>
  </si>
  <si>
    <t>คำนิยาม</t>
  </si>
  <si>
    <t xml:space="preserve">2.1 คอลัมน์ G  คือ แผนเงินบำรุงของโรงพยาบาลปีงบประมาณ 2563 </t>
  </si>
  <si>
    <t>2.2 คอลัมน์ H หมายถึง มูลค่าคงคลัง ณ 30 กันยายน 2562 ให้บันทึกในครั้งแรกครั้งเดียว</t>
  </si>
  <si>
    <t xml:space="preserve">2.3 คอลัมน์ I , J ยอดอนุมัติซื้อ สะสมยกมา ข้อมูลพันยอด 1 ต.ค. 62-ปัจจุบัน </t>
  </si>
  <si>
    <t>2.4 คอลัมน์ K , L ยอดอนุมัติซื้อของแต่ละเดือน</t>
  </si>
  <si>
    <t>2.5 คอลัมน์ Q หมายถึง แหล่งเงินที่ใช้ในการจัดซื้อนอกแผน เช่น - เงิน UC , เงินงบประมาณ , แหล่เงินอื่นๆ ให้ระบุ</t>
  </si>
  <si>
    <t>2.6 คอลัมน์ R หมายถึง ส่วนต่างของ แผนเงินบำรุง กับอนุมัติซื้อ</t>
  </si>
  <si>
    <t>(11)</t>
  </si>
  <si>
    <t>(12)</t>
  </si>
  <si>
    <t>สะสมยกมา (ตค.62 - กย.63)</t>
  </si>
  <si>
    <t xml:space="preserve">2. แผนเงินบำรุงโรงพยาบาล 2563 หมายถึง ข้อมูลการก่อหนี้และชำระหนี้ของแผนเงินบำรุงปี 2563  (1 ต.ค. 2562-30 ก.ย. 2563) </t>
  </si>
  <si>
    <t xml:space="preserve">1. แผนเงินบำรุงโรงพยาบาล 2562  หมายถึง ข้อมูลในการก่อหนี้และชำระหนี้ ของแผนเงินบำรุงปี 2562 (1 ต.ค. 2561-30 ก.ย. 2562) </t>
  </si>
  <si>
    <t xml:space="preserve"> -ในแผน หมายถึง มีรายการซื้อที่อยู่ในแผนเงินบำรุง</t>
  </si>
  <si>
    <t xml:space="preserve"> -นอกแผน หมายถึง ไม่ได้มีรายการซื้อยู่ในแผนเงินบำรุง</t>
  </si>
  <si>
    <t>2.7 คอลัมน์ T หมายถึง การก่อหนี้ผูกพันของปีงบประมาณ 2563 (พันยอด 1 ตค.62- ถึงปัจจุบัน เท่านั้น)</t>
  </si>
  <si>
    <t>2.11.ครุภัณฑ์ต่ำกว่าเกณฑ์</t>
  </si>
  <si>
    <t>ณ 1 ต.ค.61 ถึง ................</t>
  </si>
  <si>
    <t>โรงพยาบาลสมเด็จพระยุพราชสระแก้ว</t>
  </si>
  <si>
    <t xml:space="preserve"> * ยอดอนุมัติซื้อ ยอดการก่อหนี้ผูกพัน ขอให้นำมาจากงานพัสดุ  ส่วนยอดจ่ายชำระหนี้ ขอให้นำมาจากงานการเงินและบัญชี </t>
  </si>
  <si>
    <t xml:space="preserve">ยอดยกมา </t>
  </si>
  <si>
    <t>เดือน..........</t>
  </si>
  <si>
    <t>รวมทั้งสิ้น (1 ตค.62-ปัจจุบัน)</t>
  </si>
  <si>
    <t xml:space="preserve">2.9 คอลัมน์ W หมายถึง การจ่ายชำระหนี้ของแต่ละเดือน </t>
  </si>
  <si>
    <t xml:space="preserve">2.8 คอลัมน์ V หมายถึง การจ่ายชำระหนี้ของปีงบประมาณ 2563   (ยอดยกมา 1 ตค.62) </t>
  </si>
  <si>
    <t>โรงพยาบาล.............................................</t>
  </si>
  <si>
    <t>โรงพยาบาลคลองหาด</t>
  </si>
  <si>
    <t>โรงพยาบาลวังน้ำเย็น</t>
  </si>
  <si>
    <t>โรงพยาบาลวัฒนานคร</t>
  </si>
  <si>
    <t>โรงพยาบาลอรัญประเทศ</t>
  </si>
  <si>
    <t>โรงพยาบาลเขาฉกรรจ์</t>
  </si>
  <si>
    <t>โรงพยาบาลวังสมบูรณ์</t>
  </si>
  <si>
    <t>โรงพยาบาลโคกสูง</t>
  </si>
  <si>
    <t>2.10 ตัดรายงานทุกวันที่ 20 ของเดือน และส่งรายงานให้ทาง กลุ่มงานประกันสุขภาพ ไม่เกินวันที่ 25 ของเดือน ได้ที่ kittima_chomson@hotmail.com</t>
  </si>
  <si>
    <t>ณ 1 ต.ค.61 ถึง เม.ย.63</t>
  </si>
  <si>
    <t>ณ 1 ต.ค.61 ถึง 30 ก.ย.62</t>
  </si>
  <si>
    <t>ที่ต้องจ่าย</t>
  </si>
  <si>
    <t>คงเหลือหนี้</t>
  </si>
  <si>
    <t>ณ 1 ต.ค.61 ถึง 20 พ.ค.63</t>
  </si>
  <si>
    <t>ในปี 2563</t>
  </si>
  <si>
    <t>พัสดุ</t>
  </si>
  <si>
    <t>พี่น้อย</t>
  </si>
  <si>
    <t>ณ 1 ต.ค.61 ถึง 20  มิ.ย.2563</t>
  </si>
  <si>
    <t>ณ 1 ต.ค.61 ถึง 20 ก.ค. 63</t>
  </si>
  <si>
    <t>ณ 1 ต.ค.61 ถึง 30 กค.63</t>
  </si>
  <si>
    <t>ณ 1 ต.ค.61 ถึง ก.ย.63</t>
  </si>
  <si>
    <t>ณ 1 ต.ค.61 ถึง 30 ก.ย. 2562</t>
  </si>
  <si>
    <t>รายงานการกำกับติดตามแผนเงินบำรุงของโรงพยาบาล ปีงบประมาณ 2564</t>
  </si>
  <si>
    <t>ในปี 2564</t>
  </si>
  <si>
    <t>ปีงบประมาณ 2563</t>
  </si>
  <si>
    <t>ปีงบประมาณ 2562</t>
  </si>
  <si>
    <t>ณ 30 กันยายน 2563</t>
  </si>
  <si>
    <t>(8)</t>
  </si>
  <si>
    <t>ณ 1 ต.ค. 2562 ถึง 31 ส.ค. 2563</t>
  </si>
  <si>
    <t>ปีงบประมาณ 2564</t>
  </si>
  <si>
    <t xml:space="preserve"> ณ กันยายน 2563</t>
  </si>
  <si>
    <t>รวมทั้งสิ้น (1 ตค.63-ปัจจุบัน)</t>
  </si>
  <si>
    <t>จ่ายชำระหนี้ ปีงบประมาณ 2564</t>
  </si>
  <si>
    <t>ก่อหนี้ผูกพัน ปีงบประมาณ 2564</t>
  </si>
  <si>
    <t>2. แผนเงินบำรุงโรงพยาบาล 2563  หมายถึง ข้อมูลในการก่อหนี้และชำระหนี้ ของแผนเงินบำรุงปี 2563 (1 ต.ค. 2562-30 ก.ย. 2563) สำหรับโรงพยาบาลที่ยังจ่ายชำระหนี้ไม่หมดในปีงบประมาณ 2563</t>
  </si>
  <si>
    <t>1. แผนเงินบำรุงโรงพยาบาล 2562  หมายถึง ข้อมูลในการก่อหนี้และชำระหนี้ ของแผนเงินบำรุงปี 2562 (1 ต.ค. 2561-30 ก.ย. 2562) สำหรับโรงพยาบาลที่ยังจ่ายชำระหนี้ไม่หมดในปีงบประมาณ 2563 (คอลัมม์ B-G)</t>
  </si>
  <si>
    <t>(10)</t>
  </si>
  <si>
    <t>(13)</t>
  </si>
  <si>
    <t>(14)</t>
  </si>
  <si>
    <t>(15)</t>
  </si>
  <si>
    <t>(16)=(14)+(15)</t>
  </si>
  <si>
    <t>(17)</t>
  </si>
  <si>
    <t>(18)=(12)-(16)</t>
  </si>
  <si>
    <t>(19)</t>
  </si>
  <si>
    <t>(20)</t>
  </si>
  <si>
    <t>3.1 คอลัมน์ R  คือ แผนเงินบำรุงของโรงพยาบาลปีงบประมาณ 2564</t>
  </si>
  <si>
    <t>3.2 คอลัมน์ S หมายถึง มูลค่าคงคลัง ณ 30 กันยายน 2563 ให้บันทึกในครั้งแรกครั้งเดียว</t>
  </si>
  <si>
    <t>3.3 คอลัมน์ T , U ยอดอนุมัติซื้อ สะสมยกมา ข้อมูลพันยอด 1 ต.ค.2563 เป็นต้นไป</t>
  </si>
  <si>
    <t>3.4 คอลัมน์ V , W ยอดอนุมัติซื้อของแต่ละเดือน</t>
  </si>
  <si>
    <t>3.5 คอลัมน์ AB หมายถึง แหล่งเงินที่ใช้ในการจัดซื้อนอกแผน เช่น - เงิน UC , เงินงบประมาณ , แหล่เงินอื่นๆ ให้ระบุ</t>
  </si>
  <si>
    <t>3.6 คอลัมน์ AC หมายถึง ส่วนต่างของ แผนเงินบำรุง (คอลัมม์ R) กับอนุมัติซื้อ (คอลัมม์ Z)</t>
  </si>
  <si>
    <t>3.7 คอลัมน์ AE หมายถึง การก่อหนี้ผูกพันของปีงบประมาณ 2564 (พันยอด 1 ตค.2563 ถึง วันที่ 20 ของเดือนถัดไป)</t>
  </si>
  <si>
    <r>
      <t>ณ 1 ต.ค.2563 ถึง</t>
    </r>
    <r>
      <rPr>
        <b/>
        <sz val="12"/>
        <color rgb="FFFF0000"/>
        <rFont val="Calibri"/>
        <family val="2"/>
        <scheme val="minor"/>
      </rPr>
      <t xml:space="preserve"> 20 พ.ย.2563</t>
    </r>
  </si>
  <si>
    <r>
      <t xml:space="preserve">เดือน </t>
    </r>
    <r>
      <rPr>
        <b/>
        <sz val="12"/>
        <color rgb="FFFF0000"/>
        <rFont val="Calibri"/>
        <family val="2"/>
        <scheme val="minor"/>
      </rPr>
      <t>พ.ย.63</t>
    </r>
  </si>
  <si>
    <t xml:space="preserve">ยอดยกมา 1 ต.ค.2563 </t>
  </si>
  <si>
    <t xml:space="preserve">3.8 คอลัมน์ AG หมายถึง การจ่ายชำระหนี้ของปีงบประมาณ 2564   (ยอดยกมา 1 ตค.63) </t>
  </si>
  <si>
    <t xml:space="preserve">3.9 คอลัมน์ AH หมายถึง การจ่ายชำระหนี้ของแต่ละเดือน </t>
  </si>
  <si>
    <t>3.10 ตัดรายงานทุกวันที่ 20 ของเดือน และส่งรายงาน ให้ทาง กลุ่มงานประกันสุขภาพ ไม่เกินวันที่ 23 ของเดือน ได้ที่ kittima_chomson@hotmail.com หากมีขอส่งสัย ติดต่อที่ คุณกิตติมา ชมสนธิ์ เบอร์โทร 084-8646493</t>
  </si>
  <si>
    <t>ณ 20 กันยายน 2563</t>
  </si>
  <si>
    <t>2.3 วัสดุเชื้อเพลิงและหล่อลื่น</t>
  </si>
  <si>
    <t>2.4 วัสดุไฟฟ้าและวิทยุ</t>
  </si>
  <si>
    <t>2.5 วัสดุโฆษณาและเผยแพร่</t>
  </si>
  <si>
    <t>2.6 วัสดุคอมพิวเตอร์</t>
  </si>
  <si>
    <t>2.7 วัสดุงานบ้านงานครัว</t>
  </si>
  <si>
    <t>2.8 วัสดุบริโภค</t>
  </si>
  <si>
    <t>2.9 วัสดุเครื่องแต่งกาย</t>
  </si>
  <si>
    <t>2.10 วัสดุก่อสร้าง</t>
  </si>
  <si>
    <t>2.11 วัสดุอื่นๆ</t>
  </si>
  <si>
    <t>2.12.ครุภัณฑ์ต่ำกว่าเกณฑ์</t>
  </si>
  <si>
    <t>3. แผนเงินบำรุงโรงพยาบาล 2564 หมายถึง ข้อมูลการก่อหนี้และชำระหนี้ของแผนเงินบำรุงปี 2563  (1 ต.ค. 2563-30 ก.ย. 2564) และแผนตั้งต้นของปีงบประมาณ 2564 ใช้ข้อมูลจากแผนการจัดซื้อของ Planfin 2564</t>
  </si>
  <si>
    <t>แก้ไขค่าวัสดุ</t>
  </si>
  <si>
    <r>
      <t xml:space="preserve">สะสมยกมา (1 ตค.2563 - </t>
    </r>
    <r>
      <rPr>
        <b/>
        <sz val="12"/>
        <color rgb="FFFF0000"/>
        <rFont val="Calibri"/>
        <family val="2"/>
        <scheme val="minor"/>
      </rPr>
      <t>20 พ.ย.2563</t>
    </r>
    <r>
      <rPr>
        <b/>
        <sz val="12"/>
        <color indexed="8"/>
        <rFont val="Calibri"/>
        <family val="2"/>
        <scheme val="minor"/>
      </rPr>
      <t>)</t>
    </r>
  </si>
  <si>
    <r>
      <t>ณ 1 ต.ค.2563 ถึง</t>
    </r>
    <r>
      <rPr>
        <b/>
        <sz val="12"/>
        <color rgb="FFFF0000"/>
        <rFont val="Calibri"/>
        <family val="2"/>
        <scheme val="minor"/>
      </rPr>
      <t xml:space="preserve"> 20 ธ.ค.2563</t>
    </r>
  </si>
  <si>
    <t>เดิม</t>
  </si>
  <si>
    <r>
      <t xml:space="preserve">เดือน </t>
    </r>
    <r>
      <rPr>
        <b/>
        <sz val="12"/>
        <color rgb="FFFF0000"/>
        <rFont val="Calibri"/>
        <family val="2"/>
        <scheme val="minor"/>
      </rPr>
      <t>ธ.ค.63</t>
    </r>
  </si>
  <si>
    <r>
      <t xml:space="preserve">เดือน </t>
    </r>
    <r>
      <rPr>
        <b/>
        <sz val="12"/>
        <color rgb="FFFF0000"/>
        <rFont val="Calibri"/>
        <family val="2"/>
        <scheme val="minor"/>
      </rPr>
      <t>ธันวาคม 2563</t>
    </r>
    <r>
      <rPr>
        <b/>
        <sz val="12"/>
        <color indexed="8"/>
        <rFont val="Calibri"/>
        <family val="2"/>
        <scheme val="minor"/>
      </rPr>
      <t xml:space="preserve"> (21 พย.63-20 ธค.63</t>
    </r>
  </si>
  <si>
    <r>
      <t xml:space="preserve">สะสมยกมา (1 ตค.2563 - </t>
    </r>
    <r>
      <rPr>
        <b/>
        <sz val="12"/>
        <color rgb="FFFF0000"/>
        <rFont val="Calibri"/>
        <family val="2"/>
        <scheme val="minor"/>
      </rPr>
      <t>20 ธ.ค.2563</t>
    </r>
    <r>
      <rPr>
        <b/>
        <sz val="12"/>
        <color indexed="8"/>
        <rFont val="Calibri"/>
        <family val="2"/>
        <scheme val="minor"/>
      </rPr>
      <t>)</t>
    </r>
  </si>
  <si>
    <t>ประจำเดือน มกราคม  2564 (21  ธันวาคม  2563 - 20  มกราคม  2564)</t>
  </si>
  <si>
    <t>เดือน มกราคม 2564 (21 ธค.63-20 มค.64)</t>
  </si>
  <si>
    <r>
      <t>ณ 1 ต.ค.2563 ถึง</t>
    </r>
    <r>
      <rPr>
        <b/>
        <sz val="12"/>
        <color rgb="FFFF0000"/>
        <rFont val="Calibri"/>
        <family val="2"/>
        <scheme val="minor"/>
      </rPr>
      <t xml:space="preserve"> 20 ม.ค.2564</t>
    </r>
  </si>
  <si>
    <t xml:space="preserve">ยอดยกมา 1 ต.ค-พ.ย.2563 </t>
  </si>
  <si>
    <t>โรงพยาบาลตาพระยา</t>
  </si>
  <si>
    <t>ณ 1 ต.ค.2562 ถึง 31 ธ.ค. 2563</t>
  </si>
  <si>
    <t>เงินบำรุง</t>
  </si>
  <si>
    <r>
      <t xml:space="preserve">สะสมยกมา (1 ตค.2563 - </t>
    </r>
    <r>
      <rPr>
        <b/>
        <sz val="16"/>
        <color rgb="FFFF0000"/>
        <rFont val="TH SarabunPSK"/>
        <family val="2"/>
      </rPr>
      <t>20 ธ.ค.63</t>
    </r>
    <r>
      <rPr>
        <b/>
        <sz val="16"/>
        <color indexed="8"/>
        <rFont val="TH SarabunPSK"/>
        <family val="2"/>
      </rPr>
      <t>)</t>
    </r>
  </si>
  <si>
    <r>
      <t xml:space="preserve">เดือน </t>
    </r>
    <r>
      <rPr>
        <b/>
        <sz val="16"/>
        <color rgb="FFFF0000"/>
        <rFont val="TH SarabunPSK"/>
        <family val="2"/>
      </rPr>
      <t>ม.ค.2564</t>
    </r>
    <r>
      <rPr>
        <b/>
        <sz val="16"/>
        <color indexed="8"/>
        <rFont val="TH SarabunPSK"/>
        <family val="2"/>
      </rPr>
      <t xml:space="preserve"> (20 ธ.ค.63-20ม.ค.64)</t>
    </r>
  </si>
  <si>
    <t>หมายเหตุ</t>
  </si>
  <si>
    <t xml:space="preserve"> - วัสดุยานพาหนะและขนส่ง เกินแผน เนื่องจากเครื่องปั่นไฟ ไม่สตาร์ท เลยต้องซื้อ และไม่ได้ตั้งแผนไว้</t>
  </si>
  <si>
    <t>ณ 1 ต.ค.62 ถึง 31 ธ.ค.63</t>
  </si>
  <si>
    <r>
      <t xml:space="preserve">สะสมยกมา (1 ตค.2563 - </t>
    </r>
    <r>
      <rPr>
        <b/>
        <sz val="12"/>
        <color rgb="FFFF0000"/>
        <rFont val="Calibri"/>
        <family val="2"/>
        <scheme val="minor"/>
      </rPr>
      <t>30 พ.ย.2563)</t>
    </r>
  </si>
  <si>
    <r>
      <t>เดือน ธันวาคม 2563</t>
    </r>
    <r>
      <rPr>
        <b/>
        <sz val="12"/>
        <color rgb="FFFF0000"/>
        <rFont val="Calibri"/>
        <family val="2"/>
        <scheme val="minor"/>
      </rPr>
      <t xml:space="preserve"> (1-31 ธ.ค.63)</t>
    </r>
  </si>
  <si>
    <r>
      <t>ณ 1 ต.ค.2563 ถึง</t>
    </r>
    <r>
      <rPr>
        <b/>
        <sz val="12"/>
        <color rgb="FFFF0000"/>
        <rFont val="Calibri"/>
        <family val="2"/>
        <scheme val="minor"/>
      </rPr>
      <t xml:space="preserve"> 31 ธ.ค.2563</t>
    </r>
  </si>
  <si>
    <t>เดือน ธ.ค.63</t>
  </si>
  <si>
    <t xml:space="preserve">ยอดยกมา 1 ต.ค.-พ.ย.2563 </t>
  </si>
  <si>
    <r>
      <t xml:space="preserve">เดือน </t>
    </r>
    <r>
      <rPr>
        <b/>
        <sz val="12"/>
        <color rgb="FFFF0000"/>
        <rFont val="Calibri"/>
        <family val="2"/>
        <scheme val="minor"/>
      </rPr>
      <t>ธันวาคม 2563</t>
    </r>
    <r>
      <rPr>
        <b/>
        <sz val="12"/>
        <color indexed="8"/>
        <rFont val="Calibri"/>
        <family val="2"/>
        <scheme val="minor"/>
      </rPr>
      <t xml:space="preserve"> (21 ธ.ค.63-20 ม.ค.64</t>
    </r>
  </si>
  <si>
    <t>ณ 1 ต.ค.2562 ถึง 20 ม.ค.2563</t>
  </si>
  <si>
    <r>
      <t xml:space="preserve">เดือน </t>
    </r>
    <r>
      <rPr>
        <b/>
        <sz val="12"/>
        <color rgb="FFFF0000"/>
        <rFont val="Calibri"/>
        <family val="2"/>
        <scheme val="minor"/>
      </rPr>
      <t>มกราคม 2564</t>
    </r>
    <r>
      <rPr>
        <b/>
        <sz val="12"/>
        <color indexed="8"/>
        <rFont val="Calibri"/>
        <family val="2"/>
        <scheme val="minor"/>
      </rPr>
      <t xml:space="preserve"> (21 ธค.63-20 มค.64</t>
    </r>
  </si>
  <si>
    <t>เดือน ม.ค.63</t>
  </si>
  <si>
    <t>ณ 30 กันยายน  2563</t>
  </si>
  <si>
    <t>ณ 1 ต.ค.2562 ถึง 30 ธ.ค.2563</t>
  </si>
  <si>
    <t xml:space="preserve">ยอดยกมา 1 ต.ค.-ธค.2563 </t>
  </si>
  <si>
    <t>ณ 20 ธันวาคม 2563</t>
  </si>
  <si>
    <t>ณ 1 ต.ค.2562 ถึง 20 ม.ค.2564</t>
  </si>
  <si>
    <r>
      <t>เดือน มกราคม 2563</t>
    </r>
    <r>
      <rPr>
        <b/>
        <sz val="12"/>
        <color rgb="FFFF0000"/>
        <rFont val="Calibri"/>
        <family val="2"/>
        <scheme val="minor"/>
      </rPr>
      <t xml:space="preserve"> (21 ธค.-20 มค.64)</t>
    </r>
  </si>
  <si>
    <r>
      <t>เดือน ม</t>
    </r>
    <r>
      <rPr>
        <b/>
        <sz val="12"/>
        <color rgb="FFFF0000"/>
        <rFont val="Calibri"/>
        <family val="2"/>
        <scheme val="minor"/>
      </rPr>
      <t>.ค.2564</t>
    </r>
  </si>
  <si>
    <t>ณ 1 ต.ค.62 ถึง 21 ม.ค. 64</t>
  </si>
  <si>
    <r>
      <t xml:space="preserve">สะสมยกมา </t>
    </r>
    <r>
      <rPr>
        <b/>
        <sz val="12"/>
        <color rgb="FFFF0000"/>
        <rFont val="Calibri"/>
        <family val="2"/>
        <scheme val="minor"/>
      </rPr>
      <t>(1 ตค.2563 - 20 ธ.ค.2563)</t>
    </r>
  </si>
  <si>
    <r>
      <t>เดือน</t>
    </r>
    <r>
      <rPr>
        <b/>
        <sz val="12"/>
        <color rgb="FFFF0000"/>
        <rFont val="Calibri"/>
        <family val="2"/>
        <scheme val="minor"/>
      </rPr>
      <t xml:space="preserve"> มกราคม 2564</t>
    </r>
    <r>
      <rPr>
        <b/>
        <sz val="12"/>
        <color indexed="8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(21 ธ.ค.63-20 ม.ค.64)</t>
    </r>
  </si>
  <si>
    <t>เดือนม.ค.64(21 ธ.ค.63-20 ม.ค.64)</t>
  </si>
  <si>
    <t>ณ 1 ต.ค.2562 ถึง 31 ธ.ค.2563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</si>
</sst>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D00041E]0.#"/>
    <numFmt numFmtId="165" formatCode="_(* #,##0.00_);_(* \(#,##0.00\);_(* &quot;-&quot;??_);_(@_)"/>
    <numFmt numFmtId="166" formatCode="0.000"/>
    <numFmt numFmtId="167" formatCode="#,##0.00_ ;[Red]\-#,##0.00\ "/>
    <numFmt numFmtId="168" formatCode="#,##0.00_ ;\-#,##0.00\ "/>
  </numFmts>
  <fonts count="74">
    <font>
      <sz val="11"/>
      <color indexed="8"/>
      <name val="Tahoma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sz val="10"/>
      <name val="Arial"/>
      <family val="2"/>
    </font>
    <font>
      <sz val="10"/>
      <name val="MS Sans Serif"/>
      <family val="2"/>
      <charset val="222"/>
    </font>
    <font>
      <sz val="10"/>
      <color theme="1"/>
      <name val="Tahoma"/>
      <family val="2"/>
    </font>
    <font>
      <b/>
      <sz val="10"/>
      <color indexed="64"/>
      <name val="Arial"/>
      <family val="2"/>
    </font>
    <font>
      <sz val="10"/>
      <color indexed="8"/>
      <name val="Tahoma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2"/>
      <color indexed="8"/>
      <name val="Verdana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sz val="10"/>
      <color theme="1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theme="1"/>
      <name val="Tahoma"/>
      <family val="2"/>
      <charset val="222"/>
    </font>
    <font>
      <sz val="12"/>
      <name val="Times New Roman"/>
      <family val="1"/>
    </font>
    <font>
      <sz val="11"/>
      <color indexed="81"/>
      <name val="Tahom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name val="Tahoma"/>
      <family val="2"/>
      <charset val="22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rgb="FFFF0000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00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164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4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64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164" fontId="4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164" fontId="4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64" fontId="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164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164" fontId="4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64" fontId="4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64" fontId="4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164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164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164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4" fontId="6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164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4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4" fontId="6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164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164" fontId="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4" fontId="6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164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4" fontId="6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4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64" fontId="8" fillId="3" borderId="0" applyNumberFormat="0" applyBorder="0" applyAlignment="0" applyProtection="0"/>
    <xf numFmtId="0" fontId="9" fillId="20" borderId="11" applyNumberFormat="0" applyAlignment="0" applyProtection="0"/>
    <xf numFmtId="0" fontId="9" fillId="20" borderId="11" applyNumberFormat="0" applyAlignment="0" applyProtection="0"/>
    <xf numFmtId="164" fontId="10" fillId="20" borderId="11" applyNumberFormat="0" applyAlignment="0" applyProtection="0"/>
    <xf numFmtId="0" fontId="11" fillId="21" borderId="12" applyNumberFormat="0" applyAlignment="0" applyProtection="0"/>
    <xf numFmtId="0" fontId="11" fillId="21" borderId="12" applyNumberFormat="0" applyAlignment="0" applyProtection="0"/>
    <xf numFmtId="164" fontId="12" fillId="21" borderId="12" applyNumberFormat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4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164" fontId="21" fillId="4" borderId="0" applyNumberFormat="0" applyBorder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164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4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164" fontId="27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8" fillId="7" borderId="11" applyNumberFormat="0" applyAlignment="0" applyProtection="0"/>
    <xf numFmtId="0" fontId="28" fillId="7" borderId="11" applyNumberFormat="0" applyAlignment="0" applyProtection="0"/>
    <xf numFmtId="164" fontId="29" fillId="7" borderId="11" applyNumberFormat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164" fontId="31" fillId="0" borderId="16" applyNumberFormat="0" applyFill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164" fontId="33" fillId="22" borderId="0" applyNumberFormat="0" applyBorder="0" applyAlignment="0" applyProtection="0"/>
    <xf numFmtId="0" fontId="34" fillId="0" borderId="0"/>
    <xf numFmtId="0" fontId="34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5" fillId="0" borderId="0" applyNumberFormat="0" applyFill="0" applyBorder="0" applyProtection="0">
      <alignment vertical="top"/>
    </xf>
    <xf numFmtId="0" fontId="13" fillId="0" borderId="0"/>
    <xf numFmtId="0" fontId="13" fillId="0" borderId="0"/>
    <xf numFmtId="0" fontId="13" fillId="0" borderId="0"/>
    <xf numFmtId="0" fontId="34" fillId="0" borderId="0"/>
    <xf numFmtId="0" fontId="1" fillId="0" borderId="0"/>
    <xf numFmtId="0" fontId="15" fillId="0" borderId="0"/>
    <xf numFmtId="0" fontId="36" fillId="0" borderId="0"/>
    <xf numFmtId="164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5" fillId="0" borderId="0" applyNumberFormat="0" applyFill="0" applyBorder="0" applyProtection="0">
      <alignment vertical="top"/>
    </xf>
    <xf numFmtId="0" fontId="1" fillId="0" borderId="0"/>
    <xf numFmtId="0" fontId="13" fillId="0" borderId="0"/>
    <xf numFmtId="0" fontId="3" fillId="0" borderId="0" applyFill="0" applyProtection="0"/>
    <xf numFmtId="0" fontId="14" fillId="0" borderId="0"/>
    <xf numFmtId="164" fontId="38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34" fillId="0" borderId="0"/>
    <xf numFmtId="0" fontId="13" fillId="0" borderId="0"/>
    <xf numFmtId="0" fontId="34" fillId="0" borderId="0"/>
    <xf numFmtId="0" fontId="34" fillId="0" borderId="0"/>
    <xf numFmtId="0" fontId="13" fillId="23" borderId="17" applyNumberFormat="0" applyFont="0" applyAlignment="0" applyProtection="0"/>
    <xf numFmtId="0" fontId="13" fillId="23" borderId="17" applyNumberFormat="0" applyFont="0" applyAlignment="0" applyProtection="0"/>
    <xf numFmtId="164" fontId="3" fillId="23" borderId="17" applyNumberFormat="0" applyFont="0" applyAlignment="0" applyProtection="0"/>
    <xf numFmtId="0" fontId="39" fillId="20" borderId="18" applyNumberFormat="0" applyAlignment="0" applyProtection="0"/>
    <xf numFmtId="0" fontId="39" fillId="20" borderId="18" applyNumberFormat="0" applyAlignment="0" applyProtection="0"/>
    <xf numFmtId="164" fontId="40" fillId="20" borderId="18" applyNumberFormat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4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164" fontId="45" fillId="0" borderId="19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0" borderId="0"/>
    <xf numFmtId="0" fontId="15" fillId="0" borderId="0"/>
    <xf numFmtId="0" fontId="15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37" fillId="0" borderId="0"/>
  </cellStyleXfs>
  <cellXfs count="297">
    <xf numFmtId="0" fontId="0" fillId="0" borderId="0" xfId="0"/>
    <xf numFmtId="4" fontId="52" fillId="0" borderId="3" xfId="1" applyNumberFormat="1" applyFont="1" applyBorder="1" applyAlignment="1">
      <alignment vertical="center"/>
    </xf>
    <xf numFmtId="4" fontId="51" fillId="0" borderId="3" xfId="0" applyNumberFormat="1" applyFont="1" applyBorder="1" applyAlignment="1">
      <alignment horizontal="center" vertical="center"/>
    </xf>
    <xf numFmtId="4" fontId="51" fillId="0" borderId="0" xfId="0" applyNumberFormat="1" applyFont="1" applyBorder="1" applyAlignment="1">
      <alignment horizontal="center" vertical="center"/>
    </xf>
    <xf numFmtId="4" fontId="54" fillId="0" borderId="3" xfId="0" applyNumberFormat="1" applyFont="1" applyFill="1" applyBorder="1" applyAlignment="1" applyProtection="1">
      <alignment horizontal="left" vertical="center"/>
      <protection locked="0"/>
    </xf>
    <xf numFmtId="4" fontId="52" fillId="0" borderId="3" xfId="1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vertical="center"/>
    </xf>
    <xf numFmtId="4" fontId="54" fillId="0" borderId="3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3" xfId="0" applyNumberFormat="1" applyFont="1" applyFill="1" applyBorder="1" applyAlignment="1" applyProtection="1">
      <alignment horizontal="left" vertical="center"/>
      <protection locked="0"/>
    </xf>
    <xf numFmtId="4" fontId="51" fillId="0" borderId="3" xfId="1" applyNumberFormat="1" applyFont="1" applyBorder="1" applyAlignment="1">
      <alignment vertical="center"/>
    </xf>
    <xf numFmtId="4" fontId="51" fillId="0" borderId="3" xfId="1" applyNumberFormat="1" applyFont="1" applyBorder="1" applyAlignment="1">
      <alignment horizontal="center" vertical="center"/>
    </xf>
    <xf numFmtId="4" fontId="51" fillId="0" borderId="0" xfId="0" applyNumberFormat="1" applyFont="1" applyBorder="1" applyAlignment="1">
      <alignment vertical="center"/>
    </xf>
    <xf numFmtId="4" fontId="54" fillId="0" borderId="3" xfId="0" applyNumberFormat="1" applyFont="1" applyFill="1" applyBorder="1" applyAlignment="1" applyProtection="1">
      <alignment horizontal="left" vertical="center" indent="1"/>
      <protection locked="0"/>
    </xf>
    <xf numFmtId="4" fontId="51" fillId="0" borderId="3" xfId="0" applyNumberFormat="1" applyFont="1" applyBorder="1" applyAlignment="1">
      <alignment horizontal="right" vertical="center"/>
    </xf>
    <xf numFmtId="4" fontId="52" fillId="0" borderId="3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center" vertical="center"/>
    </xf>
    <xf numFmtId="4" fontId="51" fillId="0" borderId="1" xfId="0" applyNumberFormat="1" applyFont="1" applyBorder="1" applyAlignment="1">
      <alignment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6" xfId="0" applyNumberFormat="1" applyFont="1" applyBorder="1" applyAlignment="1">
      <alignment horizontal="center" vertical="center" shrinkToFit="1"/>
    </xf>
    <xf numFmtId="4" fontId="52" fillId="0" borderId="10" xfId="0" applyNumberFormat="1" applyFont="1" applyBorder="1" applyAlignment="1">
      <alignment horizontal="center" vertical="center" shrinkToFit="1"/>
    </xf>
    <xf numFmtId="4" fontId="52" fillId="0" borderId="6" xfId="1" applyNumberFormat="1" applyFont="1" applyBorder="1" applyAlignment="1">
      <alignment horizontal="center" vertical="center" shrinkToFit="1"/>
    </xf>
    <xf numFmtId="4" fontId="52" fillId="0" borderId="0" xfId="0" applyNumberFormat="1" applyFont="1" applyBorder="1" applyAlignment="1">
      <alignment horizontal="center" vertical="center" shrinkToFit="1"/>
    </xf>
    <xf numFmtId="4" fontId="52" fillId="0" borderId="6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2" fillId="0" borderId="9" xfId="0" applyNumberFormat="1" applyFont="1" applyBorder="1" applyAlignment="1">
      <alignment horizontal="center" vertical="center"/>
    </xf>
    <xf numFmtId="4" fontId="52" fillId="0" borderId="6" xfId="1" applyNumberFormat="1" applyFont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2" fillId="0" borderId="10" xfId="1" applyNumberFormat="1" applyFont="1" applyBorder="1" applyAlignment="1">
      <alignment horizontal="center" vertical="center"/>
    </xf>
    <xf numFmtId="4" fontId="52" fillId="0" borderId="0" xfId="1" applyNumberFormat="1" applyFont="1" applyBorder="1" applyAlignment="1">
      <alignment vertical="center"/>
    </xf>
    <xf numFmtId="4" fontId="56" fillId="0" borderId="0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left" vertical="center" indent="1"/>
    </xf>
    <xf numFmtId="4" fontId="57" fillId="0" borderId="0" xfId="0" applyNumberFormat="1" applyFont="1" applyBorder="1" applyAlignment="1">
      <alignment vertical="center"/>
    </xf>
    <xf numFmtId="4" fontId="58" fillId="0" borderId="3" xfId="0" applyNumberFormat="1" applyFont="1" applyBorder="1" applyAlignment="1">
      <alignment horizontal="right" vertical="center" wrapText="1"/>
    </xf>
    <xf numFmtId="0" fontId="58" fillId="0" borderId="0" xfId="0" applyFont="1" applyBorder="1" applyAlignment="1">
      <alignment horizontal="left" vertical="center" wrapText="1"/>
    </xf>
    <xf numFmtId="4" fontId="58" fillId="0" borderId="0" xfId="0" applyNumberFormat="1" applyFont="1" applyBorder="1" applyAlignment="1">
      <alignment horizontal="right" vertical="center" wrapText="1"/>
    </xf>
    <xf numFmtId="0" fontId="58" fillId="0" borderId="0" xfId="0" applyFont="1" applyBorder="1" applyAlignment="1">
      <alignment horizontal="right" vertical="center" wrapText="1"/>
    </xf>
    <xf numFmtId="4" fontId="52" fillId="0" borderId="3" xfId="0" applyNumberFormat="1" applyFont="1" applyBorder="1" applyAlignment="1">
      <alignment horizontal="center" vertical="center" shrinkToFit="1"/>
    </xf>
    <xf numFmtId="4" fontId="51" fillId="0" borderId="3" xfId="0" applyNumberFormat="1" applyFont="1" applyBorder="1" applyAlignment="1">
      <alignment horizontal="left" vertical="center"/>
    </xf>
    <xf numFmtId="0" fontId="52" fillId="0" borderId="0" xfId="0" applyFont="1" applyAlignment="1">
      <alignment horizontal="left" indent="1"/>
    </xf>
    <xf numFmtId="4" fontId="61" fillId="0" borderId="0" xfId="0" applyNumberFormat="1" applyFont="1" applyBorder="1" applyAlignment="1">
      <alignment vertical="center"/>
    </xf>
    <xf numFmtId="4" fontId="61" fillId="0" borderId="0" xfId="0" applyNumberFormat="1" applyFont="1" applyFill="1" applyBorder="1" applyAlignment="1">
      <alignment vertical="center"/>
    </xf>
    <xf numFmtId="4" fontId="61" fillId="0" borderId="1" xfId="0" applyNumberFormat="1" applyFont="1" applyBorder="1" applyAlignment="1">
      <alignment vertical="center"/>
    </xf>
    <xf numFmtId="4" fontId="61" fillId="0" borderId="1" xfId="0" applyNumberFormat="1" applyFont="1" applyBorder="1" applyAlignment="1">
      <alignment horizontal="center" vertical="center"/>
    </xf>
    <xf numFmtId="4" fontId="60" fillId="0" borderId="0" xfId="0" applyNumberFormat="1" applyFont="1" applyBorder="1" applyAlignment="1">
      <alignment horizontal="center" vertical="center"/>
    </xf>
    <xf numFmtId="4" fontId="61" fillId="0" borderId="3" xfId="0" applyNumberFormat="1" applyFont="1" applyFill="1" applyBorder="1" applyAlignment="1">
      <alignment horizontal="left" vertical="center"/>
    </xf>
    <xf numFmtId="4" fontId="61" fillId="0" borderId="3" xfId="0" applyNumberFormat="1" applyFont="1" applyFill="1" applyBorder="1" applyAlignment="1">
      <alignment horizontal="right" vertical="center"/>
    </xf>
    <xf numFmtId="4" fontId="61" fillId="0" borderId="3" xfId="1" applyNumberFormat="1" applyFont="1" applyFill="1" applyBorder="1" applyAlignment="1">
      <alignment vertical="center"/>
    </xf>
    <xf numFmtId="4" fontId="64" fillId="0" borderId="3" xfId="0" applyNumberFormat="1" applyFont="1" applyFill="1" applyBorder="1" applyAlignment="1">
      <alignment horizontal="right" vertical="center"/>
    </xf>
    <xf numFmtId="4" fontId="64" fillId="0" borderId="3" xfId="1" applyNumberFormat="1" applyFont="1" applyFill="1" applyBorder="1" applyAlignment="1">
      <alignment vertical="center"/>
    </xf>
    <xf numFmtId="4" fontId="64" fillId="0" borderId="3" xfId="0" applyNumberFormat="1" applyFont="1" applyFill="1" applyBorder="1" applyAlignment="1">
      <alignment vertical="center"/>
    </xf>
    <xf numFmtId="4" fontId="61" fillId="0" borderId="0" xfId="0" applyNumberFormat="1" applyFont="1" applyBorder="1" applyAlignment="1">
      <alignment horizontal="center" vertical="center"/>
    </xf>
    <xf numFmtId="4" fontId="65" fillId="0" borderId="3" xfId="0" applyNumberFormat="1" applyFont="1" applyFill="1" applyBorder="1" applyAlignment="1" applyProtection="1">
      <alignment horizontal="left" vertical="center"/>
      <protection locked="0"/>
    </xf>
    <xf numFmtId="4" fontId="60" fillId="0" borderId="3" xfId="1" applyNumberFormat="1" applyFont="1" applyFill="1" applyBorder="1" applyAlignment="1">
      <alignment vertical="center"/>
    </xf>
    <xf numFmtId="4" fontId="62" fillId="0" borderId="3" xfId="1" applyNumberFormat="1" applyFont="1" applyFill="1" applyBorder="1" applyAlignment="1">
      <alignment vertical="center"/>
    </xf>
    <xf numFmtId="4" fontId="62" fillId="0" borderId="3" xfId="1" applyNumberFormat="1" applyFont="1" applyFill="1" applyBorder="1" applyAlignment="1">
      <alignment horizontal="right" vertical="center"/>
    </xf>
    <xf numFmtId="4" fontId="62" fillId="0" borderId="3" xfId="0" applyNumberFormat="1" applyFont="1" applyFill="1" applyBorder="1" applyAlignment="1">
      <alignment horizontal="right" vertical="center"/>
    </xf>
    <xf numFmtId="4" fontId="60" fillId="0" borderId="0" xfId="0" applyNumberFormat="1" applyFont="1" applyBorder="1" applyAlignment="1">
      <alignment vertical="center"/>
    </xf>
    <xf numFmtId="4" fontId="65" fillId="0" borderId="3" xfId="0" applyNumberFormat="1" applyFont="1" applyFill="1" applyBorder="1" applyAlignment="1" applyProtection="1">
      <alignment horizontal="left" vertical="center" wrapText="1"/>
      <protection locked="0"/>
    </xf>
    <xf numFmtId="4" fontId="67" fillId="0" borderId="3" xfId="0" applyNumberFormat="1" applyFont="1" applyFill="1" applyBorder="1" applyAlignment="1" applyProtection="1">
      <alignment horizontal="left" vertical="center"/>
      <protection locked="0"/>
    </xf>
    <xf numFmtId="4" fontId="64" fillId="0" borderId="3" xfId="1" applyNumberFormat="1" applyFont="1" applyFill="1" applyBorder="1" applyAlignment="1">
      <alignment horizontal="right" vertical="center"/>
    </xf>
    <xf numFmtId="4" fontId="62" fillId="0" borderId="0" xfId="0" applyNumberFormat="1" applyFont="1" applyFill="1" applyBorder="1" applyAlignment="1">
      <alignment horizontal="right" vertical="center"/>
    </xf>
    <xf numFmtId="43" fontId="60" fillId="0" borderId="0" xfId="0" applyNumberFormat="1" applyFont="1" applyBorder="1" applyAlignment="1">
      <alignment vertical="center"/>
    </xf>
    <xf numFmtId="4" fontId="61" fillId="0" borderId="3" xfId="0" applyNumberFormat="1" applyFont="1" applyFill="1" applyBorder="1" applyAlignment="1">
      <alignment horizontal="center" vertical="center"/>
    </xf>
    <xf numFmtId="4" fontId="60" fillId="0" borderId="0" xfId="1" applyNumberFormat="1" applyFont="1" applyBorder="1" applyAlignment="1">
      <alignment vertical="center"/>
    </xf>
    <xf numFmtId="4" fontId="66" fillId="0" borderId="0" xfId="0" applyNumberFormat="1" applyFont="1" applyBorder="1" applyAlignment="1">
      <alignment horizontal="center" vertical="center"/>
    </xf>
    <xf numFmtId="4" fontId="60" fillId="0" borderId="0" xfId="0" applyNumberFormat="1" applyFont="1" applyFill="1" applyBorder="1" applyAlignment="1">
      <alignment vertical="center"/>
    </xf>
    <xf numFmtId="4" fontId="60" fillId="0" borderId="0" xfId="1" applyNumberFormat="1" applyFont="1" applyFill="1" applyBorder="1" applyAlignment="1">
      <alignment vertical="center"/>
    </xf>
    <xf numFmtId="0" fontId="60" fillId="0" borderId="0" xfId="0" applyFont="1" applyAlignment="1">
      <alignment horizontal="left" indent="1"/>
    </xf>
    <xf numFmtId="4" fontId="60" fillId="0" borderId="0" xfId="0" applyNumberFormat="1" applyFont="1" applyBorder="1" applyAlignment="1">
      <alignment horizontal="left" vertical="center" indent="1"/>
    </xf>
    <xf numFmtId="4" fontId="60" fillId="0" borderId="0" xfId="0" applyNumberFormat="1" applyFont="1" applyFill="1" applyBorder="1" applyAlignment="1">
      <alignment horizontal="left" vertical="center" indent="1"/>
    </xf>
    <xf numFmtId="4" fontId="66" fillId="0" borderId="0" xfId="0" applyNumberFormat="1" applyFont="1" applyBorder="1" applyAlignment="1">
      <alignment vertical="center"/>
    </xf>
    <xf numFmtId="4" fontId="61" fillId="24" borderId="2" xfId="0" applyNumberFormat="1" applyFont="1" applyFill="1" applyBorder="1" applyAlignment="1">
      <alignment horizontal="center" vertical="center"/>
    </xf>
    <xf numFmtId="4" fontId="61" fillId="24" borderId="5" xfId="0" applyNumberFormat="1" applyFont="1" applyFill="1" applyBorder="1" applyAlignment="1">
      <alignment horizontal="center" vertical="center"/>
    </xf>
    <xf numFmtId="4" fontId="61" fillId="25" borderId="2" xfId="0" applyNumberFormat="1" applyFont="1" applyFill="1" applyBorder="1" applyAlignment="1">
      <alignment horizontal="center" vertical="center"/>
    </xf>
    <xf numFmtId="4" fontId="61" fillId="25" borderId="5" xfId="0" applyNumberFormat="1" applyFont="1" applyFill="1" applyBorder="1" applyAlignment="1">
      <alignment horizontal="center" vertical="center"/>
    </xf>
    <xf numFmtId="4" fontId="61" fillId="24" borderId="6" xfId="0" applyNumberFormat="1" applyFont="1" applyFill="1" applyBorder="1" applyAlignment="1">
      <alignment horizontal="center" vertical="center" shrinkToFit="1"/>
    </xf>
    <xf numFmtId="4" fontId="61" fillId="24" borderId="24" xfId="0" applyNumberFormat="1" applyFont="1" applyFill="1" applyBorder="1" applyAlignment="1">
      <alignment horizontal="center" vertical="center" shrinkToFit="1"/>
    </xf>
    <xf numFmtId="4" fontId="61" fillId="25" borderId="6" xfId="0" applyNumberFormat="1" applyFont="1" applyFill="1" applyBorder="1" applyAlignment="1">
      <alignment horizontal="center" vertical="center" shrinkToFit="1"/>
    </xf>
    <xf numFmtId="4" fontId="61" fillId="25" borderId="6" xfId="1" applyNumberFormat="1" applyFont="1" applyFill="1" applyBorder="1" applyAlignment="1">
      <alignment horizontal="center" vertical="center" shrinkToFit="1"/>
    </xf>
    <xf numFmtId="4" fontId="61" fillId="25" borderId="24" xfId="0" applyNumberFormat="1" applyFont="1" applyFill="1" applyBorder="1" applyAlignment="1">
      <alignment horizontal="center" vertical="center" shrinkToFit="1"/>
    </xf>
    <xf numFmtId="4" fontId="61" fillId="0" borderId="0" xfId="0" applyNumberFormat="1" applyFont="1" applyBorder="1" applyAlignment="1">
      <alignment horizontal="center" vertical="center" shrinkToFit="1"/>
    </xf>
    <xf numFmtId="4" fontId="61" fillId="24" borderId="6" xfId="0" applyNumberFormat="1" applyFont="1" applyFill="1" applyBorder="1" applyAlignment="1">
      <alignment horizontal="center" vertical="center"/>
    </xf>
    <xf numFmtId="4" fontId="61" fillId="24" borderId="4" xfId="0" applyNumberFormat="1" applyFont="1" applyFill="1" applyBorder="1" applyAlignment="1">
      <alignment horizontal="center" vertical="center"/>
    </xf>
    <xf numFmtId="4" fontId="61" fillId="24" borderId="24" xfId="0" applyNumberFormat="1" applyFont="1" applyFill="1" applyBorder="1" applyAlignment="1">
      <alignment horizontal="center" vertical="center"/>
    </xf>
    <xf numFmtId="4" fontId="61" fillId="25" borderId="6" xfId="0" applyNumberFormat="1" applyFont="1" applyFill="1" applyBorder="1" applyAlignment="1">
      <alignment horizontal="center" vertical="center"/>
    </xf>
    <xf numFmtId="4" fontId="61" fillId="25" borderId="3" xfId="0" applyNumberFormat="1" applyFont="1" applyFill="1" applyBorder="1" applyAlignment="1">
      <alignment horizontal="center" vertical="center"/>
    </xf>
    <xf numFmtId="4" fontId="61" fillId="25" borderId="6" xfId="1" applyNumberFormat="1" applyFont="1" applyFill="1" applyBorder="1" applyAlignment="1">
      <alignment horizontal="center" vertical="center"/>
    </xf>
    <xf numFmtId="4" fontId="61" fillId="25" borderId="4" xfId="0" applyNumberFormat="1" applyFont="1" applyFill="1" applyBorder="1" applyAlignment="1">
      <alignment horizontal="center" vertical="center"/>
    </xf>
    <xf numFmtId="4" fontId="61" fillId="25" borderId="24" xfId="0" applyNumberFormat="1" applyFont="1" applyFill="1" applyBorder="1" applyAlignment="1">
      <alignment horizontal="center" vertical="center"/>
    </xf>
    <xf numFmtId="49" fontId="61" fillId="24" borderId="3" xfId="0" applyNumberFormat="1" applyFont="1" applyFill="1" applyBorder="1" applyAlignment="1">
      <alignment horizontal="center" vertical="center"/>
    </xf>
    <xf numFmtId="49" fontId="61" fillId="25" borderId="3" xfId="0" applyNumberFormat="1" applyFont="1" applyFill="1" applyBorder="1" applyAlignment="1">
      <alignment horizontal="center" vertical="center"/>
    </xf>
    <xf numFmtId="49" fontId="61" fillId="0" borderId="0" xfId="0" applyNumberFormat="1" applyFont="1" applyBorder="1" applyAlignment="1">
      <alignment horizontal="center" vertical="center"/>
    </xf>
    <xf numFmtId="4" fontId="61" fillId="26" borderId="2" xfId="0" applyNumberFormat="1" applyFont="1" applyFill="1" applyBorder="1" applyAlignment="1">
      <alignment horizontal="center" vertical="center"/>
    </xf>
    <xf numFmtId="4" fontId="61" fillId="26" borderId="4" xfId="0" applyNumberFormat="1" applyFont="1" applyFill="1" applyBorder="1" applyAlignment="1">
      <alignment horizontal="center" vertical="center"/>
    </xf>
    <xf numFmtId="4" fontId="61" fillId="26" borderId="6" xfId="0" applyNumberFormat="1" applyFont="1" applyFill="1" applyBorder="1" applyAlignment="1">
      <alignment horizontal="center" vertical="center" shrinkToFit="1"/>
    </xf>
    <xf numFmtId="4" fontId="61" fillId="26" borderId="10" xfId="0" applyNumberFormat="1" applyFont="1" applyFill="1" applyBorder="1" applyAlignment="1">
      <alignment horizontal="center" vertical="center" shrinkToFit="1"/>
    </xf>
    <xf numFmtId="4" fontId="61" fillId="26" borderId="6" xfId="1" applyNumberFormat="1" applyFont="1" applyFill="1" applyBorder="1" applyAlignment="1">
      <alignment horizontal="center" vertical="center" shrinkToFit="1"/>
    </xf>
    <xf numFmtId="4" fontId="61" fillId="26" borderId="3" xfId="0" applyNumberFormat="1" applyFont="1" applyFill="1" applyBorder="1" applyAlignment="1">
      <alignment horizontal="center" vertical="center" shrinkToFit="1"/>
    </xf>
    <xf numFmtId="4" fontId="61" fillId="26" borderId="6" xfId="0" applyNumberFormat="1" applyFont="1" applyFill="1" applyBorder="1" applyAlignment="1">
      <alignment horizontal="center" vertical="center"/>
    </xf>
    <xf numFmtId="4" fontId="61" fillId="26" borderId="9" xfId="0" applyNumberFormat="1" applyFont="1" applyFill="1" applyBorder="1" applyAlignment="1">
      <alignment horizontal="center" vertical="center"/>
    </xf>
    <xf numFmtId="4" fontId="61" fillId="26" borderId="3" xfId="0" applyNumberFormat="1" applyFont="1" applyFill="1" applyBorder="1" applyAlignment="1">
      <alignment horizontal="center" vertical="center"/>
    </xf>
    <xf numFmtId="4" fontId="61" fillId="26" borderId="6" xfId="1" applyNumberFormat="1" applyFont="1" applyFill="1" applyBorder="1" applyAlignment="1">
      <alignment horizontal="center" vertical="center"/>
    </xf>
    <xf numFmtId="4" fontId="64" fillId="26" borderId="6" xfId="1" applyNumberFormat="1" applyFont="1" applyFill="1" applyBorder="1" applyAlignment="1">
      <alignment horizontal="center" vertical="center"/>
    </xf>
    <xf numFmtId="4" fontId="61" fillId="26" borderId="10" xfId="1" applyNumberFormat="1" applyFont="1" applyFill="1" applyBorder="1" applyAlignment="1">
      <alignment horizontal="center" vertical="center"/>
    </xf>
    <xf numFmtId="49" fontId="61" fillId="26" borderId="3" xfId="0" applyNumberFormat="1" applyFont="1" applyFill="1" applyBorder="1" applyAlignment="1">
      <alignment horizontal="center" vertical="center"/>
    </xf>
    <xf numFmtId="4" fontId="61" fillId="24" borderId="2" xfId="0" applyNumberFormat="1" applyFont="1" applyFill="1" applyBorder="1" applyAlignment="1">
      <alignment horizontal="center" vertical="center" shrinkToFit="1"/>
    </xf>
    <xf numFmtId="4" fontId="61" fillId="24" borderId="5" xfId="0" applyNumberFormat="1" applyFont="1" applyFill="1" applyBorder="1" applyAlignment="1">
      <alignment horizontal="center" vertical="center" shrinkToFit="1"/>
    </xf>
    <xf numFmtId="4" fontId="61" fillId="25" borderId="2" xfId="0" applyNumberFormat="1" applyFont="1" applyFill="1" applyBorder="1" applyAlignment="1">
      <alignment horizontal="center" vertical="center" shrinkToFit="1"/>
    </xf>
    <xf numFmtId="4" fontId="61" fillId="25" borderId="5" xfId="0" applyNumberFormat="1" applyFont="1" applyFill="1" applyBorder="1" applyAlignment="1">
      <alignment horizontal="center" vertical="center" shrinkToFit="1"/>
    </xf>
    <xf numFmtId="4" fontId="61" fillId="26" borderId="2" xfId="0" applyNumberFormat="1" applyFont="1" applyFill="1" applyBorder="1" applyAlignment="1">
      <alignment horizontal="center" vertical="center" shrinkToFit="1"/>
    </xf>
    <xf numFmtId="4" fontId="61" fillId="26" borderId="4" xfId="0" applyNumberFormat="1" applyFont="1" applyFill="1" applyBorder="1" applyAlignment="1">
      <alignment horizontal="center" vertical="center" shrinkToFit="1"/>
    </xf>
    <xf numFmtId="4" fontId="66" fillId="0" borderId="0" xfId="0" applyNumberFormat="1" applyFont="1" applyBorder="1" applyAlignment="1">
      <alignment horizontal="left" vertical="center"/>
    </xf>
    <xf numFmtId="4" fontId="63" fillId="0" borderId="0" xfId="0" applyNumberFormat="1" applyFont="1" applyBorder="1" applyAlignment="1">
      <alignment vertical="center"/>
    </xf>
    <xf numFmtId="4" fontId="67" fillId="0" borderId="0" xfId="0" applyNumberFormat="1" applyFont="1" applyBorder="1" applyAlignment="1">
      <alignment vertical="center"/>
    </xf>
    <xf numFmtId="4" fontId="63" fillId="0" borderId="1" xfId="0" applyNumberFormat="1" applyFont="1" applyBorder="1" applyAlignment="1">
      <alignment vertical="center"/>
    </xf>
    <xf numFmtId="4" fontId="61" fillId="0" borderId="3" xfId="0" applyNumberFormat="1" applyFont="1" applyBorder="1" applyAlignment="1">
      <alignment horizontal="left" vertical="center"/>
    </xf>
    <xf numFmtId="4" fontId="61" fillId="0" borderId="3" xfId="0" applyNumberFormat="1" applyFont="1" applyBorder="1" applyAlignment="1">
      <alignment horizontal="right" vertical="center"/>
    </xf>
    <xf numFmtId="4" fontId="64" fillId="0" borderId="3" xfId="0" applyNumberFormat="1" applyFont="1" applyBorder="1" applyAlignment="1">
      <alignment horizontal="right" vertical="center"/>
    </xf>
    <xf numFmtId="4" fontId="64" fillId="0" borderId="3" xfId="1" applyNumberFormat="1" applyFont="1" applyBorder="1" applyAlignment="1">
      <alignment vertical="center"/>
    </xf>
    <xf numFmtId="4" fontId="61" fillId="0" borderId="3" xfId="1" applyNumberFormat="1" applyFont="1" applyBorder="1" applyAlignment="1">
      <alignment vertical="center"/>
    </xf>
    <xf numFmtId="4" fontId="60" fillId="0" borderId="3" xfId="1" applyNumberFormat="1" applyFont="1" applyBorder="1" applyAlignment="1">
      <alignment vertical="center"/>
    </xf>
    <xf numFmtId="4" fontId="62" fillId="0" borderId="3" xfId="1" applyNumberFormat="1" applyFont="1" applyBorder="1" applyAlignment="1">
      <alignment vertical="center"/>
    </xf>
    <xf numFmtId="4" fontId="65" fillId="0" borderId="3" xfId="1" applyNumberFormat="1" applyFont="1" applyFill="1" applyBorder="1" applyAlignment="1">
      <alignment vertical="center"/>
    </xf>
    <xf numFmtId="4" fontId="67" fillId="0" borderId="3" xfId="1" applyNumberFormat="1" applyFont="1" applyBorder="1" applyAlignment="1">
      <alignment vertical="center"/>
    </xf>
    <xf numFmtId="43" fontId="61" fillId="0" borderId="0" xfId="0" applyNumberFormat="1" applyFont="1" applyBorder="1" applyAlignment="1">
      <alignment vertical="center"/>
    </xf>
    <xf numFmtId="4" fontId="65" fillId="0" borderId="0" xfId="0" applyNumberFormat="1" applyFont="1" applyBorder="1" applyAlignment="1">
      <alignment vertical="center"/>
    </xf>
    <xf numFmtId="4" fontId="66" fillId="0" borderId="0" xfId="0" applyNumberFormat="1" applyFont="1" applyFill="1" applyBorder="1" applyAlignment="1">
      <alignment vertical="center"/>
    </xf>
    <xf numFmtId="4" fontId="68" fillId="0" borderId="0" xfId="0" applyNumberFormat="1" applyFont="1" applyBorder="1" applyAlignment="1">
      <alignment horizontal="center" vertical="center"/>
    </xf>
    <xf numFmtId="4" fontId="69" fillId="0" borderId="0" xfId="0" applyNumberFormat="1" applyFont="1" applyBorder="1" applyAlignment="1">
      <alignment vertical="center"/>
    </xf>
    <xf numFmtId="4" fontId="69" fillId="0" borderId="0" xfId="0" applyNumberFormat="1" applyFont="1" applyFill="1" applyBorder="1" applyAlignment="1">
      <alignment vertical="center"/>
    </xf>
    <xf numFmtId="4" fontId="69" fillId="0" borderId="0" xfId="1" applyNumberFormat="1" applyFont="1" applyBorder="1" applyAlignment="1">
      <alignment vertical="center"/>
    </xf>
    <xf numFmtId="4" fontId="69" fillId="0" borderId="0" xfId="0" applyNumberFormat="1" applyFont="1" applyBorder="1" applyAlignment="1">
      <alignment horizontal="center" vertical="center"/>
    </xf>
    <xf numFmtId="4" fontId="69" fillId="0" borderId="0" xfId="0" applyNumberFormat="1" applyFont="1" applyBorder="1" applyAlignment="1">
      <alignment horizontal="left" vertical="center"/>
    </xf>
    <xf numFmtId="4" fontId="69" fillId="0" borderId="0" xfId="0" applyNumberFormat="1" applyFont="1" applyBorder="1" applyAlignment="1">
      <alignment horizontal="left" vertical="center" indent="1"/>
    </xf>
    <xf numFmtId="4" fontId="69" fillId="0" borderId="0" xfId="0" applyNumberFormat="1" applyFont="1" applyBorder="1" applyAlignment="1">
      <alignment horizontal="left" vertical="center" indent="3"/>
    </xf>
    <xf numFmtId="0" fontId="69" fillId="0" borderId="0" xfId="0" applyFont="1" applyAlignment="1">
      <alignment horizontal="left" indent="1"/>
    </xf>
    <xf numFmtId="4" fontId="64" fillId="0" borderId="3" xfId="0" applyNumberFormat="1" applyFont="1" applyBorder="1" applyAlignment="1">
      <alignment horizontal="left" vertical="center"/>
    </xf>
    <xf numFmtId="4" fontId="64" fillId="0" borderId="0" xfId="0" applyNumberFormat="1" applyFont="1" applyBorder="1" applyAlignment="1">
      <alignment horizontal="center" vertical="center"/>
    </xf>
    <xf numFmtId="4" fontId="62" fillId="0" borderId="3" xfId="0" applyNumberFormat="1" applyFont="1" applyFill="1" applyBorder="1" applyAlignment="1" applyProtection="1">
      <alignment horizontal="left" vertical="center"/>
      <protection locked="0"/>
    </xf>
    <xf numFmtId="4" fontId="62" fillId="0" borderId="0" xfId="0" applyNumberFormat="1" applyFont="1" applyBorder="1" applyAlignment="1">
      <alignment vertical="center"/>
    </xf>
    <xf numFmtId="4" fontId="62" fillId="0" borderId="3" xfId="0" applyNumberFormat="1" applyFont="1" applyFill="1" applyBorder="1" applyAlignment="1" applyProtection="1">
      <alignment horizontal="left" vertical="center" wrapText="1"/>
      <protection locked="0"/>
    </xf>
    <xf numFmtId="4" fontId="64" fillId="0" borderId="3" xfId="0" applyNumberFormat="1" applyFont="1" applyFill="1" applyBorder="1" applyAlignment="1" applyProtection="1">
      <alignment horizontal="left" vertical="center"/>
      <protection locked="0"/>
    </xf>
    <xf numFmtId="4" fontId="64" fillId="0" borderId="0" xfId="0" applyNumberFormat="1" applyFont="1" applyBorder="1" applyAlignment="1">
      <alignment vertical="center"/>
    </xf>
    <xf numFmtId="4" fontId="62" fillId="0" borderId="3" xfId="0" applyNumberFormat="1" applyFont="1" applyFill="1" applyBorder="1" applyAlignment="1" applyProtection="1">
      <alignment horizontal="left" vertical="center" indent="1"/>
      <protection locked="0"/>
    </xf>
    <xf numFmtId="4" fontId="64" fillId="0" borderId="3" xfId="0" applyNumberFormat="1" applyFont="1" applyBorder="1" applyAlignment="1">
      <alignment horizontal="center" vertical="center"/>
    </xf>
    <xf numFmtId="4" fontId="64" fillId="0" borderId="3" xfId="0" applyNumberFormat="1" applyFont="1" applyFill="1" applyBorder="1" applyAlignment="1">
      <alignment horizontal="left" vertical="center"/>
    </xf>
    <xf numFmtId="4" fontId="64" fillId="0" borderId="0" xfId="0" applyNumberFormat="1" applyFont="1" applyBorder="1" applyAlignment="1">
      <alignment horizontal="right" vertical="center"/>
    </xf>
    <xf numFmtId="4" fontId="64" fillId="0" borderId="3" xfId="0" applyNumberFormat="1" applyFont="1" applyFill="1" applyBorder="1" applyAlignment="1">
      <alignment horizontal="center" vertical="center"/>
    </xf>
    <xf numFmtId="4" fontId="63" fillId="0" borderId="0" xfId="0" applyNumberFormat="1" applyFont="1" applyFill="1" applyBorder="1" applyAlignment="1">
      <alignment vertical="center"/>
    </xf>
    <xf numFmtId="4" fontId="61" fillId="0" borderId="1" xfId="0" applyNumberFormat="1" applyFont="1" applyFill="1" applyBorder="1" applyAlignment="1">
      <alignment vertical="center"/>
    </xf>
    <xf numFmtId="4" fontId="67" fillId="0" borderId="3" xfId="0" applyNumberFormat="1" applyFont="1" applyFill="1" applyBorder="1" applyAlignment="1">
      <alignment horizontal="right" vertical="center"/>
    </xf>
    <xf numFmtId="4" fontId="67" fillId="0" borderId="3" xfId="1" applyNumberFormat="1" applyFont="1" applyFill="1" applyBorder="1" applyAlignment="1">
      <alignment vertical="center"/>
    </xf>
    <xf numFmtId="4" fontId="66" fillId="0" borderId="0" xfId="0" applyNumberFormat="1" applyFont="1" applyFill="1" applyBorder="1" applyAlignment="1">
      <alignment horizontal="center" vertical="center"/>
    </xf>
    <xf numFmtId="4" fontId="67" fillId="0" borderId="1" xfId="0" applyNumberFormat="1" applyFont="1" applyBorder="1" applyAlignment="1">
      <alignment vertical="center"/>
    </xf>
    <xf numFmtId="4" fontId="61" fillId="0" borderId="0" xfId="0" applyNumberFormat="1" applyFont="1" applyFill="1" applyBorder="1" applyAlignment="1">
      <alignment horizontal="center" vertical="center"/>
    </xf>
    <xf numFmtId="43" fontId="61" fillId="0" borderId="1" xfId="0" applyNumberFormat="1" applyFont="1" applyBorder="1" applyAlignment="1">
      <alignment vertical="center"/>
    </xf>
    <xf numFmtId="43" fontId="61" fillId="0" borderId="0" xfId="0" applyNumberFormat="1" applyFont="1" applyBorder="1" applyAlignment="1">
      <alignment horizontal="center" vertical="center"/>
    </xf>
    <xf numFmtId="43" fontId="60" fillId="0" borderId="0" xfId="1" applyNumberFormat="1" applyFont="1" applyBorder="1" applyAlignment="1">
      <alignment vertical="center"/>
    </xf>
    <xf numFmtId="4" fontId="64" fillId="0" borderId="1" xfId="0" applyNumberFormat="1" applyFont="1" applyBorder="1" applyAlignment="1">
      <alignment vertical="center"/>
    </xf>
    <xf numFmtId="4" fontId="61" fillId="24" borderId="23" xfId="0" applyNumberFormat="1" applyFont="1" applyFill="1" applyBorder="1" applyAlignment="1">
      <alignment horizontal="center" vertical="center"/>
    </xf>
    <xf numFmtId="4" fontId="64" fillId="24" borderId="4" xfId="0" applyNumberFormat="1" applyFont="1" applyFill="1" applyBorder="1" applyAlignment="1">
      <alignment horizontal="center" vertical="center"/>
    </xf>
    <xf numFmtId="4" fontId="61" fillId="24" borderId="3" xfId="0" applyNumberFormat="1" applyFont="1" applyFill="1" applyBorder="1" applyAlignment="1">
      <alignment horizontal="center" vertical="center"/>
    </xf>
    <xf numFmtId="43" fontId="61" fillId="0" borderId="0" xfId="0" applyNumberFormat="1" applyFont="1" applyBorder="1" applyAlignment="1">
      <alignment horizontal="center" vertical="center" shrinkToFit="1"/>
    </xf>
    <xf numFmtId="4" fontId="67" fillId="24" borderId="4" xfId="0" applyNumberFormat="1" applyFont="1" applyFill="1" applyBorder="1" applyAlignment="1">
      <alignment horizontal="center" vertical="center"/>
    </xf>
    <xf numFmtId="4" fontId="67" fillId="24" borderId="5" xfId="0" applyNumberFormat="1" applyFont="1" applyFill="1" applyBorder="1" applyAlignment="1">
      <alignment horizontal="center" vertical="center"/>
    </xf>
    <xf numFmtId="4" fontId="68" fillId="0" borderId="0" xfId="0" applyNumberFormat="1" applyFont="1" applyFill="1" applyBorder="1" applyAlignment="1">
      <alignment horizontal="center" vertical="center"/>
    </xf>
    <xf numFmtId="43" fontId="61" fillId="24" borderId="3" xfId="0" applyNumberFormat="1" applyFont="1" applyFill="1" applyBorder="1" applyAlignment="1">
      <alignment horizontal="center" vertical="center"/>
    </xf>
    <xf numFmtId="43" fontId="61" fillId="24" borderId="2" xfId="0" applyNumberFormat="1" applyFont="1" applyFill="1" applyBorder="1" applyAlignment="1">
      <alignment horizontal="center" vertical="center"/>
    </xf>
    <xf numFmtId="43" fontId="61" fillId="24" borderId="6" xfId="0" applyNumberFormat="1" applyFont="1" applyFill="1" applyBorder="1" applyAlignment="1">
      <alignment horizontal="center" vertical="center" shrinkToFit="1"/>
    </xf>
    <xf numFmtId="43" fontId="61" fillId="24" borderId="6" xfId="0" applyNumberFormat="1" applyFont="1" applyFill="1" applyBorder="1" applyAlignment="1">
      <alignment horizontal="center" vertical="center"/>
    </xf>
    <xf numFmtId="43" fontId="61" fillId="24" borderId="4" xfId="0" applyNumberFormat="1" applyFont="1" applyFill="1" applyBorder="1" applyAlignment="1">
      <alignment horizontal="center" vertical="center"/>
    </xf>
    <xf numFmtId="43" fontId="61" fillId="24" borderId="5" xfId="0" applyNumberFormat="1" applyFont="1" applyFill="1" applyBorder="1" applyAlignment="1">
      <alignment horizontal="center" vertical="center"/>
    </xf>
    <xf numFmtId="0" fontId="69" fillId="0" borderId="0" xfId="1" applyNumberFormat="1" applyFont="1" applyBorder="1" applyAlignment="1">
      <alignment vertical="center"/>
    </xf>
    <xf numFmtId="4" fontId="65" fillId="0" borderId="3" xfId="0" applyNumberFormat="1" applyFont="1" applyBorder="1" applyAlignment="1">
      <alignment horizontal="left" vertical="top" wrapText="1" indent="1"/>
    </xf>
    <xf numFmtId="0" fontId="65" fillId="0" borderId="0" xfId="0" applyFont="1" applyBorder="1" applyAlignment="1">
      <alignment horizontal="left" vertical="top" wrapText="1"/>
    </xf>
    <xf numFmtId="4" fontId="61" fillId="0" borderId="3" xfId="0" applyNumberFormat="1" applyFont="1" applyBorder="1" applyAlignment="1">
      <alignment horizontal="center" vertical="center"/>
    </xf>
    <xf numFmtId="4" fontId="62" fillId="27" borderId="3" xfId="1" applyNumberFormat="1" applyFont="1" applyFill="1" applyBorder="1" applyAlignment="1">
      <alignment vertical="center"/>
    </xf>
    <xf numFmtId="167" fontId="62" fillId="0" borderId="3" xfId="1" applyNumberFormat="1" applyFont="1" applyFill="1" applyBorder="1" applyAlignment="1">
      <alignment vertical="center"/>
    </xf>
    <xf numFmtId="4" fontId="66" fillId="0" borderId="3" xfId="1" applyNumberFormat="1" applyFont="1" applyFill="1" applyBorder="1" applyAlignment="1">
      <alignment vertical="center"/>
    </xf>
    <xf numFmtId="4" fontId="60" fillId="0" borderId="3" xfId="299" applyNumberFormat="1" applyFont="1" applyBorder="1" applyAlignment="1">
      <alignment vertical="top"/>
    </xf>
    <xf numFmtId="4" fontId="62" fillId="0" borderId="3" xfId="299" applyNumberFormat="1" applyFont="1" applyBorder="1" applyAlignment="1">
      <alignment vertical="top"/>
    </xf>
    <xf numFmtId="4" fontId="69" fillId="0" borderId="0" xfId="1" applyNumberFormat="1" applyFont="1" applyBorder="1" applyAlignment="1">
      <alignment horizontal="left" vertical="center"/>
    </xf>
    <xf numFmtId="4" fontId="61" fillId="25" borderId="4" xfId="0" applyNumberFormat="1" applyFont="1" applyFill="1" applyBorder="1" applyAlignment="1">
      <alignment horizontal="center" vertical="center" shrinkToFit="1"/>
    </xf>
    <xf numFmtId="4" fontId="61" fillId="25" borderId="1" xfId="0" applyNumberFormat="1" applyFont="1" applyFill="1" applyBorder="1" applyAlignment="1">
      <alignment horizontal="center" vertical="center" shrinkToFit="1"/>
    </xf>
    <xf numFmtId="49" fontId="61" fillId="25" borderId="23" xfId="0" applyNumberFormat="1" applyFont="1" applyFill="1" applyBorder="1" applyAlignment="1">
      <alignment horizontal="center" vertical="center"/>
    </xf>
    <xf numFmtId="43" fontId="62" fillId="0" borderId="3" xfId="1" applyFont="1" applyFill="1" applyBorder="1" applyAlignment="1">
      <alignment vertical="center"/>
    </xf>
    <xf numFmtId="4" fontId="66" fillId="27" borderId="3" xfId="1" applyNumberFormat="1" applyFont="1" applyFill="1" applyBorder="1" applyAlignment="1">
      <alignment vertical="center"/>
    </xf>
    <xf numFmtId="43" fontId="60" fillId="0" borderId="0" xfId="0" applyNumberFormat="1" applyFont="1" applyFill="1" applyBorder="1" applyAlignment="1">
      <alignment vertical="center"/>
    </xf>
    <xf numFmtId="168" fontId="62" fillId="0" borderId="3" xfId="1" applyNumberFormat="1" applyFont="1" applyFill="1" applyBorder="1" applyAlignment="1">
      <alignment vertical="center"/>
    </xf>
    <xf numFmtId="4" fontId="70" fillId="26" borderId="3" xfId="0" applyNumberFormat="1" applyFont="1" applyFill="1" applyBorder="1" applyAlignment="1">
      <alignment horizontal="center" vertical="center" shrinkToFit="1"/>
    </xf>
    <xf numFmtId="43" fontId="60" fillId="0" borderId="3" xfId="299" applyNumberFormat="1" applyFont="1" applyBorder="1" applyAlignment="1">
      <alignment vertical="top"/>
    </xf>
    <xf numFmtId="4" fontId="69" fillId="0" borderId="0" xfId="0" applyNumberFormat="1" applyFont="1" applyBorder="1" applyAlignment="1">
      <alignment horizontal="center" vertical="center"/>
    </xf>
    <xf numFmtId="4" fontId="64" fillId="27" borderId="3" xfId="1" applyNumberFormat="1" applyFont="1" applyFill="1" applyBorder="1" applyAlignment="1">
      <alignment vertical="center"/>
    </xf>
    <xf numFmtId="4" fontId="71" fillId="0" borderId="3" xfId="1" applyNumberFormat="1" applyFont="1" applyFill="1" applyBorder="1" applyAlignment="1">
      <alignment horizontal="center" vertical="center"/>
    </xf>
    <xf numFmtId="4" fontId="64" fillId="26" borderId="3" xfId="0" applyNumberFormat="1" applyFont="1" applyFill="1" applyBorder="1" applyAlignment="1">
      <alignment horizontal="center" vertical="center" shrinkToFit="1"/>
    </xf>
    <xf numFmtId="43" fontId="61" fillId="0" borderId="0" xfId="0" applyNumberFormat="1" applyFont="1" applyFill="1" applyBorder="1" applyAlignment="1">
      <alignment horizontal="center" vertical="center"/>
    </xf>
    <xf numFmtId="43" fontId="61" fillId="0" borderId="0" xfId="0" applyNumberFormat="1" applyFont="1" applyFill="1" applyBorder="1" applyAlignment="1">
      <alignment vertical="center"/>
    </xf>
    <xf numFmtId="4" fontId="63" fillId="26" borderId="3" xfId="0" applyNumberFormat="1" applyFont="1" applyFill="1" applyBorder="1" applyAlignment="1">
      <alignment horizontal="center" vertical="center" shrinkToFit="1"/>
    </xf>
    <xf numFmtId="4" fontId="62" fillId="0" borderId="3" xfId="1" applyNumberFormat="1" applyFont="1" applyFill="1" applyBorder="1" applyAlignment="1">
      <alignment horizontal="center" vertical="center"/>
    </xf>
    <xf numFmtId="49" fontId="61" fillId="26" borderId="20" xfId="0" applyNumberFormat="1" applyFont="1" applyFill="1" applyBorder="1" applyAlignment="1">
      <alignment horizontal="center" vertical="center"/>
    </xf>
    <xf numFmtId="49" fontId="61" fillId="26" borderId="23" xfId="0" applyNumberFormat="1" applyFont="1" applyFill="1" applyBorder="1" applyAlignment="1">
      <alignment horizontal="center" vertical="center"/>
    </xf>
    <xf numFmtId="49" fontId="61" fillId="26" borderId="21" xfId="0" applyNumberFormat="1" applyFont="1" applyFill="1" applyBorder="1" applyAlignment="1">
      <alignment horizontal="center" vertical="center"/>
    </xf>
    <xf numFmtId="49" fontId="61" fillId="26" borderId="3" xfId="0" applyNumberFormat="1" applyFont="1" applyFill="1" applyBorder="1" applyAlignment="1">
      <alignment horizontal="center" vertical="center"/>
    </xf>
    <xf numFmtId="4" fontId="61" fillId="26" borderId="3" xfId="0" applyNumberFormat="1" applyFont="1" applyFill="1" applyBorder="1" applyAlignment="1">
      <alignment horizontal="center" vertical="center" shrinkToFit="1"/>
    </xf>
    <xf numFmtId="4" fontId="61" fillId="0" borderId="3" xfId="0" applyNumberFormat="1" applyFont="1" applyBorder="1" applyAlignment="1">
      <alignment horizontal="center" vertical="center"/>
    </xf>
    <xf numFmtId="4" fontId="61" fillId="26" borderId="3" xfId="0" applyNumberFormat="1" applyFont="1" applyFill="1" applyBorder="1" applyAlignment="1">
      <alignment horizontal="center" vertical="center"/>
    </xf>
    <xf numFmtId="4" fontId="61" fillId="26" borderId="2" xfId="0" applyNumberFormat="1" applyFont="1" applyFill="1" applyBorder="1" applyAlignment="1">
      <alignment horizontal="center" vertical="center"/>
    </xf>
    <xf numFmtId="4" fontId="61" fillId="24" borderId="2" xfId="0" applyNumberFormat="1" applyFont="1" applyFill="1" applyBorder="1" applyAlignment="1">
      <alignment horizontal="center" vertical="center" shrinkToFit="1"/>
    </xf>
    <xf numFmtId="4" fontId="61" fillId="24" borderId="4" xfId="0" applyNumberFormat="1" applyFont="1" applyFill="1" applyBorder="1" applyAlignment="1">
      <alignment horizontal="center" vertical="center" shrinkToFit="1"/>
    </xf>
    <xf numFmtId="4" fontId="61" fillId="24" borderId="5" xfId="0" applyNumberFormat="1" applyFont="1" applyFill="1" applyBorder="1" applyAlignment="1">
      <alignment horizontal="center" vertical="center" shrinkToFit="1"/>
    </xf>
    <xf numFmtId="4" fontId="61" fillId="26" borderId="4" xfId="0" applyNumberFormat="1" applyFont="1" applyFill="1" applyBorder="1" applyAlignment="1">
      <alignment horizontal="center" vertical="center" shrinkToFit="1"/>
    </xf>
    <xf numFmtId="4" fontId="61" fillId="26" borderId="22" xfId="0" applyNumberFormat="1" applyFont="1" applyFill="1" applyBorder="1" applyAlignment="1">
      <alignment horizontal="center" vertical="center" shrinkToFit="1"/>
    </xf>
    <xf numFmtId="4" fontId="61" fillId="26" borderId="5" xfId="0" applyNumberFormat="1" applyFont="1" applyFill="1" applyBorder="1" applyAlignment="1">
      <alignment horizontal="center" vertical="center" shrinkToFit="1"/>
    </xf>
    <xf numFmtId="4" fontId="61" fillId="26" borderId="23" xfId="0" applyNumberFormat="1" applyFont="1" applyFill="1" applyBorder="1" applyAlignment="1">
      <alignment horizontal="center" vertical="center" shrinkToFit="1"/>
    </xf>
    <xf numFmtId="4" fontId="61" fillId="26" borderId="21" xfId="0" applyNumberFormat="1" applyFont="1" applyFill="1" applyBorder="1" applyAlignment="1">
      <alignment horizontal="center" vertical="center" shrinkToFit="1"/>
    </xf>
    <xf numFmtId="4" fontId="64" fillId="26" borderId="2" xfId="1" applyNumberFormat="1" applyFont="1" applyFill="1" applyBorder="1" applyAlignment="1">
      <alignment horizontal="center" vertical="center" shrinkToFit="1"/>
    </xf>
    <xf numFmtId="4" fontId="64" fillId="26" borderId="6" xfId="1" applyNumberFormat="1" applyFont="1" applyFill="1" applyBorder="1" applyAlignment="1">
      <alignment horizontal="center" vertical="center" shrinkToFit="1"/>
    </xf>
    <xf numFmtId="4" fontId="61" fillId="26" borderId="2" xfId="0" applyNumberFormat="1" applyFont="1" applyFill="1" applyBorder="1" applyAlignment="1">
      <alignment horizontal="center" vertical="center" shrinkToFit="1"/>
    </xf>
    <xf numFmtId="4" fontId="61" fillId="24" borderId="7" xfId="0" applyNumberFormat="1" applyFont="1" applyFill="1" applyBorder="1" applyAlignment="1">
      <alignment horizontal="center" vertical="center" shrinkToFit="1"/>
    </xf>
    <xf numFmtId="4" fontId="61" fillId="24" borderId="1" xfId="0" applyNumberFormat="1" applyFont="1" applyFill="1" applyBorder="1" applyAlignment="1">
      <alignment horizontal="center" vertical="center" shrinkToFit="1"/>
    </xf>
    <xf numFmtId="4" fontId="69" fillId="0" borderId="0" xfId="1" applyNumberFormat="1" applyFont="1" applyBorder="1" applyAlignment="1">
      <alignment horizontal="left" vertical="center"/>
    </xf>
    <xf numFmtId="4" fontId="69" fillId="0" borderId="0" xfId="0" applyNumberFormat="1" applyFont="1" applyBorder="1" applyAlignment="1">
      <alignment horizontal="center" vertical="center"/>
    </xf>
    <xf numFmtId="4" fontId="61" fillId="26" borderId="9" xfId="0" applyNumberFormat="1" applyFont="1" applyFill="1" applyBorder="1" applyAlignment="1">
      <alignment horizontal="center" vertical="center"/>
    </xf>
    <xf numFmtId="4" fontId="61" fillId="26" borderId="7" xfId="0" applyNumberFormat="1" applyFont="1" applyFill="1" applyBorder="1" applyAlignment="1">
      <alignment horizontal="center" vertical="center" shrinkToFit="1"/>
    </xf>
    <xf numFmtId="4" fontId="61" fillId="26" borderId="8" xfId="0" applyNumberFormat="1" applyFont="1" applyFill="1" applyBorder="1" applyAlignment="1">
      <alignment horizontal="center" vertical="center" shrinkToFit="1"/>
    </xf>
    <xf numFmtId="4" fontId="64" fillId="26" borderId="7" xfId="0" applyNumberFormat="1" applyFont="1" applyFill="1" applyBorder="1" applyAlignment="1">
      <alignment horizontal="center" vertical="center" shrinkToFit="1"/>
    </xf>
    <xf numFmtId="4" fontId="64" fillId="26" borderId="1" xfId="0" applyNumberFormat="1" applyFont="1" applyFill="1" applyBorder="1" applyAlignment="1">
      <alignment horizontal="center" vertical="center" shrinkToFit="1"/>
    </xf>
    <xf numFmtId="4" fontId="61" fillId="24" borderId="8" xfId="0" applyNumberFormat="1" applyFont="1" applyFill="1" applyBorder="1" applyAlignment="1">
      <alignment horizontal="center" vertical="center" shrinkToFit="1"/>
    </xf>
    <xf numFmtId="4" fontId="64" fillId="26" borderId="8" xfId="0" applyNumberFormat="1" applyFont="1" applyFill="1" applyBorder="1" applyAlignment="1">
      <alignment horizontal="center" vertical="center" shrinkToFit="1"/>
    </xf>
    <xf numFmtId="49" fontId="61" fillId="24" borderId="3" xfId="0" applyNumberFormat="1" applyFont="1" applyFill="1" applyBorder="1" applyAlignment="1">
      <alignment horizontal="center" vertical="center"/>
    </xf>
    <xf numFmtId="49" fontId="61" fillId="25" borderId="20" xfId="0" applyNumberFormat="1" applyFont="1" applyFill="1" applyBorder="1" applyAlignment="1">
      <alignment horizontal="center" vertical="center"/>
    </xf>
    <xf numFmtId="49" fontId="61" fillId="25" borderId="21" xfId="0" applyNumberFormat="1" applyFont="1" applyFill="1" applyBorder="1" applyAlignment="1">
      <alignment horizontal="center" vertical="center"/>
    </xf>
    <xf numFmtId="4" fontId="61" fillId="24" borderId="20" xfId="0" applyNumberFormat="1" applyFont="1" applyFill="1" applyBorder="1" applyAlignment="1">
      <alignment horizontal="center" vertical="center"/>
    </xf>
    <xf numFmtId="4" fontId="61" fillId="24" borderId="23" xfId="0" applyNumberFormat="1" applyFont="1" applyFill="1" applyBorder="1" applyAlignment="1">
      <alignment horizontal="center" vertical="center"/>
    </xf>
    <xf numFmtId="4" fontId="61" fillId="24" borderId="21" xfId="0" applyNumberFormat="1" applyFont="1" applyFill="1" applyBorder="1" applyAlignment="1">
      <alignment horizontal="center" vertical="center"/>
    </xf>
    <xf numFmtId="4" fontId="61" fillId="25" borderId="20" xfId="0" applyNumberFormat="1" applyFont="1" applyFill="1" applyBorder="1" applyAlignment="1">
      <alignment horizontal="center" vertical="center"/>
    </xf>
    <xf numFmtId="4" fontId="61" fillId="25" borderId="23" xfId="0" applyNumberFormat="1" applyFont="1" applyFill="1" applyBorder="1" applyAlignment="1">
      <alignment horizontal="center" vertical="center"/>
    </xf>
    <xf numFmtId="4" fontId="61" fillId="25" borderId="21" xfId="0" applyNumberFormat="1" applyFont="1" applyFill="1" applyBorder="1" applyAlignment="1">
      <alignment horizontal="center" vertical="center"/>
    </xf>
    <xf numFmtId="4" fontId="61" fillId="25" borderId="23" xfId="0" applyNumberFormat="1" applyFont="1" applyFill="1" applyBorder="1" applyAlignment="1">
      <alignment horizontal="center" vertical="center" shrinkToFit="1"/>
    </xf>
    <xf numFmtId="4" fontId="61" fillId="25" borderId="21" xfId="0" applyNumberFormat="1" applyFont="1" applyFill="1" applyBorder="1" applyAlignment="1">
      <alignment horizontal="center" vertical="center" shrinkToFit="1"/>
    </xf>
    <xf numFmtId="4" fontId="61" fillId="25" borderId="22" xfId="0" applyNumberFormat="1" applyFont="1" applyFill="1" applyBorder="1" applyAlignment="1">
      <alignment horizontal="center" vertical="center" shrinkToFit="1"/>
    </xf>
    <xf numFmtId="4" fontId="61" fillId="25" borderId="5" xfId="0" applyNumberFormat="1" applyFont="1" applyFill="1" applyBorder="1" applyAlignment="1">
      <alignment horizontal="center" vertical="center" shrinkToFit="1"/>
    </xf>
    <xf numFmtId="4" fontId="61" fillId="25" borderId="2" xfId="0" applyNumberFormat="1" applyFont="1" applyFill="1" applyBorder="1" applyAlignment="1">
      <alignment horizontal="center" vertical="center"/>
    </xf>
    <xf numFmtId="4" fontId="61" fillId="25" borderId="9" xfId="0" applyNumberFormat="1" applyFont="1" applyFill="1" applyBorder="1" applyAlignment="1">
      <alignment horizontal="center" vertical="center"/>
    </xf>
    <xf numFmtId="4" fontId="61" fillId="25" borderId="2" xfId="0" applyNumberFormat="1" applyFont="1" applyFill="1" applyBorder="1" applyAlignment="1">
      <alignment horizontal="center" vertical="center" shrinkToFit="1"/>
    </xf>
    <xf numFmtId="4" fontId="61" fillId="25" borderId="4" xfId="0" applyNumberFormat="1" applyFont="1" applyFill="1" applyBorder="1" applyAlignment="1">
      <alignment horizontal="center" vertical="center" shrinkToFit="1"/>
    </xf>
    <xf numFmtId="4" fontId="61" fillId="25" borderId="7" xfId="0" applyNumberFormat="1" applyFont="1" applyFill="1" applyBorder="1" applyAlignment="1">
      <alignment horizontal="center" vertical="center" shrinkToFit="1"/>
    </xf>
    <xf numFmtId="4" fontId="61" fillId="25" borderId="1" xfId="0" applyNumberFormat="1" applyFont="1" applyFill="1" applyBorder="1" applyAlignment="1">
      <alignment horizontal="center" vertical="center" shrinkToFit="1"/>
    </xf>
    <xf numFmtId="4" fontId="61" fillId="25" borderId="8" xfId="0" applyNumberFormat="1" applyFont="1" applyFill="1" applyBorder="1" applyAlignment="1">
      <alignment horizontal="center" vertical="center" shrinkToFit="1"/>
    </xf>
    <xf numFmtId="4" fontId="61" fillId="26" borderId="1" xfId="0" applyNumberFormat="1" applyFont="1" applyFill="1" applyBorder="1" applyAlignment="1">
      <alignment horizontal="center" vertical="center" shrinkToFit="1"/>
    </xf>
    <xf numFmtId="43" fontId="61" fillId="26" borderId="7" xfId="0" applyNumberFormat="1" applyFont="1" applyFill="1" applyBorder="1" applyAlignment="1">
      <alignment horizontal="center" vertical="center" shrinkToFit="1"/>
    </xf>
    <xf numFmtId="43" fontId="61" fillId="26" borderId="8" xfId="0" applyNumberFormat="1" applyFont="1" applyFill="1" applyBorder="1" applyAlignment="1">
      <alignment horizontal="center" vertical="center" shrinkToFit="1"/>
    </xf>
    <xf numFmtId="4" fontId="61" fillId="24" borderId="2" xfId="0" applyNumberFormat="1" applyFont="1" applyFill="1" applyBorder="1" applyAlignment="1">
      <alignment horizontal="center" vertical="center"/>
    </xf>
    <xf numFmtId="4" fontId="61" fillId="24" borderId="4" xfId="0" applyNumberFormat="1" applyFont="1" applyFill="1" applyBorder="1" applyAlignment="1">
      <alignment horizontal="center" vertical="center"/>
    </xf>
    <xf numFmtId="4" fontId="61" fillId="24" borderId="5" xfId="0" applyNumberFormat="1" applyFont="1" applyFill="1" applyBorder="1" applyAlignment="1">
      <alignment horizontal="center" vertical="center"/>
    </xf>
    <xf numFmtId="4" fontId="61" fillId="24" borderId="3" xfId="0" applyNumberFormat="1" applyFont="1" applyFill="1" applyBorder="1" applyAlignment="1">
      <alignment horizontal="center" vertical="center"/>
    </xf>
    <xf numFmtId="4" fontId="67" fillId="24" borderId="3" xfId="0" applyNumberFormat="1" applyFont="1" applyFill="1" applyBorder="1" applyAlignment="1">
      <alignment horizontal="center" vertical="center"/>
    </xf>
    <xf numFmtId="43" fontId="63" fillId="26" borderId="7" xfId="0" applyNumberFormat="1" applyFont="1" applyFill="1" applyBorder="1" applyAlignment="1">
      <alignment horizontal="center" vertical="center" shrinkToFit="1"/>
    </xf>
    <xf numFmtId="43" fontId="63" fillId="26" borderId="8" xfId="0" applyNumberFormat="1" applyFont="1" applyFill="1" applyBorder="1" applyAlignment="1">
      <alignment horizontal="center" vertical="center" shrinkToFit="1"/>
    </xf>
    <xf numFmtId="4" fontId="72" fillId="26" borderId="7" xfId="0" applyNumberFormat="1" applyFont="1" applyFill="1" applyBorder="1" applyAlignment="1">
      <alignment horizontal="center" vertical="center" shrinkToFit="1"/>
    </xf>
    <xf numFmtId="4" fontId="72" fillId="26" borderId="1" xfId="0" applyNumberFormat="1" applyFont="1" applyFill="1" applyBorder="1" applyAlignment="1">
      <alignment horizontal="center" vertical="center" shrinkToFit="1"/>
    </xf>
    <xf numFmtId="4" fontId="72" fillId="26" borderId="8" xfId="0" applyNumberFormat="1" applyFont="1" applyFill="1" applyBorder="1" applyAlignment="1">
      <alignment horizontal="center" vertical="center" shrinkToFit="1"/>
    </xf>
    <xf numFmtId="4" fontId="69" fillId="0" borderId="0" xfId="1" applyNumberFormat="1" applyFont="1" applyFill="1" applyBorder="1" applyAlignment="1">
      <alignment horizontal="left" vertical="center"/>
    </xf>
    <xf numFmtId="43" fontId="61" fillId="24" borderId="3" xfId="0" applyNumberFormat="1" applyFont="1" applyFill="1" applyBorder="1" applyAlignment="1">
      <alignment horizontal="center" vertical="center"/>
    </xf>
    <xf numFmtId="43" fontId="61" fillId="24" borderId="2" xfId="0" applyNumberFormat="1" applyFont="1" applyFill="1" applyBorder="1" applyAlignment="1">
      <alignment horizontal="center" vertical="center"/>
    </xf>
    <xf numFmtId="43" fontId="61" fillId="24" borderId="4" xfId="0" applyNumberFormat="1" applyFont="1" applyFill="1" applyBorder="1" applyAlignment="1">
      <alignment horizontal="center" vertical="center"/>
    </xf>
    <xf numFmtId="43" fontId="61" fillId="24" borderId="5" xfId="0" applyNumberFormat="1" applyFont="1" applyFill="1" applyBorder="1" applyAlignment="1">
      <alignment horizontal="center" vertical="center"/>
    </xf>
    <xf numFmtId="43" fontId="61" fillId="24" borderId="7" xfId="0" applyNumberFormat="1" applyFont="1" applyFill="1" applyBorder="1" applyAlignment="1">
      <alignment horizontal="center" vertical="center" shrinkToFit="1"/>
    </xf>
    <xf numFmtId="43" fontId="61" fillId="24" borderId="1" xfId="0" applyNumberFormat="1" applyFont="1" applyFill="1" applyBorder="1" applyAlignment="1">
      <alignment horizontal="center" vertical="center" shrinkToFit="1"/>
    </xf>
    <xf numFmtId="43" fontId="61" fillId="24" borderId="8" xfId="0" applyNumberFormat="1" applyFont="1" applyFill="1" applyBorder="1" applyAlignment="1">
      <alignment horizontal="center" vertical="center" shrinkToFit="1"/>
    </xf>
    <xf numFmtId="4" fontId="52" fillId="0" borderId="3" xfId="0" applyNumberFormat="1" applyFont="1" applyBorder="1" applyAlignment="1">
      <alignment horizontal="center" vertical="center" shrinkToFit="1"/>
    </xf>
    <xf numFmtId="4" fontId="57" fillId="0" borderId="0" xfId="0" applyNumberFormat="1" applyFont="1" applyBorder="1" applyAlignment="1">
      <alignment horizontal="left" vertical="center"/>
    </xf>
    <xf numFmtId="4" fontId="52" fillId="0" borderId="3" xfId="0" applyNumberFormat="1" applyFont="1" applyBorder="1" applyAlignment="1">
      <alignment horizontal="center" vertical="center"/>
    </xf>
    <xf numFmtId="4" fontId="51" fillId="0" borderId="3" xfId="0" applyNumberFormat="1" applyFont="1" applyBorder="1" applyAlignment="1">
      <alignment horizontal="center" vertical="center"/>
    </xf>
    <xf numFmtId="4" fontId="51" fillId="0" borderId="2" xfId="0" applyNumberFormat="1" applyFont="1" applyBorder="1" applyAlignment="1">
      <alignment horizontal="center"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2" fillId="0" borderId="22" xfId="0" applyNumberFormat="1" applyFont="1" applyBorder="1" applyAlignment="1">
      <alignment horizontal="center" vertical="center"/>
    </xf>
    <xf numFmtId="4" fontId="52" fillId="0" borderId="23" xfId="0" applyNumberFormat="1" applyFont="1" applyBorder="1" applyAlignment="1">
      <alignment horizontal="center" vertical="center"/>
    </xf>
    <xf numFmtId="4" fontId="52" fillId="0" borderId="21" xfId="0" applyNumberFormat="1" applyFont="1" applyBorder="1" applyAlignment="1">
      <alignment horizontal="center" vertical="center"/>
    </xf>
    <xf numFmtId="4" fontId="53" fillId="0" borderId="2" xfId="1" applyNumberFormat="1" applyFont="1" applyFill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2" fillId="0" borderId="7" xfId="0" applyNumberFormat="1" applyFont="1" applyBorder="1" applyAlignment="1">
      <alignment horizontal="center" vertical="center" shrinkToFit="1"/>
    </xf>
    <xf numFmtId="4" fontId="52" fillId="0" borderId="1" xfId="0" applyNumberFormat="1" applyFont="1" applyBorder="1" applyAlignment="1">
      <alignment horizontal="center" vertical="center" shrinkToFit="1"/>
    </xf>
    <xf numFmtId="4" fontId="52" fillId="0" borderId="8" xfId="0" applyNumberFormat="1" applyFont="1" applyBorder="1" applyAlignment="1">
      <alignment horizontal="center" vertical="center" shrinkToFit="1"/>
    </xf>
    <xf numFmtId="4" fontId="52" fillId="0" borderId="22" xfId="0" applyNumberFormat="1" applyFont="1" applyBorder="1" applyAlignment="1">
      <alignment horizontal="center" vertical="center" shrinkToFit="1"/>
    </xf>
    <xf numFmtId="4" fontId="52" fillId="0" borderId="5" xfId="0" applyNumberFormat="1" applyFont="1" applyBorder="1" applyAlignment="1">
      <alignment horizontal="center" vertical="center" shrinkToFit="1"/>
    </xf>
    <xf numFmtId="4" fontId="52" fillId="0" borderId="9" xfId="0" applyNumberFormat="1" applyFont="1" applyBorder="1" applyAlignment="1">
      <alignment horizontal="center" vertical="center"/>
    </xf>
    <xf numFmtId="4" fontId="52" fillId="0" borderId="20" xfId="0" applyNumberFormat="1" applyFont="1" applyBorder="1" applyAlignment="1">
      <alignment horizontal="center" vertical="center"/>
    </xf>
    <xf numFmtId="4" fontId="52" fillId="0" borderId="0" xfId="1" applyNumberFormat="1" applyFont="1" applyBorder="1" applyAlignment="1">
      <alignment horizontal="left" vertical="center"/>
    </xf>
    <xf numFmtId="4" fontId="52" fillId="0" borderId="0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left" vertical="center" wrapText="1" indent="1"/>
    </xf>
    <xf numFmtId="4" fontId="52" fillId="0" borderId="0" xfId="0" applyNumberFormat="1" applyFont="1" applyBorder="1" applyAlignment="1">
      <alignment horizontal="left" vertical="center" indent="1"/>
    </xf>
    <xf numFmtId="4" fontId="52" fillId="0" borderId="0" xfId="0" applyNumberFormat="1" applyFont="1" applyBorder="1" applyAlignment="1">
      <alignment horizontal="left" vertical="center"/>
    </xf>
    <xf numFmtId="4" fontId="52" fillId="0" borderId="0" xfId="0" applyNumberFormat="1" applyFont="1" applyBorder="1" applyAlignment="1">
      <alignment horizontal="left" vertical="center" indent="3"/>
    </xf>
  </cellXfs>
  <cellStyles count="300">
    <cellStyle name="20% - Accent1 2" xfId="2" xr:uid="{00000000-0005-0000-0000-000000000000}"/>
    <cellStyle name="20% - Accent1 3" xfId="3" xr:uid="{00000000-0005-0000-0000-000001000000}"/>
    <cellStyle name="20% - Accent1 4" xfId="4" xr:uid="{00000000-0005-0000-0000-000002000000}"/>
    <cellStyle name="20% - Accent2 2" xfId="5" xr:uid="{00000000-0005-0000-0000-000003000000}"/>
    <cellStyle name="20% - Accent2 3" xfId="6" xr:uid="{00000000-0005-0000-0000-000004000000}"/>
    <cellStyle name="20% - Accent2 4" xfId="7" xr:uid="{00000000-0005-0000-0000-000005000000}"/>
    <cellStyle name="20% - Accent3 2" xfId="8" xr:uid="{00000000-0005-0000-0000-000006000000}"/>
    <cellStyle name="20% - Accent3 3" xfId="9" xr:uid="{00000000-0005-0000-0000-000007000000}"/>
    <cellStyle name="20% - Accent3 4" xfId="10" xr:uid="{00000000-0005-0000-0000-000008000000}"/>
    <cellStyle name="20% - Accent4 2" xfId="11" xr:uid="{00000000-0005-0000-0000-000009000000}"/>
    <cellStyle name="20% - Accent4 3" xfId="12" xr:uid="{00000000-0005-0000-0000-00000A000000}"/>
    <cellStyle name="20% - Accent4 4" xfId="13" xr:uid="{00000000-0005-0000-0000-00000B000000}"/>
    <cellStyle name="20% - Accent5 2" xfId="14" xr:uid="{00000000-0005-0000-0000-00000C000000}"/>
    <cellStyle name="20% - Accent5 3" xfId="15" xr:uid="{00000000-0005-0000-0000-00000D000000}"/>
    <cellStyle name="20% - Accent5 4" xfId="16" xr:uid="{00000000-0005-0000-0000-00000E000000}"/>
    <cellStyle name="20% - Accent6 2" xfId="17" xr:uid="{00000000-0005-0000-0000-00000F000000}"/>
    <cellStyle name="20% - Accent6 3" xfId="18" xr:uid="{00000000-0005-0000-0000-000010000000}"/>
    <cellStyle name="20% - Accent6 4" xfId="19" xr:uid="{00000000-0005-0000-0000-000011000000}"/>
    <cellStyle name="40% - Accent1 2" xfId="20" xr:uid="{00000000-0005-0000-0000-000012000000}"/>
    <cellStyle name="40% - Accent1 3" xfId="21" xr:uid="{00000000-0005-0000-0000-000013000000}"/>
    <cellStyle name="40% - Accent1 4" xfId="22" xr:uid="{00000000-0005-0000-0000-000014000000}"/>
    <cellStyle name="40% - Accent2 2" xfId="23" xr:uid="{00000000-0005-0000-0000-000015000000}"/>
    <cellStyle name="40% - Accent2 3" xfId="24" xr:uid="{00000000-0005-0000-0000-000016000000}"/>
    <cellStyle name="40% - Accent2 4" xfId="25" xr:uid="{00000000-0005-0000-0000-000017000000}"/>
    <cellStyle name="40% - Accent3 2" xfId="26" xr:uid="{00000000-0005-0000-0000-000018000000}"/>
    <cellStyle name="40% - Accent3 3" xfId="27" xr:uid="{00000000-0005-0000-0000-000019000000}"/>
    <cellStyle name="40% - Accent3 4" xfId="28" xr:uid="{00000000-0005-0000-0000-00001A000000}"/>
    <cellStyle name="40% - Accent4 2" xfId="29" xr:uid="{00000000-0005-0000-0000-00001B000000}"/>
    <cellStyle name="40% - Accent4 3" xfId="30" xr:uid="{00000000-0005-0000-0000-00001C000000}"/>
    <cellStyle name="40% - Accent4 4" xfId="31" xr:uid="{00000000-0005-0000-0000-00001D000000}"/>
    <cellStyle name="40% - Accent5 2" xfId="32" xr:uid="{00000000-0005-0000-0000-00001E000000}"/>
    <cellStyle name="40% - Accent5 3" xfId="33" xr:uid="{00000000-0005-0000-0000-00001F000000}"/>
    <cellStyle name="40% - Accent5 4" xfId="34" xr:uid="{00000000-0005-0000-0000-000020000000}"/>
    <cellStyle name="40% - Accent6 2" xfId="35" xr:uid="{00000000-0005-0000-0000-000021000000}"/>
    <cellStyle name="40% - Accent6 3" xfId="36" xr:uid="{00000000-0005-0000-0000-000022000000}"/>
    <cellStyle name="40% - Accent6 4" xfId="37" xr:uid="{00000000-0005-0000-0000-000023000000}"/>
    <cellStyle name="60% - Accent1 2" xfId="38" xr:uid="{00000000-0005-0000-0000-000024000000}"/>
    <cellStyle name="60% - Accent1 3" xfId="39" xr:uid="{00000000-0005-0000-0000-000025000000}"/>
    <cellStyle name="60% - Accent1 4" xfId="40" xr:uid="{00000000-0005-0000-0000-000026000000}"/>
    <cellStyle name="60% - Accent2 2" xfId="41" xr:uid="{00000000-0005-0000-0000-000027000000}"/>
    <cellStyle name="60% - Accent2 3" xfId="42" xr:uid="{00000000-0005-0000-0000-000028000000}"/>
    <cellStyle name="60% - Accent2 4" xfId="43" xr:uid="{00000000-0005-0000-0000-000029000000}"/>
    <cellStyle name="60% - Accent3 2" xfId="44" xr:uid="{00000000-0005-0000-0000-00002A000000}"/>
    <cellStyle name="60% - Accent3 3" xfId="45" xr:uid="{00000000-0005-0000-0000-00002B000000}"/>
    <cellStyle name="60% - Accent3 4" xfId="46" xr:uid="{00000000-0005-0000-0000-00002C000000}"/>
    <cellStyle name="60% - Accent4 2" xfId="47" xr:uid="{00000000-0005-0000-0000-00002D000000}"/>
    <cellStyle name="60% - Accent4 3" xfId="48" xr:uid="{00000000-0005-0000-0000-00002E000000}"/>
    <cellStyle name="60% - Accent4 4" xfId="49" xr:uid="{00000000-0005-0000-0000-00002F000000}"/>
    <cellStyle name="60% - Accent5 2" xfId="50" xr:uid="{00000000-0005-0000-0000-000030000000}"/>
    <cellStyle name="60% - Accent5 3" xfId="51" xr:uid="{00000000-0005-0000-0000-000031000000}"/>
    <cellStyle name="60% - Accent5 4" xfId="52" xr:uid="{00000000-0005-0000-0000-000032000000}"/>
    <cellStyle name="60% - Accent6 2" xfId="53" xr:uid="{00000000-0005-0000-0000-000033000000}"/>
    <cellStyle name="60% - Accent6 3" xfId="54" xr:uid="{00000000-0005-0000-0000-000034000000}"/>
    <cellStyle name="60% - Accent6 4" xfId="55" xr:uid="{00000000-0005-0000-0000-000035000000}"/>
    <cellStyle name="Accent1 2" xfId="56" xr:uid="{00000000-0005-0000-0000-000036000000}"/>
    <cellStyle name="Accent1 3" xfId="57" xr:uid="{00000000-0005-0000-0000-000037000000}"/>
    <cellStyle name="Accent1 4" xfId="58" xr:uid="{00000000-0005-0000-0000-000038000000}"/>
    <cellStyle name="Accent2 2" xfId="59" xr:uid="{00000000-0005-0000-0000-000039000000}"/>
    <cellStyle name="Accent2 3" xfId="60" xr:uid="{00000000-0005-0000-0000-00003A000000}"/>
    <cellStyle name="Accent2 4" xfId="61" xr:uid="{00000000-0005-0000-0000-00003B000000}"/>
    <cellStyle name="Accent3 2" xfId="62" xr:uid="{00000000-0005-0000-0000-00003C000000}"/>
    <cellStyle name="Accent3 3" xfId="63" xr:uid="{00000000-0005-0000-0000-00003D000000}"/>
    <cellStyle name="Accent3 4" xfId="64" xr:uid="{00000000-0005-0000-0000-00003E000000}"/>
    <cellStyle name="Accent4 2" xfId="65" xr:uid="{00000000-0005-0000-0000-00003F000000}"/>
    <cellStyle name="Accent4 3" xfId="66" xr:uid="{00000000-0005-0000-0000-000040000000}"/>
    <cellStyle name="Accent4 4" xfId="67" xr:uid="{00000000-0005-0000-0000-000041000000}"/>
    <cellStyle name="Accent5 2" xfId="68" xr:uid="{00000000-0005-0000-0000-000042000000}"/>
    <cellStyle name="Accent5 3" xfId="69" xr:uid="{00000000-0005-0000-0000-000043000000}"/>
    <cellStyle name="Accent5 4" xfId="70" xr:uid="{00000000-0005-0000-0000-000044000000}"/>
    <cellStyle name="Accent6 2" xfId="71" xr:uid="{00000000-0005-0000-0000-000045000000}"/>
    <cellStyle name="Accent6 3" xfId="72" xr:uid="{00000000-0005-0000-0000-000046000000}"/>
    <cellStyle name="Accent6 4" xfId="73" xr:uid="{00000000-0005-0000-0000-000047000000}"/>
    <cellStyle name="Bad 2" xfId="74" xr:uid="{00000000-0005-0000-0000-000048000000}"/>
    <cellStyle name="Bad 3" xfId="75" xr:uid="{00000000-0005-0000-0000-000049000000}"/>
    <cellStyle name="Bad 4" xfId="76" xr:uid="{00000000-0005-0000-0000-00004A000000}"/>
    <cellStyle name="Calculation 2" xfId="77" xr:uid="{00000000-0005-0000-0000-00004B000000}"/>
    <cellStyle name="Calculation 3" xfId="78" xr:uid="{00000000-0005-0000-0000-00004C000000}"/>
    <cellStyle name="Calculation 4" xfId="79" xr:uid="{00000000-0005-0000-0000-00004D000000}"/>
    <cellStyle name="Check Cell 2" xfId="80" xr:uid="{00000000-0005-0000-0000-00004E000000}"/>
    <cellStyle name="Check Cell 3" xfId="81" xr:uid="{00000000-0005-0000-0000-00004F000000}"/>
    <cellStyle name="Check Cell 4" xfId="82" xr:uid="{00000000-0005-0000-0000-000050000000}"/>
    <cellStyle name="Comma 10" xfId="83" xr:uid="{00000000-0005-0000-0000-000052000000}"/>
    <cellStyle name="Comma 11" xfId="84" xr:uid="{00000000-0005-0000-0000-000053000000}"/>
    <cellStyle name="Comma 12" xfId="85" xr:uid="{00000000-0005-0000-0000-000054000000}"/>
    <cellStyle name="Comma 13" xfId="86" xr:uid="{00000000-0005-0000-0000-000055000000}"/>
    <cellStyle name="Comma 14" xfId="87" xr:uid="{00000000-0005-0000-0000-000056000000}"/>
    <cellStyle name="Comma 15" xfId="88" xr:uid="{00000000-0005-0000-0000-000057000000}"/>
    <cellStyle name="Comma 16" xfId="89" xr:uid="{00000000-0005-0000-0000-000058000000}"/>
    <cellStyle name="Comma 17" xfId="90" xr:uid="{00000000-0005-0000-0000-000059000000}"/>
    <cellStyle name="Comma 18" xfId="91" xr:uid="{00000000-0005-0000-0000-00005A000000}"/>
    <cellStyle name="Comma 18 2" xfId="92" xr:uid="{00000000-0005-0000-0000-00005B000000}"/>
    <cellStyle name="Comma 19" xfId="93" xr:uid="{00000000-0005-0000-0000-00005C000000}"/>
    <cellStyle name="Comma 2" xfId="94" xr:uid="{00000000-0005-0000-0000-00005D000000}"/>
    <cellStyle name="Comma 2 10" xfId="95" xr:uid="{00000000-0005-0000-0000-00005E000000}"/>
    <cellStyle name="Comma 2 11" xfId="96" xr:uid="{00000000-0005-0000-0000-00005F000000}"/>
    <cellStyle name="Comma 2 12" xfId="97" xr:uid="{00000000-0005-0000-0000-000060000000}"/>
    <cellStyle name="Comma 2 13" xfId="98" xr:uid="{00000000-0005-0000-0000-000061000000}"/>
    <cellStyle name="Comma 2 14" xfId="99" xr:uid="{00000000-0005-0000-0000-000062000000}"/>
    <cellStyle name="Comma 2 15" xfId="100" xr:uid="{00000000-0005-0000-0000-000063000000}"/>
    <cellStyle name="Comma 2 16" xfId="101" xr:uid="{00000000-0005-0000-0000-000064000000}"/>
    <cellStyle name="Comma 2 2" xfId="102" xr:uid="{00000000-0005-0000-0000-000065000000}"/>
    <cellStyle name="Comma 2 3" xfId="103" xr:uid="{00000000-0005-0000-0000-000066000000}"/>
    <cellStyle name="Comma 2 3 2" xfId="104" xr:uid="{00000000-0005-0000-0000-000067000000}"/>
    <cellStyle name="Comma 2 4" xfId="105" xr:uid="{00000000-0005-0000-0000-000068000000}"/>
    <cellStyle name="Comma 2 5" xfId="106" xr:uid="{00000000-0005-0000-0000-000069000000}"/>
    <cellStyle name="Comma 2 6" xfId="107" xr:uid="{00000000-0005-0000-0000-00006A000000}"/>
    <cellStyle name="Comma 2 7" xfId="108" xr:uid="{00000000-0005-0000-0000-00006B000000}"/>
    <cellStyle name="Comma 2 8" xfId="109" xr:uid="{00000000-0005-0000-0000-00006C000000}"/>
    <cellStyle name="Comma 2 9" xfId="110" xr:uid="{00000000-0005-0000-0000-00006D000000}"/>
    <cellStyle name="Comma 20" xfId="111" xr:uid="{00000000-0005-0000-0000-00006E000000}"/>
    <cellStyle name="Comma 21" xfId="112" xr:uid="{00000000-0005-0000-0000-00006F000000}"/>
    <cellStyle name="Comma 22" xfId="113" xr:uid="{00000000-0005-0000-0000-000070000000}"/>
    <cellStyle name="Comma 23" xfId="114" xr:uid="{00000000-0005-0000-0000-000071000000}"/>
    <cellStyle name="Comma 24" xfId="115" xr:uid="{00000000-0005-0000-0000-000072000000}"/>
    <cellStyle name="Comma 25" xfId="116" xr:uid="{00000000-0005-0000-0000-000073000000}"/>
    <cellStyle name="Comma 26" xfId="117" xr:uid="{00000000-0005-0000-0000-000074000000}"/>
    <cellStyle name="Comma 3" xfId="118" xr:uid="{00000000-0005-0000-0000-000075000000}"/>
    <cellStyle name="Comma 3 2" xfId="119" xr:uid="{00000000-0005-0000-0000-000076000000}"/>
    <cellStyle name="Comma 4" xfId="120" xr:uid="{00000000-0005-0000-0000-000077000000}"/>
    <cellStyle name="Comma 4 2" xfId="121" xr:uid="{00000000-0005-0000-0000-000078000000}"/>
    <cellStyle name="Comma 4 2 2" xfId="122" xr:uid="{00000000-0005-0000-0000-000079000000}"/>
    <cellStyle name="Comma 4 3" xfId="123" xr:uid="{00000000-0005-0000-0000-00007A000000}"/>
    <cellStyle name="Comma 5" xfId="124" xr:uid="{00000000-0005-0000-0000-00007B000000}"/>
    <cellStyle name="Comma 6" xfId="125" xr:uid="{00000000-0005-0000-0000-00007C000000}"/>
    <cellStyle name="Comma 6 2" xfId="126" xr:uid="{00000000-0005-0000-0000-00007D000000}"/>
    <cellStyle name="Comma 7" xfId="127" xr:uid="{00000000-0005-0000-0000-00007E000000}"/>
    <cellStyle name="Comma 8" xfId="128" xr:uid="{00000000-0005-0000-0000-00007F000000}"/>
    <cellStyle name="Comma 8 2" xfId="129" xr:uid="{00000000-0005-0000-0000-000080000000}"/>
    <cellStyle name="Comma 9" xfId="130" xr:uid="{00000000-0005-0000-0000-000081000000}"/>
    <cellStyle name="Comma 9 2" xfId="131" xr:uid="{00000000-0005-0000-0000-000082000000}"/>
    <cellStyle name="Explanatory Text 2" xfId="132" xr:uid="{00000000-0005-0000-0000-000083000000}"/>
    <cellStyle name="Explanatory Text 3" xfId="133" xr:uid="{00000000-0005-0000-0000-000084000000}"/>
    <cellStyle name="Explanatory Text 4" xfId="134" xr:uid="{00000000-0005-0000-0000-000085000000}"/>
    <cellStyle name="Good 2" xfId="135" xr:uid="{00000000-0005-0000-0000-000086000000}"/>
    <cellStyle name="Good 3" xfId="136" xr:uid="{00000000-0005-0000-0000-000087000000}"/>
    <cellStyle name="Good 4" xfId="137" xr:uid="{00000000-0005-0000-0000-000088000000}"/>
    <cellStyle name="Heading 1 2" xfId="138" xr:uid="{00000000-0005-0000-0000-000089000000}"/>
    <cellStyle name="Heading 1 3" xfId="139" xr:uid="{00000000-0005-0000-0000-00008A000000}"/>
    <cellStyle name="Heading 1 4" xfId="140" xr:uid="{00000000-0005-0000-0000-00008B000000}"/>
    <cellStyle name="Heading 2 2" xfId="141" xr:uid="{00000000-0005-0000-0000-00008C000000}"/>
    <cellStyle name="Heading 2 3" xfId="142" xr:uid="{00000000-0005-0000-0000-00008D000000}"/>
    <cellStyle name="Heading 2 4" xfId="143" xr:uid="{00000000-0005-0000-0000-00008E000000}"/>
    <cellStyle name="Heading 3 2" xfId="144" xr:uid="{00000000-0005-0000-0000-00008F000000}"/>
    <cellStyle name="Heading 3 3" xfId="145" xr:uid="{00000000-0005-0000-0000-000090000000}"/>
    <cellStyle name="Heading 3 4" xfId="146" xr:uid="{00000000-0005-0000-0000-000091000000}"/>
    <cellStyle name="Heading 4 2" xfId="147" xr:uid="{00000000-0005-0000-0000-000092000000}"/>
    <cellStyle name="Heading 4 3" xfId="148" xr:uid="{00000000-0005-0000-0000-000093000000}"/>
    <cellStyle name="Heading 4 4" xfId="149" xr:uid="{00000000-0005-0000-0000-000094000000}"/>
    <cellStyle name="Input 2" xfId="150" xr:uid="{00000000-0005-0000-0000-000095000000}"/>
    <cellStyle name="Input 3" xfId="151" xr:uid="{00000000-0005-0000-0000-000096000000}"/>
    <cellStyle name="Input 4" xfId="152" xr:uid="{00000000-0005-0000-0000-000097000000}"/>
    <cellStyle name="Linked Cell 2" xfId="153" xr:uid="{00000000-0005-0000-0000-000098000000}"/>
    <cellStyle name="Linked Cell 3" xfId="154" xr:uid="{00000000-0005-0000-0000-000099000000}"/>
    <cellStyle name="Linked Cell 4" xfId="155" xr:uid="{00000000-0005-0000-0000-00009A000000}"/>
    <cellStyle name="Neutral 2" xfId="156" xr:uid="{00000000-0005-0000-0000-00009B000000}"/>
    <cellStyle name="Neutral 3" xfId="157" xr:uid="{00000000-0005-0000-0000-00009C000000}"/>
    <cellStyle name="Neutral 4" xfId="158" xr:uid="{00000000-0005-0000-0000-00009D000000}"/>
    <cellStyle name="Normal 10" xfId="159" xr:uid="{00000000-0005-0000-0000-00009F000000}"/>
    <cellStyle name="Normal 11" xfId="160" xr:uid="{00000000-0005-0000-0000-0000A0000000}"/>
    <cellStyle name="Normal 11 2" xfId="161" xr:uid="{00000000-0005-0000-0000-0000A1000000}"/>
    <cellStyle name="Normal 12" xfId="162" xr:uid="{00000000-0005-0000-0000-0000A2000000}"/>
    <cellStyle name="Normal 12 2" xfId="163" xr:uid="{00000000-0005-0000-0000-0000A3000000}"/>
    <cellStyle name="Normal 12 3" xfId="164" xr:uid="{00000000-0005-0000-0000-0000A4000000}"/>
    <cellStyle name="Normal 12 4" xfId="165" xr:uid="{00000000-0005-0000-0000-0000A5000000}"/>
    <cellStyle name="Normal 13" xfId="166" xr:uid="{00000000-0005-0000-0000-0000A6000000}"/>
    <cellStyle name="Normal 14" xfId="167" xr:uid="{00000000-0005-0000-0000-0000A7000000}"/>
    <cellStyle name="Normal 15" xfId="168" xr:uid="{00000000-0005-0000-0000-0000A8000000}"/>
    <cellStyle name="Normal 16" xfId="169" xr:uid="{00000000-0005-0000-0000-0000A9000000}"/>
    <cellStyle name="Normal 17" xfId="170" xr:uid="{00000000-0005-0000-0000-0000AA000000}"/>
    <cellStyle name="Normal 17 2" xfId="171" xr:uid="{00000000-0005-0000-0000-0000AB000000}"/>
    <cellStyle name="Normal 18" xfId="172" xr:uid="{00000000-0005-0000-0000-0000AC000000}"/>
    <cellStyle name="Normal 19" xfId="173" xr:uid="{00000000-0005-0000-0000-0000AD000000}"/>
    <cellStyle name="Normal 2" xfId="174" xr:uid="{00000000-0005-0000-0000-0000AE000000}"/>
    <cellStyle name="Normal 2 10" xfId="175" xr:uid="{00000000-0005-0000-0000-0000AF000000}"/>
    <cellStyle name="Normal 2 11" xfId="176" xr:uid="{00000000-0005-0000-0000-0000B0000000}"/>
    <cellStyle name="Normal 2 12" xfId="177" xr:uid="{00000000-0005-0000-0000-0000B1000000}"/>
    <cellStyle name="Normal 2 13" xfId="178" xr:uid="{00000000-0005-0000-0000-0000B2000000}"/>
    <cellStyle name="Normal 2 14" xfId="179" xr:uid="{00000000-0005-0000-0000-0000B3000000}"/>
    <cellStyle name="Normal 2 15" xfId="180" xr:uid="{00000000-0005-0000-0000-0000B4000000}"/>
    <cellStyle name="Normal 2 16" xfId="181" xr:uid="{00000000-0005-0000-0000-0000B5000000}"/>
    <cellStyle name="Normal 2 2" xfId="182" xr:uid="{00000000-0005-0000-0000-0000B6000000}"/>
    <cellStyle name="Normal 2 2 2" xfId="183" xr:uid="{00000000-0005-0000-0000-0000B7000000}"/>
    <cellStyle name="Normal 2 2 3" xfId="184" xr:uid="{00000000-0005-0000-0000-0000B8000000}"/>
    <cellStyle name="Normal 2 2 4" xfId="185" xr:uid="{00000000-0005-0000-0000-0000B9000000}"/>
    <cellStyle name="Normal 2 2 5" xfId="186" xr:uid="{00000000-0005-0000-0000-0000BA000000}"/>
    <cellStyle name="Normal 2 2 6" xfId="187" xr:uid="{00000000-0005-0000-0000-0000BB000000}"/>
    <cellStyle name="Normal 2 2 7" xfId="188" xr:uid="{00000000-0005-0000-0000-0000BC000000}"/>
    <cellStyle name="Normal 2 2 8" xfId="189" xr:uid="{00000000-0005-0000-0000-0000BD000000}"/>
    <cellStyle name="Normal 2 2 9" xfId="190" xr:uid="{00000000-0005-0000-0000-0000BE000000}"/>
    <cellStyle name="Normal 2 3" xfId="191" xr:uid="{00000000-0005-0000-0000-0000BF000000}"/>
    <cellStyle name="Normal 2 4" xfId="192" xr:uid="{00000000-0005-0000-0000-0000C0000000}"/>
    <cellStyle name="Normal 2 4 2" xfId="193" xr:uid="{00000000-0005-0000-0000-0000C1000000}"/>
    <cellStyle name="Normal 2 4 2 2" xfId="194" xr:uid="{00000000-0005-0000-0000-0000C2000000}"/>
    <cellStyle name="Normal 2 4 3" xfId="195" xr:uid="{00000000-0005-0000-0000-0000C3000000}"/>
    <cellStyle name="Normal 2 4 4" xfId="196" xr:uid="{00000000-0005-0000-0000-0000C4000000}"/>
    <cellStyle name="Normal 2 5" xfId="197" xr:uid="{00000000-0005-0000-0000-0000C5000000}"/>
    <cellStyle name="Normal 2 6" xfId="198" xr:uid="{00000000-0005-0000-0000-0000C6000000}"/>
    <cellStyle name="Normal 2 7" xfId="199" xr:uid="{00000000-0005-0000-0000-0000C7000000}"/>
    <cellStyle name="Normal 2 8" xfId="200" xr:uid="{00000000-0005-0000-0000-0000C8000000}"/>
    <cellStyle name="Normal 2 9" xfId="201" xr:uid="{00000000-0005-0000-0000-0000C9000000}"/>
    <cellStyle name="Normal 20" xfId="202" xr:uid="{00000000-0005-0000-0000-0000CA000000}"/>
    <cellStyle name="Normal 21" xfId="203" xr:uid="{00000000-0005-0000-0000-0000CB000000}"/>
    <cellStyle name="Normal 22" xfId="204" xr:uid="{00000000-0005-0000-0000-0000CC000000}"/>
    <cellStyle name="Normal 23" xfId="205" xr:uid="{00000000-0005-0000-0000-0000CD000000}"/>
    <cellStyle name="Normal 24" xfId="206" xr:uid="{00000000-0005-0000-0000-0000CE000000}"/>
    <cellStyle name="Normal 25" xfId="207" xr:uid="{00000000-0005-0000-0000-0000CF000000}"/>
    <cellStyle name="Normal 26" xfId="208" xr:uid="{00000000-0005-0000-0000-0000D0000000}"/>
    <cellStyle name="Normal 3" xfId="209" xr:uid="{00000000-0005-0000-0000-0000D1000000}"/>
    <cellStyle name="Normal 3 2" xfId="210" xr:uid="{00000000-0005-0000-0000-0000D2000000}"/>
    <cellStyle name="Normal 3 3" xfId="211" xr:uid="{00000000-0005-0000-0000-0000D3000000}"/>
    <cellStyle name="Normal 3 4" xfId="212" xr:uid="{00000000-0005-0000-0000-0000D4000000}"/>
    <cellStyle name="Normal 3 5" xfId="213" xr:uid="{00000000-0005-0000-0000-0000D5000000}"/>
    <cellStyle name="Normal 30" xfId="214" xr:uid="{00000000-0005-0000-0000-0000D6000000}"/>
    <cellStyle name="Normal 4" xfId="215" xr:uid="{00000000-0005-0000-0000-0000D7000000}"/>
    <cellStyle name="Normal 4 2" xfId="216" xr:uid="{00000000-0005-0000-0000-0000D8000000}"/>
    <cellStyle name="Normal 5" xfId="217" xr:uid="{00000000-0005-0000-0000-0000D9000000}"/>
    <cellStyle name="Normal 5 2" xfId="218" xr:uid="{00000000-0005-0000-0000-0000DA000000}"/>
    <cellStyle name="Normal 6" xfId="219" xr:uid="{00000000-0005-0000-0000-0000DB000000}"/>
    <cellStyle name="Normal 7" xfId="220" xr:uid="{00000000-0005-0000-0000-0000DC000000}"/>
    <cellStyle name="Normal 7 2" xfId="221" xr:uid="{00000000-0005-0000-0000-0000DD000000}"/>
    <cellStyle name="Normal 8" xfId="222" xr:uid="{00000000-0005-0000-0000-0000DE000000}"/>
    <cellStyle name="Normal 9" xfId="223" xr:uid="{00000000-0005-0000-0000-0000DF000000}"/>
    <cellStyle name="Note 2" xfId="224" xr:uid="{00000000-0005-0000-0000-0000E0000000}"/>
    <cellStyle name="Note 3" xfId="225" xr:uid="{00000000-0005-0000-0000-0000E1000000}"/>
    <cellStyle name="Note 4" xfId="226" xr:uid="{00000000-0005-0000-0000-0000E2000000}"/>
    <cellStyle name="Output 2" xfId="227" xr:uid="{00000000-0005-0000-0000-0000E3000000}"/>
    <cellStyle name="Output 3" xfId="228" xr:uid="{00000000-0005-0000-0000-0000E4000000}"/>
    <cellStyle name="Output 4" xfId="229" xr:uid="{00000000-0005-0000-0000-0000E5000000}"/>
    <cellStyle name="Percent 2" xfId="230" xr:uid="{00000000-0005-0000-0000-0000E6000000}"/>
    <cellStyle name="Percent 3" xfId="231" xr:uid="{00000000-0005-0000-0000-0000E7000000}"/>
    <cellStyle name="Percent 4" xfId="232" xr:uid="{00000000-0005-0000-0000-0000E8000000}"/>
    <cellStyle name="Percent 5" xfId="233" xr:uid="{00000000-0005-0000-0000-0000E9000000}"/>
    <cellStyle name="Percent 6" xfId="234" xr:uid="{00000000-0005-0000-0000-0000EA000000}"/>
    <cellStyle name="Percent 6 2" xfId="235" xr:uid="{00000000-0005-0000-0000-0000EB000000}"/>
    <cellStyle name="Percent 7" xfId="236" xr:uid="{00000000-0005-0000-0000-0000EC000000}"/>
    <cellStyle name="Title 2" xfId="237" xr:uid="{00000000-0005-0000-0000-0000ED000000}"/>
    <cellStyle name="Title 3" xfId="238" xr:uid="{00000000-0005-0000-0000-0000EE000000}"/>
    <cellStyle name="Title 4" xfId="239" xr:uid="{00000000-0005-0000-0000-0000EF000000}"/>
    <cellStyle name="Total 2" xfId="240" xr:uid="{00000000-0005-0000-0000-0000F0000000}"/>
    <cellStyle name="Total 3" xfId="241" xr:uid="{00000000-0005-0000-0000-0000F1000000}"/>
    <cellStyle name="Total 4" xfId="242" xr:uid="{00000000-0005-0000-0000-0000F2000000}"/>
    <cellStyle name="Warning Text 2" xfId="243" xr:uid="{00000000-0005-0000-0000-0000F3000000}"/>
    <cellStyle name="Warning Text 3" xfId="244" xr:uid="{00000000-0005-0000-0000-0000F4000000}"/>
    <cellStyle name="Warning Text 4" xfId="245" xr:uid="{00000000-0005-0000-0000-0000F5000000}"/>
    <cellStyle name="เครื่องหมายจุลภาค 2" xfId="246" xr:uid="{00000000-0005-0000-0000-0000F6000000}"/>
    <cellStyle name="เครื่องหมายจุลภาค 2 2" xfId="247" xr:uid="{00000000-0005-0000-0000-0000F7000000}"/>
    <cellStyle name="เครื่องหมายจุลภาค 2 3" xfId="248" xr:uid="{00000000-0005-0000-0000-0000F8000000}"/>
    <cellStyle name="เครื่องหมายจุลภาค 2 4" xfId="249" xr:uid="{00000000-0005-0000-0000-0000F9000000}"/>
    <cellStyle name="เครื่องหมายจุลภาค 2 5" xfId="250" xr:uid="{00000000-0005-0000-0000-0000FA000000}"/>
    <cellStyle name="เครื่องหมายจุลภาค 2 6" xfId="251" xr:uid="{00000000-0005-0000-0000-0000FB000000}"/>
    <cellStyle name="เครื่องหมายจุลภาค 2 7" xfId="252" xr:uid="{00000000-0005-0000-0000-0000FC000000}"/>
    <cellStyle name="เครื่องหมายจุลภาค 2 8" xfId="253" xr:uid="{00000000-0005-0000-0000-0000FD000000}"/>
    <cellStyle name="เครื่องหมายจุลภาค 2 9" xfId="254" xr:uid="{00000000-0005-0000-0000-0000FE000000}"/>
    <cellStyle name="เครื่องหมายจุลภาค 3" xfId="255" xr:uid="{00000000-0005-0000-0000-0000FF000000}"/>
    <cellStyle name="เครื่องหมายจุลภาค 3 2" xfId="256" xr:uid="{00000000-0005-0000-0000-000000010000}"/>
    <cellStyle name="เครื่องหมายจุลภาค 3 3" xfId="257" xr:uid="{00000000-0005-0000-0000-000001010000}"/>
    <cellStyle name="เครื่องหมายจุลภาค 3 4" xfId="258" xr:uid="{00000000-0005-0000-0000-000002010000}"/>
    <cellStyle name="เครื่องหมายจุลภาค 3 5" xfId="259" xr:uid="{00000000-0005-0000-0000-000003010000}"/>
    <cellStyle name="เครื่องหมายจุลภาค 3 6" xfId="260" xr:uid="{00000000-0005-0000-0000-000004010000}"/>
    <cellStyle name="เครื่องหมายจุลภาค 3 7" xfId="261" xr:uid="{00000000-0005-0000-0000-000005010000}"/>
    <cellStyle name="เครื่องหมายจุลภาค 3 8" xfId="262" xr:uid="{00000000-0005-0000-0000-000006010000}"/>
    <cellStyle name="เครื่องหมายจุลภาค 3 9" xfId="263" xr:uid="{00000000-0005-0000-0000-000007010000}"/>
    <cellStyle name="เครื่องหมายจุลภาค 4" xfId="264" xr:uid="{00000000-0005-0000-0000-000008010000}"/>
    <cellStyle name="เครื่องหมายจุลภาค 5" xfId="265" xr:uid="{00000000-0005-0000-0000-000009010000}"/>
    <cellStyle name="เครื่องหมายจุลภาค 6" xfId="266" xr:uid="{00000000-0005-0000-0000-00000A010000}"/>
    <cellStyle name="เครื่องหมายจุลภาค 7" xfId="267" xr:uid="{00000000-0005-0000-0000-00000B010000}"/>
    <cellStyle name="จุลภาค" xfId="1" builtinId="3"/>
    <cellStyle name="ปกติ" xfId="0" builtinId="0"/>
    <cellStyle name="ปกติ 10" xfId="268" xr:uid="{00000000-0005-0000-0000-00000C010000}"/>
    <cellStyle name="ปกติ 11" xfId="269" xr:uid="{00000000-0005-0000-0000-00000D010000}"/>
    <cellStyle name="ปกติ 2" xfId="270" xr:uid="{00000000-0005-0000-0000-00000E010000}"/>
    <cellStyle name="ปกติ 2 2" xfId="271" xr:uid="{00000000-0005-0000-0000-00000F010000}"/>
    <cellStyle name="ปกติ 2 2 2" xfId="272" xr:uid="{00000000-0005-0000-0000-000010010000}"/>
    <cellStyle name="ปกติ 2 3" xfId="273" xr:uid="{00000000-0005-0000-0000-000011010000}"/>
    <cellStyle name="ปกติ 2 4" xfId="274" xr:uid="{00000000-0005-0000-0000-000012010000}"/>
    <cellStyle name="ปกติ 2 5" xfId="275" xr:uid="{00000000-0005-0000-0000-000013010000}"/>
    <cellStyle name="ปกติ 2 6" xfId="276" xr:uid="{00000000-0005-0000-0000-000014010000}"/>
    <cellStyle name="ปกติ 2 7" xfId="277" xr:uid="{00000000-0005-0000-0000-000015010000}"/>
    <cellStyle name="ปกติ 2 8" xfId="278" xr:uid="{00000000-0005-0000-0000-000016010000}"/>
    <cellStyle name="ปกติ 2 9" xfId="279" xr:uid="{00000000-0005-0000-0000-000017010000}"/>
    <cellStyle name="ปกติ 3" xfId="280" xr:uid="{00000000-0005-0000-0000-000018010000}"/>
    <cellStyle name="ปกติ 3 10" xfId="281" xr:uid="{00000000-0005-0000-0000-000019010000}"/>
    <cellStyle name="ปกติ 3 11" xfId="282" xr:uid="{00000000-0005-0000-0000-00001A010000}"/>
    <cellStyle name="ปกติ 3 12" xfId="283" xr:uid="{00000000-0005-0000-0000-00001B010000}"/>
    <cellStyle name="ปกติ 3 2" xfId="284" xr:uid="{00000000-0005-0000-0000-00001C010000}"/>
    <cellStyle name="ปกติ 3 3" xfId="285" xr:uid="{00000000-0005-0000-0000-00001D010000}"/>
    <cellStyle name="ปกติ 3 4" xfId="286" xr:uid="{00000000-0005-0000-0000-00001E010000}"/>
    <cellStyle name="ปกติ 3 5" xfId="287" xr:uid="{00000000-0005-0000-0000-00001F010000}"/>
    <cellStyle name="ปกติ 3 6" xfId="288" xr:uid="{00000000-0005-0000-0000-000020010000}"/>
    <cellStyle name="ปกติ 3 7" xfId="289" xr:uid="{00000000-0005-0000-0000-000021010000}"/>
    <cellStyle name="ปกติ 3 8" xfId="290" xr:uid="{00000000-0005-0000-0000-000022010000}"/>
    <cellStyle name="ปกติ 3 9" xfId="291" xr:uid="{00000000-0005-0000-0000-000023010000}"/>
    <cellStyle name="ปกติ 4" xfId="292" xr:uid="{00000000-0005-0000-0000-000024010000}"/>
    <cellStyle name="ปกติ 5" xfId="293" xr:uid="{00000000-0005-0000-0000-000025010000}"/>
    <cellStyle name="ปกติ 6" xfId="294" xr:uid="{00000000-0005-0000-0000-000026010000}"/>
    <cellStyle name="ปกติ 7" xfId="295" xr:uid="{00000000-0005-0000-0000-000027010000}"/>
    <cellStyle name="ปกติ 8" xfId="296" xr:uid="{00000000-0005-0000-0000-000028010000}"/>
    <cellStyle name="ปกติ 9" xfId="297" xr:uid="{00000000-0005-0000-0000-000029010000}"/>
    <cellStyle name="ปกติ_Sheet1" xfId="299" xr:uid="{00000000-0005-0000-0000-00002A010000}"/>
    <cellStyle name="ลักษณะ 1" xfId="298" xr:uid="{00000000-0005-0000-0000-00002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AU50"/>
  <sheetViews>
    <sheetView zoomScale="80" zoomScaleNormal="80" workbookViewId="0">
      <pane xSplit="1" ySplit="8" topLeftCell="AA9" activePane="bottomRight" state="frozen"/>
      <selection pane="topRight" activeCell="B1" sqref="B1"/>
      <selection pane="bottomLeft" activeCell="A9" sqref="A9"/>
      <selection pane="bottomRight" activeCell="AI17" sqref="AI17:AI28"/>
    </sheetView>
  </sheetViews>
  <sheetFormatPr defaultColWidth="9" defaultRowHeight="17.45" customHeight="1"/>
  <cols>
    <col min="1" max="1" width="38.375" style="57" customWidth="1"/>
    <col min="2" max="2" width="21.75" style="57" customWidth="1"/>
    <col min="3" max="3" width="19.75" style="64" bestFit="1" customWidth="1"/>
    <col min="4" max="4" width="9.25" style="64" bestFit="1" customWidth="1"/>
    <col min="5" max="5" width="22.25" style="57" customWidth="1"/>
    <col min="6" max="6" width="14" style="57" customWidth="1"/>
    <col min="7" max="7" width="14.5" style="57" bestFit="1" customWidth="1"/>
    <col min="8" max="8" width="18.875" style="57" bestFit="1" customWidth="1"/>
    <col min="9" max="9" width="19.75" style="57" bestFit="1" customWidth="1"/>
    <col min="10" max="10" width="16.625" style="57" bestFit="1" customWidth="1"/>
    <col min="11" max="11" width="19.75" style="57" bestFit="1" customWidth="1"/>
    <col min="12" max="12" width="8.625" style="57" bestFit="1" customWidth="1"/>
    <col min="13" max="13" width="19.75" style="64" bestFit="1" customWidth="1"/>
    <col min="14" max="14" width="8.625" style="64" bestFit="1" customWidth="1"/>
    <col min="15" max="15" width="19.75" style="57" bestFit="1" customWidth="1"/>
    <col min="16" max="16" width="8.625" style="57" bestFit="1" customWidth="1"/>
    <col min="17" max="17" width="18" style="57" bestFit="1" customWidth="1"/>
    <col min="18" max="18" width="20.5" style="57" customWidth="1"/>
    <col min="19" max="19" width="17.125" style="57" customWidth="1"/>
    <col min="20" max="20" width="16.625" style="66" bestFit="1" customWidth="1"/>
    <col min="21" max="21" width="13.375" style="66" customWidth="1"/>
    <col min="22" max="22" width="19.625" style="66" customWidth="1"/>
    <col min="23" max="23" width="12.375" style="57" bestFit="1" customWidth="1"/>
    <col min="24" max="24" width="19.375" style="57" customWidth="1"/>
    <col min="25" max="25" width="16" style="57" customWidth="1"/>
    <col min="26" max="26" width="19.25" style="57" customWidth="1"/>
    <col min="27" max="27" width="9.875" style="64" bestFit="1" customWidth="1"/>
    <col min="28" max="28" width="16.875" style="44" bestFit="1" customWidth="1"/>
    <col min="29" max="29" width="19.75" style="57" bestFit="1" customWidth="1"/>
    <col min="30" max="30" width="9.875" style="64" bestFit="1" customWidth="1"/>
    <col min="31" max="31" width="19.125" style="64" customWidth="1"/>
    <col min="32" max="32" width="8.375" style="64" bestFit="1" customWidth="1"/>
    <col min="33" max="33" width="19.625" style="57" customWidth="1"/>
    <col min="34" max="34" width="16.125" style="57" bestFit="1" customWidth="1"/>
    <col min="35" max="35" width="18.875" style="57" customWidth="1"/>
    <col min="36" max="36" width="9.875" style="57" bestFit="1" customWidth="1"/>
    <col min="37" max="37" width="9" style="57"/>
    <col min="38" max="38" width="16.875" style="57" bestFit="1" customWidth="1"/>
    <col min="39" max="16384" width="9" style="57"/>
  </cols>
  <sheetData>
    <row r="1" spans="1:36" s="40" customFormat="1" ht="17.45" customHeight="1">
      <c r="A1" s="40" t="s">
        <v>104</v>
      </c>
      <c r="T1" s="41"/>
      <c r="U1" s="41"/>
      <c r="V1" s="41"/>
    </row>
    <row r="2" spans="1:36" s="40" customFormat="1" ht="17.45" customHeight="1">
      <c r="A2" s="40" t="s">
        <v>75</v>
      </c>
      <c r="T2" s="41"/>
      <c r="U2" s="41"/>
      <c r="V2" s="41"/>
    </row>
    <row r="3" spans="1:36" s="40" customFormat="1" ht="17.45" customHeight="1">
      <c r="A3" s="42" t="s">
        <v>159</v>
      </c>
      <c r="B3" s="42"/>
      <c r="C3" s="43" t="s">
        <v>97</v>
      </c>
      <c r="D3" s="42"/>
      <c r="E3" s="43" t="s">
        <v>98</v>
      </c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 ht="15.75">
      <c r="A4" s="205" t="s">
        <v>0</v>
      </c>
      <c r="B4" s="233" t="s">
        <v>56</v>
      </c>
      <c r="C4" s="234"/>
      <c r="D4" s="234"/>
      <c r="E4" s="234"/>
      <c r="F4" s="234"/>
      <c r="G4" s="235"/>
      <c r="H4" s="236" t="s">
        <v>55</v>
      </c>
      <c r="I4" s="237"/>
      <c r="J4" s="237"/>
      <c r="K4" s="237"/>
      <c r="L4" s="237"/>
      <c r="M4" s="237"/>
      <c r="N4" s="237"/>
      <c r="O4" s="237"/>
      <c r="P4" s="237"/>
      <c r="Q4" s="238"/>
      <c r="R4" s="206"/>
      <c r="S4" s="206"/>
      <c r="T4" s="207"/>
      <c r="U4" s="207"/>
      <c r="V4" s="207"/>
      <c r="W4" s="207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</row>
    <row r="5" spans="1:36" s="81" customFormat="1" ht="29.25" customHeight="1">
      <c r="A5" s="205"/>
      <c r="B5" s="106" t="s">
        <v>1</v>
      </c>
      <c r="C5" s="208" t="s">
        <v>5</v>
      </c>
      <c r="D5" s="209"/>
      <c r="E5" s="209" t="s">
        <v>50</v>
      </c>
      <c r="F5" s="210"/>
      <c r="G5" s="107" t="s">
        <v>94</v>
      </c>
      <c r="H5" s="108" t="s">
        <v>1</v>
      </c>
      <c r="I5" s="239" t="s">
        <v>46</v>
      </c>
      <c r="J5" s="239"/>
      <c r="K5" s="239"/>
      <c r="L5" s="240"/>
      <c r="M5" s="245" t="s">
        <v>5</v>
      </c>
      <c r="N5" s="246"/>
      <c r="O5" s="246" t="s">
        <v>50</v>
      </c>
      <c r="P5" s="242"/>
      <c r="Q5" s="109" t="s">
        <v>94</v>
      </c>
      <c r="R5" s="110" t="s">
        <v>1</v>
      </c>
      <c r="S5" s="111" t="s">
        <v>4</v>
      </c>
      <c r="T5" s="211" t="s">
        <v>2</v>
      </c>
      <c r="U5" s="212"/>
      <c r="V5" s="211" t="s">
        <v>2</v>
      </c>
      <c r="W5" s="213"/>
      <c r="X5" s="214" t="s">
        <v>46</v>
      </c>
      <c r="Y5" s="214"/>
      <c r="Z5" s="214"/>
      <c r="AA5" s="215"/>
      <c r="AB5" s="216" t="s">
        <v>3</v>
      </c>
      <c r="AC5" s="204" t="s">
        <v>48</v>
      </c>
      <c r="AD5" s="204"/>
      <c r="AE5" s="218" t="s">
        <v>115</v>
      </c>
      <c r="AF5" s="211"/>
      <c r="AG5" s="204" t="s">
        <v>114</v>
      </c>
      <c r="AH5" s="204"/>
      <c r="AI5" s="204"/>
      <c r="AJ5" s="204"/>
    </row>
    <row r="6" spans="1:36" s="81" customFormat="1" ht="17.45" customHeight="1">
      <c r="A6" s="205"/>
      <c r="B6" s="76" t="s">
        <v>107</v>
      </c>
      <c r="C6" s="219" t="s">
        <v>49</v>
      </c>
      <c r="D6" s="220"/>
      <c r="E6" s="219" t="s">
        <v>110</v>
      </c>
      <c r="F6" s="228"/>
      <c r="G6" s="77" t="s">
        <v>93</v>
      </c>
      <c r="H6" s="78" t="s">
        <v>106</v>
      </c>
      <c r="I6" s="241" t="s">
        <v>45</v>
      </c>
      <c r="J6" s="242"/>
      <c r="K6" s="243" t="s">
        <v>47</v>
      </c>
      <c r="L6" s="79" t="s">
        <v>44</v>
      </c>
      <c r="M6" s="247" t="s">
        <v>108</v>
      </c>
      <c r="N6" s="248"/>
      <c r="O6" s="247" t="s">
        <v>170</v>
      </c>
      <c r="P6" s="249"/>
      <c r="Q6" s="80" t="s">
        <v>93</v>
      </c>
      <c r="R6" s="95" t="s">
        <v>111</v>
      </c>
      <c r="S6" s="96" t="s">
        <v>112</v>
      </c>
      <c r="T6" s="226" t="s">
        <v>171</v>
      </c>
      <c r="U6" s="227"/>
      <c r="V6" s="226" t="s">
        <v>172</v>
      </c>
      <c r="W6" s="229"/>
      <c r="X6" s="212" t="s">
        <v>45</v>
      </c>
      <c r="Y6" s="213"/>
      <c r="Z6" s="207" t="s">
        <v>47</v>
      </c>
      <c r="AA6" s="97" t="s">
        <v>44</v>
      </c>
      <c r="AB6" s="217"/>
      <c r="AC6" s="95" t="s">
        <v>45</v>
      </c>
      <c r="AD6" s="97" t="s">
        <v>44</v>
      </c>
      <c r="AE6" s="224" t="s">
        <v>173</v>
      </c>
      <c r="AF6" s="225"/>
      <c r="AG6" s="98" t="s">
        <v>175</v>
      </c>
      <c r="AH6" s="195" t="s">
        <v>174</v>
      </c>
      <c r="AI6" s="204" t="s">
        <v>113</v>
      </c>
      <c r="AJ6" s="204"/>
    </row>
    <row r="7" spans="1:36" s="51" customFormat="1" ht="17.45" customHeight="1">
      <c r="A7" s="205"/>
      <c r="B7" s="82"/>
      <c r="C7" s="83" t="s">
        <v>8</v>
      </c>
      <c r="D7" s="72" t="s">
        <v>44</v>
      </c>
      <c r="E7" s="83" t="s">
        <v>8</v>
      </c>
      <c r="F7" s="73" t="s">
        <v>44</v>
      </c>
      <c r="G7" s="84" t="s">
        <v>105</v>
      </c>
      <c r="H7" s="85"/>
      <c r="I7" s="86" t="s">
        <v>35</v>
      </c>
      <c r="J7" s="86" t="s">
        <v>34</v>
      </c>
      <c r="K7" s="244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223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92" customFormat="1" ht="18.75" customHeight="1">
      <c r="A8" s="205"/>
      <c r="B8" s="90" t="s">
        <v>9</v>
      </c>
      <c r="C8" s="230" t="s">
        <v>10</v>
      </c>
      <c r="D8" s="230"/>
      <c r="E8" s="230" t="s">
        <v>11</v>
      </c>
      <c r="F8" s="230"/>
      <c r="G8" s="90" t="s">
        <v>43</v>
      </c>
      <c r="H8" s="91" t="s">
        <v>12</v>
      </c>
      <c r="I8" s="91" t="s">
        <v>13</v>
      </c>
      <c r="J8" s="91" t="s">
        <v>52</v>
      </c>
      <c r="K8" s="231" t="s">
        <v>109</v>
      </c>
      <c r="L8" s="232"/>
      <c r="M8" s="231" t="s">
        <v>36</v>
      </c>
      <c r="N8" s="232"/>
      <c r="O8" s="231" t="s">
        <v>118</v>
      </c>
      <c r="P8" s="232"/>
      <c r="Q8" s="91" t="s">
        <v>65</v>
      </c>
      <c r="R8" s="105" t="s">
        <v>66</v>
      </c>
      <c r="S8" s="105" t="s">
        <v>119</v>
      </c>
      <c r="T8" s="200" t="s">
        <v>120</v>
      </c>
      <c r="U8" s="202"/>
      <c r="V8" s="200" t="s">
        <v>121</v>
      </c>
      <c r="W8" s="202"/>
      <c r="X8" s="200" t="s">
        <v>122</v>
      </c>
      <c r="Y8" s="201"/>
      <c r="Z8" s="201"/>
      <c r="AA8" s="202"/>
      <c r="AB8" s="105" t="s">
        <v>123</v>
      </c>
      <c r="AC8" s="200" t="s">
        <v>124</v>
      </c>
      <c r="AD8" s="202"/>
      <c r="AE8" s="203" t="s">
        <v>125</v>
      </c>
      <c r="AF8" s="203"/>
      <c r="AG8" s="200" t="s">
        <v>126</v>
      </c>
      <c r="AH8" s="201"/>
      <c r="AI8" s="201"/>
      <c r="AJ8" s="202"/>
    </row>
    <row r="9" spans="1:36" s="138" customFormat="1" ht="17.45" customHeight="1">
      <c r="A9" s="146" t="s">
        <v>14</v>
      </c>
      <c r="B9" s="48">
        <f>SUM(B10:B15)</f>
        <v>195340873.09999999</v>
      </c>
      <c r="C9" s="48">
        <f>SUM(C10:C15)</f>
        <v>198766775.77999997</v>
      </c>
      <c r="D9" s="49">
        <f>C9*100/B9</f>
        <v>101.75380739608252</v>
      </c>
      <c r="E9" s="48">
        <f>SUM(E10:E15)</f>
        <v>198725651.77999997</v>
      </c>
      <c r="F9" s="49">
        <f>E9*100/C9</f>
        <v>99.979310425578603</v>
      </c>
      <c r="G9" s="48">
        <f>SUM(G10:G15)</f>
        <v>41124</v>
      </c>
      <c r="H9" s="48">
        <f>SUM(H10:H15)</f>
        <v>205199886.84999999</v>
      </c>
      <c r="I9" s="48">
        <f>SUM(I10:I15)</f>
        <v>178353835.45500001</v>
      </c>
      <c r="J9" s="48">
        <f>SUM(J10:J15)</f>
        <v>1489135</v>
      </c>
      <c r="K9" s="48">
        <f>SUM(K10:K15)</f>
        <v>179842970.45500001</v>
      </c>
      <c r="L9" s="49">
        <f t="shared" ref="L9:L29" si="0">K9*100/H9</f>
        <v>87.642821453631811</v>
      </c>
      <c r="M9" s="48">
        <f>SUM(M10:M15)</f>
        <v>199811035.33999994</v>
      </c>
      <c r="N9" s="49">
        <f t="shared" ref="N9:N29" si="1">M9*100/H9</f>
        <v>97.373852591868513</v>
      </c>
      <c r="O9" s="48">
        <f>SUM(O10:O15)</f>
        <v>196749302.74999997</v>
      </c>
      <c r="P9" s="49">
        <f t="shared" ref="P9:P29" si="2">O9*100/M9</f>
        <v>98.467685938972238</v>
      </c>
      <c r="Q9" s="48">
        <f t="shared" ref="Q9:W9" si="3">SUM(Q10:Q15)</f>
        <v>3061732.5899999812</v>
      </c>
      <c r="R9" s="48">
        <f t="shared" si="3"/>
        <v>210880000</v>
      </c>
      <c r="S9" s="48">
        <f t="shared" si="3"/>
        <v>43230584.009999998</v>
      </c>
      <c r="T9" s="48">
        <f t="shared" si="3"/>
        <v>36239935.110000007</v>
      </c>
      <c r="U9" s="50">
        <f t="shared" si="3"/>
        <v>0</v>
      </c>
      <c r="V9" s="48">
        <f t="shared" si="3"/>
        <v>18999925.699999999</v>
      </c>
      <c r="W9" s="48">
        <f t="shared" si="3"/>
        <v>0</v>
      </c>
      <c r="X9" s="49">
        <f t="shared" ref="X9:X29" si="4">T9+V9</f>
        <v>55239860.810000002</v>
      </c>
      <c r="Y9" s="49">
        <f t="shared" ref="Y9:Y29" si="5">U9+W9</f>
        <v>0</v>
      </c>
      <c r="Z9" s="49">
        <f>X9+Y9</f>
        <v>55239860.810000002</v>
      </c>
      <c r="AA9" s="49">
        <f t="shared" ref="AA9:AA29" si="6">Z9*100/R9</f>
        <v>26.194926408383914</v>
      </c>
      <c r="AB9" s="48"/>
      <c r="AC9" s="49">
        <f t="shared" ref="AC9:AC18" si="7">R9-Z9</f>
        <v>155640139.19</v>
      </c>
      <c r="AD9" s="49">
        <f t="shared" ref="AD9:AD29" si="8">AC9*100/R9</f>
        <v>73.805073591616079</v>
      </c>
      <c r="AE9" s="48">
        <f>SUM(AE10:AE15)</f>
        <v>47744157.469999999</v>
      </c>
      <c r="AF9" s="49">
        <f>AE9*100/Z9</f>
        <v>86.430625946394372</v>
      </c>
      <c r="AG9" s="48">
        <f>SUM(AG10:AG15)</f>
        <v>3489142.1000000052</v>
      </c>
      <c r="AH9" s="48">
        <f>SUM(AH10:AH15)</f>
        <v>5927004.7700000014</v>
      </c>
      <c r="AI9" s="48">
        <f>SUM(AI10:AI15)</f>
        <v>9416146.8700000066</v>
      </c>
      <c r="AJ9" s="49">
        <f t="shared" ref="AJ9:AJ29" si="9">AI9*100/AE9</f>
        <v>19.722092438046761</v>
      </c>
    </row>
    <row r="10" spans="1:36" s="140" customFormat="1" ht="17.45" customHeight="1">
      <c r="A10" s="139" t="s">
        <v>15</v>
      </c>
      <c r="B10" s="54">
        <v>123000000</v>
      </c>
      <c r="C10" s="54">
        <v>105399149.95999999</v>
      </c>
      <c r="D10" s="54">
        <f t="shared" ref="D10:D29" si="10">C10*100/B10</f>
        <v>85.690365821138215</v>
      </c>
      <c r="E10" s="54">
        <v>105358025.95999999</v>
      </c>
      <c r="F10" s="54">
        <f>E10*100/C10</f>
        <v>99.960982607529942</v>
      </c>
      <c r="G10" s="54">
        <f>C10-E10</f>
        <v>41124</v>
      </c>
      <c r="H10" s="54">
        <v>118000000</v>
      </c>
      <c r="I10" s="54">
        <v>104297097.58374999</v>
      </c>
      <c r="J10" s="54">
        <v>0</v>
      </c>
      <c r="K10" s="54">
        <f>I10+J10</f>
        <v>104297097.58374999</v>
      </c>
      <c r="L10" s="54">
        <f t="shared" si="0"/>
        <v>88.387370833686447</v>
      </c>
      <c r="M10" s="54">
        <v>115300965.84999998</v>
      </c>
      <c r="N10" s="54">
        <f t="shared" si="1"/>
        <v>97.712682923728792</v>
      </c>
      <c r="O10" s="54">
        <v>115290965.84999999</v>
      </c>
      <c r="P10" s="54">
        <f t="shared" si="2"/>
        <v>99.991327045765615</v>
      </c>
      <c r="Q10" s="54">
        <f t="shared" ref="Q10:Q15" si="11">M10-O10</f>
        <v>9999.9999999850988</v>
      </c>
      <c r="R10" s="54">
        <v>122000000</v>
      </c>
      <c r="S10" s="54">
        <v>34443569.259999998</v>
      </c>
      <c r="T10" s="54">
        <v>19540661.550000001</v>
      </c>
      <c r="U10" s="54">
        <v>0</v>
      </c>
      <c r="V10" s="54">
        <v>12009614.59</v>
      </c>
      <c r="W10" s="54">
        <v>0</v>
      </c>
      <c r="X10" s="54">
        <f t="shared" si="4"/>
        <v>31550276.140000001</v>
      </c>
      <c r="Y10" s="54">
        <f t="shared" si="5"/>
        <v>0</v>
      </c>
      <c r="Z10" s="54">
        <f>X10+Y10</f>
        <v>31550276.140000001</v>
      </c>
      <c r="AA10" s="54">
        <f t="shared" si="6"/>
        <v>25.860882081967212</v>
      </c>
      <c r="AB10" s="55"/>
      <c r="AC10" s="54">
        <f t="shared" si="7"/>
        <v>90449723.859999999</v>
      </c>
      <c r="AD10" s="54">
        <f t="shared" si="8"/>
        <v>74.139117918032781</v>
      </c>
      <c r="AE10" s="54">
        <v>29033292.559999999</v>
      </c>
      <c r="AF10" s="54">
        <f t="shared" ref="AF10:AF29" si="12">AE10*100/Z10</f>
        <v>92.022308873522263</v>
      </c>
      <c r="AG10" s="54">
        <v>1314187.1000000015</v>
      </c>
      <c r="AH10" s="54">
        <v>4213745.4200000018</v>
      </c>
      <c r="AI10" s="56">
        <f t="shared" ref="AI10:AI28" si="13">AG10+AH10</f>
        <v>5527932.5200000033</v>
      </c>
      <c r="AJ10" s="54">
        <f t="shared" si="9"/>
        <v>19.039978013434119</v>
      </c>
    </row>
    <row r="11" spans="1:36" s="140" customFormat="1" ht="17.45" customHeight="1">
      <c r="A11" s="139" t="s">
        <v>16</v>
      </c>
      <c r="B11" s="54">
        <v>2000000</v>
      </c>
      <c r="C11" s="54">
        <v>2203241.66</v>
      </c>
      <c r="D11" s="54">
        <f t="shared" si="10"/>
        <v>110.162083</v>
      </c>
      <c r="E11" s="54">
        <v>2203241.66</v>
      </c>
      <c r="F11" s="54">
        <f t="shared" ref="F11:F29" si="14">E11*100/C11</f>
        <v>100</v>
      </c>
      <c r="G11" s="54">
        <f t="shared" ref="G11:G15" si="15">C11-E11</f>
        <v>0</v>
      </c>
      <c r="H11" s="54">
        <v>9000000</v>
      </c>
      <c r="I11" s="54">
        <v>6586440.8012500005</v>
      </c>
      <c r="J11" s="54">
        <v>0</v>
      </c>
      <c r="K11" s="54">
        <f t="shared" ref="K11:K15" si="16">I11+J11</f>
        <v>6586440.8012500005</v>
      </c>
      <c r="L11" s="54">
        <f t="shared" si="0"/>
        <v>73.182675569444442</v>
      </c>
      <c r="M11" s="54">
        <v>2321351.19</v>
      </c>
      <c r="N11" s="54">
        <f t="shared" si="1"/>
        <v>25.792791000000001</v>
      </c>
      <c r="O11" s="54">
        <v>2321351.19</v>
      </c>
      <c r="P11" s="54">
        <f t="shared" si="2"/>
        <v>100</v>
      </c>
      <c r="Q11" s="54">
        <f t="shared" si="11"/>
        <v>0</v>
      </c>
      <c r="R11" s="54">
        <v>8000000</v>
      </c>
      <c r="S11" s="54">
        <v>512410.57</v>
      </c>
      <c r="T11" s="54">
        <v>1539325.37</v>
      </c>
      <c r="U11" s="54">
        <v>0</v>
      </c>
      <c r="V11" s="54">
        <v>532197.5</v>
      </c>
      <c r="W11" s="54">
        <v>0</v>
      </c>
      <c r="X11" s="54">
        <f t="shared" si="4"/>
        <v>2071522.87</v>
      </c>
      <c r="Y11" s="54">
        <f t="shared" si="5"/>
        <v>0</v>
      </c>
      <c r="Z11" s="54">
        <f t="shared" ref="Z11:Z28" si="17">X11+Y11</f>
        <v>2071522.87</v>
      </c>
      <c r="AA11" s="54">
        <f t="shared" si="6"/>
        <v>25.894035875</v>
      </c>
      <c r="AB11" s="55"/>
      <c r="AC11" s="54">
        <f t="shared" si="7"/>
        <v>5928477.1299999999</v>
      </c>
      <c r="AD11" s="54">
        <f t="shared" si="8"/>
        <v>74.105964125</v>
      </c>
      <c r="AE11" s="54">
        <v>549982.87</v>
      </c>
      <c r="AF11" s="54">
        <f t="shared" si="12"/>
        <v>26.549688539040844</v>
      </c>
      <c r="AG11" s="54">
        <v>0</v>
      </c>
      <c r="AH11" s="54">
        <v>17490</v>
      </c>
      <c r="AI11" s="56">
        <f t="shared" si="13"/>
        <v>17490</v>
      </c>
      <c r="AJ11" s="54">
        <f t="shared" si="9"/>
        <v>3.1800990456302758</v>
      </c>
    </row>
    <row r="12" spans="1:36" s="140" customFormat="1" ht="17.45" customHeight="1">
      <c r="A12" s="139" t="s">
        <v>17</v>
      </c>
      <c r="B12" s="54">
        <v>43965963.82</v>
      </c>
      <c r="C12" s="54">
        <v>62473830.400000006</v>
      </c>
      <c r="D12" s="54">
        <f t="shared" si="10"/>
        <v>142.09589639788774</v>
      </c>
      <c r="E12" s="54">
        <v>62473830.400000006</v>
      </c>
      <c r="F12" s="54">
        <f t="shared" si="14"/>
        <v>100</v>
      </c>
      <c r="G12" s="54">
        <f t="shared" si="15"/>
        <v>0</v>
      </c>
      <c r="H12" s="54">
        <v>48000000</v>
      </c>
      <c r="I12" s="54">
        <v>44727431.899999999</v>
      </c>
      <c r="J12" s="54">
        <v>421135</v>
      </c>
      <c r="K12" s="54">
        <f t="shared" si="16"/>
        <v>45148566.899999999</v>
      </c>
      <c r="L12" s="54">
        <f t="shared" si="0"/>
        <v>94.059514375000006</v>
      </c>
      <c r="M12" s="54">
        <v>54661626.129999995</v>
      </c>
      <c r="N12" s="54">
        <f t="shared" si="1"/>
        <v>113.87838777083333</v>
      </c>
      <c r="O12" s="54">
        <v>53247242.039999999</v>
      </c>
      <c r="P12" s="54">
        <f t="shared" si="2"/>
        <v>97.412473447759837</v>
      </c>
      <c r="Q12" s="54">
        <f t="shared" si="11"/>
        <v>1414384.0899999961</v>
      </c>
      <c r="R12" s="54">
        <v>49000000</v>
      </c>
      <c r="S12" s="54">
        <v>8002838.8300000001</v>
      </c>
      <c r="T12" s="54">
        <v>9354279.3099999987</v>
      </c>
      <c r="U12" s="54">
        <v>0</v>
      </c>
      <c r="V12" s="54">
        <v>4021881.8200000003</v>
      </c>
      <c r="W12" s="54">
        <v>0</v>
      </c>
      <c r="X12" s="54">
        <f t="shared" si="4"/>
        <v>13376161.129999999</v>
      </c>
      <c r="Y12" s="54">
        <f t="shared" si="5"/>
        <v>0</v>
      </c>
      <c r="Z12" s="54">
        <f t="shared" si="17"/>
        <v>13376161.129999999</v>
      </c>
      <c r="AA12" s="54">
        <f t="shared" si="6"/>
        <v>27.298288020408162</v>
      </c>
      <c r="AB12" s="55"/>
      <c r="AC12" s="54">
        <f t="shared" si="7"/>
        <v>35623838.870000005</v>
      </c>
      <c r="AD12" s="54">
        <f t="shared" si="8"/>
        <v>72.701711979591849</v>
      </c>
      <c r="AE12" s="54">
        <v>12127011.98</v>
      </c>
      <c r="AF12" s="54">
        <f t="shared" si="12"/>
        <v>90.661377820887552</v>
      </c>
      <c r="AG12" s="54">
        <v>1564305.0000000037</v>
      </c>
      <c r="AH12" s="54">
        <v>532469.34999999963</v>
      </c>
      <c r="AI12" s="56">
        <f t="shared" si="13"/>
        <v>2096774.3500000034</v>
      </c>
      <c r="AJ12" s="54">
        <f t="shared" si="9"/>
        <v>17.290115268773761</v>
      </c>
    </row>
    <row r="13" spans="1:36" s="140" customFormat="1" ht="21" customHeight="1">
      <c r="A13" s="141" t="s">
        <v>18</v>
      </c>
      <c r="B13" s="54">
        <v>24424032.030000001</v>
      </c>
      <c r="C13" s="54">
        <v>27065593.34</v>
      </c>
      <c r="D13" s="54">
        <f t="shared" si="10"/>
        <v>110.81541862848596</v>
      </c>
      <c r="E13" s="54">
        <v>27065593.34</v>
      </c>
      <c r="F13" s="54">
        <f t="shared" si="14"/>
        <v>100</v>
      </c>
      <c r="G13" s="54">
        <f t="shared" si="15"/>
        <v>0</v>
      </c>
      <c r="H13" s="54">
        <v>28000000</v>
      </c>
      <c r="I13" s="54">
        <v>21044793.740000002</v>
      </c>
      <c r="J13" s="54">
        <v>1068000</v>
      </c>
      <c r="K13" s="54">
        <f t="shared" si="16"/>
        <v>22112793.740000002</v>
      </c>
      <c r="L13" s="54">
        <f t="shared" si="0"/>
        <v>78.97426335714286</v>
      </c>
      <c r="M13" s="54">
        <v>26326095.039999999</v>
      </c>
      <c r="N13" s="54">
        <f t="shared" si="1"/>
        <v>94.021767999999994</v>
      </c>
      <c r="O13" s="54">
        <v>24781254.539999999</v>
      </c>
      <c r="P13" s="54">
        <f t="shared" si="2"/>
        <v>94.131904113949446</v>
      </c>
      <c r="Q13" s="54">
        <f t="shared" si="11"/>
        <v>1544840.5</v>
      </c>
      <c r="R13" s="54">
        <v>30000000</v>
      </c>
      <c r="S13" s="54">
        <v>150757.9</v>
      </c>
      <c r="T13" s="54">
        <v>5618435.8599999994</v>
      </c>
      <c r="U13" s="54">
        <v>0</v>
      </c>
      <c r="V13" s="54">
        <v>2374227.4500000002</v>
      </c>
      <c r="W13" s="54">
        <v>0</v>
      </c>
      <c r="X13" s="54">
        <f t="shared" si="4"/>
        <v>7992663.3099999996</v>
      </c>
      <c r="Y13" s="54">
        <f t="shared" si="5"/>
        <v>0</v>
      </c>
      <c r="Z13" s="54">
        <f t="shared" si="17"/>
        <v>7992663.3099999996</v>
      </c>
      <c r="AA13" s="54">
        <f t="shared" si="6"/>
        <v>26.642211033333332</v>
      </c>
      <c r="AB13" s="55"/>
      <c r="AC13" s="54">
        <f t="shared" si="7"/>
        <v>22007336.690000001</v>
      </c>
      <c r="AD13" s="54">
        <f t="shared" si="8"/>
        <v>73.357788966666661</v>
      </c>
      <c r="AE13" s="54">
        <v>5949590.0600000005</v>
      </c>
      <c r="AF13" s="54">
        <f t="shared" si="12"/>
        <v>74.43814194645465</v>
      </c>
      <c r="AG13" s="179">
        <v>610650</v>
      </c>
      <c r="AH13" s="54">
        <v>1163300</v>
      </c>
      <c r="AI13" s="56">
        <f t="shared" si="13"/>
        <v>1773950</v>
      </c>
      <c r="AJ13" s="54">
        <f t="shared" si="9"/>
        <v>29.816339984943429</v>
      </c>
    </row>
    <row r="14" spans="1:36" s="140" customFormat="1" ht="17.45" customHeight="1">
      <c r="A14" s="139" t="s">
        <v>19</v>
      </c>
      <c r="B14" s="54">
        <v>0</v>
      </c>
      <c r="C14" s="54">
        <v>0</v>
      </c>
      <c r="D14" s="54" t="e">
        <f t="shared" si="10"/>
        <v>#DIV/0!</v>
      </c>
      <c r="E14" s="54">
        <v>0</v>
      </c>
      <c r="F14" s="54" t="e">
        <f t="shared" si="14"/>
        <v>#DIV/0!</v>
      </c>
      <c r="G14" s="54">
        <f t="shared" si="15"/>
        <v>0</v>
      </c>
      <c r="H14" s="54">
        <v>0</v>
      </c>
      <c r="I14" s="54">
        <v>0</v>
      </c>
      <c r="J14" s="54">
        <v>0</v>
      </c>
      <c r="K14" s="54">
        <f t="shared" si="16"/>
        <v>0</v>
      </c>
      <c r="L14" s="54" t="e">
        <f t="shared" si="0"/>
        <v>#DIV/0!</v>
      </c>
      <c r="M14" s="54"/>
      <c r="N14" s="54" t="e">
        <f t="shared" si="1"/>
        <v>#DIV/0!</v>
      </c>
      <c r="O14" s="54"/>
      <c r="P14" s="54" t="e">
        <f t="shared" si="2"/>
        <v>#DIV/0!</v>
      </c>
      <c r="Q14" s="54">
        <f t="shared" si="11"/>
        <v>0</v>
      </c>
      <c r="R14" s="54">
        <v>50000</v>
      </c>
      <c r="S14" s="54">
        <v>8750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4"/>
        <v>0</v>
      </c>
      <c r="Y14" s="54">
        <f t="shared" si="5"/>
        <v>0</v>
      </c>
      <c r="Z14" s="54">
        <f t="shared" si="17"/>
        <v>0</v>
      </c>
      <c r="AA14" s="54">
        <f t="shared" si="6"/>
        <v>0</v>
      </c>
      <c r="AB14" s="55"/>
      <c r="AC14" s="54">
        <f t="shared" si="7"/>
        <v>50000</v>
      </c>
      <c r="AD14" s="54">
        <f t="shared" si="8"/>
        <v>100</v>
      </c>
      <c r="AE14" s="54">
        <v>0</v>
      </c>
      <c r="AF14" s="54" t="e">
        <f t="shared" si="12"/>
        <v>#DIV/0!</v>
      </c>
      <c r="AG14" s="54">
        <v>0</v>
      </c>
      <c r="AH14" s="54">
        <v>0</v>
      </c>
      <c r="AI14" s="56">
        <f t="shared" si="13"/>
        <v>0</v>
      </c>
      <c r="AJ14" s="54" t="e">
        <f t="shared" si="9"/>
        <v>#DIV/0!</v>
      </c>
    </row>
    <row r="15" spans="1:36" s="140" customFormat="1" ht="17.45" customHeight="1">
      <c r="A15" s="139" t="s">
        <v>20</v>
      </c>
      <c r="B15" s="54">
        <v>1950877.25</v>
      </c>
      <c r="C15" s="54">
        <v>1624960.42</v>
      </c>
      <c r="D15" s="54">
        <f t="shared" si="10"/>
        <v>83.293832044020192</v>
      </c>
      <c r="E15" s="54">
        <v>1624960.42</v>
      </c>
      <c r="F15" s="54">
        <f t="shared" si="14"/>
        <v>100</v>
      </c>
      <c r="G15" s="54">
        <f t="shared" si="15"/>
        <v>0</v>
      </c>
      <c r="H15" s="54">
        <v>2199886.85</v>
      </c>
      <c r="I15" s="54">
        <v>1698071.4299999997</v>
      </c>
      <c r="J15" s="54">
        <v>0</v>
      </c>
      <c r="K15" s="54">
        <f t="shared" si="16"/>
        <v>1698071.4299999997</v>
      </c>
      <c r="L15" s="54">
        <f t="shared" si="0"/>
        <v>77.189034972412315</v>
      </c>
      <c r="M15" s="54">
        <v>1200997.1299999999</v>
      </c>
      <c r="N15" s="54">
        <f t="shared" si="1"/>
        <v>54.593586483777557</v>
      </c>
      <c r="O15" s="54">
        <v>1108489.1299999999</v>
      </c>
      <c r="P15" s="54">
        <f t="shared" si="2"/>
        <v>92.297400410940199</v>
      </c>
      <c r="Q15" s="54">
        <f t="shared" si="11"/>
        <v>92508</v>
      </c>
      <c r="R15" s="54">
        <v>1830000</v>
      </c>
      <c r="S15" s="54">
        <v>112257.45</v>
      </c>
      <c r="T15" s="179">
        <v>187233.02</v>
      </c>
      <c r="U15" s="54">
        <v>0</v>
      </c>
      <c r="V15" s="123">
        <v>62004.34</v>
      </c>
      <c r="W15" s="54">
        <v>0</v>
      </c>
      <c r="X15" s="54">
        <f t="shared" si="4"/>
        <v>249237.36</v>
      </c>
      <c r="Y15" s="54">
        <f t="shared" si="5"/>
        <v>0</v>
      </c>
      <c r="Z15" s="54">
        <f t="shared" si="17"/>
        <v>249237.36</v>
      </c>
      <c r="AA15" s="54">
        <f t="shared" si="6"/>
        <v>13.619527868852458</v>
      </c>
      <c r="AB15" s="55"/>
      <c r="AC15" s="123">
        <f t="shared" si="7"/>
        <v>1580762.6400000001</v>
      </c>
      <c r="AD15" s="123">
        <f t="shared" si="8"/>
        <v>86.380472131147542</v>
      </c>
      <c r="AE15" s="123">
        <v>84280</v>
      </c>
      <c r="AF15" s="54">
        <f t="shared" si="12"/>
        <v>33.81515515972405</v>
      </c>
      <c r="AG15" s="54">
        <v>0</v>
      </c>
      <c r="AH15" s="54">
        <v>0</v>
      </c>
      <c r="AI15" s="56">
        <f t="shared" si="13"/>
        <v>0</v>
      </c>
      <c r="AJ15" s="54">
        <f t="shared" si="9"/>
        <v>0</v>
      </c>
    </row>
    <row r="16" spans="1:36" s="143" customFormat="1" ht="17.45" customHeight="1">
      <c r="A16" s="142" t="s">
        <v>22</v>
      </c>
      <c r="B16" s="49">
        <f>SUM(B17:B28)</f>
        <v>20627100.379999999</v>
      </c>
      <c r="C16" s="49">
        <f>SUM(C17:C28)</f>
        <v>23401053.310000002</v>
      </c>
      <c r="D16" s="49">
        <f t="shared" si="10"/>
        <v>113.44809924273031</v>
      </c>
      <c r="E16" s="49">
        <f>SUM(E17:E28)</f>
        <v>23401053.310000002</v>
      </c>
      <c r="F16" s="49">
        <f>E16*100/C16</f>
        <v>99.999999999999986</v>
      </c>
      <c r="G16" s="49">
        <f>SUM(G17:G28)</f>
        <v>0</v>
      </c>
      <c r="H16" s="49">
        <f>SUM(H17:H28)</f>
        <v>21420000</v>
      </c>
      <c r="I16" s="49">
        <f>SUM(I17:I28)</f>
        <v>18501308.560000002</v>
      </c>
      <c r="J16" s="49">
        <f>SUM(J17:J28)</f>
        <v>1697807.4499999997</v>
      </c>
      <c r="K16" s="49">
        <f>SUM(K17:K28)</f>
        <v>20199116.009999998</v>
      </c>
      <c r="L16" s="49">
        <f t="shared" si="0"/>
        <v>94.300261484593833</v>
      </c>
      <c r="M16" s="49">
        <f>SUM(M17:M28)</f>
        <v>20886258.520000003</v>
      </c>
      <c r="N16" s="49">
        <f t="shared" si="1"/>
        <v>97.508209710550901</v>
      </c>
      <c r="O16" s="49">
        <f>SUM(O17:O28)</f>
        <v>20882008.520000003</v>
      </c>
      <c r="P16" s="49">
        <f t="shared" si="2"/>
        <v>99.979651693021367</v>
      </c>
      <c r="Q16" s="49">
        <f>SUM(Q17:Q28)</f>
        <v>4250</v>
      </c>
      <c r="R16" s="49">
        <f>SUM(R17:R28)</f>
        <v>25180000</v>
      </c>
      <c r="S16" s="49">
        <f>SUM(S17:S28)</f>
        <v>1038536.66</v>
      </c>
      <c r="T16" s="49">
        <f t="shared" ref="T16:V16" si="18">SUM(T17:T28)</f>
        <v>3879702.45</v>
      </c>
      <c r="U16" s="49">
        <f t="shared" si="18"/>
        <v>0</v>
      </c>
      <c r="V16" s="49">
        <f t="shared" si="18"/>
        <v>1199293.49</v>
      </c>
      <c r="W16" s="49">
        <f>SUM(W17:W28)</f>
        <v>807149</v>
      </c>
      <c r="X16" s="49">
        <f t="shared" si="4"/>
        <v>5078995.9400000004</v>
      </c>
      <c r="Y16" s="49">
        <f t="shared" si="5"/>
        <v>807149</v>
      </c>
      <c r="Z16" s="49">
        <f t="shared" si="17"/>
        <v>5886144.9400000004</v>
      </c>
      <c r="AA16" s="49">
        <f t="shared" si="6"/>
        <v>23.376270611596507</v>
      </c>
      <c r="AB16" s="60"/>
      <c r="AC16" s="49">
        <f t="shared" si="7"/>
        <v>19293855.059999999</v>
      </c>
      <c r="AD16" s="49">
        <f t="shared" si="8"/>
        <v>76.62372938840349</v>
      </c>
      <c r="AE16" s="49">
        <f t="shared" ref="AE16" si="19">SUM(AE17:AE28)</f>
        <v>5261172.79</v>
      </c>
      <c r="AF16" s="49">
        <f t="shared" si="12"/>
        <v>89.382318030381356</v>
      </c>
      <c r="AG16" s="49">
        <f>SUM(AG17:AG28)</f>
        <v>1225695.25</v>
      </c>
      <c r="AH16" s="49">
        <f>SUM(AH17:AH28)</f>
        <v>2016272.9</v>
      </c>
      <c r="AI16" s="49">
        <f>SUM(AI17:AI28)</f>
        <v>3241968.15</v>
      </c>
      <c r="AJ16" s="49">
        <f t="shared" si="9"/>
        <v>61.620636299230917</v>
      </c>
    </row>
    <row r="17" spans="1:36" s="140" customFormat="1" ht="17.45" customHeight="1">
      <c r="A17" s="144" t="s">
        <v>23</v>
      </c>
      <c r="B17" s="54">
        <v>3002901.87</v>
      </c>
      <c r="C17" s="54">
        <v>2767414.6</v>
      </c>
      <c r="D17" s="54">
        <f t="shared" si="10"/>
        <v>92.158009812022257</v>
      </c>
      <c r="E17" s="54">
        <v>2767414.6</v>
      </c>
      <c r="F17" s="54">
        <f t="shared" si="14"/>
        <v>100</v>
      </c>
      <c r="G17" s="54">
        <f t="shared" ref="G17:G28" si="20">C17-E17</f>
        <v>0</v>
      </c>
      <c r="H17" s="54">
        <v>3000000</v>
      </c>
      <c r="I17" s="54">
        <v>2235835.5</v>
      </c>
      <c r="J17" s="54">
        <v>304991.99</v>
      </c>
      <c r="K17" s="54">
        <f t="shared" ref="K17:K28" si="21">I17+J17</f>
        <v>2540827.4900000002</v>
      </c>
      <c r="L17" s="54">
        <f t="shared" si="0"/>
        <v>84.694249666666678</v>
      </c>
      <c r="M17" s="54">
        <v>2853112.39</v>
      </c>
      <c r="N17" s="54">
        <f t="shared" si="1"/>
        <v>95.103746333333333</v>
      </c>
      <c r="O17" s="54">
        <v>2848862.39</v>
      </c>
      <c r="P17" s="54">
        <f t="shared" si="2"/>
        <v>99.851039867377949</v>
      </c>
      <c r="Q17" s="54">
        <f t="shared" ref="Q17:Q28" si="22">M17-O17</f>
        <v>4250</v>
      </c>
      <c r="R17" s="54">
        <v>3000000</v>
      </c>
      <c r="S17" s="54">
        <v>375668.98</v>
      </c>
      <c r="T17" s="54">
        <v>477637</v>
      </c>
      <c r="U17" s="54">
        <v>0</v>
      </c>
      <c r="V17" s="54">
        <v>342092</v>
      </c>
      <c r="W17" s="54">
        <v>211205</v>
      </c>
      <c r="X17" s="54">
        <f t="shared" si="4"/>
        <v>819729</v>
      </c>
      <c r="Y17" s="54">
        <f t="shared" si="5"/>
        <v>211205</v>
      </c>
      <c r="Z17" s="54">
        <f t="shared" si="17"/>
        <v>1030934</v>
      </c>
      <c r="AA17" s="54">
        <f t="shared" si="6"/>
        <v>34.364466666666665</v>
      </c>
      <c r="AB17" s="55"/>
      <c r="AC17" s="54">
        <f t="shared" si="7"/>
        <v>1969066</v>
      </c>
      <c r="AD17" s="54">
        <f t="shared" si="8"/>
        <v>65.635533333333328</v>
      </c>
      <c r="AE17" s="54">
        <v>1020934</v>
      </c>
      <c r="AF17" s="54">
        <f t="shared" si="12"/>
        <v>99.030005800565306</v>
      </c>
      <c r="AG17" s="54">
        <v>147185</v>
      </c>
      <c r="AH17" s="54">
        <v>461659</v>
      </c>
      <c r="AI17" s="56">
        <f t="shared" si="13"/>
        <v>608844</v>
      </c>
      <c r="AJ17" s="54">
        <f t="shared" si="9"/>
        <v>59.635980386587185</v>
      </c>
    </row>
    <row r="18" spans="1:36" s="140" customFormat="1" ht="17.45" customHeight="1">
      <c r="A18" s="144" t="s">
        <v>24</v>
      </c>
      <c r="B18" s="54">
        <v>200000</v>
      </c>
      <c r="C18" s="54">
        <v>143078</v>
      </c>
      <c r="D18" s="54">
        <f t="shared" si="10"/>
        <v>71.539000000000001</v>
      </c>
      <c r="E18" s="54">
        <v>143078</v>
      </c>
      <c r="F18" s="54">
        <f t="shared" si="14"/>
        <v>100</v>
      </c>
      <c r="G18" s="54">
        <f t="shared" si="20"/>
        <v>0</v>
      </c>
      <c r="H18" s="54">
        <v>200000</v>
      </c>
      <c r="I18" s="54">
        <v>159158.49</v>
      </c>
      <c r="J18" s="54">
        <v>131000</v>
      </c>
      <c r="K18" s="54">
        <f t="shared" si="21"/>
        <v>290158.49</v>
      </c>
      <c r="L18" s="54">
        <f t="shared" si="0"/>
        <v>145.07924499999999</v>
      </c>
      <c r="M18" s="54">
        <v>304539.05</v>
      </c>
      <c r="N18" s="54">
        <f t="shared" si="1"/>
        <v>152.26952499999999</v>
      </c>
      <c r="O18" s="54">
        <v>304539.05</v>
      </c>
      <c r="P18" s="54">
        <f t="shared" si="2"/>
        <v>100</v>
      </c>
      <c r="Q18" s="54">
        <f t="shared" si="22"/>
        <v>0</v>
      </c>
      <c r="R18" s="54">
        <v>350000</v>
      </c>
      <c r="S18" s="54">
        <v>4445</v>
      </c>
      <c r="T18" s="54">
        <v>0</v>
      </c>
      <c r="U18" s="54">
        <v>0</v>
      </c>
      <c r="V18" s="54">
        <v>16941</v>
      </c>
      <c r="W18" s="54">
        <v>25884</v>
      </c>
      <c r="X18" s="54">
        <f t="shared" si="4"/>
        <v>16941</v>
      </c>
      <c r="Y18" s="54">
        <f t="shared" si="5"/>
        <v>25884</v>
      </c>
      <c r="Z18" s="54">
        <f t="shared" si="17"/>
        <v>42825</v>
      </c>
      <c r="AA18" s="54">
        <f t="shared" si="6"/>
        <v>12.235714285714286</v>
      </c>
      <c r="AB18" s="55"/>
      <c r="AC18" s="54">
        <f t="shared" si="7"/>
        <v>307175</v>
      </c>
      <c r="AD18" s="54">
        <f t="shared" si="8"/>
        <v>87.76428571428572</v>
      </c>
      <c r="AE18" s="54">
        <v>36825</v>
      </c>
      <c r="AF18" s="54">
        <f t="shared" si="12"/>
        <v>85.98949211908932</v>
      </c>
      <c r="AG18" s="54">
        <v>20925</v>
      </c>
      <c r="AH18" s="54">
        <v>13000</v>
      </c>
      <c r="AI18" s="56">
        <f t="shared" si="13"/>
        <v>33925</v>
      </c>
      <c r="AJ18" s="54">
        <f t="shared" si="9"/>
        <v>92.124915139171762</v>
      </c>
    </row>
    <row r="19" spans="1:36" s="140" customFormat="1" ht="17.45" customHeight="1">
      <c r="A19" s="174" t="s">
        <v>141</v>
      </c>
      <c r="B19" s="54">
        <v>2500000</v>
      </c>
      <c r="C19" s="54">
        <v>2703220.88</v>
      </c>
      <c r="D19" s="54">
        <f t="shared" ref="D19" si="23">C19*100/B19</f>
        <v>108.1288352</v>
      </c>
      <c r="E19" s="54">
        <v>2703220.8799999994</v>
      </c>
      <c r="F19" s="54">
        <f t="shared" ref="F19" si="24">E19*100/C19</f>
        <v>99.999999999999986</v>
      </c>
      <c r="G19" s="54">
        <f t="shared" si="20"/>
        <v>0</v>
      </c>
      <c r="H19" s="54">
        <v>2500000</v>
      </c>
      <c r="I19" s="54">
        <v>1907815.2000000002</v>
      </c>
      <c r="J19" s="54">
        <v>0</v>
      </c>
      <c r="K19" s="54">
        <f t="shared" si="21"/>
        <v>1907815.2000000002</v>
      </c>
      <c r="L19" s="54">
        <f t="shared" si="0"/>
        <v>76.312608000000012</v>
      </c>
      <c r="M19" s="54">
        <v>2157132.1</v>
      </c>
      <c r="N19" s="54">
        <f t="shared" si="1"/>
        <v>86.285284000000004</v>
      </c>
      <c r="O19" s="54">
        <v>2157132.1</v>
      </c>
      <c r="P19" s="54">
        <f t="shared" si="2"/>
        <v>100</v>
      </c>
      <c r="Q19" s="54">
        <f t="shared" si="22"/>
        <v>0</v>
      </c>
      <c r="R19" s="54">
        <v>2500000</v>
      </c>
      <c r="S19" s="54">
        <v>0</v>
      </c>
      <c r="T19" s="179">
        <v>359351</v>
      </c>
      <c r="U19" s="54">
        <v>0</v>
      </c>
      <c r="V19" s="54">
        <v>180846</v>
      </c>
      <c r="W19" s="54">
        <v>0</v>
      </c>
      <c r="X19" s="54">
        <f t="shared" si="4"/>
        <v>540197</v>
      </c>
      <c r="Y19" s="54">
        <f t="shared" si="5"/>
        <v>0</v>
      </c>
      <c r="Z19" s="54">
        <f t="shared" si="17"/>
        <v>540197</v>
      </c>
      <c r="AA19" s="54">
        <f t="shared" si="6"/>
        <v>21.607880000000002</v>
      </c>
      <c r="AB19" s="55"/>
      <c r="AC19" s="123">
        <v>0</v>
      </c>
      <c r="AD19" s="123">
        <f t="shared" si="8"/>
        <v>0</v>
      </c>
      <c r="AE19" s="123">
        <v>444561</v>
      </c>
      <c r="AF19" s="54">
        <f t="shared" si="12"/>
        <v>82.296088278905657</v>
      </c>
      <c r="AG19" s="179">
        <v>177123</v>
      </c>
      <c r="AH19" s="54">
        <v>130848</v>
      </c>
      <c r="AI19" s="56">
        <f t="shared" si="13"/>
        <v>307971</v>
      </c>
      <c r="AJ19" s="54">
        <f t="shared" si="9"/>
        <v>69.27530755059486</v>
      </c>
    </row>
    <row r="20" spans="1:36" s="140" customFormat="1" ht="17.100000000000001" customHeight="1">
      <c r="A20" s="144" t="s">
        <v>142</v>
      </c>
      <c r="B20" s="54">
        <v>350000</v>
      </c>
      <c r="C20" s="54">
        <v>283633.74</v>
      </c>
      <c r="D20" s="54">
        <f t="shared" si="10"/>
        <v>81.038211428571429</v>
      </c>
      <c r="E20" s="54">
        <v>283633.74</v>
      </c>
      <c r="F20" s="54">
        <f t="shared" si="14"/>
        <v>100</v>
      </c>
      <c r="G20" s="54">
        <f t="shared" si="20"/>
        <v>0</v>
      </c>
      <c r="H20" s="54">
        <v>500000</v>
      </c>
      <c r="I20" s="54">
        <v>399784.91000000003</v>
      </c>
      <c r="J20" s="54">
        <v>43780</v>
      </c>
      <c r="K20" s="54">
        <f t="shared" si="21"/>
        <v>443564.91000000003</v>
      </c>
      <c r="L20" s="54">
        <f t="shared" si="0"/>
        <v>88.712981999999997</v>
      </c>
      <c r="M20" s="54">
        <v>454451.66000000003</v>
      </c>
      <c r="N20" s="54">
        <f t="shared" si="1"/>
        <v>90.890332000000001</v>
      </c>
      <c r="O20" s="54">
        <v>454451.66000000003</v>
      </c>
      <c r="P20" s="54">
        <f t="shared" si="2"/>
        <v>99.999999999999986</v>
      </c>
      <c r="Q20" s="54">
        <f t="shared" si="22"/>
        <v>0</v>
      </c>
      <c r="R20" s="54">
        <v>500000</v>
      </c>
      <c r="S20" s="54">
        <v>8222.0300000000007</v>
      </c>
      <c r="T20" s="54">
        <v>37173</v>
      </c>
      <c r="U20" s="54">
        <v>0</v>
      </c>
      <c r="V20" s="54">
        <v>35253</v>
      </c>
      <c r="W20" s="54">
        <v>0</v>
      </c>
      <c r="X20" s="54">
        <f t="shared" si="4"/>
        <v>72426</v>
      </c>
      <c r="Y20" s="54">
        <f t="shared" si="5"/>
        <v>0</v>
      </c>
      <c r="Z20" s="54">
        <f t="shared" si="17"/>
        <v>72426</v>
      </c>
      <c r="AA20" s="54">
        <f t="shared" si="6"/>
        <v>14.485200000000001</v>
      </c>
      <c r="AB20" s="55"/>
      <c r="AC20" s="123">
        <f t="shared" ref="AC20:AC29" si="25">R20-Z20</f>
        <v>427574</v>
      </c>
      <c r="AD20" s="123">
        <f t="shared" si="8"/>
        <v>85.514799999999994</v>
      </c>
      <c r="AE20" s="123">
        <v>54583.6</v>
      </c>
      <c r="AF20" s="54">
        <f t="shared" si="12"/>
        <v>75.364648054566047</v>
      </c>
      <c r="AG20" s="54">
        <v>30322.1</v>
      </c>
      <c r="AH20" s="54">
        <v>7671.5</v>
      </c>
      <c r="AI20" s="56">
        <f t="shared" si="13"/>
        <v>37993.599999999999</v>
      </c>
      <c r="AJ20" s="54">
        <f t="shared" si="9"/>
        <v>69.606255358752449</v>
      </c>
    </row>
    <row r="21" spans="1:36" s="140" customFormat="1" ht="17.45" customHeight="1">
      <c r="A21" s="144" t="s">
        <v>143</v>
      </c>
      <c r="B21" s="54">
        <v>20000</v>
      </c>
      <c r="C21" s="54">
        <v>21595</v>
      </c>
      <c r="D21" s="54">
        <f t="shared" si="10"/>
        <v>107.97499999999999</v>
      </c>
      <c r="E21" s="54">
        <v>21595</v>
      </c>
      <c r="F21" s="54">
        <f t="shared" si="14"/>
        <v>100</v>
      </c>
      <c r="G21" s="54">
        <f t="shared" si="20"/>
        <v>0</v>
      </c>
      <c r="H21" s="54">
        <v>20000</v>
      </c>
      <c r="I21" s="54">
        <v>20000</v>
      </c>
      <c r="J21" s="54">
        <v>107945.95</v>
      </c>
      <c r="K21" s="54">
        <f t="shared" si="21"/>
        <v>127945.95</v>
      </c>
      <c r="L21" s="54">
        <f t="shared" si="0"/>
        <v>639.72974999999997</v>
      </c>
      <c r="M21" s="54">
        <v>72118</v>
      </c>
      <c r="N21" s="54">
        <f t="shared" si="1"/>
        <v>360.59</v>
      </c>
      <c r="O21" s="54">
        <v>72118</v>
      </c>
      <c r="P21" s="54">
        <f t="shared" si="2"/>
        <v>100</v>
      </c>
      <c r="Q21" s="54">
        <f t="shared" si="22"/>
        <v>0</v>
      </c>
      <c r="R21" s="54">
        <v>30000</v>
      </c>
      <c r="S21" s="54">
        <v>0</v>
      </c>
      <c r="T21" s="54">
        <v>20925</v>
      </c>
      <c r="U21" s="54">
        <v>0</v>
      </c>
      <c r="V21" s="54">
        <v>0</v>
      </c>
      <c r="W21" s="54">
        <v>0</v>
      </c>
      <c r="X21" s="54">
        <f t="shared" si="4"/>
        <v>20925</v>
      </c>
      <c r="Y21" s="54">
        <f t="shared" si="5"/>
        <v>0</v>
      </c>
      <c r="Z21" s="54">
        <f t="shared" si="17"/>
        <v>20925</v>
      </c>
      <c r="AA21" s="54">
        <f t="shared" si="6"/>
        <v>69.75</v>
      </c>
      <c r="AB21" s="55"/>
      <c r="AC21" s="123">
        <f t="shared" si="25"/>
        <v>9075</v>
      </c>
      <c r="AD21" s="123">
        <f t="shared" si="8"/>
        <v>30.25</v>
      </c>
      <c r="AE21" s="123">
        <v>0</v>
      </c>
      <c r="AF21" s="54">
        <f t="shared" si="12"/>
        <v>0</v>
      </c>
      <c r="AG21" s="54">
        <v>0</v>
      </c>
      <c r="AH21" s="54">
        <v>0</v>
      </c>
      <c r="AI21" s="56">
        <f t="shared" si="13"/>
        <v>0</v>
      </c>
      <c r="AJ21" s="54" t="e">
        <f t="shared" si="9"/>
        <v>#DIV/0!</v>
      </c>
    </row>
    <row r="22" spans="1:36" s="140" customFormat="1" ht="17.45" customHeight="1">
      <c r="A22" s="144" t="s">
        <v>144</v>
      </c>
      <c r="B22" s="54">
        <v>1000000</v>
      </c>
      <c r="C22" s="54">
        <v>971038.25</v>
      </c>
      <c r="D22" s="54">
        <f t="shared" si="10"/>
        <v>97.103825000000001</v>
      </c>
      <c r="E22" s="54">
        <v>971038.25</v>
      </c>
      <c r="F22" s="54">
        <f t="shared" si="14"/>
        <v>100</v>
      </c>
      <c r="G22" s="54">
        <f t="shared" si="20"/>
        <v>0</v>
      </c>
      <c r="H22" s="54">
        <v>600000</v>
      </c>
      <c r="I22" s="54">
        <v>355615</v>
      </c>
      <c r="J22" s="54">
        <v>0</v>
      </c>
      <c r="K22" s="54">
        <f t="shared" si="21"/>
        <v>355615</v>
      </c>
      <c r="L22" s="54">
        <f t="shared" si="0"/>
        <v>59.269166666666663</v>
      </c>
      <c r="M22" s="54">
        <v>374450</v>
      </c>
      <c r="N22" s="54">
        <f t="shared" si="1"/>
        <v>62.408333333333331</v>
      </c>
      <c r="O22" s="54">
        <v>374450</v>
      </c>
      <c r="P22" s="54">
        <f t="shared" si="2"/>
        <v>100</v>
      </c>
      <c r="Q22" s="54">
        <f t="shared" si="22"/>
        <v>0</v>
      </c>
      <c r="R22" s="54">
        <v>300000</v>
      </c>
      <c r="S22" s="54">
        <v>51565</v>
      </c>
      <c r="T22" s="54">
        <v>54920</v>
      </c>
      <c r="U22" s="54">
        <v>0</v>
      </c>
      <c r="V22" s="54">
        <v>67860</v>
      </c>
      <c r="W22" s="54">
        <v>0</v>
      </c>
      <c r="X22" s="54">
        <f t="shared" si="4"/>
        <v>122780</v>
      </c>
      <c r="Y22" s="54">
        <f t="shared" si="5"/>
        <v>0</v>
      </c>
      <c r="Z22" s="54">
        <f t="shared" si="17"/>
        <v>122780</v>
      </c>
      <c r="AA22" s="54">
        <f t="shared" si="6"/>
        <v>40.926666666666669</v>
      </c>
      <c r="AB22" s="55"/>
      <c r="AC22" s="123">
        <f t="shared" si="25"/>
        <v>177220</v>
      </c>
      <c r="AD22" s="123">
        <f t="shared" si="8"/>
        <v>59.073333333333331</v>
      </c>
      <c r="AE22" s="123">
        <v>97780</v>
      </c>
      <c r="AF22" s="54">
        <f t="shared" si="12"/>
        <v>79.638377585926051</v>
      </c>
      <c r="AG22" s="54">
        <v>32640</v>
      </c>
      <c r="AH22" s="54">
        <v>22280</v>
      </c>
      <c r="AI22" s="56">
        <f t="shared" si="13"/>
        <v>54920</v>
      </c>
      <c r="AJ22" s="54">
        <f t="shared" si="9"/>
        <v>56.166905297606874</v>
      </c>
    </row>
    <row r="23" spans="1:36" s="140" customFormat="1" ht="17.45" customHeight="1">
      <c r="A23" s="144" t="s">
        <v>145</v>
      </c>
      <c r="B23" s="54">
        <v>3503321.26</v>
      </c>
      <c r="C23" s="54">
        <v>4554609.1500000004</v>
      </c>
      <c r="D23" s="54">
        <f t="shared" si="10"/>
        <v>130.00832101821004</v>
      </c>
      <c r="E23" s="54">
        <v>4554609.1500000004</v>
      </c>
      <c r="F23" s="54">
        <f t="shared" si="14"/>
        <v>100</v>
      </c>
      <c r="G23" s="54">
        <f t="shared" si="20"/>
        <v>0</v>
      </c>
      <c r="H23" s="54">
        <v>5000000</v>
      </c>
      <c r="I23" s="54">
        <v>4043099.46</v>
      </c>
      <c r="J23" s="54">
        <v>87928</v>
      </c>
      <c r="K23" s="54">
        <f t="shared" si="21"/>
        <v>4131027.46</v>
      </c>
      <c r="L23" s="54">
        <f t="shared" si="0"/>
        <v>82.620549199999999</v>
      </c>
      <c r="M23" s="54">
        <v>4702607.46</v>
      </c>
      <c r="N23" s="54">
        <f t="shared" si="1"/>
        <v>94.052149200000002</v>
      </c>
      <c r="O23" s="54">
        <v>4702607.46</v>
      </c>
      <c r="P23" s="54">
        <f t="shared" si="2"/>
        <v>100</v>
      </c>
      <c r="Q23" s="54">
        <f t="shared" si="22"/>
        <v>0</v>
      </c>
      <c r="R23" s="54">
        <v>5000000</v>
      </c>
      <c r="S23" s="54">
        <v>572459.65</v>
      </c>
      <c r="T23" s="54">
        <v>695333.6</v>
      </c>
      <c r="U23" s="54">
        <v>0</v>
      </c>
      <c r="V23" s="54">
        <v>515103.2</v>
      </c>
      <c r="W23" s="54">
        <v>0</v>
      </c>
      <c r="X23" s="54">
        <f t="shared" si="4"/>
        <v>1210436.8</v>
      </c>
      <c r="Y23" s="54">
        <f t="shared" si="5"/>
        <v>0</v>
      </c>
      <c r="Z23" s="54">
        <f>X23+Y23</f>
        <v>1210436.8</v>
      </c>
      <c r="AA23" s="54">
        <f t="shared" si="6"/>
        <v>24.208735999999998</v>
      </c>
      <c r="AB23" s="55"/>
      <c r="AC23" s="123">
        <f t="shared" si="25"/>
        <v>3789563.2</v>
      </c>
      <c r="AD23" s="123">
        <f t="shared" si="8"/>
        <v>75.791263999999998</v>
      </c>
      <c r="AE23" s="123">
        <v>986256.8</v>
      </c>
      <c r="AF23" s="54">
        <f t="shared" si="12"/>
        <v>81.479413051552953</v>
      </c>
      <c r="AG23" s="54">
        <v>326319</v>
      </c>
      <c r="AH23" s="54">
        <v>363800.6</v>
      </c>
      <c r="AI23" s="56">
        <f t="shared" si="13"/>
        <v>690119.6</v>
      </c>
      <c r="AJ23" s="54">
        <f t="shared" si="9"/>
        <v>69.973621474650415</v>
      </c>
    </row>
    <row r="24" spans="1:36" s="140" customFormat="1" ht="17.45" customHeight="1">
      <c r="A24" s="144" t="s">
        <v>146</v>
      </c>
      <c r="B24" s="54">
        <v>7000000</v>
      </c>
      <c r="C24" s="54">
        <v>8058536.7400000012</v>
      </c>
      <c r="D24" s="54">
        <f t="shared" si="10"/>
        <v>115.12195342857144</v>
      </c>
      <c r="E24" s="54">
        <v>8058536.7400000012</v>
      </c>
      <c r="F24" s="54">
        <f t="shared" si="14"/>
        <v>100</v>
      </c>
      <c r="G24" s="54">
        <f t="shared" si="20"/>
        <v>0</v>
      </c>
      <c r="H24" s="54">
        <v>8000000</v>
      </c>
      <c r="I24" s="54">
        <v>8000000</v>
      </c>
      <c r="J24" s="54">
        <v>845854.61</v>
      </c>
      <c r="K24" s="54">
        <f t="shared" si="21"/>
        <v>8845854.6099999994</v>
      </c>
      <c r="L24" s="54">
        <f t="shared" si="0"/>
        <v>110.573182625</v>
      </c>
      <c r="M24" s="54">
        <v>9227723.2599999998</v>
      </c>
      <c r="N24" s="54">
        <f t="shared" si="1"/>
        <v>115.34654075</v>
      </c>
      <c r="O24" s="54">
        <v>9227723.2599999998</v>
      </c>
      <c r="P24" s="54">
        <f t="shared" si="2"/>
        <v>100</v>
      </c>
      <c r="Q24" s="54">
        <f t="shared" si="22"/>
        <v>0</v>
      </c>
      <c r="R24" s="54">
        <v>10000000</v>
      </c>
      <c r="S24" s="54">
        <v>26176</v>
      </c>
      <c r="T24" s="54">
        <v>1966413.15</v>
      </c>
      <c r="U24" s="54">
        <v>0</v>
      </c>
      <c r="V24" s="54">
        <v>0</v>
      </c>
      <c r="W24" s="54">
        <v>544761</v>
      </c>
      <c r="X24" s="54">
        <f t="shared" si="4"/>
        <v>1966413.15</v>
      </c>
      <c r="Y24" s="54">
        <f t="shared" si="5"/>
        <v>544761</v>
      </c>
      <c r="Z24" s="54">
        <f t="shared" si="17"/>
        <v>2511174.15</v>
      </c>
      <c r="AA24" s="54">
        <f t="shared" si="6"/>
        <v>25.111741500000001</v>
      </c>
      <c r="AB24" s="55"/>
      <c r="AC24" s="123">
        <f t="shared" si="25"/>
        <v>7488825.8499999996</v>
      </c>
      <c r="AD24" s="123">
        <f t="shared" si="8"/>
        <v>74.888258500000006</v>
      </c>
      <c r="AE24" s="123">
        <v>2311174.25</v>
      </c>
      <c r="AF24" s="54">
        <f t="shared" si="12"/>
        <v>92.035602150492039</v>
      </c>
      <c r="AG24" s="54">
        <v>466590.55000000005</v>
      </c>
      <c r="AH24" s="54">
        <v>928555.89999999991</v>
      </c>
      <c r="AI24" s="56">
        <f t="shared" si="13"/>
        <v>1395146.45</v>
      </c>
      <c r="AJ24" s="54">
        <f t="shared" si="9"/>
        <v>60.365264540308893</v>
      </c>
    </row>
    <row r="25" spans="1:36" s="140" customFormat="1" ht="17.45" customHeight="1">
      <c r="A25" s="144" t="s">
        <v>147</v>
      </c>
      <c r="B25" s="54">
        <v>1000000</v>
      </c>
      <c r="C25" s="54">
        <v>2970827</v>
      </c>
      <c r="D25" s="54">
        <f t="shared" si="10"/>
        <v>297.08269999999999</v>
      </c>
      <c r="E25" s="54">
        <v>2970827</v>
      </c>
      <c r="F25" s="54">
        <f t="shared" si="14"/>
        <v>100</v>
      </c>
      <c r="G25" s="54">
        <f t="shared" si="20"/>
        <v>0</v>
      </c>
      <c r="H25" s="54">
        <v>1000000</v>
      </c>
      <c r="I25" s="54">
        <v>780000</v>
      </c>
      <c r="J25" s="54">
        <v>18865</v>
      </c>
      <c r="K25" s="54">
        <f t="shared" si="21"/>
        <v>798865</v>
      </c>
      <c r="L25" s="54">
        <f t="shared" si="0"/>
        <v>79.886499999999998</v>
      </c>
      <c r="M25" s="54">
        <v>28465</v>
      </c>
      <c r="N25" s="54">
        <f t="shared" si="1"/>
        <v>2.8464999999999998</v>
      </c>
      <c r="O25" s="54">
        <v>28465</v>
      </c>
      <c r="P25" s="54">
        <f t="shared" si="2"/>
        <v>100</v>
      </c>
      <c r="Q25" s="54">
        <f t="shared" si="22"/>
        <v>0</v>
      </c>
      <c r="R25" s="54">
        <v>1000000</v>
      </c>
      <c r="S25" s="54">
        <v>0</v>
      </c>
      <c r="T25" s="54">
        <v>0</v>
      </c>
      <c r="U25" s="54">
        <v>0</v>
      </c>
      <c r="V25" s="54">
        <v>3600</v>
      </c>
      <c r="W25" s="54">
        <v>0</v>
      </c>
      <c r="X25" s="54">
        <f t="shared" si="4"/>
        <v>3600</v>
      </c>
      <c r="Y25" s="54">
        <f t="shared" si="5"/>
        <v>0</v>
      </c>
      <c r="Z25" s="54">
        <f t="shared" si="17"/>
        <v>3600</v>
      </c>
      <c r="AA25" s="54">
        <f t="shared" si="6"/>
        <v>0.36</v>
      </c>
      <c r="AB25" s="61"/>
      <c r="AC25" s="123">
        <f t="shared" si="25"/>
        <v>996400</v>
      </c>
      <c r="AD25" s="123">
        <f t="shared" si="8"/>
        <v>99.64</v>
      </c>
      <c r="AE25" s="123">
        <v>0</v>
      </c>
      <c r="AF25" s="54">
        <f t="shared" si="12"/>
        <v>0</v>
      </c>
      <c r="AG25" s="54">
        <v>0</v>
      </c>
      <c r="AH25" s="54">
        <v>0</v>
      </c>
      <c r="AI25" s="56">
        <f t="shared" si="13"/>
        <v>0</v>
      </c>
      <c r="AJ25" s="54" t="e">
        <f t="shared" si="9"/>
        <v>#DIV/0!</v>
      </c>
    </row>
    <row r="26" spans="1:36" s="140" customFormat="1" ht="17.45" customHeight="1">
      <c r="A26" s="144" t="s">
        <v>148</v>
      </c>
      <c r="B26" s="54">
        <v>0</v>
      </c>
      <c r="C26" s="54">
        <v>0</v>
      </c>
      <c r="D26" s="54" t="e">
        <f t="shared" si="10"/>
        <v>#DIV/0!</v>
      </c>
      <c r="E26" s="54">
        <v>0</v>
      </c>
      <c r="F26" s="54" t="e">
        <f t="shared" si="14"/>
        <v>#DIV/0!</v>
      </c>
      <c r="G26" s="54">
        <f t="shared" si="20"/>
        <v>0</v>
      </c>
      <c r="H26" s="54">
        <v>0</v>
      </c>
      <c r="I26" s="54">
        <v>0</v>
      </c>
      <c r="J26" s="54">
        <v>0</v>
      </c>
      <c r="K26" s="54">
        <f t="shared" si="21"/>
        <v>0</v>
      </c>
      <c r="L26" s="54" t="e">
        <f t="shared" si="0"/>
        <v>#DIV/0!</v>
      </c>
      <c r="M26" s="54">
        <v>0</v>
      </c>
      <c r="N26" s="54" t="e">
        <f t="shared" si="1"/>
        <v>#DIV/0!</v>
      </c>
      <c r="O26" s="54">
        <v>0</v>
      </c>
      <c r="P26" s="54" t="e">
        <f t="shared" si="2"/>
        <v>#DIV/0!</v>
      </c>
      <c r="Q26" s="54">
        <f t="shared" si="22"/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f t="shared" si="4"/>
        <v>0</v>
      </c>
      <c r="Y26" s="54">
        <f t="shared" si="5"/>
        <v>0</v>
      </c>
      <c r="Z26" s="54">
        <f t="shared" si="17"/>
        <v>0</v>
      </c>
      <c r="AA26" s="54" t="e">
        <f t="shared" si="6"/>
        <v>#DIV/0!</v>
      </c>
      <c r="AB26" s="55"/>
      <c r="AC26" s="54">
        <f t="shared" si="25"/>
        <v>0</v>
      </c>
      <c r="AD26" s="54" t="e">
        <f t="shared" si="8"/>
        <v>#DIV/0!</v>
      </c>
      <c r="AE26" s="54">
        <v>0</v>
      </c>
      <c r="AF26" s="54" t="e">
        <f t="shared" si="12"/>
        <v>#DIV/0!</v>
      </c>
      <c r="AG26" s="54">
        <v>0</v>
      </c>
      <c r="AH26" s="54">
        <v>0</v>
      </c>
      <c r="AI26" s="56">
        <f t="shared" si="13"/>
        <v>0</v>
      </c>
      <c r="AJ26" s="54" t="e">
        <f t="shared" si="9"/>
        <v>#DIV/0!</v>
      </c>
    </row>
    <row r="27" spans="1:36" s="140" customFormat="1" ht="17.45" customHeight="1">
      <c r="A27" s="144" t="s">
        <v>149</v>
      </c>
      <c r="B27" s="54">
        <v>1600000</v>
      </c>
      <c r="C27" s="54">
        <v>802649.95</v>
      </c>
      <c r="D27" s="54">
        <f t="shared" si="10"/>
        <v>50.165621874999999</v>
      </c>
      <c r="E27" s="54">
        <v>802649.95</v>
      </c>
      <c r="F27" s="54">
        <f t="shared" si="14"/>
        <v>100</v>
      </c>
      <c r="G27" s="54">
        <f t="shared" si="20"/>
        <v>0</v>
      </c>
      <c r="H27" s="54">
        <v>600000</v>
      </c>
      <c r="I27" s="54">
        <v>600000</v>
      </c>
      <c r="J27" s="54">
        <v>157441.9</v>
      </c>
      <c r="K27" s="54">
        <f t="shared" si="21"/>
        <v>757441.9</v>
      </c>
      <c r="L27" s="54">
        <f t="shared" si="0"/>
        <v>126.24031666666667</v>
      </c>
      <c r="M27" s="54">
        <v>711659.6</v>
      </c>
      <c r="N27" s="54">
        <f t="shared" si="1"/>
        <v>118.60993333333333</v>
      </c>
      <c r="O27" s="54">
        <v>711659.60000000009</v>
      </c>
      <c r="P27" s="54">
        <f t="shared" si="2"/>
        <v>100.00000000000003</v>
      </c>
      <c r="Q27" s="54">
        <f t="shared" si="22"/>
        <v>0</v>
      </c>
      <c r="R27" s="54">
        <v>1000000</v>
      </c>
      <c r="S27" s="54">
        <v>0</v>
      </c>
      <c r="T27" s="179">
        <v>158329.70000000001</v>
      </c>
      <c r="U27" s="54">
        <v>0</v>
      </c>
      <c r="V27" s="54">
        <v>37598.29</v>
      </c>
      <c r="W27" s="54">
        <v>0</v>
      </c>
      <c r="X27" s="54">
        <f t="shared" si="4"/>
        <v>195927.99000000002</v>
      </c>
      <c r="Y27" s="54">
        <f t="shared" si="5"/>
        <v>0</v>
      </c>
      <c r="Z27" s="54">
        <f t="shared" si="17"/>
        <v>195927.99000000002</v>
      </c>
      <c r="AA27" s="54">
        <f t="shared" si="6"/>
        <v>19.592799000000003</v>
      </c>
      <c r="AB27" s="55"/>
      <c r="AC27" s="54">
        <f t="shared" si="25"/>
        <v>804072.01</v>
      </c>
      <c r="AD27" s="54">
        <f t="shared" si="8"/>
        <v>80.407201000000001</v>
      </c>
      <c r="AE27" s="54">
        <v>175139.14</v>
      </c>
      <c r="AF27" s="54">
        <f t="shared" si="12"/>
        <v>89.389545618265146</v>
      </c>
      <c r="AG27" s="54">
        <v>22127.600000000002</v>
      </c>
      <c r="AH27" s="54">
        <v>62517.9</v>
      </c>
      <c r="AI27" s="56">
        <f t="shared" si="13"/>
        <v>84645.5</v>
      </c>
      <c r="AJ27" s="54">
        <f t="shared" si="9"/>
        <v>48.330430308153844</v>
      </c>
    </row>
    <row r="28" spans="1:36" s="140" customFormat="1" ht="17.45" customHeight="1">
      <c r="A28" s="144" t="s">
        <v>150</v>
      </c>
      <c r="B28" s="54">
        <v>450877.25</v>
      </c>
      <c r="C28" s="54">
        <v>124450</v>
      </c>
      <c r="D28" s="54">
        <f t="shared" si="10"/>
        <v>27.601747482269289</v>
      </c>
      <c r="E28" s="54">
        <v>124450</v>
      </c>
      <c r="F28" s="54">
        <f t="shared" si="14"/>
        <v>100</v>
      </c>
      <c r="G28" s="54">
        <f t="shared" si="20"/>
        <v>0</v>
      </c>
      <c r="H28" s="54">
        <v>0</v>
      </c>
      <c r="I28" s="54">
        <v>0</v>
      </c>
      <c r="J28" s="54">
        <v>0</v>
      </c>
      <c r="K28" s="54">
        <f t="shared" si="21"/>
        <v>0</v>
      </c>
      <c r="L28" s="54" t="e">
        <f t="shared" si="0"/>
        <v>#DIV/0!</v>
      </c>
      <c r="M28" s="54">
        <v>0</v>
      </c>
      <c r="N28" s="54" t="e">
        <f t="shared" si="1"/>
        <v>#DIV/0!</v>
      </c>
      <c r="O28" s="54">
        <v>0</v>
      </c>
      <c r="P28" s="54" t="e">
        <f t="shared" si="2"/>
        <v>#DIV/0!</v>
      </c>
      <c r="Q28" s="54">
        <f t="shared" si="22"/>
        <v>0</v>
      </c>
      <c r="R28" s="54">
        <v>1500000</v>
      </c>
      <c r="S28" s="54">
        <v>0</v>
      </c>
      <c r="T28" s="54">
        <v>109620</v>
      </c>
      <c r="U28" s="54">
        <v>0</v>
      </c>
      <c r="V28" s="54">
        <v>0</v>
      </c>
      <c r="W28" s="54">
        <v>25299</v>
      </c>
      <c r="X28" s="54">
        <f t="shared" si="4"/>
        <v>109620</v>
      </c>
      <c r="Y28" s="54">
        <f t="shared" si="5"/>
        <v>25299</v>
      </c>
      <c r="Z28" s="54">
        <f t="shared" si="17"/>
        <v>134919</v>
      </c>
      <c r="AA28" s="54">
        <f t="shared" si="6"/>
        <v>8.9946000000000002</v>
      </c>
      <c r="AB28" s="55"/>
      <c r="AC28" s="54">
        <f t="shared" si="25"/>
        <v>1365081</v>
      </c>
      <c r="AD28" s="54">
        <f t="shared" si="8"/>
        <v>91.005399999999995</v>
      </c>
      <c r="AE28" s="54">
        <v>133919</v>
      </c>
      <c r="AF28" s="54">
        <f t="shared" si="12"/>
        <v>99.258814547988052</v>
      </c>
      <c r="AG28" s="54">
        <v>2463</v>
      </c>
      <c r="AH28" s="54">
        <v>25940</v>
      </c>
      <c r="AI28" s="56">
        <f t="shared" si="13"/>
        <v>28403</v>
      </c>
      <c r="AJ28" s="54">
        <f t="shared" si="9"/>
        <v>21.209089076232647</v>
      </c>
    </row>
    <row r="29" spans="1:36" s="143" customFormat="1" ht="17.45" customHeight="1">
      <c r="A29" s="148" t="s">
        <v>33</v>
      </c>
      <c r="B29" s="49">
        <f>B9+B16</f>
        <v>215967973.47999999</v>
      </c>
      <c r="C29" s="49">
        <f>C9+C16</f>
        <v>222167829.08999997</v>
      </c>
      <c r="D29" s="49">
        <f t="shared" si="10"/>
        <v>102.87072916882008</v>
      </c>
      <c r="E29" s="49">
        <f>E9+E16</f>
        <v>222126705.08999997</v>
      </c>
      <c r="F29" s="49">
        <f t="shared" si="14"/>
        <v>99.981489669243089</v>
      </c>
      <c r="G29" s="49">
        <f>G9+G16</f>
        <v>41124</v>
      </c>
      <c r="H29" s="49">
        <f>H9+H16</f>
        <v>226619886.84999999</v>
      </c>
      <c r="I29" s="49">
        <f>I9+I16</f>
        <v>196855144.01500002</v>
      </c>
      <c r="J29" s="49">
        <f>J9+J16</f>
        <v>3186942.4499999997</v>
      </c>
      <c r="K29" s="193">
        <f>K9+K16</f>
        <v>200042086.465</v>
      </c>
      <c r="L29" s="49">
        <f t="shared" si="0"/>
        <v>88.272079403785128</v>
      </c>
      <c r="M29" s="193">
        <f>M9+M16</f>
        <v>220697293.85999995</v>
      </c>
      <c r="N29" s="49">
        <f t="shared" si="1"/>
        <v>97.386551960499304</v>
      </c>
      <c r="O29" s="49">
        <f>O9+O16</f>
        <v>217631311.26999998</v>
      </c>
      <c r="P29" s="49">
        <f t="shared" si="2"/>
        <v>98.610774723887246</v>
      </c>
      <c r="Q29" s="49">
        <f>Q9+Q16</f>
        <v>3065982.5899999812</v>
      </c>
      <c r="R29" s="49">
        <f t="shared" ref="R29:W29" si="26">R9+R16</f>
        <v>236060000</v>
      </c>
      <c r="S29" s="49">
        <f t="shared" si="26"/>
        <v>44269120.669999994</v>
      </c>
      <c r="T29" s="49">
        <f t="shared" si="26"/>
        <v>40119637.56000001</v>
      </c>
      <c r="U29" s="49">
        <f t="shared" si="26"/>
        <v>0</v>
      </c>
      <c r="V29" s="49">
        <f t="shared" si="26"/>
        <v>20199219.189999998</v>
      </c>
      <c r="W29" s="49">
        <f t="shared" si="26"/>
        <v>807149</v>
      </c>
      <c r="X29" s="49">
        <f t="shared" si="4"/>
        <v>60318856.750000007</v>
      </c>
      <c r="Y29" s="49">
        <f t="shared" si="5"/>
        <v>807149</v>
      </c>
      <c r="Z29" s="49">
        <f>X29+Y29</f>
        <v>61126005.750000007</v>
      </c>
      <c r="AA29" s="49">
        <f t="shared" si="6"/>
        <v>25.894266605947646</v>
      </c>
      <c r="AB29" s="60"/>
      <c r="AC29" s="49">
        <f t="shared" si="25"/>
        <v>174933994.25</v>
      </c>
      <c r="AD29" s="49">
        <f t="shared" si="8"/>
        <v>74.105733394052365</v>
      </c>
      <c r="AE29" s="49">
        <f>AE9+AE16</f>
        <v>53005330.259999998</v>
      </c>
      <c r="AF29" s="49">
        <f t="shared" si="12"/>
        <v>86.714859918685249</v>
      </c>
      <c r="AG29" s="49">
        <f>AG9+AG16</f>
        <v>4714837.3500000052</v>
      </c>
      <c r="AH29" s="49">
        <f>AH9+AH16</f>
        <v>7943277.6700000018</v>
      </c>
      <c r="AI29" s="48">
        <f>AG29+AH29</f>
        <v>12658115.020000007</v>
      </c>
      <c r="AJ29" s="49">
        <f t="shared" si="9"/>
        <v>23.880834168771024</v>
      </c>
    </row>
    <row r="30" spans="1:36" ht="17.45" customHeight="1">
      <c r="H30" s="65"/>
      <c r="I30" s="65"/>
      <c r="J30" s="65"/>
      <c r="K30" s="65"/>
      <c r="L30" s="65"/>
      <c r="R30" s="65"/>
      <c r="AF30" s="67"/>
    </row>
    <row r="32" spans="1:36" s="129" customFormat="1" ht="17.45" customHeight="1">
      <c r="A32" s="128" t="s">
        <v>58</v>
      </c>
      <c r="C32" s="221"/>
      <c r="D32" s="221"/>
      <c r="M32" s="221"/>
      <c r="N32" s="221"/>
      <c r="T32" s="130"/>
      <c r="U32" s="130"/>
      <c r="V32" s="130"/>
      <c r="AA32" s="131"/>
      <c r="AB32" s="132"/>
      <c r="AC32" s="222" t="s">
        <v>37</v>
      </c>
      <c r="AD32" s="222"/>
      <c r="AE32" s="221" t="s">
        <v>38</v>
      </c>
      <c r="AF32" s="221"/>
    </row>
    <row r="33" spans="1:47" s="129" customFormat="1" ht="21" customHeight="1">
      <c r="A33" s="133" t="s">
        <v>117</v>
      </c>
      <c r="C33" s="131"/>
      <c r="D33" s="131"/>
      <c r="M33" s="173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K33" s="130"/>
      <c r="AO33" s="131"/>
      <c r="AP33" s="132"/>
      <c r="AQ33" s="132"/>
      <c r="AR33" s="132"/>
      <c r="AS33" s="131"/>
      <c r="AT33" s="131"/>
    </row>
    <row r="34" spans="1:47" s="129" customFormat="1" ht="21" customHeight="1">
      <c r="A34" s="133" t="s">
        <v>116</v>
      </c>
      <c r="C34" s="131"/>
      <c r="D34" s="131"/>
      <c r="M34" s="173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</row>
    <row r="35" spans="1:47" s="129" customFormat="1" ht="21" customHeight="1">
      <c r="A35" s="133" t="s">
        <v>151</v>
      </c>
      <c r="C35" s="131"/>
      <c r="D35" s="131"/>
      <c r="M35" s="173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</row>
    <row r="36" spans="1:47" s="129" customFormat="1" ht="21" customHeight="1">
      <c r="A36" s="134" t="s">
        <v>127</v>
      </c>
      <c r="C36" s="131"/>
      <c r="D36" s="131"/>
      <c r="H36" s="175"/>
      <c r="M36" s="173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</row>
    <row r="37" spans="1:47" s="129" customFormat="1" ht="21" customHeight="1">
      <c r="A37" s="134" t="s">
        <v>128</v>
      </c>
      <c r="C37" s="131"/>
      <c r="D37" s="131"/>
      <c r="H37" s="175"/>
      <c r="M37" s="173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</row>
    <row r="38" spans="1:47" s="129" customFormat="1" ht="21" customHeight="1">
      <c r="A38" s="134" t="s">
        <v>129</v>
      </c>
      <c r="C38" s="131"/>
      <c r="D38" s="131"/>
      <c r="H38" s="175"/>
      <c r="M38" s="173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</row>
    <row r="39" spans="1:47" s="129" customFormat="1" ht="21" customHeight="1">
      <c r="A39" s="134" t="s">
        <v>70</v>
      </c>
      <c r="C39" s="131"/>
      <c r="D39" s="131"/>
      <c r="H39" s="175"/>
      <c r="M39" s="173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</row>
    <row r="40" spans="1:47" s="129" customFormat="1" ht="21" customHeight="1">
      <c r="A40" s="134" t="s">
        <v>71</v>
      </c>
      <c r="C40" s="131"/>
      <c r="D40" s="131"/>
      <c r="H40" s="175"/>
      <c r="M40" s="173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</row>
    <row r="41" spans="1:47" s="129" customFormat="1" ht="21" customHeight="1">
      <c r="A41" s="134" t="s">
        <v>130</v>
      </c>
      <c r="C41" s="131"/>
      <c r="D41" s="131"/>
      <c r="H41" s="175"/>
      <c r="M41" s="173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</row>
    <row r="42" spans="1:47" s="129" customFormat="1" ht="21" customHeight="1">
      <c r="A42" s="134" t="s">
        <v>131</v>
      </c>
      <c r="C42" s="131"/>
      <c r="D42" s="131"/>
      <c r="H42" s="175"/>
      <c r="M42" s="173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</row>
    <row r="43" spans="1:47" s="129" customFormat="1" ht="21" customHeight="1">
      <c r="A43" s="134" t="s">
        <v>132</v>
      </c>
      <c r="C43" s="131"/>
      <c r="D43" s="131"/>
      <c r="H43" s="175"/>
      <c r="M43" s="173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</row>
    <row r="44" spans="1:47" s="129" customFormat="1" ht="21" customHeight="1">
      <c r="A44" s="134" t="s">
        <v>133</v>
      </c>
      <c r="C44" s="131"/>
      <c r="D44" s="131"/>
      <c r="H44" s="175"/>
      <c r="M44" s="173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</row>
    <row r="45" spans="1:47" s="129" customFormat="1" ht="21" customHeight="1">
      <c r="A45" s="134" t="s">
        <v>137</v>
      </c>
      <c r="C45" s="131"/>
      <c r="D45" s="131"/>
      <c r="H45" s="175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</row>
    <row r="46" spans="1:47" s="129" customFormat="1" ht="21" customHeight="1">
      <c r="A46" s="134" t="s">
        <v>138</v>
      </c>
      <c r="C46" s="131"/>
      <c r="D46" s="131"/>
      <c r="H46" s="175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</row>
    <row r="47" spans="1:47" s="129" customFormat="1" ht="21" customHeight="1">
      <c r="A47" s="136" t="s">
        <v>139</v>
      </c>
      <c r="C47" s="131"/>
      <c r="D47" s="131"/>
      <c r="H47" s="175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</row>
    <row r="48" spans="1:47" ht="21" customHeight="1">
      <c r="A48" s="112" t="s">
        <v>76</v>
      </c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70"/>
      <c r="AL48" s="69"/>
      <c r="AM48" s="69"/>
      <c r="AN48" s="69"/>
      <c r="AO48" s="69"/>
      <c r="AP48" s="69"/>
      <c r="AQ48" s="69"/>
      <c r="AR48" s="69"/>
      <c r="AS48" s="69"/>
      <c r="AT48" s="69"/>
      <c r="AU48" s="69"/>
    </row>
    <row r="49" spans="19:47" s="71" customFormat="1" ht="15.75"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</row>
    <row r="50" spans="19:47" ht="15.75">
      <c r="S50" s="64"/>
      <c r="T50" s="64"/>
      <c r="U50" s="57"/>
      <c r="V50" s="57"/>
      <c r="AA50" s="57"/>
      <c r="AB50" s="57"/>
      <c r="AC50" s="64"/>
      <c r="AE50" s="57"/>
      <c r="AF50" s="57"/>
      <c r="AJ50" s="66"/>
      <c r="AK50" s="66"/>
      <c r="AO50" s="64"/>
      <c r="AP50" s="44"/>
      <c r="AR50" s="64"/>
      <c r="AS50" s="64"/>
      <c r="AT50" s="64"/>
    </row>
  </sheetData>
  <sheetProtection selectLockedCells="1" selectUnlockedCells="1"/>
  <mergeCells count="43">
    <mergeCell ref="O8:P8"/>
    <mergeCell ref="K8:L8"/>
    <mergeCell ref="B4:G4"/>
    <mergeCell ref="H4:Q4"/>
    <mergeCell ref="I5:L5"/>
    <mergeCell ref="I6:J6"/>
    <mergeCell ref="K6:K7"/>
    <mergeCell ref="M5:N5"/>
    <mergeCell ref="O5:P5"/>
    <mergeCell ref="M6:N6"/>
    <mergeCell ref="O6:P6"/>
    <mergeCell ref="C32:D32"/>
    <mergeCell ref="AC32:AD32"/>
    <mergeCell ref="AE32:AF32"/>
    <mergeCell ref="M32:N32"/>
    <mergeCell ref="Z6:Z7"/>
    <mergeCell ref="AE6:AF6"/>
    <mergeCell ref="T6:U6"/>
    <mergeCell ref="E6:F6"/>
    <mergeCell ref="V6:W6"/>
    <mergeCell ref="X6:Y6"/>
    <mergeCell ref="C8:D8"/>
    <mergeCell ref="E8:F8"/>
    <mergeCell ref="T8:U8"/>
    <mergeCell ref="V8:W8"/>
    <mergeCell ref="X8:AA8"/>
    <mergeCell ref="M8:N8"/>
    <mergeCell ref="AG8:AJ8"/>
    <mergeCell ref="AC8:AD8"/>
    <mergeCell ref="AE8:AF8"/>
    <mergeCell ref="AI6:AJ6"/>
    <mergeCell ref="A4:A8"/>
    <mergeCell ref="R4:AJ4"/>
    <mergeCell ref="C5:D5"/>
    <mergeCell ref="E5:F5"/>
    <mergeCell ref="T5:U5"/>
    <mergeCell ref="V5:W5"/>
    <mergeCell ref="X5:AA5"/>
    <mergeCell ref="AB5:AB6"/>
    <mergeCell ref="AC5:AD5"/>
    <mergeCell ref="AE5:AF5"/>
    <mergeCell ref="AG5:AJ5"/>
    <mergeCell ref="C6:D6"/>
  </mergeCells>
  <pageMargins left="0.19685039370078741" right="0.19685039370078741" top="0.31496062992125984" bottom="0.31496062992125984" header="0.31496062992125984" footer="0.15748031496062992"/>
  <pageSetup paperSize="9" scale="8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48"/>
  <sheetViews>
    <sheetView topLeftCell="A28" zoomScale="80" zoomScaleNormal="80" workbookViewId="0">
      <selection activeCell="A47" sqref="A47:XFD48"/>
    </sheetView>
  </sheetViews>
  <sheetFormatPr defaultColWidth="9" defaultRowHeight="17.45" customHeight="1"/>
  <cols>
    <col min="1" max="1" width="28.625" style="6" bestFit="1" customWidth="1"/>
    <col min="2" max="2" width="16.875" style="6" customWidth="1"/>
    <col min="3" max="3" width="16.375" style="29" customWidth="1"/>
    <col min="4" max="4" width="9.125" style="29" bestFit="1" customWidth="1"/>
    <col min="5" max="5" width="15.625" style="6" customWidth="1"/>
    <col min="6" max="6" width="9.125" style="6" bestFit="1" customWidth="1"/>
    <col min="7" max="7" width="16.875" style="6" bestFit="1" customWidth="1"/>
    <col min="8" max="8" width="15.5" style="6" bestFit="1" customWidth="1"/>
    <col min="9" max="10" width="12.625" style="6" customWidth="1"/>
    <col min="11" max="11" width="14.375" style="6" bestFit="1" customWidth="1"/>
    <col min="12" max="12" width="13.25" style="6" customWidth="1"/>
    <col min="13" max="13" width="14.375" style="6" bestFit="1" customWidth="1"/>
    <col min="14" max="14" width="12.375" style="6" bestFit="1" customWidth="1"/>
    <col min="15" max="15" width="14.375" style="6" bestFit="1" customWidth="1"/>
    <col min="16" max="16" width="12.25" style="29" customWidth="1"/>
    <col min="17" max="17" width="14.625" style="15" customWidth="1"/>
    <col min="18" max="18" width="16.875" style="6" bestFit="1" customWidth="1"/>
    <col min="19" max="19" width="11.25" style="29" customWidth="1"/>
    <col min="20" max="20" width="13.625" style="29" customWidth="1"/>
    <col min="21" max="21" width="9.125" style="29" bestFit="1" customWidth="1"/>
    <col min="22" max="22" width="17.125" style="6" customWidth="1"/>
    <col min="23" max="24" width="17.25" style="6" customWidth="1"/>
    <col min="25" max="25" width="15.375" style="6" customWidth="1"/>
    <col min="26" max="16384" width="9" style="6"/>
  </cols>
  <sheetData>
    <row r="1" spans="1:25" s="11" customFormat="1" ht="17.45" customHeight="1">
      <c r="A1" s="11" t="s">
        <v>39</v>
      </c>
    </row>
    <row r="2" spans="1:25" s="11" customFormat="1" ht="17.45" customHeight="1">
      <c r="A2" s="11" t="s">
        <v>82</v>
      </c>
    </row>
    <row r="3" spans="1:25" s="11" customFormat="1" ht="17.45" customHeight="1">
      <c r="A3" s="16" t="s">
        <v>40</v>
      </c>
      <c r="B3" s="16"/>
      <c r="C3" s="16"/>
      <c r="D3" s="16"/>
      <c r="E3" s="16"/>
      <c r="F3" s="16"/>
    </row>
    <row r="4" spans="1:25" s="11" customFormat="1" ht="17.45" customHeight="1">
      <c r="A4" s="273" t="s">
        <v>0</v>
      </c>
      <c r="B4" s="274" t="s">
        <v>56</v>
      </c>
      <c r="C4" s="274"/>
      <c r="D4" s="274"/>
      <c r="E4" s="274"/>
      <c r="F4" s="274"/>
      <c r="G4" s="274" t="s">
        <v>55</v>
      </c>
      <c r="H4" s="274"/>
      <c r="I4" s="275"/>
      <c r="J4" s="275"/>
      <c r="K4" s="275"/>
      <c r="L4" s="275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</row>
    <row r="5" spans="1:25" s="15" customFormat="1" ht="17.45" customHeight="1">
      <c r="A5" s="273"/>
      <c r="B5" s="17" t="s">
        <v>1</v>
      </c>
      <c r="C5" s="276" t="s">
        <v>5</v>
      </c>
      <c r="D5" s="277"/>
      <c r="E5" s="277" t="s">
        <v>50</v>
      </c>
      <c r="F5" s="278"/>
      <c r="G5" s="17" t="s">
        <v>1</v>
      </c>
      <c r="H5" s="18" t="s">
        <v>4</v>
      </c>
      <c r="I5" s="277" t="s">
        <v>2</v>
      </c>
      <c r="J5" s="279"/>
      <c r="K5" s="277" t="s">
        <v>2</v>
      </c>
      <c r="L5" s="278"/>
      <c r="M5" s="280" t="s">
        <v>46</v>
      </c>
      <c r="N5" s="280"/>
      <c r="O5" s="280"/>
      <c r="P5" s="281"/>
      <c r="Q5" s="282" t="s">
        <v>3</v>
      </c>
      <c r="R5" s="273" t="s">
        <v>48</v>
      </c>
      <c r="S5" s="273"/>
      <c r="T5" s="276" t="s">
        <v>5</v>
      </c>
      <c r="U5" s="277"/>
      <c r="V5" s="273" t="s">
        <v>50</v>
      </c>
      <c r="W5" s="273"/>
      <c r="X5" s="273"/>
      <c r="Y5" s="273"/>
    </row>
    <row r="6" spans="1:25" s="22" customFormat="1" ht="17.45" customHeight="1">
      <c r="A6" s="273"/>
      <c r="B6" s="19" t="s">
        <v>6</v>
      </c>
      <c r="C6" s="284" t="s">
        <v>49</v>
      </c>
      <c r="D6" s="285"/>
      <c r="E6" s="284" t="s">
        <v>74</v>
      </c>
      <c r="F6" s="286"/>
      <c r="G6" s="19" t="s">
        <v>41</v>
      </c>
      <c r="H6" s="20" t="s">
        <v>42</v>
      </c>
      <c r="I6" s="284" t="s">
        <v>67</v>
      </c>
      <c r="J6" s="285"/>
      <c r="K6" s="284" t="s">
        <v>51</v>
      </c>
      <c r="L6" s="286"/>
      <c r="M6" s="287" t="s">
        <v>45</v>
      </c>
      <c r="N6" s="288"/>
      <c r="O6" s="276" t="s">
        <v>47</v>
      </c>
      <c r="P6" s="21" t="s">
        <v>44</v>
      </c>
      <c r="Q6" s="283"/>
      <c r="R6" s="19" t="s">
        <v>45</v>
      </c>
      <c r="S6" s="21" t="s">
        <v>44</v>
      </c>
      <c r="T6" s="284" t="s">
        <v>54</v>
      </c>
      <c r="U6" s="285"/>
      <c r="V6" s="37" t="s">
        <v>77</v>
      </c>
      <c r="W6" s="37" t="s">
        <v>78</v>
      </c>
      <c r="X6" s="271" t="s">
        <v>79</v>
      </c>
      <c r="Y6" s="271"/>
    </row>
    <row r="7" spans="1:25" s="15" customFormat="1" ht="17.45" customHeight="1">
      <c r="A7" s="273"/>
      <c r="B7" s="23"/>
      <c r="C7" s="18" t="s">
        <v>8</v>
      </c>
      <c r="D7" s="17" t="s">
        <v>44</v>
      </c>
      <c r="E7" s="18" t="s">
        <v>8</v>
      </c>
      <c r="F7" s="24" t="s">
        <v>44</v>
      </c>
      <c r="G7" s="23"/>
      <c r="H7" s="23"/>
      <c r="I7" s="25" t="s">
        <v>35</v>
      </c>
      <c r="J7" s="25" t="s">
        <v>34</v>
      </c>
      <c r="K7" s="25" t="s">
        <v>35</v>
      </c>
      <c r="L7" s="25" t="s">
        <v>34</v>
      </c>
      <c r="M7" s="14" t="s">
        <v>35</v>
      </c>
      <c r="N7" s="14" t="s">
        <v>34</v>
      </c>
      <c r="O7" s="289"/>
      <c r="P7" s="26"/>
      <c r="Q7" s="27" t="s">
        <v>34</v>
      </c>
      <c r="R7" s="23"/>
      <c r="S7" s="28"/>
      <c r="T7" s="18" t="s">
        <v>8</v>
      </c>
      <c r="U7" s="17" t="s">
        <v>44</v>
      </c>
      <c r="V7" s="14" t="s">
        <v>8</v>
      </c>
      <c r="W7" s="14" t="s">
        <v>8</v>
      </c>
      <c r="X7" s="14" t="s">
        <v>7</v>
      </c>
      <c r="Y7" s="14" t="s">
        <v>44</v>
      </c>
    </row>
    <row r="8" spans="1:25" s="15" customFormat="1" ht="17.45" customHeight="1">
      <c r="A8" s="273"/>
      <c r="B8" s="14" t="s">
        <v>9</v>
      </c>
      <c r="C8" s="273" t="s">
        <v>10</v>
      </c>
      <c r="D8" s="273"/>
      <c r="E8" s="273" t="s">
        <v>11</v>
      </c>
      <c r="F8" s="273"/>
      <c r="G8" s="14" t="s">
        <v>43</v>
      </c>
      <c r="H8" s="14" t="s">
        <v>12</v>
      </c>
      <c r="I8" s="290" t="s">
        <v>13</v>
      </c>
      <c r="J8" s="281"/>
      <c r="K8" s="290" t="s">
        <v>52</v>
      </c>
      <c r="L8" s="281"/>
      <c r="M8" s="290" t="s">
        <v>53</v>
      </c>
      <c r="N8" s="280"/>
      <c r="O8" s="280"/>
      <c r="P8" s="281"/>
      <c r="Q8" s="14" t="s">
        <v>36</v>
      </c>
      <c r="R8" s="290" t="s">
        <v>57</v>
      </c>
      <c r="S8" s="281"/>
      <c r="T8" s="273" t="s">
        <v>65</v>
      </c>
      <c r="U8" s="273"/>
      <c r="V8" s="290" t="s">
        <v>66</v>
      </c>
      <c r="W8" s="280"/>
      <c r="X8" s="280"/>
      <c r="Y8" s="281"/>
    </row>
    <row r="9" spans="1:25" s="3" customFormat="1" ht="17.45" customHeight="1">
      <c r="A9" s="38" t="s">
        <v>14</v>
      </c>
      <c r="B9" s="13">
        <f>SUM(B10:B16)</f>
        <v>0</v>
      </c>
      <c r="C9" s="13">
        <f>SUM(C10:C16)</f>
        <v>0</v>
      </c>
      <c r="D9" s="9" t="e">
        <f t="shared" ref="D9:D29" si="0">C9*100/B9</f>
        <v>#DIV/0!</v>
      </c>
      <c r="E9" s="13">
        <f>SUM(E10:E16)</f>
        <v>0</v>
      </c>
      <c r="F9" s="9" t="e">
        <f>E9*100/C9</f>
        <v>#DIV/0!</v>
      </c>
      <c r="G9" s="13">
        <f t="shared" ref="G9:L9" si="1">SUM(G10:G16)</f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9">
        <f>I9+K9</f>
        <v>0</v>
      </c>
      <c r="N9" s="9">
        <f>J9+L9</f>
        <v>0</v>
      </c>
      <c r="O9" s="9">
        <f>M9+N9</f>
        <v>0</v>
      </c>
      <c r="P9" s="9" t="e">
        <f>O9*100/G9</f>
        <v>#DIV/0!</v>
      </c>
      <c r="Q9" s="2"/>
      <c r="R9" s="9">
        <f>G9-O9</f>
        <v>0</v>
      </c>
      <c r="S9" s="9" t="e">
        <f>R9*100/G9</f>
        <v>#DIV/0!</v>
      </c>
      <c r="T9" s="13">
        <f>SUM(T10:T16)</f>
        <v>0</v>
      </c>
      <c r="U9" s="9" t="e">
        <f>T9*100/O9</f>
        <v>#DIV/0!</v>
      </c>
      <c r="V9" s="13">
        <f>SUM(V10:V16)</f>
        <v>0</v>
      </c>
      <c r="W9" s="13">
        <f>SUM(W10:W16)</f>
        <v>0</v>
      </c>
      <c r="X9" s="13">
        <f>V9+W9</f>
        <v>0</v>
      </c>
      <c r="Y9" s="9" t="e">
        <f t="shared" ref="Y9:Y29" si="2">W9*100/T9</f>
        <v>#DIV/0!</v>
      </c>
    </row>
    <row r="10" spans="1:25" ht="17.45" customHeight="1">
      <c r="A10" s="4" t="s">
        <v>15</v>
      </c>
      <c r="B10" s="1"/>
      <c r="C10" s="1"/>
      <c r="D10" s="1" t="e">
        <f t="shared" si="0"/>
        <v>#DIV/0!</v>
      </c>
      <c r="E10" s="1"/>
      <c r="F10" s="1" t="e">
        <f>E10*100/C10</f>
        <v>#DIV/0!</v>
      </c>
      <c r="G10" s="1"/>
      <c r="H10" s="1"/>
      <c r="I10" s="1"/>
      <c r="J10" s="1"/>
      <c r="K10" s="1"/>
      <c r="L10" s="1"/>
      <c r="M10" s="1">
        <f>I10+K10</f>
        <v>0</v>
      </c>
      <c r="N10" s="1">
        <f>J10+L10</f>
        <v>0</v>
      </c>
      <c r="O10" s="1">
        <f>M10+N10</f>
        <v>0</v>
      </c>
      <c r="P10" s="1" t="e">
        <f>O10*100/G10</f>
        <v>#DIV/0!</v>
      </c>
      <c r="Q10" s="5"/>
      <c r="R10" s="1">
        <f t="shared" ref="R10:R29" si="3">G10-O10</f>
        <v>0</v>
      </c>
      <c r="S10" s="1" t="e">
        <f t="shared" ref="S10:S29" si="4">R10*100/G10</f>
        <v>#DIV/0!</v>
      </c>
      <c r="T10" s="1"/>
      <c r="U10" s="1" t="e">
        <f t="shared" ref="U10:U29" si="5">T10*100/O10</f>
        <v>#DIV/0!</v>
      </c>
      <c r="V10" s="1"/>
      <c r="W10" s="1"/>
      <c r="X10" s="1"/>
      <c r="Y10" s="1" t="e">
        <f t="shared" si="2"/>
        <v>#DIV/0!</v>
      </c>
    </row>
    <row r="11" spans="1:25" ht="17.45" customHeight="1">
      <c r="A11" s="4" t="s">
        <v>16</v>
      </c>
      <c r="B11" s="1"/>
      <c r="C11" s="1"/>
      <c r="D11" s="1" t="e">
        <f t="shared" si="0"/>
        <v>#DIV/0!</v>
      </c>
      <c r="E11" s="1"/>
      <c r="F11" s="1" t="e">
        <f t="shared" ref="F11:F29" si="6">E11*100/C11</f>
        <v>#DIV/0!</v>
      </c>
      <c r="G11" s="1"/>
      <c r="H11" s="1"/>
      <c r="I11" s="1"/>
      <c r="J11" s="1"/>
      <c r="K11" s="1"/>
      <c r="L11" s="1"/>
      <c r="M11" s="1">
        <f t="shared" ref="M11:N29" si="7">I11+K11</f>
        <v>0</v>
      </c>
      <c r="N11" s="1">
        <f t="shared" si="7"/>
        <v>0</v>
      </c>
      <c r="O11" s="1">
        <f t="shared" ref="O11:O28" si="8">M11+N11</f>
        <v>0</v>
      </c>
      <c r="P11" s="1" t="e">
        <f t="shared" ref="P11:P29" si="9">O11*100/G11</f>
        <v>#DIV/0!</v>
      </c>
      <c r="Q11" s="5"/>
      <c r="R11" s="1">
        <f t="shared" si="3"/>
        <v>0</v>
      </c>
      <c r="S11" s="1" t="e">
        <f t="shared" si="4"/>
        <v>#DIV/0!</v>
      </c>
      <c r="T11" s="1"/>
      <c r="U11" s="1" t="e">
        <f t="shared" si="5"/>
        <v>#DIV/0!</v>
      </c>
      <c r="V11" s="1"/>
      <c r="W11" s="1"/>
      <c r="X11" s="1"/>
      <c r="Y11" s="1" t="e">
        <f t="shared" si="2"/>
        <v>#DIV/0!</v>
      </c>
    </row>
    <row r="12" spans="1:25" ht="17.45" customHeight="1">
      <c r="A12" s="4" t="s">
        <v>17</v>
      </c>
      <c r="B12" s="1"/>
      <c r="C12" s="1"/>
      <c r="D12" s="1" t="e">
        <f t="shared" si="0"/>
        <v>#DIV/0!</v>
      </c>
      <c r="E12" s="1"/>
      <c r="F12" s="1" t="e">
        <f t="shared" si="6"/>
        <v>#DIV/0!</v>
      </c>
      <c r="H12" s="1"/>
      <c r="I12" s="1"/>
      <c r="J12" s="1"/>
      <c r="K12" s="1"/>
      <c r="L12" s="1"/>
      <c r="M12" s="1">
        <f t="shared" si="7"/>
        <v>0</v>
      </c>
      <c r="N12" s="1">
        <f t="shared" si="7"/>
        <v>0</v>
      </c>
      <c r="O12" s="1">
        <f t="shared" si="8"/>
        <v>0</v>
      </c>
      <c r="P12" s="1" t="e">
        <f t="shared" si="9"/>
        <v>#DIV/0!</v>
      </c>
      <c r="Q12" s="5"/>
      <c r="R12" s="1">
        <f t="shared" si="3"/>
        <v>0</v>
      </c>
      <c r="S12" s="1" t="e">
        <f t="shared" si="4"/>
        <v>#DIV/0!</v>
      </c>
      <c r="T12" s="1"/>
      <c r="U12" s="1" t="e">
        <f t="shared" si="5"/>
        <v>#DIV/0!</v>
      </c>
      <c r="V12" s="1"/>
      <c r="W12" s="1"/>
      <c r="X12" s="1"/>
      <c r="Y12" s="1" t="e">
        <f t="shared" si="2"/>
        <v>#DIV/0!</v>
      </c>
    </row>
    <row r="13" spans="1:25" ht="30">
      <c r="A13" s="7" t="s">
        <v>18</v>
      </c>
      <c r="B13" s="1"/>
      <c r="C13" s="1"/>
      <c r="D13" s="1" t="e">
        <f t="shared" si="0"/>
        <v>#DIV/0!</v>
      </c>
      <c r="E13" s="1"/>
      <c r="F13" s="1" t="e">
        <f t="shared" si="6"/>
        <v>#DIV/0!</v>
      </c>
      <c r="G13" s="1"/>
      <c r="H13" s="1"/>
      <c r="I13" s="1"/>
      <c r="J13" s="1"/>
      <c r="K13" s="1"/>
      <c r="L13" s="1"/>
      <c r="M13" s="1">
        <f t="shared" si="7"/>
        <v>0</v>
      </c>
      <c r="N13" s="1">
        <f t="shared" si="7"/>
        <v>0</v>
      </c>
      <c r="O13" s="1">
        <f t="shared" si="8"/>
        <v>0</v>
      </c>
      <c r="P13" s="1" t="e">
        <f t="shared" si="9"/>
        <v>#DIV/0!</v>
      </c>
      <c r="Q13" s="5"/>
      <c r="R13" s="1">
        <f t="shared" si="3"/>
        <v>0</v>
      </c>
      <c r="S13" s="1" t="e">
        <f t="shared" si="4"/>
        <v>#DIV/0!</v>
      </c>
      <c r="T13" s="1"/>
      <c r="U13" s="1" t="e">
        <f t="shared" si="5"/>
        <v>#DIV/0!</v>
      </c>
      <c r="V13" s="1"/>
      <c r="W13" s="1"/>
      <c r="X13" s="1"/>
      <c r="Y13" s="1" t="e">
        <f t="shared" si="2"/>
        <v>#DIV/0!</v>
      </c>
    </row>
    <row r="14" spans="1:25" ht="17.45" customHeight="1">
      <c r="A14" s="4" t="s">
        <v>19</v>
      </c>
      <c r="B14" s="1"/>
      <c r="C14" s="1"/>
      <c r="D14" s="1" t="e">
        <f t="shared" si="0"/>
        <v>#DIV/0!</v>
      </c>
      <c r="E14" s="1"/>
      <c r="F14" s="1" t="e">
        <f t="shared" si="6"/>
        <v>#DIV/0!</v>
      </c>
      <c r="G14" s="1"/>
      <c r="H14" s="1"/>
      <c r="I14" s="1"/>
      <c r="J14" s="1"/>
      <c r="K14" s="1"/>
      <c r="L14" s="1"/>
      <c r="M14" s="1">
        <f t="shared" si="7"/>
        <v>0</v>
      </c>
      <c r="N14" s="1">
        <f t="shared" si="7"/>
        <v>0</v>
      </c>
      <c r="O14" s="1">
        <f t="shared" si="8"/>
        <v>0</v>
      </c>
      <c r="P14" s="1" t="e">
        <f t="shared" si="9"/>
        <v>#DIV/0!</v>
      </c>
      <c r="Q14" s="5"/>
      <c r="R14" s="1">
        <f t="shared" si="3"/>
        <v>0</v>
      </c>
      <c r="S14" s="1" t="e">
        <f t="shared" si="4"/>
        <v>#DIV/0!</v>
      </c>
      <c r="T14" s="1"/>
      <c r="U14" s="1" t="e">
        <f t="shared" si="5"/>
        <v>#DIV/0!</v>
      </c>
      <c r="V14" s="1"/>
      <c r="W14" s="1"/>
      <c r="X14" s="1"/>
      <c r="Y14" s="1" t="e">
        <f t="shared" si="2"/>
        <v>#DIV/0!</v>
      </c>
    </row>
    <row r="15" spans="1:25" ht="17.45" customHeight="1">
      <c r="A15" s="4" t="s">
        <v>20</v>
      </c>
      <c r="B15" s="1"/>
      <c r="C15" s="1"/>
      <c r="D15" s="1" t="e">
        <f t="shared" si="0"/>
        <v>#DIV/0!</v>
      </c>
      <c r="E15" s="1"/>
      <c r="F15" s="1" t="e">
        <f t="shared" si="6"/>
        <v>#DIV/0!</v>
      </c>
      <c r="G15" s="1"/>
      <c r="H15" s="1"/>
      <c r="I15" s="1"/>
      <c r="J15" s="1"/>
      <c r="K15" s="1"/>
      <c r="L15" s="1"/>
      <c r="M15" s="1">
        <f t="shared" si="7"/>
        <v>0</v>
      </c>
      <c r="N15" s="1">
        <f t="shared" si="7"/>
        <v>0</v>
      </c>
      <c r="O15" s="1">
        <f t="shared" si="8"/>
        <v>0</v>
      </c>
      <c r="P15" s="1" t="e">
        <f t="shared" si="9"/>
        <v>#DIV/0!</v>
      </c>
      <c r="Q15" s="5"/>
      <c r="R15" s="1">
        <f t="shared" si="3"/>
        <v>0</v>
      </c>
      <c r="S15" s="1" t="e">
        <f t="shared" si="4"/>
        <v>#DIV/0!</v>
      </c>
      <c r="T15" s="1"/>
      <c r="U15" s="1" t="e">
        <f t="shared" si="5"/>
        <v>#DIV/0!</v>
      </c>
      <c r="V15" s="1"/>
      <c r="W15" s="1"/>
      <c r="X15" s="1"/>
      <c r="Y15" s="1" t="e">
        <f t="shared" si="2"/>
        <v>#DIV/0!</v>
      </c>
    </row>
    <row r="16" spans="1:25" ht="17.45" customHeight="1">
      <c r="A16" s="4" t="s">
        <v>21</v>
      </c>
      <c r="B16" s="1"/>
      <c r="C16" s="1"/>
      <c r="D16" s="1" t="e">
        <f t="shared" si="0"/>
        <v>#DIV/0!</v>
      </c>
      <c r="E16" s="1"/>
      <c r="F16" s="1" t="e">
        <f t="shared" si="6"/>
        <v>#DIV/0!</v>
      </c>
      <c r="G16" s="33"/>
      <c r="H16" s="1"/>
      <c r="I16" s="1"/>
      <c r="J16" s="1"/>
      <c r="K16" s="1"/>
      <c r="L16" s="1"/>
      <c r="M16" s="1">
        <f t="shared" si="7"/>
        <v>0</v>
      </c>
      <c r="N16" s="1">
        <f t="shared" si="7"/>
        <v>0</v>
      </c>
      <c r="O16" s="1">
        <f t="shared" si="8"/>
        <v>0</v>
      </c>
      <c r="P16" s="1" t="e">
        <f t="shared" si="9"/>
        <v>#DIV/0!</v>
      </c>
      <c r="Q16" s="5"/>
      <c r="R16" s="1">
        <f t="shared" si="3"/>
        <v>0</v>
      </c>
      <c r="S16" s="1" t="e">
        <f t="shared" si="4"/>
        <v>#DIV/0!</v>
      </c>
      <c r="T16" s="1"/>
      <c r="U16" s="1" t="e">
        <f t="shared" si="5"/>
        <v>#DIV/0!</v>
      </c>
      <c r="V16" s="1"/>
      <c r="W16" s="1"/>
      <c r="X16" s="1"/>
      <c r="Y16" s="1" t="e">
        <f t="shared" si="2"/>
        <v>#DIV/0!</v>
      </c>
    </row>
    <row r="17" spans="1:25" s="11" customFormat="1" ht="17.45" customHeight="1">
      <c r="A17" s="8" t="s">
        <v>22</v>
      </c>
      <c r="B17" s="9">
        <f>SUM(B18:B28)</f>
        <v>0</v>
      </c>
      <c r="C17" s="9">
        <f>SUM(C18:C28)</f>
        <v>0</v>
      </c>
      <c r="D17" s="9" t="e">
        <f t="shared" si="0"/>
        <v>#DIV/0!</v>
      </c>
      <c r="E17" s="9">
        <f>SUM(E18:E28)</f>
        <v>0</v>
      </c>
      <c r="F17" s="9" t="e">
        <f>E17*100/C17</f>
        <v>#DIV/0!</v>
      </c>
      <c r="G17" s="9">
        <f>SUM(G18:G28)</f>
        <v>0</v>
      </c>
      <c r="H17" s="9">
        <f>SUM(H18:H28)</f>
        <v>0</v>
      </c>
      <c r="I17" s="9">
        <f t="shared" ref="I17:L17" si="10">SUM(I18:I28)</f>
        <v>0</v>
      </c>
      <c r="J17" s="9">
        <f t="shared" si="10"/>
        <v>0</v>
      </c>
      <c r="K17" s="9">
        <f t="shared" si="10"/>
        <v>0</v>
      </c>
      <c r="L17" s="9">
        <f t="shared" si="10"/>
        <v>0</v>
      </c>
      <c r="M17" s="9">
        <f t="shared" si="7"/>
        <v>0</v>
      </c>
      <c r="N17" s="9">
        <f t="shared" si="7"/>
        <v>0</v>
      </c>
      <c r="O17" s="9">
        <f t="shared" si="8"/>
        <v>0</v>
      </c>
      <c r="P17" s="9" t="e">
        <f t="shared" si="9"/>
        <v>#DIV/0!</v>
      </c>
      <c r="Q17" s="10"/>
      <c r="R17" s="9">
        <f t="shared" si="3"/>
        <v>0</v>
      </c>
      <c r="S17" s="9" t="e">
        <f t="shared" si="4"/>
        <v>#DIV/0!</v>
      </c>
      <c r="T17" s="9">
        <f t="shared" ref="T17" si="11">SUM(T18:T28)</f>
        <v>0</v>
      </c>
      <c r="U17" s="9" t="e">
        <f t="shared" si="5"/>
        <v>#DIV/0!</v>
      </c>
      <c r="V17" s="9">
        <f t="shared" ref="V17:W17" si="12">SUM(V18:V28)</f>
        <v>0</v>
      </c>
      <c r="W17" s="9">
        <f t="shared" si="12"/>
        <v>0</v>
      </c>
      <c r="X17" s="9"/>
      <c r="Y17" s="9" t="e">
        <f t="shared" si="2"/>
        <v>#DIV/0!</v>
      </c>
    </row>
    <row r="18" spans="1:25" ht="17.45" customHeight="1">
      <c r="A18" s="12" t="s">
        <v>23</v>
      </c>
      <c r="B18" s="1"/>
      <c r="C18" s="1"/>
      <c r="D18" s="1" t="e">
        <f t="shared" si="0"/>
        <v>#DIV/0!</v>
      </c>
      <c r="E18" s="1"/>
      <c r="F18" s="1" t="e">
        <f t="shared" si="6"/>
        <v>#DIV/0!</v>
      </c>
      <c r="G18" s="33"/>
      <c r="H18" s="1"/>
      <c r="I18" s="1"/>
      <c r="J18" s="1"/>
      <c r="K18" s="1"/>
      <c r="L18" s="1"/>
      <c r="M18" s="1">
        <f t="shared" si="7"/>
        <v>0</v>
      </c>
      <c r="N18" s="1">
        <f t="shared" si="7"/>
        <v>0</v>
      </c>
      <c r="O18" s="1">
        <f t="shared" si="8"/>
        <v>0</v>
      </c>
      <c r="P18" s="1" t="e">
        <f t="shared" si="9"/>
        <v>#DIV/0!</v>
      </c>
      <c r="Q18" s="5"/>
      <c r="R18" s="1">
        <f t="shared" si="3"/>
        <v>0</v>
      </c>
      <c r="S18" s="1" t="e">
        <f t="shared" si="4"/>
        <v>#DIV/0!</v>
      </c>
      <c r="T18" s="1"/>
      <c r="U18" s="1" t="e">
        <f t="shared" si="5"/>
        <v>#DIV/0!</v>
      </c>
      <c r="V18" s="1"/>
      <c r="W18" s="1"/>
      <c r="X18" s="1"/>
      <c r="Y18" s="1" t="e">
        <f t="shared" si="2"/>
        <v>#DIV/0!</v>
      </c>
    </row>
    <row r="19" spans="1:25" ht="17.45" customHeight="1">
      <c r="A19" s="12" t="s">
        <v>24</v>
      </c>
      <c r="B19" s="1"/>
      <c r="C19" s="1"/>
      <c r="D19" s="1" t="e">
        <f t="shared" si="0"/>
        <v>#DIV/0!</v>
      </c>
      <c r="E19" s="1"/>
      <c r="F19" s="1" t="e">
        <f t="shared" si="6"/>
        <v>#DIV/0!</v>
      </c>
      <c r="G19" s="33"/>
      <c r="H19" s="1"/>
      <c r="I19" s="1"/>
      <c r="J19" s="1"/>
      <c r="K19" s="1"/>
      <c r="L19" s="1"/>
      <c r="M19" s="1">
        <f t="shared" si="7"/>
        <v>0</v>
      </c>
      <c r="N19" s="1">
        <f t="shared" si="7"/>
        <v>0</v>
      </c>
      <c r="O19" s="1">
        <f t="shared" si="8"/>
        <v>0</v>
      </c>
      <c r="P19" s="1" t="e">
        <f t="shared" si="9"/>
        <v>#DIV/0!</v>
      </c>
      <c r="Q19" s="5"/>
      <c r="R19" s="1">
        <f t="shared" si="3"/>
        <v>0</v>
      </c>
      <c r="S19" s="1" t="e">
        <f t="shared" si="4"/>
        <v>#DIV/0!</v>
      </c>
      <c r="T19" s="1"/>
      <c r="U19" s="1" t="e">
        <f t="shared" si="5"/>
        <v>#DIV/0!</v>
      </c>
      <c r="V19" s="1"/>
      <c r="W19" s="1"/>
      <c r="X19" s="1"/>
      <c r="Y19" s="1" t="e">
        <f t="shared" si="2"/>
        <v>#DIV/0!</v>
      </c>
    </row>
    <row r="20" spans="1:25" ht="17.45" customHeight="1">
      <c r="A20" s="12" t="s">
        <v>25</v>
      </c>
      <c r="B20" s="1"/>
      <c r="C20" s="1"/>
      <c r="D20" s="1" t="e">
        <f t="shared" si="0"/>
        <v>#DIV/0!</v>
      </c>
      <c r="E20" s="1"/>
      <c r="F20" s="1" t="e">
        <f t="shared" si="6"/>
        <v>#DIV/0!</v>
      </c>
      <c r="G20" s="33"/>
      <c r="H20" s="1"/>
      <c r="I20" s="1"/>
      <c r="J20" s="1"/>
      <c r="K20" s="1"/>
      <c r="L20" s="1"/>
      <c r="M20" s="1">
        <f t="shared" si="7"/>
        <v>0</v>
      </c>
      <c r="N20" s="1">
        <f t="shared" si="7"/>
        <v>0</v>
      </c>
      <c r="O20" s="1">
        <f t="shared" si="8"/>
        <v>0</v>
      </c>
      <c r="P20" s="1" t="e">
        <f t="shared" si="9"/>
        <v>#DIV/0!</v>
      </c>
      <c r="Q20" s="5"/>
      <c r="R20" s="1">
        <f t="shared" si="3"/>
        <v>0</v>
      </c>
      <c r="S20" s="1" t="e">
        <f t="shared" si="4"/>
        <v>#DIV/0!</v>
      </c>
      <c r="T20" s="1"/>
      <c r="U20" s="1" t="e">
        <f t="shared" si="5"/>
        <v>#DIV/0!</v>
      </c>
      <c r="V20" s="1"/>
      <c r="W20" s="1"/>
      <c r="X20" s="1"/>
      <c r="Y20" s="1" t="e">
        <f t="shared" si="2"/>
        <v>#DIV/0!</v>
      </c>
    </row>
    <row r="21" spans="1:25" ht="17.45" customHeight="1">
      <c r="A21" s="12" t="s">
        <v>26</v>
      </c>
      <c r="B21" s="1"/>
      <c r="C21" s="1"/>
      <c r="D21" s="1" t="e">
        <f t="shared" si="0"/>
        <v>#DIV/0!</v>
      </c>
      <c r="E21" s="1"/>
      <c r="F21" s="1" t="e">
        <f t="shared" si="6"/>
        <v>#DIV/0!</v>
      </c>
      <c r="G21" s="33"/>
      <c r="H21" s="1"/>
      <c r="I21" s="1"/>
      <c r="J21" s="1"/>
      <c r="K21" s="1"/>
      <c r="L21" s="1"/>
      <c r="M21" s="1">
        <f t="shared" si="7"/>
        <v>0</v>
      </c>
      <c r="N21" s="1">
        <f t="shared" si="7"/>
        <v>0</v>
      </c>
      <c r="O21" s="1">
        <f t="shared" si="8"/>
        <v>0</v>
      </c>
      <c r="P21" s="1" t="e">
        <f t="shared" si="9"/>
        <v>#DIV/0!</v>
      </c>
      <c r="Q21" s="5"/>
      <c r="R21" s="1">
        <f t="shared" si="3"/>
        <v>0</v>
      </c>
      <c r="S21" s="1" t="e">
        <f t="shared" si="4"/>
        <v>#DIV/0!</v>
      </c>
      <c r="T21" s="1"/>
      <c r="U21" s="1" t="e">
        <f t="shared" si="5"/>
        <v>#DIV/0!</v>
      </c>
      <c r="V21" s="1"/>
      <c r="W21" s="1"/>
      <c r="X21" s="1"/>
      <c r="Y21" s="1" t="e">
        <f t="shared" si="2"/>
        <v>#DIV/0!</v>
      </c>
    </row>
    <row r="22" spans="1:25" ht="17.45" customHeight="1">
      <c r="A22" s="12" t="s">
        <v>27</v>
      </c>
      <c r="B22" s="1"/>
      <c r="C22" s="1"/>
      <c r="D22" s="1" t="e">
        <f t="shared" si="0"/>
        <v>#DIV/0!</v>
      </c>
      <c r="E22" s="1"/>
      <c r="F22" s="1" t="e">
        <f t="shared" si="6"/>
        <v>#DIV/0!</v>
      </c>
      <c r="G22" s="33"/>
      <c r="H22" s="1"/>
      <c r="I22" s="1"/>
      <c r="J22" s="1"/>
      <c r="K22" s="1"/>
      <c r="L22" s="1"/>
      <c r="M22" s="1">
        <f t="shared" si="7"/>
        <v>0</v>
      </c>
      <c r="N22" s="1">
        <f t="shared" si="7"/>
        <v>0</v>
      </c>
      <c r="O22" s="1">
        <f t="shared" si="8"/>
        <v>0</v>
      </c>
      <c r="P22" s="1" t="e">
        <f t="shared" si="9"/>
        <v>#DIV/0!</v>
      </c>
      <c r="Q22" s="5"/>
      <c r="R22" s="1">
        <f t="shared" si="3"/>
        <v>0</v>
      </c>
      <c r="S22" s="1" t="e">
        <f t="shared" si="4"/>
        <v>#DIV/0!</v>
      </c>
      <c r="T22" s="1"/>
      <c r="U22" s="1" t="e">
        <f t="shared" si="5"/>
        <v>#DIV/0!</v>
      </c>
      <c r="V22" s="1"/>
      <c r="W22" s="1"/>
      <c r="X22" s="1"/>
      <c r="Y22" s="1" t="e">
        <f t="shared" si="2"/>
        <v>#DIV/0!</v>
      </c>
    </row>
    <row r="23" spans="1:25" ht="17.45" customHeight="1">
      <c r="A23" s="12" t="s">
        <v>28</v>
      </c>
      <c r="B23" s="1"/>
      <c r="C23" s="1"/>
      <c r="D23" s="1" t="e">
        <f t="shared" si="0"/>
        <v>#DIV/0!</v>
      </c>
      <c r="E23" s="1"/>
      <c r="F23" s="1" t="e">
        <f t="shared" si="6"/>
        <v>#DIV/0!</v>
      </c>
      <c r="G23" s="33"/>
      <c r="H23" s="1"/>
      <c r="I23" s="1"/>
      <c r="J23" s="1"/>
      <c r="K23" s="1"/>
      <c r="L23" s="1"/>
      <c r="M23" s="1">
        <f t="shared" si="7"/>
        <v>0</v>
      </c>
      <c r="N23" s="1">
        <f t="shared" si="7"/>
        <v>0</v>
      </c>
      <c r="O23" s="1">
        <f>M23+N23</f>
        <v>0</v>
      </c>
      <c r="P23" s="1" t="e">
        <f t="shared" si="9"/>
        <v>#DIV/0!</v>
      </c>
      <c r="Q23" s="5"/>
      <c r="R23" s="1">
        <f t="shared" si="3"/>
        <v>0</v>
      </c>
      <c r="S23" s="1" t="e">
        <f t="shared" si="4"/>
        <v>#DIV/0!</v>
      </c>
      <c r="T23" s="1"/>
      <c r="U23" s="1" t="e">
        <f t="shared" si="5"/>
        <v>#DIV/0!</v>
      </c>
      <c r="V23" s="1"/>
      <c r="W23" s="1"/>
      <c r="X23" s="1"/>
      <c r="Y23" s="1" t="e">
        <f t="shared" si="2"/>
        <v>#DIV/0!</v>
      </c>
    </row>
    <row r="24" spans="1:25" ht="17.45" customHeight="1">
      <c r="A24" s="12" t="s">
        <v>29</v>
      </c>
      <c r="B24" s="1"/>
      <c r="C24" s="1"/>
      <c r="D24" s="1" t="e">
        <f t="shared" si="0"/>
        <v>#DIV/0!</v>
      </c>
      <c r="E24" s="1"/>
      <c r="F24" s="1" t="e">
        <f t="shared" si="6"/>
        <v>#DIV/0!</v>
      </c>
      <c r="G24" s="33"/>
      <c r="H24" s="1"/>
      <c r="I24" s="1"/>
      <c r="J24" s="1"/>
      <c r="K24" s="1"/>
      <c r="L24" s="1"/>
      <c r="M24" s="1">
        <f t="shared" si="7"/>
        <v>0</v>
      </c>
      <c r="N24" s="1">
        <f t="shared" si="7"/>
        <v>0</v>
      </c>
      <c r="O24" s="1">
        <f t="shared" si="8"/>
        <v>0</v>
      </c>
      <c r="P24" s="1" t="e">
        <f t="shared" si="9"/>
        <v>#DIV/0!</v>
      </c>
      <c r="Q24" s="5"/>
      <c r="R24" s="1">
        <f t="shared" si="3"/>
        <v>0</v>
      </c>
      <c r="S24" s="1" t="e">
        <f t="shared" si="4"/>
        <v>#DIV/0!</v>
      </c>
      <c r="T24" s="1"/>
      <c r="U24" s="1" t="e">
        <f t="shared" si="5"/>
        <v>#DIV/0!</v>
      </c>
      <c r="V24" s="1"/>
      <c r="W24" s="1"/>
      <c r="X24" s="1"/>
      <c r="Y24" s="1" t="e">
        <f t="shared" si="2"/>
        <v>#DIV/0!</v>
      </c>
    </row>
    <row r="25" spans="1:25" ht="17.45" customHeight="1">
      <c r="A25" s="12" t="s">
        <v>30</v>
      </c>
      <c r="B25" s="1"/>
      <c r="C25" s="1"/>
      <c r="D25" s="1" t="e">
        <f t="shared" si="0"/>
        <v>#DIV/0!</v>
      </c>
      <c r="E25" s="1"/>
      <c r="F25" s="1" t="e">
        <f t="shared" si="6"/>
        <v>#DIV/0!</v>
      </c>
      <c r="G25" s="33"/>
      <c r="H25" s="1"/>
      <c r="I25" s="1"/>
      <c r="J25" s="1"/>
      <c r="K25" s="1"/>
      <c r="L25" s="1"/>
      <c r="M25" s="1">
        <f t="shared" si="7"/>
        <v>0</v>
      </c>
      <c r="N25" s="1">
        <f t="shared" si="7"/>
        <v>0</v>
      </c>
      <c r="O25" s="1">
        <f t="shared" si="8"/>
        <v>0</v>
      </c>
      <c r="P25" s="1" t="e">
        <f t="shared" si="9"/>
        <v>#DIV/0!</v>
      </c>
      <c r="Q25" s="5"/>
      <c r="R25" s="1">
        <f t="shared" si="3"/>
        <v>0</v>
      </c>
      <c r="S25" s="1" t="e">
        <f t="shared" si="4"/>
        <v>#DIV/0!</v>
      </c>
      <c r="T25" s="1"/>
      <c r="U25" s="1" t="e">
        <f t="shared" si="5"/>
        <v>#DIV/0!</v>
      </c>
      <c r="V25" s="1"/>
      <c r="W25" s="1"/>
      <c r="X25" s="1"/>
      <c r="Y25" s="1" t="e">
        <f t="shared" si="2"/>
        <v>#DIV/0!</v>
      </c>
    </row>
    <row r="26" spans="1:25" ht="17.45" customHeight="1">
      <c r="A26" s="12" t="s">
        <v>31</v>
      </c>
      <c r="B26" s="1"/>
      <c r="C26" s="1"/>
      <c r="D26" s="1" t="e">
        <f t="shared" si="0"/>
        <v>#DIV/0!</v>
      </c>
      <c r="E26" s="1"/>
      <c r="F26" s="1" t="e">
        <f t="shared" si="6"/>
        <v>#DIV/0!</v>
      </c>
      <c r="G26" s="33"/>
      <c r="H26" s="1"/>
      <c r="I26" s="1"/>
      <c r="J26" s="1"/>
      <c r="K26" s="1"/>
      <c r="L26" s="1"/>
      <c r="M26" s="1">
        <f t="shared" si="7"/>
        <v>0</v>
      </c>
      <c r="N26" s="1">
        <f t="shared" si="7"/>
        <v>0</v>
      </c>
      <c r="O26" s="1">
        <f t="shared" si="8"/>
        <v>0</v>
      </c>
      <c r="P26" s="1" t="e">
        <f t="shared" si="9"/>
        <v>#DIV/0!</v>
      </c>
      <c r="Q26" s="5"/>
      <c r="R26" s="1">
        <f t="shared" si="3"/>
        <v>0</v>
      </c>
      <c r="S26" s="1" t="e">
        <f t="shared" si="4"/>
        <v>#DIV/0!</v>
      </c>
      <c r="T26" s="1"/>
      <c r="U26" s="1" t="e">
        <f t="shared" si="5"/>
        <v>#DIV/0!</v>
      </c>
      <c r="V26" s="1"/>
      <c r="W26" s="1"/>
      <c r="X26" s="1"/>
      <c r="Y26" s="1" t="e">
        <f t="shared" si="2"/>
        <v>#DIV/0!</v>
      </c>
    </row>
    <row r="27" spans="1:25" ht="17.45" customHeight="1">
      <c r="A27" s="12" t="s">
        <v>32</v>
      </c>
      <c r="B27" s="1"/>
      <c r="C27" s="1"/>
      <c r="D27" s="1" t="e">
        <f t="shared" si="0"/>
        <v>#DIV/0!</v>
      </c>
      <c r="E27" s="1"/>
      <c r="F27" s="1" t="e">
        <f t="shared" si="6"/>
        <v>#DIV/0!</v>
      </c>
      <c r="G27" s="33"/>
      <c r="H27" s="1"/>
      <c r="I27" s="1"/>
      <c r="J27" s="1"/>
      <c r="K27" s="1"/>
      <c r="L27" s="1"/>
      <c r="M27" s="1">
        <f t="shared" si="7"/>
        <v>0</v>
      </c>
      <c r="N27" s="1">
        <f t="shared" si="7"/>
        <v>0</v>
      </c>
      <c r="O27" s="1">
        <f t="shared" si="8"/>
        <v>0</v>
      </c>
      <c r="P27" s="1" t="e">
        <f t="shared" si="9"/>
        <v>#DIV/0!</v>
      </c>
      <c r="Q27" s="5"/>
      <c r="R27" s="1">
        <f t="shared" si="3"/>
        <v>0</v>
      </c>
      <c r="S27" s="1" t="e">
        <f t="shared" si="4"/>
        <v>#DIV/0!</v>
      </c>
      <c r="T27" s="1"/>
      <c r="U27" s="1" t="e">
        <f t="shared" si="5"/>
        <v>#DIV/0!</v>
      </c>
      <c r="V27" s="1"/>
      <c r="W27" s="1"/>
      <c r="X27" s="1"/>
      <c r="Y27" s="1" t="e">
        <f t="shared" si="2"/>
        <v>#DIV/0!</v>
      </c>
    </row>
    <row r="28" spans="1:25" ht="17.45" customHeight="1">
      <c r="A28" s="12" t="s">
        <v>73</v>
      </c>
      <c r="B28" s="1"/>
      <c r="C28" s="1"/>
      <c r="D28" s="1" t="e">
        <f t="shared" si="0"/>
        <v>#DIV/0!</v>
      </c>
      <c r="E28" s="1"/>
      <c r="F28" s="1" t="e">
        <f t="shared" si="6"/>
        <v>#DIV/0!</v>
      </c>
      <c r="G28" s="1"/>
      <c r="H28" s="1"/>
      <c r="I28" s="1"/>
      <c r="J28" s="1"/>
      <c r="K28" s="1"/>
      <c r="L28" s="1"/>
      <c r="M28" s="1">
        <f t="shared" si="7"/>
        <v>0</v>
      </c>
      <c r="N28" s="1">
        <f t="shared" si="7"/>
        <v>0</v>
      </c>
      <c r="O28" s="1">
        <f t="shared" si="8"/>
        <v>0</v>
      </c>
      <c r="P28" s="1" t="e">
        <f t="shared" si="9"/>
        <v>#DIV/0!</v>
      </c>
      <c r="Q28" s="5"/>
      <c r="R28" s="1">
        <f t="shared" si="3"/>
        <v>0</v>
      </c>
      <c r="S28" s="1" t="e">
        <f t="shared" si="4"/>
        <v>#DIV/0!</v>
      </c>
      <c r="T28" s="1"/>
      <c r="U28" s="1" t="e">
        <f t="shared" si="5"/>
        <v>#DIV/0!</v>
      </c>
      <c r="V28" s="1"/>
      <c r="W28" s="1"/>
      <c r="X28" s="1"/>
      <c r="Y28" s="1" t="e">
        <f t="shared" si="2"/>
        <v>#DIV/0!</v>
      </c>
    </row>
    <row r="29" spans="1:25" s="11" customFormat="1" ht="17.45" customHeight="1">
      <c r="A29" s="2" t="s">
        <v>33</v>
      </c>
      <c r="B29" s="9">
        <f>B9+B17</f>
        <v>0</v>
      </c>
      <c r="C29" s="9">
        <f>C9+C17</f>
        <v>0</v>
      </c>
      <c r="D29" s="9" t="e">
        <f t="shared" si="0"/>
        <v>#DIV/0!</v>
      </c>
      <c r="E29" s="9">
        <f>E9+E17</f>
        <v>0</v>
      </c>
      <c r="F29" s="9" t="e">
        <f t="shared" si="6"/>
        <v>#DIV/0!</v>
      </c>
      <c r="G29" s="9">
        <f>G9+G17</f>
        <v>0</v>
      </c>
      <c r="H29" s="9">
        <f>H9+H17</f>
        <v>0</v>
      </c>
      <c r="I29" s="9">
        <f t="shared" ref="I29:L29" si="13">I9+I17</f>
        <v>0</v>
      </c>
      <c r="J29" s="9">
        <f t="shared" si="13"/>
        <v>0</v>
      </c>
      <c r="K29" s="9">
        <f t="shared" si="13"/>
        <v>0</v>
      </c>
      <c r="L29" s="9">
        <f t="shared" si="13"/>
        <v>0</v>
      </c>
      <c r="M29" s="9">
        <f t="shared" si="7"/>
        <v>0</v>
      </c>
      <c r="N29" s="9">
        <f t="shared" si="7"/>
        <v>0</v>
      </c>
      <c r="O29" s="9">
        <f>M29+N29</f>
        <v>0</v>
      </c>
      <c r="P29" s="9" t="e">
        <f t="shared" si="9"/>
        <v>#DIV/0!</v>
      </c>
      <c r="Q29" s="10"/>
      <c r="R29" s="9">
        <f t="shared" si="3"/>
        <v>0</v>
      </c>
      <c r="S29" s="9" t="e">
        <f t="shared" si="4"/>
        <v>#DIV/0!</v>
      </c>
      <c r="T29" s="9">
        <f>T9+T17</f>
        <v>0</v>
      </c>
      <c r="U29" s="9" t="e">
        <f t="shared" si="5"/>
        <v>#DIV/0!</v>
      </c>
      <c r="V29" s="9">
        <f>V9+V17</f>
        <v>0</v>
      </c>
      <c r="W29" s="9">
        <f>W9+W17</f>
        <v>0</v>
      </c>
      <c r="X29" s="9"/>
      <c r="Y29" s="9" t="e">
        <f t="shared" si="2"/>
        <v>#DIV/0!</v>
      </c>
    </row>
    <row r="32" spans="1:25" ht="17.45" customHeight="1">
      <c r="C32" s="291"/>
      <c r="D32" s="291"/>
      <c r="R32" s="292" t="s">
        <v>37</v>
      </c>
      <c r="S32" s="292"/>
      <c r="T32" s="291" t="s">
        <v>38</v>
      </c>
      <c r="U32" s="291"/>
    </row>
    <row r="33" spans="2:25" ht="17.45" customHeight="1">
      <c r="B33" s="30" t="s">
        <v>58</v>
      </c>
      <c r="R33" s="292" t="s">
        <v>37</v>
      </c>
      <c r="S33" s="292"/>
    </row>
    <row r="34" spans="2:25" ht="17.45" customHeight="1">
      <c r="B34" s="295" t="s">
        <v>69</v>
      </c>
      <c r="C34" s="295"/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</row>
    <row r="35" spans="2:25" ht="17.45" customHeight="1">
      <c r="B35" s="295" t="s">
        <v>68</v>
      </c>
      <c r="C35" s="295"/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34"/>
      <c r="X35" s="34"/>
    </row>
    <row r="36" spans="2:25" ht="17.45" customHeight="1">
      <c r="B36" s="294" t="s">
        <v>59</v>
      </c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/>
      <c r="V36" s="294"/>
      <c r="W36" s="34"/>
      <c r="X36" s="34"/>
    </row>
    <row r="37" spans="2:25" ht="21.2" customHeight="1">
      <c r="B37" s="293" t="s">
        <v>60</v>
      </c>
      <c r="C37" s="294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34"/>
      <c r="X37" s="34"/>
    </row>
    <row r="38" spans="2:25" ht="17.45" customHeight="1">
      <c r="B38" s="294" t="s">
        <v>61</v>
      </c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34"/>
      <c r="X38" s="34"/>
      <c r="Y38" s="35"/>
    </row>
    <row r="39" spans="2:25" ht="17.45" customHeight="1">
      <c r="B39" s="296" t="s">
        <v>70</v>
      </c>
      <c r="C39" s="296"/>
      <c r="D39" s="296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34"/>
      <c r="X39" s="34"/>
      <c r="Y39" s="35"/>
    </row>
    <row r="40" spans="2:25" ht="17.45" customHeight="1">
      <c r="B40" s="296" t="s">
        <v>71</v>
      </c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34"/>
      <c r="X40" s="34"/>
      <c r="Y40" s="35"/>
    </row>
    <row r="41" spans="2:25" ht="17.45" customHeight="1">
      <c r="B41" s="294" t="s">
        <v>62</v>
      </c>
      <c r="C41" s="294"/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294"/>
      <c r="U41" s="294"/>
      <c r="V41" s="294"/>
      <c r="W41" s="34"/>
      <c r="X41" s="34"/>
      <c r="Y41" s="35"/>
    </row>
    <row r="42" spans="2:25" ht="17.45" customHeight="1">
      <c r="B42" s="293" t="s">
        <v>63</v>
      </c>
      <c r="C42" s="294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294"/>
      <c r="U42" s="294"/>
      <c r="V42" s="294"/>
      <c r="W42" s="34"/>
      <c r="X42" s="34"/>
      <c r="Y42" s="35"/>
    </row>
    <row r="43" spans="2:25" ht="17.45" customHeight="1">
      <c r="B43" s="294" t="s">
        <v>64</v>
      </c>
      <c r="C43" s="294"/>
      <c r="D43" s="294"/>
      <c r="E43" s="294"/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4"/>
      <c r="S43" s="294"/>
      <c r="T43" s="294"/>
      <c r="U43" s="294"/>
      <c r="V43" s="294"/>
      <c r="W43" s="34"/>
      <c r="X43" s="34"/>
      <c r="Y43" s="35"/>
    </row>
    <row r="44" spans="2:25" ht="17.45" customHeight="1">
      <c r="B44" s="294" t="s">
        <v>72</v>
      </c>
      <c r="C44" s="294"/>
      <c r="D44" s="294"/>
      <c r="E44" s="294"/>
      <c r="F44" s="294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94"/>
      <c r="R44" s="294"/>
      <c r="S44" s="294"/>
      <c r="T44" s="294"/>
      <c r="U44" s="294"/>
      <c r="V44" s="294"/>
      <c r="W44" s="34"/>
      <c r="X44" s="34"/>
      <c r="Y44" s="36"/>
    </row>
    <row r="45" spans="2:25" ht="17.45" customHeight="1">
      <c r="B45" s="294" t="s">
        <v>81</v>
      </c>
      <c r="C45" s="294"/>
      <c r="D45" s="294"/>
      <c r="E45" s="294"/>
      <c r="F45" s="294"/>
      <c r="G45" s="294"/>
      <c r="H45" s="294"/>
      <c r="I45" s="294"/>
      <c r="J45" s="294"/>
      <c r="K45" s="294"/>
      <c r="L45" s="294"/>
      <c r="M45" s="294"/>
      <c r="N45" s="294"/>
      <c r="O45" s="294"/>
      <c r="P45" s="294"/>
      <c r="Q45" s="294"/>
      <c r="R45" s="294"/>
      <c r="S45" s="294"/>
      <c r="T45" s="294"/>
      <c r="U45" s="294"/>
      <c r="V45" s="294"/>
      <c r="W45" s="34"/>
      <c r="X45" s="34"/>
      <c r="Y45" s="35"/>
    </row>
    <row r="46" spans="2:25" ht="17.45" customHeight="1">
      <c r="B46" s="294" t="s">
        <v>80</v>
      </c>
      <c r="C46" s="294"/>
      <c r="D46" s="294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  <c r="S46" s="294"/>
      <c r="T46" s="294"/>
      <c r="U46" s="294"/>
      <c r="V46" s="294"/>
    </row>
    <row r="47" spans="2:25" ht="17.45" customHeight="1">
      <c r="B47" s="39" t="s">
        <v>90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2:25" s="32" customFormat="1" ht="17.45" customHeight="1">
      <c r="B48" s="272" t="s">
        <v>76</v>
      </c>
      <c r="C48" s="272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</row>
  </sheetData>
  <mergeCells count="46">
    <mergeCell ref="B38:V38"/>
    <mergeCell ref="B46:V46"/>
    <mergeCell ref="B40:V40"/>
    <mergeCell ref="B41:V41"/>
    <mergeCell ref="B42:V42"/>
    <mergeCell ref="B43:V43"/>
    <mergeCell ref="B44:V44"/>
    <mergeCell ref="B45:V45"/>
    <mergeCell ref="B39:V39"/>
    <mergeCell ref="V8:Y8"/>
    <mergeCell ref="C32:D32"/>
    <mergeCell ref="R32:S32"/>
    <mergeCell ref="T32:U32"/>
    <mergeCell ref="B37:V37"/>
    <mergeCell ref="B34:V34"/>
    <mergeCell ref="B35:V35"/>
    <mergeCell ref="B36:V36"/>
    <mergeCell ref="R33:S33"/>
    <mergeCell ref="C8:D8"/>
    <mergeCell ref="E8:F8"/>
    <mergeCell ref="I8:J8"/>
    <mergeCell ref="K8:L8"/>
    <mergeCell ref="M8:P8"/>
    <mergeCell ref="R8:S8"/>
    <mergeCell ref="T8:U8"/>
    <mergeCell ref="K6:L6"/>
    <mergeCell ref="M6:N6"/>
    <mergeCell ref="O6:O7"/>
    <mergeCell ref="T6:U6"/>
    <mergeCell ref="I6:J6"/>
    <mergeCell ref="X6:Y6"/>
    <mergeCell ref="B48:V48"/>
    <mergeCell ref="A4:A8"/>
    <mergeCell ref="B4:F4"/>
    <mergeCell ref="G4:Y4"/>
    <mergeCell ref="C5:D5"/>
    <mergeCell ref="E5:F5"/>
    <mergeCell ref="I5:J5"/>
    <mergeCell ref="K5:L5"/>
    <mergeCell ref="M5:P5"/>
    <mergeCell ref="Q5:Q6"/>
    <mergeCell ref="R5:S5"/>
    <mergeCell ref="T5:U5"/>
    <mergeCell ref="V5:Y5"/>
    <mergeCell ref="C6:D6"/>
    <mergeCell ref="E6:F6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BE50"/>
  <sheetViews>
    <sheetView zoomScale="80" zoomScaleNormal="80" workbookViewId="0">
      <pane xSplit="1" ySplit="8" topLeftCell="X9" activePane="bottomRight" state="frozen"/>
      <selection pane="topRight" activeCell="B1" sqref="B1"/>
      <selection pane="bottomLeft" activeCell="A9" sqref="A9"/>
      <selection pane="bottomRight" activeCell="AI17" sqref="AI17:AI28"/>
    </sheetView>
  </sheetViews>
  <sheetFormatPr defaultColWidth="9" defaultRowHeight="15.75"/>
  <cols>
    <col min="1" max="1" width="37.5" style="57" customWidth="1"/>
    <col min="2" max="2" width="18" style="57" hidden="1" customWidth="1"/>
    <col min="3" max="3" width="18" style="64" hidden="1" customWidth="1"/>
    <col min="4" max="4" width="9.25" style="64" hidden="1" customWidth="1"/>
    <col min="5" max="5" width="18" style="71" hidden="1" customWidth="1"/>
    <col min="6" max="6" width="9.25" style="57" hidden="1" customWidth="1"/>
    <col min="7" max="7" width="11.75" style="57" hidden="1" customWidth="1"/>
    <col min="8" max="8" width="20.375" style="57" bestFit="1" customWidth="1"/>
    <col min="9" max="9" width="18" style="57" bestFit="1" customWidth="1"/>
    <col min="10" max="10" width="14.5" style="57" bestFit="1" customWidth="1"/>
    <col min="11" max="11" width="18" style="57" bestFit="1" customWidth="1"/>
    <col min="12" max="12" width="8.625" style="57" bestFit="1" customWidth="1"/>
    <col min="13" max="13" width="18" style="64" bestFit="1" customWidth="1"/>
    <col min="14" max="14" width="9.5" style="64" bestFit="1" customWidth="1"/>
    <col min="15" max="15" width="18" style="57" bestFit="1" customWidth="1"/>
    <col min="16" max="16" width="9.5" style="57" customWidth="1"/>
    <col min="17" max="17" width="16.625" style="57" bestFit="1" customWidth="1"/>
    <col min="18" max="18" width="18.75" style="57" bestFit="1" customWidth="1"/>
    <col min="19" max="19" width="18.25" style="57" bestFit="1" customWidth="1"/>
    <col min="20" max="20" width="14.375" style="66" bestFit="1" customWidth="1"/>
    <col min="21" max="21" width="12.375" style="66" bestFit="1" customWidth="1"/>
    <col min="22" max="22" width="14.375" style="66" bestFit="1" customWidth="1"/>
    <col min="23" max="23" width="9.25" style="57" bestFit="1" customWidth="1"/>
    <col min="24" max="24" width="16.625" style="57" bestFit="1" customWidth="1"/>
    <col min="25" max="25" width="12.375" style="57" bestFit="1" customWidth="1"/>
    <col min="26" max="26" width="16.625" style="57" bestFit="1" customWidth="1"/>
    <col min="27" max="27" width="8.625" style="64" bestFit="1" customWidth="1"/>
    <col min="28" max="28" width="13.5" style="44" bestFit="1" customWidth="1"/>
    <col min="29" max="29" width="18" style="57" bestFit="1" customWidth="1"/>
    <col min="30" max="30" width="9.875" style="64" bestFit="1" customWidth="1"/>
    <col min="31" max="32" width="19.125" style="64" customWidth="1"/>
    <col min="33" max="33" width="19.625" style="57" customWidth="1"/>
    <col min="34" max="34" width="16.125" style="57" bestFit="1" customWidth="1"/>
    <col min="35" max="35" width="18.875" style="57" customWidth="1"/>
    <col min="36" max="36" width="9.875" style="57" bestFit="1" customWidth="1"/>
    <col min="37" max="16384" width="9" style="57"/>
  </cols>
  <sheetData>
    <row r="1" spans="1:36" s="40" customFormat="1">
      <c r="A1" s="40" t="s">
        <v>104</v>
      </c>
      <c r="E1" s="113"/>
      <c r="T1" s="41"/>
      <c r="U1" s="41"/>
      <c r="V1" s="41"/>
    </row>
    <row r="2" spans="1:36" s="40" customFormat="1">
      <c r="A2" s="40" t="s">
        <v>83</v>
      </c>
      <c r="E2" s="113"/>
      <c r="T2" s="41"/>
      <c r="U2" s="41"/>
      <c r="V2" s="41"/>
    </row>
    <row r="3" spans="1:36" s="40" customFormat="1">
      <c r="A3" s="42" t="s">
        <v>159</v>
      </c>
      <c r="B3" s="42"/>
      <c r="C3" s="42"/>
      <c r="D3" s="42"/>
      <c r="E3" s="115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>
      <c r="A4" s="205" t="s">
        <v>0</v>
      </c>
      <c r="B4" s="233" t="s">
        <v>56</v>
      </c>
      <c r="C4" s="234"/>
      <c r="D4" s="234"/>
      <c r="E4" s="234"/>
      <c r="F4" s="234"/>
      <c r="G4" s="160"/>
      <c r="H4" s="236" t="s">
        <v>55</v>
      </c>
      <c r="I4" s="237"/>
      <c r="J4" s="237"/>
      <c r="K4" s="237"/>
      <c r="L4" s="237"/>
      <c r="M4" s="237"/>
      <c r="N4" s="237"/>
      <c r="O4" s="237"/>
      <c r="P4" s="237"/>
      <c r="Q4" s="238"/>
      <c r="R4" s="206"/>
      <c r="S4" s="206"/>
      <c r="T4" s="207"/>
      <c r="U4" s="207"/>
      <c r="V4" s="207"/>
      <c r="W4" s="207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</row>
    <row r="5" spans="1:36" s="51" customFormat="1">
      <c r="A5" s="205"/>
      <c r="B5" s="72" t="s">
        <v>1</v>
      </c>
      <c r="C5" s="253" t="s">
        <v>5</v>
      </c>
      <c r="D5" s="254"/>
      <c r="E5" s="254" t="s">
        <v>50</v>
      </c>
      <c r="F5" s="255"/>
      <c r="G5" s="107" t="s">
        <v>94</v>
      </c>
      <c r="H5" s="108" t="s">
        <v>1</v>
      </c>
      <c r="I5" s="239" t="s">
        <v>46</v>
      </c>
      <c r="J5" s="239"/>
      <c r="K5" s="239"/>
      <c r="L5" s="240"/>
      <c r="M5" s="245" t="s">
        <v>5</v>
      </c>
      <c r="N5" s="246"/>
      <c r="O5" s="246" t="s">
        <v>50</v>
      </c>
      <c r="P5" s="242"/>
      <c r="Q5" s="109" t="s">
        <v>94</v>
      </c>
      <c r="R5" s="110" t="s">
        <v>1</v>
      </c>
      <c r="S5" s="111" t="s">
        <v>4</v>
      </c>
      <c r="T5" s="211" t="s">
        <v>2</v>
      </c>
      <c r="U5" s="212"/>
      <c r="V5" s="211" t="s">
        <v>2</v>
      </c>
      <c r="W5" s="213"/>
      <c r="X5" s="214" t="s">
        <v>46</v>
      </c>
      <c r="Y5" s="214"/>
      <c r="Z5" s="214"/>
      <c r="AA5" s="215"/>
      <c r="AB5" s="216" t="s">
        <v>3</v>
      </c>
      <c r="AC5" s="204" t="s">
        <v>48</v>
      </c>
      <c r="AD5" s="204"/>
      <c r="AE5" s="218" t="s">
        <v>115</v>
      </c>
      <c r="AF5" s="211"/>
      <c r="AG5" s="204" t="s">
        <v>114</v>
      </c>
      <c r="AH5" s="204"/>
      <c r="AI5" s="204"/>
      <c r="AJ5" s="204"/>
    </row>
    <row r="6" spans="1:36" s="81" customFormat="1">
      <c r="A6" s="205"/>
      <c r="B6" s="76" t="s">
        <v>6</v>
      </c>
      <c r="C6" s="219" t="s">
        <v>49</v>
      </c>
      <c r="D6" s="220"/>
      <c r="E6" s="219" t="s">
        <v>99</v>
      </c>
      <c r="F6" s="228"/>
      <c r="G6" s="77" t="s">
        <v>93</v>
      </c>
      <c r="H6" s="78" t="s">
        <v>106</v>
      </c>
      <c r="I6" s="241" t="s">
        <v>45</v>
      </c>
      <c r="J6" s="242"/>
      <c r="K6" s="243" t="s">
        <v>47</v>
      </c>
      <c r="L6" s="79" t="s">
        <v>44</v>
      </c>
      <c r="M6" s="247" t="s">
        <v>108</v>
      </c>
      <c r="N6" s="248"/>
      <c r="O6" s="247" t="s">
        <v>164</v>
      </c>
      <c r="P6" s="249"/>
      <c r="Q6" s="80" t="s">
        <v>93</v>
      </c>
      <c r="R6" s="95" t="s">
        <v>111</v>
      </c>
      <c r="S6" s="96" t="s">
        <v>112</v>
      </c>
      <c r="T6" s="224" t="s">
        <v>158</v>
      </c>
      <c r="U6" s="250"/>
      <c r="V6" s="251" t="s">
        <v>160</v>
      </c>
      <c r="W6" s="252"/>
      <c r="X6" s="212" t="s">
        <v>45</v>
      </c>
      <c r="Y6" s="213"/>
      <c r="Z6" s="207" t="s">
        <v>47</v>
      </c>
      <c r="AA6" s="97" t="s">
        <v>44</v>
      </c>
      <c r="AB6" s="217"/>
      <c r="AC6" s="95" t="s">
        <v>45</v>
      </c>
      <c r="AD6" s="97" t="s">
        <v>44</v>
      </c>
      <c r="AE6" s="224" t="s">
        <v>161</v>
      </c>
      <c r="AF6" s="225"/>
      <c r="AG6" s="98" t="s">
        <v>162</v>
      </c>
      <c r="AH6" s="98" t="s">
        <v>156</v>
      </c>
      <c r="AI6" s="204" t="s">
        <v>113</v>
      </c>
      <c r="AJ6" s="204"/>
    </row>
    <row r="7" spans="1:36" s="51" customFormat="1">
      <c r="A7" s="205"/>
      <c r="B7" s="82"/>
      <c r="C7" s="83" t="s">
        <v>8</v>
      </c>
      <c r="D7" s="72" t="s">
        <v>44</v>
      </c>
      <c r="E7" s="161" t="s">
        <v>8</v>
      </c>
      <c r="F7" s="73" t="s">
        <v>44</v>
      </c>
      <c r="G7" s="84" t="s">
        <v>105</v>
      </c>
      <c r="H7" s="85"/>
      <c r="I7" s="86" t="s">
        <v>35</v>
      </c>
      <c r="J7" s="86" t="s">
        <v>34</v>
      </c>
      <c r="K7" s="244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223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51" customFormat="1">
      <c r="A8" s="205"/>
      <c r="B8" s="162" t="s">
        <v>9</v>
      </c>
      <c r="C8" s="256" t="s">
        <v>10</v>
      </c>
      <c r="D8" s="256"/>
      <c r="E8" s="256" t="s">
        <v>11</v>
      </c>
      <c r="F8" s="256"/>
      <c r="G8" s="90" t="s">
        <v>43</v>
      </c>
      <c r="H8" s="91" t="s">
        <v>12</v>
      </c>
      <c r="I8" s="91" t="s">
        <v>13</v>
      </c>
      <c r="J8" s="91" t="s">
        <v>52</v>
      </c>
      <c r="K8" s="231" t="s">
        <v>109</v>
      </c>
      <c r="L8" s="232"/>
      <c r="M8" s="231" t="s">
        <v>36</v>
      </c>
      <c r="N8" s="232"/>
      <c r="O8" s="231" t="s">
        <v>118</v>
      </c>
      <c r="P8" s="232"/>
      <c r="Q8" s="91" t="s">
        <v>65</v>
      </c>
      <c r="R8" s="105" t="s">
        <v>66</v>
      </c>
      <c r="S8" s="105" t="s">
        <v>119</v>
      </c>
      <c r="T8" s="200" t="s">
        <v>120</v>
      </c>
      <c r="U8" s="202"/>
      <c r="V8" s="200" t="s">
        <v>121</v>
      </c>
      <c r="W8" s="202"/>
      <c r="X8" s="200" t="s">
        <v>122</v>
      </c>
      <c r="Y8" s="201"/>
      <c r="Z8" s="201"/>
      <c r="AA8" s="202"/>
      <c r="AB8" s="105" t="s">
        <v>123</v>
      </c>
      <c r="AC8" s="200" t="s">
        <v>124</v>
      </c>
      <c r="AD8" s="202"/>
      <c r="AE8" s="203" t="s">
        <v>125</v>
      </c>
      <c r="AF8" s="203"/>
      <c r="AG8" s="200" t="s">
        <v>126</v>
      </c>
      <c r="AH8" s="201"/>
      <c r="AI8" s="201"/>
      <c r="AJ8" s="202"/>
    </row>
    <row r="9" spans="1:36" s="138" customFormat="1">
      <c r="A9" s="137" t="s">
        <v>14</v>
      </c>
      <c r="B9" s="118">
        <f>SUM(B10:B15)</f>
        <v>12287518.800000001</v>
      </c>
      <c r="C9" s="118">
        <f>SUM(C10:C15)</f>
        <v>11677297.76</v>
      </c>
      <c r="D9" s="119">
        <f t="shared" ref="D9:D29" si="0">C9*100/B9</f>
        <v>95.033813986921416</v>
      </c>
      <c r="E9" s="118">
        <f>SUM(E10:E15)</f>
        <v>11677297.76</v>
      </c>
      <c r="F9" s="119">
        <f>E9*100/C9</f>
        <v>100</v>
      </c>
      <c r="G9" s="48">
        <f>SUM(G10:G15)</f>
        <v>0</v>
      </c>
      <c r="H9" s="48">
        <f>SUM(H10:H15)</f>
        <v>11166078.82</v>
      </c>
      <c r="I9" s="48">
        <f>SUM(I10:I15)</f>
        <v>10197439.210000001</v>
      </c>
      <c r="J9" s="48">
        <f>SUM(J10:J15)</f>
        <v>48462.2</v>
      </c>
      <c r="K9" s="48">
        <f>SUM(K10:K15)</f>
        <v>10245901.410000002</v>
      </c>
      <c r="L9" s="49">
        <f>K9*100/H9</f>
        <v>91.759171461768361</v>
      </c>
      <c r="M9" s="48">
        <f>SUM(M10:M15)</f>
        <v>10245901.410000002</v>
      </c>
      <c r="N9" s="49">
        <f t="shared" ref="N9:N29" si="1">M9*100/H9</f>
        <v>91.759171461768361</v>
      </c>
      <c r="O9" s="48">
        <f>SUM(O10:O15)</f>
        <v>8489255.5700000003</v>
      </c>
      <c r="P9" s="49">
        <f t="shared" ref="P9:P29" si="2">O9*100/M9</f>
        <v>82.855136217829354</v>
      </c>
      <c r="Q9" s="48">
        <f t="shared" ref="Q9:W9" si="3">SUM(Q10:Q15)</f>
        <v>1756645.8399999999</v>
      </c>
      <c r="R9" s="48">
        <f t="shared" si="3"/>
        <v>12131956.15</v>
      </c>
      <c r="S9" s="48">
        <f t="shared" si="3"/>
        <v>1366658.5199999998</v>
      </c>
      <c r="T9" s="50">
        <f t="shared" si="3"/>
        <v>1760771.9</v>
      </c>
      <c r="U9" s="50">
        <f t="shared" si="3"/>
        <v>48462.2</v>
      </c>
      <c r="V9" s="50">
        <f t="shared" si="3"/>
        <v>1558350.7599999998</v>
      </c>
      <c r="W9" s="50">
        <f t="shared" si="3"/>
        <v>0</v>
      </c>
      <c r="X9" s="49">
        <f t="shared" ref="X9:X29" si="4">T9+V9</f>
        <v>3319122.6599999997</v>
      </c>
      <c r="Y9" s="49">
        <f t="shared" ref="Y9:Y29" si="5">U9+W9</f>
        <v>48462.2</v>
      </c>
      <c r="Z9" s="49">
        <f>X9+Y9</f>
        <v>3367584.86</v>
      </c>
      <c r="AA9" s="49">
        <f t="shared" ref="AA9:AA29" si="6">Z9*100/R9</f>
        <v>27.7579709188118</v>
      </c>
      <c r="AB9" s="48"/>
      <c r="AC9" s="49">
        <f t="shared" ref="AC9:AC18" si="7">R9-Z9</f>
        <v>8764371.290000001</v>
      </c>
      <c r="AD9" s="49">
        <f t="shared" ref="AD9:AD29" si="8">AC9*100/R9</f>
        <v>72.242029081188207</v>
      </c>
      <c r="AE9" s="48">
        <f>SUM(AE10:AE15)</f>
        <v>3367584.8600000003</v>
      </c>
      <c r="AF9" s="49">
        <f t="shared" ref="AF9:AF29" si="9">AE9*100/Z9</f>
        <v>100.00000000000003</v>
      </c>
      <c r="AG9" s="48">
        <f>SUM(AG10:AG15)</f>
        <v>873069.84</v>
      </c>
      <c r="AH9" s="48">
        <f>SUM(AH10:AH15)</f>
        <v>1490177.4200000002</v>
      </c>
      <c r="AI9" s="48">
        <f>SUM(AI10:AI15)</f>
        <v>2363247.2600000002</v>
      </c>
      <c r="AJ9" s="49">
        <f t="shared" ref="AJ9:AJ29" si="10">AI9*100/AE9</f>
        <v>70.17632393085411</v>
      </c>
    </row>
    <row r="10" spans="1:36" s="140" customFormat="1">
      <c r="A10" s="139" t="s">
        <v>15</v>
      </c>
      <c r="B10" s="122">
        <v>6506544</v>
      </c>
      <c r="C10" s="122">
        <v>6431547.709999999</v>
      </c>
      <c r="D10" s="122">
        <f t="shared" si="0"/>
        <v>98.847371354132065</v>
      </c>
      <c r="E10" s="122">
        <v>6431547.709999999</v>
      </c>
      <c r="F10" s="122">
        <f>E10*100/C10</f>
        <v>100</v>
      </c>
      <c r="G10" s="54">
        <f>C10-E10</f>
        <v>0</v>
      </c>
      <c r="H10" s="54">
        <v>6034125</v>
      </c>
      <c r="I10" s="54">
        <v>5624728.6600000001</v>
      </c>
      <c r="J10" s="54">
        <v>0</v>
      </c>
      <c r="K10" s="54">
        <f>I10+J10</f>
        <v>5624728.6600000001</v>
      </c>
      <c r="L10" s="54">
        <f>K10*100/H10</f>
        <v>93.21531555942245</v>
      </c>
      <c r="M10" s="54">
        <v>5624728.6600000001</v>
      </c>
      <c r="N10" s="54">
        <f t="shared" si="1"/>
        <v>93.21531555942245</v>
      </c>
      <c r="O10" s="54">
        <v>4608931.9000000004</v>
      </c>
      <c r="P10" s="54">
        <f t="shared" si="2"/>
        <v>81.940519776113078</v>
      </c>
      <c r="Q10" s="54">
        <f t="shared" ref="Q10:Q15" si="11">M10-O10</f>
        <v>1015796.7599999998</v>
      </c>
      <c r="R10" s="54">
        <v>7874341.8499999996</v>
      </c>
      <c r="S10" s="54">
        <v>619175.19999999995</v>
      </c>
      <c r="T10" s="180">
        <v>1187742.45</v>
      </c>
      <c r="U10" s="180">
        <v>0</v>
      </c>
      <c r="V10" s="186">
        <v>836338.36</v>
      </c>
      <c r="W10" s="54">
        <v>0</v>
      </c>
      <c r="X10" s="54">
        <f t="shared" si="4"/>
        <v>2024080.81</v>
      </c>
      <c r="Y10" s="54">
        <f t="shared" si="5"/>
        <v>0</v>
      </c>
      <c r="Z10" s="54">
        <f>X10+Y10</f>
        <v>2024080.81</v>
      </c>
      <c r="AA10" s="54">
        <f t="shared" si="6"/>
        <v>25.704761725578376</v>
      </c>
      <c r="AB10" s="55"/>
      <c r="AC10" s="54">
        <f t="shared" si="7"/>
        <v>5850261.0399999991</v>
      </c>
      <c r="AD10" s="54">
        <f t="shared" si="8"/>
        <v>74.295238274421621</v>
      </c>
      <c r="AE10" s="54">
        <f>+Z10</f>
        <v>2024080.81</v>
      </c>
      <c r="AF10" s="54">
        <f t="shared" si="9"/>
        <v>100</v>
      </c>
      <c r="AG10" s="54">
        <v>466588</v>
      </c>
      <c r="AH10" s="186">
        <v>783473.38</v>
      </c>
      <c r="AI10" s="56">
        <f t="shared" ref="AI10:AI29" si="12">AG10+AH10</f>
        <v>1250061.3799999999</v>
      </c>
      <c r="AJ10" s="54">
        <f t="shared" si="10"/>
        <v>61.759460087959624</v>
      </c>
    </row>
    <row r="11" spans="1:36" s="140" customFormat="1">
      <c r="A11" s="139" t="s">
        <v>16</v>
      </c>
      <c r="B11" s="122">
        <v>0</v>
      </c>
      <c r="C11" s="122">
        <v>0</v>
      </c>
      <c r="D11" s="122" t="e">
        <f t="shared" si="0"/>
        <v>#DIV/0!</v>
      </c>
      <c r="E11" s="122">
        <v>0</v>
      </c>
      <c r="F11" s="122" t="e">
        <f t="shared" ref="F11:F29" si="13">E11*100/C11</f>
        <v>#DIV/0!</v>
      </c>
      <c r="G11" s="54">
        <f t="shared" ref="G11:G15" si="14">C11-E11</f>
        <v>0</v>
      </c>
      <c r="H11" s="54">
        <v>81710</v>
      </c>
      <c r="I11" s="54">
        <v>48750</v>
      </c>
      <c r="J11" s="54">
        <v>0</v>
      </c>
      <c r="K11" s="54">
        <f t="shared" ref="K11:K15" si="15">I11+J11</f>
        <v>48750</v>
      </c>
      <c r="L11" s="54">
        <f t="shared" ref="L11:L29" si="16">K11*100/H11</f>
        <v>59.662220046505936</v>
      </c>
      <c r="M11" s="54">
        <v>48750</v>
      </c>
      <c r="N11" s="54">
        <f t="shared" si="1"/>
        <v>59.662220046505936</v>
      </c>
      <c r="O11" s="54">
        <v>0</v>
      </c>
      <c r="P11" s="54">
        <f t="shared" si="2"/>
        <v>0</v>
      </c>
      <c r="Q11" s="54">
        <f t="shared" si="11"/>
        <v>48750</v>
      </c>
      <c r="R11" s="54">
        <v>131833</v>
      </c>
      <c r="S11" s="54">
        <f>O11+Q11</f>
        <v>48750</v>
      </c>
      <c r="T11" s="180">
        <v>0</v>
      </c>
      <c r="U11" s="180">
        <v>0</v>
      </c>
      <c r="V11" s="186">
        <v>0</v>
      </c>
      <c r="W11" s="54">
        <v>0</v>
      </c>
      <c r="X11" s="54">
        <f t="shared" si="4"/>
        <v>0</v>
      </c>
      <c r="Y11" s="54">
        <f t="shared" si="5"/>
        <v>0</v>
      </c>
      <c r="Z11" s="54">
        <f t="shared" ref="Z11:Z28" si="17">X11+Y11</f>
        <v>0</v>
      </c>
      <c r="AA11" s="54">
        <f t="shared" si="6"/>
        <v>0</v>
      </c>
      <c r="AB11" s="55"/>
      <c r="AC11" s="54">
        <f t="shared" si="7"/>
        <v>131833</v>
      </c>
      <c r="AD11" s="54">
        <f t="shared" si="8"/>
        <v>100</v>
      </c>
      <c r="AE11" s="54">
        <f t="shared" ref="AE11:AE28" si="18">+Z11</f>
        <v>0</v>
      </c>
      <c r="AF11" s="54" t="e">
        <f t="shared" si="9"/>
        <v>#DIV/0!</v>
      </c>
      <c r="AG11" s="54">
        <v>0</v>
      </c>
      <c r="AH11" s="186">
        <v>0</v>
      </c>
      <c r="AI11" s="56">
        <f t="shared" si="12"/>
        <v>0</v>
      </c>
      <c r="AJ11" s="54" t="e">
        <f t="shared" si="10"/>
        <v>#DIV/0!</v>
      </c>
    </row>
    <row r="12" spans="1:36" s="140" customFormat="1">
      <c r="A12" s="139" t="s">
        <v>17</v>
      </c>
      <c r="B12" s="122">
        <v>2317019.7999999998</v>
      </c>
      <c r="C12" s="122">
        <v>2022828.5</v>
      </c>
      <c r="D12" s="122">
        <f t="shared" si="0"/>
        <v>87.30303038411671</v>
      </c>
      <c r="E12" s="122">
        <v>2022828.5</v>
      </c>
      <c r="F12" s="54">
        <f t="shared" si="13"/>
        <v>100</v>
      </c>
      <c r="G12" s="54">
        <f t="shared" si="14"/>
        <v>0</v>
      </c>
      <c r="H12" s="54">
        <v>2112639.54</v>
      </c>
      <c r="I12" s="54">
        <v>1937370.54</v>
      </c>
      <c r="J12" s="54">
        <v>0</v>
      </c>
      <c r="K12" s="54">
        <f t="shared" si="15"/>
        <v>1937370.54</v>
      </c>
      <c r="L12" s="54">
        <f t="shared" si="16"/>
        <v>91.703790604998332</v>
      </c>
      <c r="M12" s="54">
        <v>1937370.54</v>
      </c>
      <c r="N12" s="54">
        <f t="shared" si="1"/>
        <v>91.703790604998332</v>
      </c>
      <c r="O12" s="54">
        <v>1857342.09</v>
      </c>
      <c r="P12" s="54">
        <f t="shared" si="2"/>
        <v>95.869223344337627</v>
      </c>
      <c r="Q12" s="54">
        <f t="shared" si="11"/>
        <v>80028.449999999953</v>
      </c>
      <c r="R12" s="54">
        <v>2336404</v>
      </c>
      <c r="S12" s="54">
        <v>624565.1</v>
      </c>
      <c r="T12" s="180">
        <v>359068</v>
      </c>
      <c r="U12" s="180">
        <v>0</v>
      </c>
      <c r="V12" s="186">
        <v>352409.8</v>
      </c>
      <c r="W12" s="54">
        <v>0</v>
      </c>
      <c r="X12" s="54">
        <f t="shared" si="4"/>
        <v>711477.8</v>
      </c>
      <c r="Y12" s="54">
        <f t="shared" si="5"/>
        <v>0</v>
      </c>
      <c r="Z12" s="54">
        <f t="shared" si="17"/>
        <v>711477.8</v>
      </c>
      <c r="AA12" s="54">
        <f t="shared" si="6"/>
        <v>30.451831104552124</v>
      </c>
      <c r="AB12" s="55"/>
      <c r="AC12" s="54">
        <f t="shared" si="7"/>
        <v>1624926.2</v>
      </c>
      <c r="AD12" s="54">
        <f t="shared" si="8"/>
        <v>69.548168895447873</v>
      </c>
      <c r="AE12" s="54">
        <f t="shared" si="18"/>
        <v>711477.8</v>
      </c>
      <c r="AF12" s="54">
        <f t="shared" si="9"/>
        <v>100</v>
      </c>
      <c r="AG12" s="54">
        <v>150677.44</v>
      </c>
      <c r="AH12" s="186">
        <v>204527.95</v>
      </c>
      <c r="AI12" s="56">
        <f t="shared" si="12"/>
        <v>355205.39</v>
      </c>
      <c r="AJ12" s="54">
        <f t="shared" si="10"/>
        <v>49.925013823340656</v>
      </c>
    </row>
    <row r="13" spans="1:36" s="140" customFormat="1">
      <c r="A13" s="141" t="s">
        <v>18</v>
      </c>
      <c r="B13" s="122">
        <v>3036340</v>
      </c>
      <c r="C13" s="54">
        <v>2941200.4200000004</v>
      </c>
      <c r="D13" s="54">
        <f t="shared" si="0"/>
        <v>96.866636147467034</v>
      </c>
      <c r="E13" s="122">
        <v>2941200.4200000009</v>
      </c>
      <c r="F13" s="54">
        <f t="shared" si="13"/>
        <v>100</v>
      </c>
      <c r="G13" s="54">
        <f t="shared" si="14"/>
        <v>0</v>
      </c>
      <c r="H13" s="54">
        <v>2545478.2799999998</v>
      </c>
      <c r="I13" s="54">
        <v>2304051.38</v>
      </c>
      <c r="J13" s="54">
        <v>48462.2</v>
      </c>
      <c r="K13" s="54">
        <f t="shared" si="15"/>
        <v>2352513.58</v>
      </c>
      <c r="L13" s="54">
        <f t="shared" si="16"/>
        <v>92.419314613047888</v>
      </c>
      <c r="M13" s="54">
        <v>2352513.58</v>
      </c>
      <c r="N13" s="54">
        <f t="shared" si="1"/>
        <v>92.419314613047888</v>
      </c>
      <c r="O13" s="54">
        <v>1846737.88</v>
      </c>
      <c r="P13" s="54">
        <f t="shared" si="2"/>
        <v>78.500625700957698</v>
      </c>
      <c r="Q13" s="54">
        <f t="shared" si="11"/>
        <v>505775.70000000019</v>
      </c>
      <c r="R13" s="54">
        <v>1406624</v>
      </c>
      <c r="S13" s="54">
        <v>22313.46</v>
      </c>
      <c r="T13" s="180">
        <v>148935.54</v>
      </c>
      <c r="U13" s="180">
        <v>48462.2</v>
      </c>
      <c r="V13" s="186">
        <v>334298.59999999998</v>
      </c>
      <c r="W13" s="54">
        <v>0</v>
      </c>
      <c r="X13" s="54">
        <f t="shared" si="4"/>
        <v>483234.14</v>
      </c>
      <c r="Y13" s="54">
        <f t="shared" si="5"/>
        <v>48462.2</v>
      </c>
      <c r="Z13" s="54">
        <f t="shared" si="17"/>
        <v>531696.34</v>
      </c>
      <c r="AA13" s="54">
        <f t="shared" si="6"/>
        <v>37.799464533521395</v>
      </c>
      <c r="AB13" s="55"/>
      <c r="AC13" s="54">
        <f t="shared" si="7"/>
        <v>874927.66</v>
      </c>
      <c r="AD13" s="54">
        <f t="shared" si="8"/>
        <v>62.200535466478605</v>
      </c>
      <c r="AE13" s="54">
        <f t="shared" si="18"/>
        <v>531696.34</v>
      </c>
      <c r="AF13" s="54">
        <f t="shared" si="9"/>
        <v>100</v>
      </c>
      <c r="AG13" s="54">
        <v>190188.4</v>
      </c>
      <c r="AH13" s="186">
        <v>458763.28</v>
      </c>
      <c r="AI13" s="56">
        <f t="shared" si="12"/>
        <v>648951.68000000005</v>
      </c>
      <c r="AJ13" s="54">
        <f t="shared" si="10"/>
        <v>122.05306510103118</v>
      </c>
    </row>
    <row r="14" spans="1:36" s="140" customFormat="1">
      <c r="A14" s="139" t="s">
        <v>19</v>
      </c>
      <c r="B14" s="122">
        <v>0</v>
      </c>
      <c r="C14" s="54">
        <v>0</v>
      </c>
      <c r="D14" s="54" t="e">
        <f t="shared" si="0"/>
        <v>#DIV/0!</v>
      </c>
      <c r="E14" s="122">
        <v>0</v>
      </c>
      <c r="F14" s="54" t="e">
        <f t="shared" si="13"/>
        <v>#DIV/0!</v>
      </c>
      <c r="G14" s="54">
        <f t="shared" si="14"/>
        <v>0</v>
      </c>
      <c r="H14" s="54">
        <v>11450</v>
      </c>
      <c r="I14" s="54">
        <v>1350</v>
      </c>
      <c r="J14" s="54">
        <v>0</v>
      </c>
      <c r="K14" s="54">
        <f t="shared" si="15"/>
        <v>1350</v>
      </c>
      <c r="L14" s="54">
        <f t="shared" si="16"/>
        <v>11.790393013100436</v>
      </c>
      <c r="M14" s="54">
        <v>1350</v>
      </c>
      <c r="N14" s="54">
        <f t="shared" si="1"/>
        <v>11.790393013100436</v>
      </c>
      <c r="O14" s="54">
        <v>0</v>
      </c>
      <c r="P14" s="54">
        <f t="shared" si="2"/>
        <v>0</v>
      </c>
      <c r="Q14" s="54">
        <f t="shared" si="11"/>
        <v>1350</v>
      </c>
      <c r="R14" s="54">
        <v>10075</v>
      </c>
      <c r="S14" s="54">
        <v>450</v>
      </c>
      <c r="T14" s="54">
        <v>3185</v>
      </c>
      <c r="U14" s="180">
        <v>0</v>
      </c>
      <c r="V14" s="186">
        <v>0</v>
      </c>
      <c r="W14" s="54">
        <v>0</v>
      </c>
      <c r="X14" s="54">
        <f t="shared" si="4"/>
        <v>3185</v>
      </c>
      <c r="Y14" s="54">
        <f t="shared" si="5"/>
        <v>0</v>
      </c>
      <c r="Z14" s="54">
        <f t="shared" si="17"/>
        <v>3185</v>
      </c>
      <c r="AA14" s="54">
        <f t="shared" si="6"/>
        <v>31.612903225806452</v>
      </c>
      <c r="AB14" s="55"/>
      <c r="AC14" s="54">
        <f t="shared" si="7"/>
        <v>6890</v>
      </c>
      <c r="AD14" s="54">
        <f t="shared" si="8"/>
        <v>68.387096774193552</v>
      </c>
      <c r="AE14" s="54">
        <f t="shared" si="18"/>
        <v>3185</v>
      </c>
      <c r="AF14" s="54">
        <f t="shared" si="9"/>
        <v>100</v>
      </c>
      <c r="AG14" s="54">
        <v>0</v>
      </c>
      <c r="AH14" s="186">
        <v>0</v>
      </c>
      <c r="AI14" s="56">
        <f t="shared" si="12"/>
        <v>0</v>
      </c>
      <c r="AJ14" s="54">
        <f t="shared" si="10"/>
        <v>0</v>
      </c>
    </row>
    <row r="15" spans="1:36" s="140" customFormat="1">
      <c r="A15" s="139" t="s">
        <v>20</v>
      </c>
      <c r="B15" s="122">
        <v>427615</v>
      </c>
      <c r="C15" s="54">
        <v>281721.13</v>
      </c>
      <c r="D15" s="54">
        <f t="shared" si="0"/>
        <v>65.881956900482905</v>
      </c>
      <c r="E15" s="122">
        <v>281721.13</v>
      </c>
      <c r="F15" s="54">
        <f t="shared" si="13"/>
        <v>100</v>
      </c>
      <c r="G15" s="54">
        <f t="shared" si="14"/>
        <v>0</v>
      </c>
      <c r="H15" s="54">
        <v>380676</v>
      </c>
      <c r="I15" s="54">
        <v>281188.63</v>
      </c>
      <c r="J15" s="54">
        <v>0</v>
      </c>
      <c r="K15" s="54">
        <f t="shared" si="15"/>
        <v>281188.63</v>
      </c>
      <c r="L15" s="54">
        <f t="shared" si="16"/>
        <v>73.865604871334156</v>
      </c>
      <c r="M15" s="54">
        <v>281188.63</v>
      </c>
      <c r="N15" s="54">
        <f t="shared" si="1"/>
        <v>73.865604871334156</v>
      </c>
      <c r="O15" s="54">
        <v>176243.7</v>
      </c>
      <c r="P15" s="54">
        <f t="shared" si="2"/>
        <v>62.678103307377683</v>
      </c>
      <c r="Q15" s="54">
        <f t="shared" si="11"/>
        <v>104944.93</v>
      </c>
      <c r="R15" s="54">
        <v>372678.3</v>
      </c>
      <c r="S15" s="54">
        <v>51404.76</v>
      </c>
      <c r="T15" s="54">
        <v>61840.909999999996</v>
      </c>
      <c r="U15" s="180">
        <v>0</v>
      </c>
      <c r="V15" s="186">
        <v>35304</v>
      </c>
      <c r="W15" s="54">
        <v>0</v>
      </c>
      <c r="X15" s="54">
        <f t="shared" si="4"/>
        <v>97144.91</v>
      </c>
      <c r="Y15" s="54">
        <f t="shared" si="5"/>
        <v>0</v>
      </c>
      <c r="Z15" s="54">
        <f t="shared" si="17"/>
        <v>97144.91</v>
      </c>
      <c r="AA15" s="54">
        <f t="shared" si="6"/>
        <v>26.06669344579494</v>
      </c>
      <c r="AB15" s="55"/>
      <c r="AC15" s="54">
        <f t="shared" si="7"/>
        <v>275533.39</v>
      </c>
      <c r="AD15" s="54">
        <f t="shared" si="8"/>
        <v>73.93330655420506</v>
      </c>
      <c r="AE15" s="54">
        <f t="shared" si="18"/>
        <v>97144.91</v>
      </c>
      <c r="AF15" s="54">
        <f t="shared" si="9"/>
        <v>100</v>
      </c>
      <c r="AG15" s="54">
        <v>65616</v>
      </c>
      <c r="AH15" s="186">
        <v>43412.81</v>
      </c>
      <c r="AI15" s="56">
        <f t="shared" si="12"/>
        <v>109028.81</v>
      </c>
      <c r="AJ15" s="54">
        <f t="shared" si="10"/>
        <v>112.23316795496542</v>
      </c>
    </row>
    <row r="16" spans="1:36" s="143" customFormat="1">
      <c r="A16" s="142" t="s">
        <v>22</v>
      </c>
      <c r="B16" s="119">
        <f>SUM(B17:B28)</f>
        <v>2308120</v>
      </c>
      <c r="C16" s="49">
        <f>SUM(C17:C28)</f>
        <v>2430262.62</v>
      </c>
      <c r="D16" s="49">
        <f t="shared" si="0"/>
        <v>105.29186610748141</v>
      </c>
      <c r="E16" s="119">
        <f>SUM(E17:E28)</f>
        <v>2430262.62</v>
      </c>
      <c r="F16" s="49">
        <f>E16*100/C16</f>
        <v>100</v>
      </c>
      <c r="G16" s="49">
        <f>SUM(G17:G28)</f>
        <v>0</v>
      </c>
      <c r="H16" s="49">
        <f>SUM(H17:H28)</f>
        <v>2719077</v>
      </c>
      <c r="I16" s="49">
        <f>SUM(I17:I28)</f>
        <v>2135917.4300000002</v>
      </c>
      <c r="J16" s="49">
        <f>SUM(J17:J28)</f>
        <v>117361.15</v>
      </c>
      <c r="K16" s="49">
        <f>SUM(K17:K28)</f>
        <v>2253278.58</v>
      </c>
      <c r="L16" s="49">
        <f t="shared" si="16"/>
        <v>82.869244968053493</v>
      </c>
      <c r="M16" s="49">
        <f>SUM(M17:M28)</f>
        <v>2253278.58</v>
      </c>
      <c r="N16" s="49">
        <f t="shared" si="1"/>
        <v>82.869244968053493</v>
      </c>
      <c r="O16" s="49">
        <f>SUM(O17:O28)</f>
        <v>1610610.1</v>
      </c>
      <c r="P16" s="49">
        <f t="shared" si="2"/>
        <v>71.478516429158077</v>
      </c>
      <c r="Q16" s="49">
        <f>SUM(Q17:Q28)</f>
        <v>642668.48</v>
      </c>
      <c r="R16" s="49">
        <f>SUM(R17:R28)</f>
        <v>2439628</v>
      </c>
      <c r="S16" s="49">
        <f>SUM(S17:S28)</f>
        <v>468422.5</v>
      </c>
      <c r="T16" s="49">
        <f t="shared" ref="T16:V16" si="19">SUM(T17:T28)</f>
        <v>314797.94999999995</v>
      </c>
      <c r="U16" s="49">
        <f t="shared" si="19"/>
        <v>77641</v>
      </c>
      <c r="V16" s="49">
        <f t="shared" si="19"/>
        <v>410030.30000000005</v>
      </c>
      <c r="W16" s="49">
        <f>SUM(W17:W28)</f>
        <v>0</v>
      </c>
      <c r="X16" s="49">
        <f t="shared" si="4"/>
        <v>724828.25</v>
      </c>
      <c r="Y16" s="49">
        <f t="shared" si="5"/>
        <v>77641</v>
      </c>
      <c r="Z16" s="49">
        <f t="shared" si="17"/>
        <v>802469.25</v>
      </c>
      <c r="AA16" s="49">
        <f t="shared" si="6"/>
        <v>32.893098865892668</v>
      </c>
      <c r="AB16" s="60"/>
      <c r="AC16" s="49">
        <f t="shared" si="7"/>
        <v>1637158.75</v>
      </c>
      <c r="AD16" s="49">
        <f t="shared" si="8"/>
        <v>67.106901134107332</v>
      </c>
      <c r="AE16" s="49">
        <f t="shared" ref="AE16" si="20">SUM(AE17:AE28)</f>
        <v>802469.25</v>
      </c>
      <c r="AF16" s="49">
        <f t="shared" si="9"/>
        <v>100</v>
      </c>
      <c r="AG16" s="49">
        <f>SUM(AG17:AG28)</f>
        <v>219179.65</v>
      </c>
      <c r="AH16" s="49">
        <f>SUM(AH17:AH28)</f>
        <v>362079.65</v>
      </c>
      <c r="AI16" s="49">
        <f>SUM(AI17:AI28)</f>
        <v>581259.30000000005</v>
      </c>
      <c r="AJ16" s="49">
        <f t="shared" si="10"/>
        <v>72.433840922876499</v>
      </c>
    </row>
    <row r="17" spans="1:40" s="140" customFormat="1">
      <c r="A17" s="144" t="s">
        <v>23</v>
      </c>
      <c r="B17" s="122">
        <v>266231</v>
      </c>
      <c r="C17" s="54">
        <v>246315</v>
      </c>
      <c r="D17" s="54">
        <f t="shared" si="0"/>
        <v>92.519278371038681</v>
      </c>
      <c r="E17" s="122">
        <v>246315</v>
      </c>
      <c r="F17" s="54">
        <f t="shared" si="13"/>
        <v>100</v>
      </c>
      <c r="G17" s="54">
        <f t="shared" ref="G17:G28" si="21">C17-E17</f>
        <v>0</v>
      </c>
      <c r="H17" s="54">
        <v>408572</v>
      </c>
      <c r="I17" s="54">
        <v>260875</v>
      </c>
      <c r="J17" s="54">
        <v>0</v>
      </c>
      <c r="K17" s="54">
        <f t="shared" ref="K17:K28" si="22">I17+J17</f>
        <v>260875</v>
      </c>
      <c r="L17" s="54">
        <f t="shared" si="16"/>
        <v>63.850435174216543</v>
      </c>
      <c r="M17" s="54">
        <v>260875</v>
      </c>
      <c r="N17" s="54">
        <f t="shared" si="1"/>
        <v>63.850435174216543</v>
      </c>
      <c r="O17" s="54">
        <v>164832</v>
      </c>
      <c r="P17" s="54">
        <f t="shared" si="2"/>
        <v>63.184283660757067</v>
      </c>
      <c r="Q17" s="54">
        <f t="shared" ref="Q17:Q28" si="23">M17-O17</f>
        <v>96043</v>
      </c>
      <c r="R17" s="54">
        <v>257942</v>
      </c>
      <c r="S17" s="54">
        <v>136889</v>
      </c>
      <c r="T17" s="54">
        <v>84832</v>
      </c>
      <c r="U17" s="180">
        <v>0</v>
      </c>
      <c r="V17" s="186">
        <v>65320</v>
      </c>
      <c r="W17" s="54">
        <v>0</v>
      </c>
      <c r="X17" s="54">
        <f t="shared" si="4"/>
        <v>150152</v>
      </c>
      <c r="Y17" s="54">
        <f t="shared" si="5"/>
        <v>0</v>
      </c>
      <c r="Z17" s="54">
        <f t="shared" si="17"/>
        <v>150152</v>
      </c>
      <c r="AA17" s="54">
        <f t="shared" si="6"/>
        <v>58.211535926681194</v>
      </c>
      <c r="AB17" s="55"/>
      <c r="AC17" s="54">
        <f t="shared" si="7"/>
        <v>107790</v>
      </c>
      <c r="AD17" s="54">
        <f t="shared" si="8"/>
        <v>41.788464073318806</v>
      </c>
      <c r="AE17" s="54">
        <f t="shared" si="18"/>
        <v>150152</v>
      </c>
      <c r="AF17" s="54">
        <f t="shared" si="9"/>
        <v>100</v>
      </c>
      <c r="AG17" s="54">
        <v>58481</v>
      </c>
      <c r="AH17" s="186">
        <v>57792</v>
      </c>
      <c r="AI17" s="56">
        <f t="shared" si="12"/>
        <v>116273</v>
      </c>
      <c r="AJ17" s="54">
        <f t="shared" si="10"/>
        <v>77.436863977835799</v>
      </c>
    </row>
    <row r="18" spans="1:40" s="140" customFormat="1">
      <c r="A18" s="144" t="s">
        <v>24</v>
      </c>
      <c r="B18" s="122">
        <v>50000</v>
      </c>
      <c r="C18" s="54">
        <v>13599.02</v>
      </c>
      <c r="D18" s="54">
        <f t="shared" si="0"/>
        <v>27.198039999999999</v>
      </c>
      <c r="E18" s="122">
        <v>13599.02</v>
      </c>
      <c r="F18" s="54">
        <f t="shared" si="13"/>
        <v>100</v>
      </c>
      <c r="G18" s="54">
        <f t="shared" si="21"/>
        <v>0</v>
      </c>
      <c r="H18" s="54">
        <v>0</v>
      </c>
      <c r="I18" s="54">
        <v>0</v>
      </c>
      <c r="J18" s="54">
        <v>27000</v>
      </c>
      <c r="K18" s="54">
        <f t="shared" si="22"/>
        <v>27000</v>
      </c>
      <c r="L18" s="54" t="e">
        <f t="shared" si="16"/>
        <v>#DIV/0!</v>
      </c>
      <c r="M18" s="54">
        <v>27000</v>
      </c>
      <c r="N18" s="54" t="e">
        <f t="shared" si="1"/>
        <v>#DIV/0!</v>
      </c>
      <c r="O18" s="54">
        <v>27000</v>
      </c>
      <c r="P18" s="54">
        <f t="shared" si="2"/>
        <v>100</v>
      </c>
      <c r="Q18" s="54">
        <f t="shared" si="23"/>
        <v>0</v>
      </c>
      <c r="R18" s="54">
        <v>0</v>
      </c>
      <c r="S18" s="181">
        <v>0</v>
      </c>
      <c r="T18" s="54">
        <v>0</v>
      </c>
      <c r="U18" s="181">
        <v>0</v>
      </c>
      <c r="V18" s="186">
        <v>0</v>
      </c>
      <c r="W18" s="54">
        <v>0</v>
      </c>
      <c r="X18" s="54">
        <f t="shared" si="4"/>
        <v>0</v>
      </c>
      <c r="Y18" s="54">
        <f t="shared" si="5"/>
        <v>0</v>
      </c>
      <c r="Z18" s="54">
        <f t="shared" si="17"/>
        <v>0</v>
      </c>
      <c r="AA18" s="54" t="e">
        <f t="shared" si="6"/>
        <v>#DIV/0!</v>
      </c>
      <c r="AB18" s="55"/>
      <c r="AC18" s="54">
        <f t="shared" si="7"/>
        <v>0</v>
      </c>
      <c r="AD18" s="54" t="e">
        <f t="shared" si="8"/>
        <v>#DIV/0!</v>
      </c>
      <c r="AE18" s="54">
        <f t="shared" si="18"/>
        <v>0</v>
      </c>
      <c r="AF18" s="54" t="e">
        <f t="shared" si="9"/>
        <v>#DIV/0!</v>
      </c>
      <c r="AG18" s="54">
        <v>0</v>
      </c>
      <c r="AH18" s="186">
        <v>0</v>
      </c>
      <c r="AI18" s="56">
        <f t="shared" si="12"/>
        <v>0</v>
      </c>
      <c r="AJ18" s="54" t="e">
        <f t="shared" si="10"/>
        <v>#DIV/0!</v>
      </c>
    </row>
    <row r="19" spans="1:40" s="140" customFormat="1" ht="17.45" customHeight="1">
      <c r="A19" s="174" t="s">
        <v>141</v>
      </c>
      <c r="B19" s="122">
        <v>500000</v>
      </c>
      <c r="C19" s="54">
        <v>556969.19999999995</v>
      </c>
      <c r="D19" s="54">
        <f t="shared" ref="D19" si="24">C19*100/B19</f>
        <v>111.39383999999998</v>
      </c>
      <c r="E19" s="122">
        <v>556969.19999999995</v>
      </c>
      <c r="F19" s="54">
        <f t="shared" ref="F19" si="25">E19*100/C19</f>
        <v>100</v>
      </c>
      <c r="G19" s="54">
        <f t="shared" si="21"/>
        <v>0</v>
      </c>
      <c r="H19" s="54">
        <v>520000</v>
      </c>
      <c r="I19" s="54">
        <v>460038.8</v>
      </c>
      <c r="J19" s="54">
        <v>37760</v>
      </c>
      <c r="K19" s="54">
        <f t="shared" si="22"/>
        <v>497798.8</v>
      </c>
      <c r="L19" s="54">
        <f t="shared" ref="L19" si="26">K19*100/H19</f>
        <v>95.730538461538458</v>
      </c>
      <c r="M19" s="54">
        <v>497798.8</v>
      </c>
      <c r="N19" s="54">
        <f t="shared" si="1"/>
        <v>95.730538461538458</v>
      </c>
      <c r="O19" s="54">
        <v>378978.8</v>
      </c>
      <c r="P19" s="54">
        <f t="shared" si="2"/>
        <v>76.130918756734644</v>
      </c>
      <c r="Q19" s="54">
        <f t="shared" si="23"/>
        <v>118820</v>
      </c>
      <c r="R19" s="54">
        <v>480000</v>
      </c>
      <c r="S19" s="180">
        <v>0</v>
      </c>
      <c r="T19" s="54">
        <v>65800</v>
      </c>
      <c r="U19" s="180">
        <v>37760</v>
      </c>
      <c r="V19" s="186">
        <v>76310</v>
      </c>
      <c r="W19" s="54">
        <v>0</v>
      </c>
      <c r="X19" s="54">
        <f t="shared" si="4"/>
        <v>142110</v>
      </c>
      <c r="Y19" s="54">
        <f t="shared" si="5"/>
        <v>37760</v>
      </c>
      <c r="Z19" s="54">
        <f t="shared" si="17"/>
        <v>179870</v>
      </c>
      <c r="AA19" s="54">
        <f t="shared" si="6"/>
        <v>37.47291666666667</v>
      </c>
      <c r="AB19" s="55"/>
      <c r="AC19" s="54">
        <v>0</v>
      </c>
      <c r="AD19" s="54">
        <f t="shared" si="8"/>
        <v>0</v>
      </c>
      <c r="AE19" s="54">
        <f t="shared" si="18"/>
        <v>179870</v>
      </c>
      <c r="AF19" s="54">
        <f t="shared" si="9"/>
        <v>100</v>
      </c>
      <c r="AG19" s="54">
        <v>35200</v>
      </c>
      <c r="AH19" s="186">
        <v>28310</v>
      </c>
      <c r="AI19" s="56">
        <f t="shared" si="12"/>
        <v>63510</v>
      </c>
      <c r="AJ19" s="54">
        <f t="shared" si="10"/>
        <v>35.308834158003002</v>
      </c>
      <c r="AL19" s="147"/>
    </row>
    <row r="20" spans="1:40" s="140" customFormat="1">
      <c r="A20" s="144" t="s">
        <v>142</v>
      </c>
      <c r="B20" s="122">
        <v>48200</v>
      </c>
      <c r="C20" s="54">
        <v>53706.6</v>
      </c>
      <c r="D20" s="54">
        <f t="shared" si="0"/>
        <v>111.42448132780083</v>
      </c>
      <c r="E20" s="122">
        <v>53706.6</v>
      </c>
      <c r="F20" s="54">
        <f t="shared" si="13"/>
        <v>100</v>
      </c>
      <c r="G20" s="54">
        <f t="shared" si="21"/>
        <v>0</v>
      </c>
      <c r="H20" s="54">
        <v>70000</v>
      </c>
      <c r="I20" s="54">
        <v>49505.4</v>
      </c>
      <c r="J20" s="54">
        <v>0</v>
      </c>
      <c r="K20" s="54">
        <f t="shared" si="22"/>
        <v>49505.4</v>
      </c>
      <c r="L20" s="54">
        <f t="shared" si="16"/>
        <v>70.721999999999994</v>
      </c>
      <c r="M20" s="54">
        <v>49505.4</v>
      </c>
      <c r="N20" s="54">
        <f t="shared" si="1"/>
        <v>70.721999999999994</v>
      </c>
      <c r="O20" s="54">
        <v>40522.75</v>
      </c>
      <c r="P20" s="54">
        <f t="shared" si="2"/>
        <v>81.855211754677271</v>
      </c>
      <c r="Q20" s="54">
        <f t="shared" si="23"/>
        <v>8982.6500000000015</v>
      </c>
      <c r="R20" s="54">
        <v>42500</v>
      </c>
      <c r="S20" s="54">
        <v>8016</v>
      </c>
      <c r="T20" s="54">
        <v>12000.05</v>
      </c>
      <c r="U20" s="180">
        <v>0</v>
      </c>
      <c r="V20" s="191">
        <v>21947.5</v>
      </c>
      <c r="W20" s="54">
        <v>0</v>
      </c>
      <c r="X20" s="54">
        <f t="shared" si="4"/>
        <v>33947.550000000003</v>
      </c>
      <c r="Y20" s="54">
        <f t="shared" si="5"/>
        <v>0</v>
      </c>
      <c r="Z20" s="54">
        <f t="shared" si="17"/>
        <v>33947.550000000003</v>
      </c>
      <c r="AA20" s="54">
        <f t="shared" si="6"/>
        <v>79.876588235294122</v>
      </c>
      <c r="AB20" s="55"/>
      <c r="AC20" s="54">
        <f t="shared" ref="AC20:AC29" si="27">R20-Z20</f>
        <v>8552.4499999999971</v>
      </c>
      <c r="AD20" s="54">
        <f t="shared" si="8"/>
        <v>20.123411764705878</v>
      </c>
      <c r="AE20" s="54">
        <f t="shared" si="18"/>
        <v>33947.550000000003</v>
      </c>
      <c r="AF20" s="54">
        <f t="shared" si="9"/>
        <v>100</v>
      </c>
      <c r="AG20" s="54">
        <v>8982.65</v>
      </c>
      <c r="AH20" s="186">
        <v>12000.05</v>
      </c>
      <c r="AI20" s="56">
        <f t="shared" si="12"/>
        <v>20982.699999999997</v>
      </c>
      <c r="AJ20" s="54">
        <f t="shared" si="10"/>
        <v>61.809173268763118</v>
      </c>
    </row>
    <row r="21" spans="1:40" s="140" customFormat="1">
      <c r="A21" s="144" t="s">
        <v>143</v>
      </c>
      <c r="B21" s="122">
        <v>0</v>
      </c>
      <c r="C21" s="54">
        <v>0</v>
      </c>
      <c r="D21" s="54" t="e">
        <f t="shared" si="0"/>
        <v>#DIV/0!</v>
      </c>
      <c r="E21" s="122">
        <v>0</v>
      </c>
      <c r="F21" s="54" t="e">
        <f t="shared" si="13"/>
        <v>#DIV/0!</v>
      </c>
      <c r="G21" s="54">
        <f t="shared" si="21"/>
        <v>0</v>
      </c>
      <c r="H21" s="54">
        <v>0</v>
      </c>
      <c r="I21" s="54">
        <v>0</v>
      </c>
      <c r="J21" s="54">
        <v>0</v>
      </c>
      <c r="K21" s="54">
        <f t="shared" si="22"/>
        <v>0</v>
      </c>
      <c r="L21" s="54" t="e">
        <f t="shared" si="16"/>
        <v>#DIV/0!</v>
      </c>
      <c r="M21" s="54">
        <v>0</v>
      </c>
      <c r="N21" s="54" t="e">
        <f t="shared" si="1"/>
        <v>#DIV/0!</v>
      </c>
      <c r="O21" s="54">
        <v>0</v>
      </c>
      <c r="P21" s="54" t="e">
        <f t="shared" si="2"/>
        <v>#DIV/0!</v>
      </c>
      <c r="Q21" s="54">
        <f t="shared" si="23"/>
        <v>0</v>
      </c>
      <c r="R21" s="54">
        <v>0</v>
      </c>
      <c r="S21" s="180">
        <v>0</v>
      </c>
      <c r="T21" s="54">
        <v>0</v>
      </c>
      <c r="U21" s="180">
        <v>0</v>
      </c>
      <c r="V21" s="191">
        <v>0</v>
      </c>
      <c r="W21" s="54">
        <v>0</v>
      </c>
      <c r="X21" s="54">
        <f t="shared" si="4"/>
        <v>0</v>
      </c>
      <c r="Y21" s="54">
        <f t="shared" si="5"/>
        <v>0</v>
      </c>
      <c r="Z21" s="54">
        <f t="shared" si="17"/>
        <v>0</v>
      </c>
      <c r="AA21" s="54" t="e">
        <f t="shared" si="6"/>
        <v>#DIV/0!</v>
      </c>
      <c r="AB21" s="55"/>
      <c r="AC21" s="54">
        <f t="shared" si="27"/>
        <v>0</v>
      </c>
      <c r="AD21" s="54" t="e">
        <f t="shared" si="8"/>
        <v>#DIV/0!</v>
      </c>
      <c r="AE21" s="54">
        <f t="shared" si="18"/>
        <v>0</v>
      </c>
      <c r="AF21" s="54" t="e">
        <f t="shared" si="9"/>
        <v>#DIV/0!</v>
      </c>
      <c r="AG21" s="54">
        <v>0</v>
      </c>
      <c r="AH21" s="186">
        <v>0</v>
      </c>
      <c r="AI21" s="56">
        <f t="shared" si="12"/>
        <v>0</v>
      </c>
      <c r="AJ21" s="54" t="e">
        <f t="shared" si="10"/>
        <v>#DIV/0!</v>
      </c>
    </row>
    <row r="22" spans="1:40" s="140" customFormat="1">
      <c r="A22" s="144" t="s">
        <v>144</v>
      </c>
      <c r="B22" s="122">
        <v>152870</v>
      </c>
      <c r="C22" s="54">
        <v>131362.15</v>
      </c>
      <c r="D22" s="54">
        <f t="shared" si="0"/>
        <v>85.930627330411454</v>
      </c>
      <c r="E22" s="122">
        <v>131362.15</v>
      </c>
      <c r="F22" s="54">
        <f t="shared" si="13"/>
        <v>100</v>
      </c>
      <c r="G22" s="54">
        <f t="shared" si="21"/>
        <v>0</v>
      </c>
      <c r="H22" s="54">
        <v>66654</v>
      </c>
      <c r="I22" s="54">
        <v>66653.53</v>
      </c>
      <c r="J22" s="54">
        <v>0</v>
      </c>
      <c r="K22" s="54">
        <f t="shared" si="22"/>
        <v>66653.53</v>
      </c>
      <c r="L22" s="54">
        <f t="shared" si="16"/>
        <v>99.999294866024542</v>
      </c>
      <c r="M22" s="54">
        <v>66653.53</v>
      </c>
      <c r="N22" s="54">
        <f t="shared" si="1"/>
        <v>99.999294866024542</v>
      </c>
      <c r="O22" s="54">
        <v>18169.5</v>
      </c>
      <c r="P22" s="54">
        <f t="shared" si="2"/>
        <v>27.259621508418235</v>
      </c>
      <c r="Q22" s="54">
        <f t="shared" si="23"/>
        <v>48484.03</v>
      </c>
      <c r="R22" s="54">
        <v>83486</v>
      </c>
      <c r="S22" s="54">
        <v>89187.5</v>
      </c>
      <c r="T22" s="54">
        <v>0</v>
      </c>
      <c r="U22" s="180">
        <v>0</v>
      </c>
      <c r="V22" s="191">
        <v>0</v>
      </c>
      <c r="W22" s="54">
        <v>0</v>
      </c>
      <c r="X22" s="54">
        <f t="shared" si="4"/>
        <v>0</v>
      </c>
      <c r="Y22" s="54">
        <f t="shared" si="5"/>
        <v>0</v>
      </c>
      <c r="Z22" s="54">
        <f t="shared" si="17"/>
        <v>0</v>
      </c>
      <c r="AA22" s="54">
        <f t="shared" si="6"/>
        <v>0</v>
      </c>
      <c r="AB22" s="55"/>
      <c r="AC22" s="54">
        <f t="shared" si="27"/>
        <v>83486</v>
      </c>
      <c r="AD22" s="54">
        <f t="shared" si="8"/>
        <v>100</v>
      </c>
      <c r="AE22" s="54">
        <f t="shared" si="18"/>
        <v>0</v>
      </c>
      <c r="AF22" s="54" t="e">
        <f t="shared" si="9"/>
        <v>#DIV/0!</v>
      </c>
      <c r="AG22" s="54">
        <v>0</v>
      </c>
      <c r="AH22" s="186">
        <v>48484</v>
      </c>
      <c r="AI22" s="56">
        <f t="shared" si="12"/>
        <v>48484</v>
      </c>
      <c r="AJ22" s="54" t="e">
        <f t="shared" si="10"/>
        <v>#DIV/0!</v>
      </c>
    </row>
    <row r="23" spans="1:40" s="140" customFormat="1">
      <c r="A23" s="144" t="s">
        <v>145</v>
      </c>
      <c r="B23" s="122">
        <v>443119</v>
      </c>
      <c r="C23" s="54">
        <v>625409.90000000014</v>
      </c>
      <c r="D23" s="54">
        <f t="shared" si="0"/>
        <v>141.13813670819806</v>
      </c>
      <c r="E23" s="122">
        <v>625409.90000000014</v>
      </c>
      <c r="F23" s="54">
        <f t="shared" si="13"/>
        <v>100</v>
      </c>
      <c r="G23" s="54">
        <f t="shared" si="21"/>
        <v>0</v>
      </c>
      <c r="H23" s="54">
        <v>649841</v>
      </c>
      <c r="I23" s="54">
        <v>649841</v>
      </c>
      <c r="J23" s="54">
        <v>12720.15</v>
      </c>
      <c r="K23" s="54">
        <f t="shared" si="22"/>
        <v>662561.15</v>
      </c>
      <c r="L23" s="54">
        <f t="shared" si="16"/>
        <v>101.95742497010808</v>
      </c>
      <c r="M23" s="54">
        <v>662561.15</v>
      </c>
      <c r="N23" s="54">
        <f t="shared" si="1"/>
        <v>101.95742497010808</v>
      </c>
      <c r="O23" s="54">
        <v>475912.35000000003</v>
      </c>
      <c r="P23" s="54">
        <f t="shared" si="2"/>
        <v>71.8291964447357</v>
      </c>
      <c r="Q23" s="54">
        <f t="shared" si="23"/>
        <v>186648.8</v>
      </c>
      <c r="R23" s="54">
        <v>516709</v>
      </c>
      <c r="S23" s="54">
        <v>204200</v>
      </c>
      <c r="T23" s="54">
        <v>63000.9</v>
      </c>
      <c r="U23" s="180">
        <v>0</v>
      </c>
      <c r="V23" s="191">
        <v>124769.9</v>
      </c>
      <c r="W23" s="54">
        <v>0</v>
      </c>
      <c r="X23" s="54">
        <f t="shared" si="4"/>
        <v>187770.8</v>
      </c>
      <c r="Y23" s="54">
        <f t="shared" si="5"/>
        <v>0</v>
      </c>
      <c r="Z23" s="54">
        <f>X23+Y23</f>
        <v>187770.8</v>
      </c>
      <c r="AA23" s="54">
        <f t="shared" si="6"/>
        <v>36.339757968218088</v>
      </c>
      <c r="AB23" s="55"/>
      <c r="AC23" s="54">
        <f t="shared" si="27"/>
        <v>328938.2</v>
      </c>
      <c r="AD23" s="54">
        <f t="shared" si="8"/>
        <v>63.660242031781912</v>
      </c>
      <c r="AE23" s="54">
        <f t="shared" si="18"/>
        <v>187770.8</v>
      </c>
      <c r="AF23" s="54">
        <f t="shared" si="9"/>
        <v>100</v>
      </c>
      <c r="AG23" s="54">
        <v>6660</v>
      </c>
      <c r="AH23" s="186">
        <v>38031.599999999999</v>
      </c>
      <c r="AI23" s="56">
        <f t="shared" si="12"/>
        <v>44691.6</v>
      </c>
      <c r="AJ23" s="54">
        <f t="shared" si="10"/>
        <v>23.801144799936946</v>
      </c>
    </row>
    <row r="24" spans="1:40" s="140" customFormat="1">
      <c r="A24" s="144" t="s">
        <v>146</v>
      </c>
      <c r="B24" s="122">
        <v>500000</v>
      </c>
      <c r="C24" s="54">
        <v>570524</v>
      </c>
      <c r="D24" s="54">
        <f t="shared" si="0"/>
        <v>114.1048</v>
      </c>
      <c r="E24" s="122">
        <v>570524</v>
      </c>
      <c r="F24" s="54">
        <f t="shared" si="13"/>
        <v>100</v>
      </c>
      <c r="G24" s="54">
        <f t="shared" si="21"/>
        <v>0</v>
      </c>
      <c r="H24" s="54">
        <v>700000</v>
      </c>
      <c r="I24" s="54">
        <v>474391</v>
      </c>
      <c r="J24" s="54">
        <v>39881</v>
      </c>
      <c r="K24" s="54">
        <f t="shared" si="22"/>
        <v>514272</v>
      </c>
      <c r="L24" s="54">
        <f t="shared" si="16"/>
        <v>73.46742857142857</v>
      </c>
      <c r="M24" s="54">
        <v>514272</v>
      </c>
      <c r="N24" s="54">
        <f t="shared" si="1"/>
        <v>73.46742857142857</v>
      </c>
      <c r="O24" s="54">
        <v>430282</v>
      </c>
      <c r="P24" s="54">
        <f t="shared" si="2"/>
        <v>83.66817559579367</v>
      </c>
      <c r="Q24" s="54">
        <f t="shared" si="23"/>
        <v>83990</v>
      </c>
      <c r="R24" s="54">
        <v>580000</v>
      </c>
      <c r="S24" s="54">
        <v>0</v>
      </c>
      <c r="T24" s="54">
        <v>85419</v>
      </c>
      <c r="U24" s="180">
        <v>39881</v>
      </c>
      <c r="V24" s="186">
        <v>104780</v>
      </c>
      <c r="W24" s="54">
        <v>0</v>
      </c>
      <c r="X24" s="54">
        <f t="shared" si="4"/>
        <v>190199</v>
      </c>
      <c r="Y24" s="54">
        <f t="shared" si="5"/>
        <v>39881</v>
      </c>
      <c r="Z24" s="54">
        <f t="shared" si="17"/>
        <v>230080</v>
      </c>
      <c r="AA24" s="54">
        <f t="shared" si="6"/>
        <v>39.668965517241382</v>
      </c>
      <c r="AB24" s="55"/>
      <c r="AC24" s="54">
        <f t="shared" si="27"/>
        <v>349920</v>
      </c>
      <c r="AD24" s="54">
        <f t="shared" si="8"/>
        <v>60.331034482758618</v>
      </c>
      <c r="AE24" s="54">
        <f t="shared" si="18"/>
        <v>230080</v>
      </c>
      <c r="AF24" s="54">
        <f t="shared" si="9"/>
        <v>100</v>
      </c>
      <c r="AG24" s="54">
        <v>109856</v>
      </c>
      <c r="AH24" s="186">
        <v>80122</v>
      </c>
      <c r="AI24" s="56">
        <f t="shared" si="12"/>
        <v>189978</v>
      </c>
      <c r="AJ24" s="54">
        <f t="shared" si="10"/>
        <v>82.570410292072324</v>
      </c>
    </row>
    <row r="25" spans="1:40" s="140" customFormat="1">
      <c r="A25" s="144" t="s">
        <v>147</v>
      </c>
      <c r="B25" s="122">
        <v>129500</v>
      </c>
      <c r="C25" s="54">
        <v>129500</v>
      </c>
      <c r="D25" s="54">
        <f t="shared" si="0"/>
        <v>100</v>
      </c>
      <c r="E25" s="122">
        <v>129500</v>
      </c>
      <c r="F25" s="54">
        <f t="shared" si="13"/>
        <v>100</v>
      </c>
      <c r="G25" s="54">
        <f t="shared" si="21"/>
        <v>0</v>
      </c>
      <c r="H25" s="54">
        <v>95900</v>
      </c>
      <c r="I25" s="54">
        <v>95750</v>
      </c>
      <c r="J25" s="54">
        <v>0</v>
      </c>
      <c r="K25" s="54">
        <f t="shared" si="22"/>
        <v>95750</v>
      </c>
      <c r="L25" s="54">
        <f t="shared" si="16"/>
        <v>99.843587069864441</v>
      </c>
      <c r="M25" s="54">
        <v>95750</v>
      </c>
      <c r="N25" s="54">
        <f t="shared" si="1"/>
        <v>99.843587069864441</v>
      </c>
      <c r="O25" s="54">
        <v>0</v>
      </c>
      <c r="P25" s="54">
        <f t="shared" si="2"/>
        <v>0</v>
      </c>
      <c r="Q25" s="54">
        <f t="shared" si="23"/>
        <v>95750</v>
      </c>
      <c r="R25" s="54">
        <v>120400</v>
      </c>
      <c r="S25" s="54">
        <v>24450</v>
      </c>
      <c r="T25" s="54">
        <v>0</v>
      </c>
      <c r="U25" s="180">
        <v>0</v>
      </c>
      <c r="V25" s="191">
        <v>0</v>
      </c>
      <c r="W25" s="54">
        <v>0</v>
      </c>
      <c r="X25" s="54">
        <f t="shared" si="4"/>
        <v>0</v>
      </c>
      <c r="Y25" s="54">
        <f t="shared" si="5"/>
        <v>0</v>
      </c>
      <c r="Z25" s="54">
        <f t="shared" si="17"/>
        <v>0</v>
      </c>
      <c r="AA25" s="54">
        <f t="shared" si="6"/>
        <v>0</v>
      </c>
      <c r="AB25" s="61"/>
      <c r="AC25" s="54">
        <f t="shared" si="27"/>
        <v>120400</v>
      </c>
      <c r="AD25" s="54">
        <f t="shared" si="8"/>
        <v>100</v>
      </c>
      <c r="AE25" s="54">
        <f t="shared" si="18"/>
        <v>0</v>
      </c>
      <c r="AF25" s="54" t="e">
        <f t="shared" si="9"/>
        <v>#DIV/0!</v>
      </c>
      <c r="AG25" s="54">
        <v>0</v>
      </c>
      <c r="AH25" s="186">
        <v>95750</v>
      </c>
      <c r="AI25" s="56">
        <f t="shared" si="12"/>
        <v>95750</v>
      </c>
      <c r="AJ25" s="54" t="e">
        <f t="shared" si="10"/>
        <v>#DIV/0!</v>
      </c>
    </row>
    <row r="26" spans="1:40" s="140" customFormat="1">
      <c r="A26" s="144" t="s">
        <v>148</v>
      </c>
      <c r="B26" s="122">
        <v>212200</v>
      </c>
      <c r="C26" s="122">
        <v>102876.75</v>
      </c>
      <c r="D26" s="122">
        <f t="shared" si="0"/>
        <v>48.48103204524034</v>
      </c>
      <c r="E26" s="122">
        <v>102876.75</v>
      </c>
      <c r="F26" s="54">
        <f t="shared" si="13"/>
        <v>100</v>
      </c>
      <c r="G26" s="54">
        <f t="shared" si="21"/>
        <v>0</v>
      </c>
      <c r="H26" s="54">
        <v>125000</v>
      </c>
      <c r="I26" s="54">
        <v>78212.7</v>
      </c>
      <c r="J26" s="54">
        <v>0</v>
      </c>
      <c r="K26" s="54">
        <f t="shared" si="22"/>
        <v>78212.7</v>
      </c>
      <c r="L26" s="54">
        <f t="shared" si="16"/>
        <v>62.570160000000001</v>
      </c>
      <c r="M26" s="54">
        <v>78212.7</v>
      </c>
      <c r="N26" s="54">
        <f t="shared" si="1"/>
        <v>62.570160000000001</v>
      </c>
      <c r="O26" s="54">
        <v>74262.7</v>
      </c>
      <c r="P26" s="54">
        <f t="shared" si="2"/>
        <v>94.949669299231459</v>
      </c>
      <c r="Q26" s="54">
        <f t="shared" si="23"/>
        <v>3950</v>
      </c>
      <c r="R26" s="54">
        <v>127600</v>
      </c>
      <c r="S26" s="54">
        <v>5680</v>
      </c>
      <c r="T26" s="54">
        <v>3746</v>
      </c>
      <c r="U26" s="180">
        <v>0</v>
      </c>
      <c r="V26" s="191">
        <v>16902.900000000001</v>
      </c>
      <c r="W26" s="54">
        <v>0</v>
      </c>
      <c r="X26" s="54">
        <f t="shared" si="4"/>
        <v>20648.900000000001</v>
      </c>
      <c r="Y26" s="54">
        <f t="shared" si="5"/>
        <v>0</v>
      </c>
      <c r="Z26" s="54">
        <f t="shared" si="17"/>
        <v>20648.900000000001</v>
      </c>
      <c r="AA26" s="54">
        <f t="shared" si="6"/>
        <v>16.182523510971787</v>
      </c>
      <c r="AB26" s="55"/>
      <c r="AC26" s="54">
        <f t="shared" si="27"/>
        <v>106951.1</v>
      </c>
      <c r="AD26" s="54">
        <f t="shared" si="8"/>
        <v>83.817476489028209</v>
      </c>
      <c r="AE26" s="54">
        <f t="shared" si="18"/>
        <v>20648.900000000001</v>
      </c>
      <c r="AF26" s="54">
        <f t="shared" si="9"/>
        <v>100</v>
      </c>
      <c r="AG26" s="54">
        <v>0</v>
      </c>
      <c r="AH26" s="186">
        <v>0</v>
      </c>
      <c r="AI26" s="56">
        <f t="shared" si="12"/>
        <v>0</v>
      </c>
      <c r="AJ26" s="54">
        <f t="shared" si="10"/>
        <v>0</v>
      </c>
    </row>
    <row r="27" spans="1:40" s="140" customFormat="1">
      <c r="A27" s="144" t="s">
        <v>149</v>
      </c>
      <c r="B27" s="122">
        <v>6000</v>
      </c>
      <c r="C27" s="122">
        <v>0</v>
      </c>
      <c r="D27" s="122">
        <f t="shared" si="0"/>
        <v>0</v>
      </c>
      <c r="E27" s="122">
        <v>0</v>
      </c>
      <c r="F27" s="122" t="e">
        <f t="shared" si="13"/>
        <v>#DIV/0!</v>
      </c>
      <c r="G27" s="54">
        <f t="shared" si="21"/>
        <v>0</v>
      </c>
      <c r="H27" s="54">
        <v>83110</v>
      </c>
      <c r="I27" s="54">
        <v>650</v>
      </c>
      <c r="J27" s="54">
        <v>0</v>
      </c>
      <c r="K27" s="54">
        <f t="shared" si="22"/>
        <v>650</v>
      </c>
      <c r="L27" s="54">
        <f t="shared" si="16"/>
        <v>0.78209601732643486</v>
      </c>
      <c r="M27" s="54">
        <v>650</v>
      </c>
      <c r="N27" s="54">
        <f t="shared" si="1"/>
        <v>0.78209601732643486</v>
      </c>
      <c r="O27" s="54">
        <v>650</v>
      </c>
      <c r="P27" s="54">
        <f t="shared" si="2"/>
        <v>100</v>
      </c>
      <c r="Q27" s="54">
        <f t="shared" si="23"/>
        <v>0</v>
      </c>
      <c r="R27" s="54">
        <v>34700</v>
      </c>
      <c r="S27" s="180">
        <v>0</v>
      </c>
      <c r="T27" s="54">
        <v>0</v>
      </c>
      <c r="U27" s="180">
        <v>0</v>
      </c>
      <c r="V27" s="191">
        <v>0</v>
      </c>
      <c r="W27" s="54">
        <v>0</v>
      </c>
      <c r="X27" s="54">
        <f t="shared" si="4"/>
        <v>0</v>
      </c>
      <c r="Y27" s="54">
        <f t="shared" si="5"/>
        <v>0</v>
      </c>
      <c r="Z27" s="54">
        <f t="shared" si="17"/>
        <v>0</v>
      </c>
      <c r="AA27" s="54">
        <f t="shared" si="6"/>
        <v>0</v>
      </c>
      <c r="AB27" s="55"/>
      <c r="AC27" s="54">
        <f t="shared" si="27"/>
        <v>34700</v>
      </c>
      <c r="AD27" s="54">
        <f t="shared" si="8"/>
        <v>100</v>
      </c>
      <c r="AE27" s="54">
        <f t="shared" si="18"/>
        <v>0</v>
      </c>
      <c r="AF27" s="54" t="e">
        <f t="shared" si="9"/>
        <v>#DIV/0!</v>
      </c>
      <c r="AG27" s="54">
        <v>0</v>
      </c>
      <c r="AH27" s="186">
        <v>0</v>
      </c>
      <c r="AI27" s="56">
        <f t="shared" si="12"/>
        <v>0</v>
      </c>
      <c r="AJ27" s="54" t="e">
        <f t="shared" si="10"/>
        <v>#DIV/0!</v>
      </c>
    </row>
    <row r="28" spans="1:40" s="140" customFormat="1">
      <c r="A28" s="144" t="s">
        <v>150</v>
      </c>
      <c r="B28" s="122">
        <v>0</v>
      </c>
      <c r="C28" s="122">
        <v>0</v>
      </c>
      <c r="D28" s="122" t="e">
        <f t="shared" si="0"/>
        <v>#DIV/0!</v>
      </c>
      <c r="E28" s="122">
        <v>0</v>
      </c>
      <c r="F28" s="122" t="e">
        <f t="shared" si="13"/>
        <v>#DIV/0!</v>
      </c>
      <c r="G28" s="54">
        <f t="shared" si="21"/>
        <v>0</v>
      </c>
      <c r="H28" s="54">
        <v>0</v>
      </c>
      <c r="I28" s="54">
        <v>0</v>
      </c>
      <c r="J28" s="54">
        <v>0</v>
      </c>
      <c r="K28" s="54">
        <f t="shared" si="22"/>
        <v>0</v>
      </c>
      <c r="L28" s="54" t="e">
        <f t="shared" si="16"/>
        <v>#DIV/0!</v>
      </c>
      <c r="M28" s="54">
        <v>0</v>
      </c>
      <c r="N28" s="54" t="e">
        <f t="shared" si="1"/>
        <v>#DIV/0!</v>
      </c>
      <c r="O28" s="54">
        <v>0</v>
      </c>
      <c r="P28" s="54" t="e">
        <f t="shared" si="2"/>
        <v>#DIV/0!</v>
      </c>
      <c r="Q28" s="54">
        <f t="shared" si="23"/>
        <v>0</v>
      </c>
      <c r="R28" s="54">
        <v>196291</v>
      </c>
      <c r="S28" s="180">
        <v>0</v>
      </c>
      <c r="T28" s="54">
        <v>0</v>
      </c>
      <c r="U28" s="180">
        <v>0</v>
      </c>
      <c r="V28" s="191">
        <v>0</v>
      </c>
      <c r="W28" s="54">
        <v>0</v>
      </c>
      <c r="X28" s="54">
        <f t="shared" si="4"/>
        <v>0</v>
      </c>
      <c r="Y28" s="54">
        <f t="shared" si="5"/>
        <v>0</v>
      </c>
      <c r="Z28" s="54">
        <f t="shared" si="17"/>
        <v>0</v>
      </c>
      <c r="AA28" s="54">
        <f t="shared" si="6"/>
        <v>0</v>
      </c>
      <c r="AB28" s="55"/>
      <c r="AC28" s="54">
        <f t="shared" si="27"/>
        <v>196291</v>
      </c>
      <c r="AD28" s="54">
        <f t="shared" si="8"/>
        <v>100</v>
      </c>
      <c r="AE28" s="54">
        <f t="shared" si="18"/>
        <v>0</v>
      </c>
      <c r="AF28" s="54" t="e">
        <f t="shared" si="9"/>
        <v>#DIV/0!</v>
      </c>
      <c r="AG28" s="54">
        <v>0</v>
      </c>
      <c r="AH28" s="186">
        <v>1590</v>
      </c>
      <c r="AI28" s="56">
        <f t="shared" si="12"/>
        <v>1590</v>
      </c>
      <c r="AJ28" s="54" t="e">
        <f t="shared" si="10"/>
        <v>#DIV/0!</v>
      </c>
    </row>
    <row r="29" spans="1:40" s="143" customFormat="1">
      <c r="A29" s="145" t="s">
        <v>33</v>
      </c>
      <c r="B29" s="119">
        <f>B9+B16</f>
        <v>14595638.800000001</v>
      </c>
      <c r="C29" s="119">
        <f>C9+C16</f>
        <v>14107560.379999999</v>
      </c>
      <c r="D29" s="119">
        <f t="shared" si="0"/>
        <v>96.655998228731164</v>
      </c>
      <c r="E29" s="119">
        <f>E9+E16</f>
        <v>14107560.379999999</v>
      </c>
      <c r="F29" s="119">
        <f t="shared" si="13"/>
        <v>100.00000000000001</v>
      </c>
      <c r="G29" s="49">
        <f>G9+G16</f>
        <v>0</v>
      </c>
      <c r="H29" s="49">
        <f>H9+H16</f>
        <v>13885155.82</v>
      </c>
      <c r="I29" s="49">
        <f>I9+I16</f>
        <v>12333356.640000001</v>
      </c>
      <c r="J29" s="49">
        <f>J9+J16</f>
        <v>165823.34999999998</v>
      </c>
      <c r="K29" s="49">
        <f>K9+K16</f>
        <v>12499179.990000002</v>
      </c>
      <c r="L29" s="49">
        <f t="shared" si="16"/>
        <v>90.018291130707681</v>
      </c>
      <c r="M29" s="49">
        <f>M9+M16</f>
        <v>12499179.990000002</v>
      </c>
      <c r="N29" s="49">
        <f t="shared" si="1"/>
        <v>90.018291130707681</v>
      </c>
      <c r="O29" s="49">
        <f>O9+O16</f>
        <v>10099865.67</v>
      </c>
      <c r="P29" s="49">
        <f t="shared" si="2"/>
        <v>80.804226181880892</v>
      </c>
      <c r="Q29" s="49">
        <f t="shared" ref="Q29:W29" si="28">Q9+Q16</f>
        <v>2399314.3199999998</v>
      </c>
      <c r="R29" s="49">
        <f t="shared" si="28"/>
        <v>14571584.15</v>
      </c>
      <c r="S29" s="49">
        <f t="shared" si="28"/>
        <v>1835081.0199999998</v>
      </c>
      <c r="T29" s="49">
        <f t="shared" si="28"/>
        <v>2075569.8499999999</v>
      </c>
      <c r="U29" s="49">
        <f t="shared" si="28"/>
        <v>126103.2</v>
      </c>
      <c r="V29" s="49">
        <f t="shared" si="28"/>
        <v>1968381.0599999998</v>
      </c>
      <c r="W29" s="49">
        <f t="shared" si="28"/>
        <v>0</v>
      </c>
      <c r="X29" s="49">
        <f t="shared" si="4"/>
        <v>4043950.9099999997</v>
      </c>
      <c r="Y29" s="49">
        <f t="shared" si="5"/>
        <v>126103.2</v>
      </c>
      <c r="Z29" s="49">
        <f>X29+Y29</f>
        <v>4170054.11</v>
      </c>
      <c r="AA29" s="49">
        <f t="shared" si="6"/>
        <v>28.617712851762928</v>
      </c>
      <c r="AB29" s="60"/>
      <c r="AC29" s="49">
        <f t="shared" si="27"/>
        <v>10401530.040000001</v>
      </c>
      <c r="AD29" s="49">
        <f t="shared" si="8"/>
        <v>71.382287148237083</v>
      </c>
      <c r="AE29" s="49">
        <f>AE9+AE16</f>
        <v>4170054.1100000003</v>
      </c>
      <c r="AF29" s="49">
        <f t="shared" si="9"/>
        <v>100.00000000000001</v>
      </c>
      <c r="AG29" s="49">
        <f>AG9+AG16</f>
        <v>1092249.49</v>
      </c>
      <c r="AH29" s="49">
        <f>AH9+AH16</f>
        <v>1852257.0700000003</v>
      </c>
      <c r="AI29" s="48">
        <f t="shared" si="12"/>
        <v>2944506.5600000005</v>
      </c>
      <c r="AJ29" s="49">
        <f t="shared" si="10"/>
        <v>70.610751859044825</v>
      </c>
    </row>
    <row r="30" spans="1:40">
      <c r="H30" s="65"/>
      <c r="I30" s="65"/>
      <c r="J30" s="65"/>
      <c r="K30" s="65"/>
      <c r="L30" s="65"/>
      <c r="R30" s="65"/>
      <c r="AF30" s="67"/>
    </row>
    <row r="32" spans="1:40" s="129" customFormat="1" ht="17.45" customHeight="1">
      <c r="A32" s="128" t="s">
        <v>58</v>
      </c>
      <c r="C32" s="221"/>
      <c r="D32" s="221"/>
      <c r="M32" s="221"/>
      <c r="N32" s="221"/>
      <c r="T32" s="130"/>
      <c r="U32" s="130"/>
      <c r="V32" s="130"/>
      <c r="AA32" s="131"/>
      <c r="AB32" s="132"/>
      <c r="AC32" s="222" t="s">
        <v>37</v>
      </c>
      <c r="AD32" s="222"/>
      <c r="AE32" s="221" t="s">
        <v>38</v>
      </c>
      <c r="AF32" s="221"/>
      <c r="AK32" s="222"/>
      <c r="AL32" s="222"/>
      <c r="AM32" s="221"/>
      <c r="AN32" s="221"/>
    </row>
    <row r="33" spans="1:57" s="129" customFormat="1" ht="21" customHeight="1">
      <c r="A33" s="133" t="s">
        <v>117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K33" s="131"/>
      <c r="AL33" s="131"/>
      <c r="AR33" s="130"/>
      <c r="AS33" s="130"/>
      <c r="AT33" s="130"/>
      <c r="AY33" s="131"/>
      <c r="AZ33" s="132"/>
      <c r="BA33" s="132"/>
      <c r="BB33" s="132"/>
      <c r="BC33" s="131"/>
      <c r="BD33" s="131"/>
    </row>
    <row r="34" spans="1:57" s="129" customFormat="1" ht="21" customHeight="1">
      <c r="A34" s="133" t="s">
        <v>116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</row>
    <row r="35" spans="1:57" s="129" customFormat="1" ht="21" customHeight="1">
      <c r="A35" s="133" t="s">
        <v>151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</row>
    <row r="36" spans="1:57" s="129" customFormat="1" ht="21" customHeight="1">
      <c r="A36" s="134" t="s">
        <v>127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</row>
    <row r="37" spans="1:57" s="129" customFormat="1" ht="21" customHeight="1">
      <c r="A37" s="134" t="s">
        <v>128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</row>
    <row r="38" spans="1:57" s="129" customFormat="1" ht="21" customHeight="1">
      <c r="A38" s="134" t="s">
        <v>129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</row>
    <row r="39" spans="1:57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</row>
    <row r="40" spans="1:57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</row>
    <row r="41" spans="1:57" s="129" customFormat="1" ht="21" customHeight="1">
      <c r="A41" s="134" t="s">
        <v>130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</row>
    <row r="42" spans="1:57" s="129" customFormat="1" ht="21" customHeight="1">
      <c r="A42" s="134" t="s">
        <v>131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</row>
    <row r="43" spans="1:57" s="129" customFormat="1" ht="21" customHeight="1">
      <c r="A43" s="134" t="s">
        <v>132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</row>
    <row r="44" spans="1:57" s="129" customFormat="1" ht="21" customHeight="1">
      <c r="A44" s="134" t="s">
        <v>133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</row>
    <row r="45" spans="1:57" s="129" customFormat="1" ht="21" customHeight="1">
      <c r="A45" s="134" t="s">
        <v>137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</row>
    <row r="46" spans="1:57" s="129" customFormat="1" ht="21" customHeight="1">
      <c r="A46" s="134" t="s">
        <v>138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</row>
    <row r="47" spans="1:57" s="129" customFormat="1" ht="21" customHeight="1">
      <c r="A47" s="136" t="s">
        <v>139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</row>
    <row r="48" spans="1:57" ht="21" customHeight="1">
      <c r="A48" s="112" t="s">
        <v>76</v>
      </c>
      <c r="E48" s="57"/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69"/>
      <c r="AL48" s="69"/>
      <c r="AM48" s="69"/>
      <c r="AN48" s="69"/>
      <c r="AO48" s="69"/>
      <c r="AP48" s="69"/>
      <c r="AQ48" s="69"/>
      <c r="AR48" s="70"/>
      <c r="AS48" s="70"/>
      <c r="AT48" s="70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</row>
    <row r="49" spans="8:36"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8:36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5">
    <mergeCell ref="AM32:AN32"/>
    <mergeCell ref="H4:Q4"/>
    <mergeCell ref="I5:L5"/>
    <mergeCell ref="M5:N5"/>
    <mergeCell ref="O5:P5"/>
    <mergeCell ref="I6:J6"/>
    <mergeCell ref="K6:K7"/>
    <mergeCell ref="M6:N6"/>
    <mergeCell ref="O6:P6"/>
    <mergeCell ref="K8:L8"/>
    <mergeCell ref="M8:N8"/>
    <mergeCell ref="O8:P8"/>
    <mergeCell ref="M32:N32"/>
    <mergeCell ref="R4:AJ4"/>
    <mergeCell ref="T5:U5"/>
    <mergeCell ref="AC32:AD32"/>
    <mergeCell ref="C32:D32"/>
    <mergeCell ref="C8:D8"/>
    <mergeCell ref="E8:F8"/>
    <mergeCell ref="T8:U8"/>
    <mergeCell ref="AK32:AL32"/>
    <mergeCell ref="AE32:AF32"/>
    <mergeCell ref="V8:W8"/>
    <mergeCell ref="X8:AA8"/>
    <mergeCell ref="AC8:AD8"/>
    <mergeCell ref="AE8:AF8"/>
    <mergeCell ref="AG8:AJ8"/>
    <mergeCell ref="A4:A8"/>
    <mergeCell ref="C5:D5"/>
    <mergeCell ref="E5:F5"/>
    <mergeCell ref="C6:D6"/>
    <mergeCell ref="E6:F6"/>
    <mergeCell ref="B4:F4"/>
    <mergeCell ref="AG5:AJ5"/>
    <mergeCell ref="T6:U6"/>
    <mergeCell ref="V6:W6"/>
    <mergeCell ref="X6:Y6"/>
    <mergeCell ref="Z6:Z7"/>
    <mergeCell ref="AE6:AF6"/>
    <mergeCell ref="AI6:AJ6"/>
    <mergeCell ref="V5:W5"/>
    <mergeCell ref="X5:AA5"/>
    <mergeCell ref="AB5:AB6"/>
    <mergeCell ref="AC5:AD5"/>
    <mergeCell ref="AE5:AF5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AU50"/>
  <sheetViews>
    <sheetView zoomScale="70" zoomScaleNormal="70" workbookViewId="0">
      <pane xSplit="1" ySplit="3" topLeftCell="U4" activePane="bottomRight" state="frozen"/>
      <selection pane="topRight" activeCell="B1" sqref="B1"/>
      <selection pane="bottomLeft" activeCell="A4" sqref="A4"/>
      <selection pane="bottomRight" activeCell="O9" sqref="O9:O29"/>
    </sheetView>
  </sheetViews>
  <sheetFormatPr defaultColWidth="9" defaultRowHeight="17.45" customHeight="1"/>
  <cols>
    <col min="1" max="1" width="31.75" style="57" customWidth="1"/>
    <col min="2" max="2" width="16.875" style="57" hidden="1" customWidth="1"/>
    <col min="3" max="3" width="16.375" style="67" hidden="1" customWidth="1"/>
    <col min="4" max="4" width="9.25" style="67" hidden="1" customWidth="1"/>
    <col min="5" max="5" width="16.625" style="127" hidden="1" customWidth="1"/>
    <col min="6" max="6" width="9.25" style="66" hidden="1" customWidth="1"/>
    <col min="7" max="7" width="14.625" style="57" hidden="1" customWidth="1"/>
    <col min="8" max="8" width="19" style="57" bestFit="1" customWidth="1"/>
    <col min="9" max="9" width="18" style="57" bestFit="1" customWidth="1"/>
    <col min="10" max="10" width="14.5" style="57" bestFit="1" customWidth="1"/>
    <col min="11" max="11" width="18" style="57" bestFit="1" customWidth="1"/>
    <col min="12" max="12" width="8.625" style="57" bestFit="1" customWidth="1"/>
    <col min="13" max="13" width="18" style="64" bestFit="1" customWidth="1"/>
    <col min="14" max="14" width="8.625" style="64" bestFit="1" customWidth="1"/>
    <col min="15" max="15" width="16.625" style="57" bestFit="1" customWidth="1"/>
    <col min="16" max="16" width="8.625" style="57" customWidth="1"/>
    <col min="17" max="17" width="16.625" style="57" bestFit="1" customWidth="1"/>
    <col min="18" max="18" width="20.5" style="57" customWidth="1"/>
    <col min="19" max="19" width="17.125" style="57" customWidth="1"/>
    <col min="20" max="22" width="9.375" style="66" customWidth="1"/>
    <col min="23" max="26" width="9.375" style="57" customWidth="1"/>
    <col min="27" max="27" width="9.875" style="64" bestFit="1" customWidth="1"/>
    <col min="28" max="28" width="16.875" style="44" bestFit="1" customWidth="1"/>
    <col min="29" max="29" width="15.75" style="57" bestFit="1" customWidth="1"/>
    <col min="30" max="30" width="9.875" style="64" bestFit="1" customWidth="1"/>
    <col min="31" max="32" width="8.875" style="64" customWidth="1"/>
    <col min="33" max="35" width="8.875" style="57" customWidth="1"/>
    <col min="36" max="36" width="9.875" style="57" bestFit="1" customWidth="1"/>
    <col min="37" max="16384" width="9" style="57"/>
  </cols>
  <sheetData>
    <row r="1" spans="1:36" s="40" customFormat="1" ht="17.45" customHeight="1">
      <c r="A1" s="40" t="s">
        <v>104</v>
      </c>
      <c r="C1" s="41"/>
      <c r="D1" s="41"/>
      <c r="E1" s="149"/>
      <c r="F1" s="41"/>
      <c r="T1" s="41"/>
      <c r="U1" s="41"/>
      <c r="V1" s="41"/>
    </row>
    <row r="2" spans="1:36" s="40" customFormat="1" ht="15.75">
      <c r="A2" s="40" t="s">
        <v>163</v>
      </c>
      <c r="E2" s="113"/>
      <c r="T2" s="41"/>
      <c r="U2" s="41"/>
      <c r="V2" s="41"/>
    </row>
    <row r="3" spans="1:36" s="40" customFormat="1" ht="15.75">
      <c r="A3" s="42" t="s">
        <v>159</v>
      </c>
      <c r="B3" s="42"/>
      <c r="C3" s="42"/>
      <c r="D3" s="42"/>
      <c r="E3" s="115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 ht="17.45" customHeight="1">
      <c r="A4" s="205" t="s">
        <v>0</v>
      </c>
      <c r="B4" s="256" t="s">
        <v>56</v>
      </c>
      <c r="C4" s="256"/>
      <c r="D4" s="256"/>
      <c r="E4" s="256"/>
      <c r="F4" s="256"/>
      <c r="G4" s="162"/>
      <c r="H4" s="236" t="s">
        <v>55</v>
      </c>
      <c r="I4" s="237"/>
      <c r="J4" s="237"/>
      <c r="K4" s="237"/>
      <c r="L4" s="237"/>
      <c r="M4" s="237"/>
      <c r="N4" s="237"/>
      <c r="O4" s="237"/>
      <c r="P4" s="237"/>
      <c r="Q4" s="238"/>
      <c r="R4" s="206"/>
      <c r="S4" s="206"/>
      <c r="T4" s="207"/>
      <c r="U4" s="207"/>
      <c r="V4" s="207"/>
      <c r="W4" s="207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</row>
    <row r="5" spans="1:36" s="51" customFormat="1" ht="17.45" customHeight="1">
      <c r="A5" s="205"/>
      <c r="B5" s="72" t="s">
        <v>1</v>
      </c>
      <c r="C5" s="253" t="s">
        <v>5</v>
      </c>
      <c r="D5" s="254"/>
      <c r="E5" s="254" t="s">
        <v>50</v>
      </c>
      <c r="F5" s="255"/>
      <c r="G5" s="107" t="s">
        <v>94</v>
      </c>
      <c r="H5" s="108" t="s">
        <v>1</v>
      </c>
      <c r="I5" s="239" t="s">
        <v>46</v>
      </c>
      <c r="J5" s="239"/>
      <c r="K5" s="239"/>
      <c r="L5" s="240"/>
      <c r="M5" s="245" t="s">
        <v>5</v>
      </c>
      <c r="N5" s="246"/>
      <c r="O5" s="246" t="s">
        <v>50</v>
      </c>
      <c r="P5" s="242"/>
      <c r="Q5" s="109" t="s">
        <v>94</v>
      </c>
      <c r="R5" s="110" t="s">
        <v>1</v>
      </c>
      <c r="S5" s="111" t="s">
        <v>4</v>
      </c>
      <c r="T5" s="211" t="s">
        <v>2</v>
      </c>
      <c r="U5" s="212"/>
      <c r="V5" s="211" t="s">
        <v>2</v>
      </c>
      <c r="W5" s="213"/>
      <c r="X5" s="214" t="s">
        <v>46</v>
      </c>
      <c r="Y5" s="214"/>
      <c r="Z5" s="214"/>
      <c r="AA5" s="215"/>
      <c r="AB5" s="216" t="s">
        <v>3</v>
      </c>
      <c r="AC5" s="204" t="s">
        <v>48</v>
      </c>
      <c r="AD5" s="204"/>
      <c r="AE5" s="218" t="s">
        <v>115</v>
      </c>
      <c r="AF5" s="211"/>
      <c r="AG5" s="204" t="s">
        <v>114</v>
      </c>
      <c r="AH5" s="204"/>
      <c r="AI5" s="204"/>
      <c r="AJ5" s="204"/>
    </row>
    <row r="6" spans="1:36" s="81" customFormat="1" ht="17.45" customHeight="1">
      <c r="A6" s="205"/>
      <c r="B6" s="76" t="s">
        <v>6</v>
      </c>
      <c r="C6" s="219" t="s">
        <v>49</v>
      </c>
      <c r="D6" s="220"/>
      <c r="E6" s="219" t="s">
        <v>91</v>
      </c>
      <c r="F6" s="228"/>
      <c r="G6" s="77" t="s">
        <v>93</v>
      </c>
      <c r="H6" s="78" t="s">
        <v>106</v>
      </c>
      <c r="I6" s="241" t="s">
        <v>45</v>
      </c>
      <c r="J6" s="242"/>
      <c r="K6" s="243" t="s">
        <v>47</v>
      </c>
      <c r="L6" s="79" t="s">
        <v>44</v>
      </c>
      <c r="M6" s="247" t="s">
        <v>108</v>
      </c>
      <c r="N6" s="248"/>
      <c r="O6" s="247" t="s">
        <v>164</v>
      </c>
      <c r="P6" s="249"/>
      <c r="Q6" s="80" t="s">
        <v>93</v>
      </c>
      <c r="R6" s="95" t="s">
        <v>111</v>
      </c>
      <c r="S6" s="96" t="s">
        <v>112</v>
      </c>
      <c r="T6" s="224" t="s">
        <v>158</v>
      </c>
      <c r="U6" s="250"/>
      <c r="V6" s="258" t="s">
        <v>160</v>
      </c>
      <c r="W6" s="259"/>
      <c r="X6" s="212" t="s">
        <v>45</v>
      </c>
      <c r="Y6" s="213"/>
      <c r="Z6" s="207" t="s">
        <v>47</v>
      </c>
      <c r="AA6" s="97" t="s">
        <v>44</v>
      </c>
      <c r="AB6" s="217"/>
      <c r="AC6" s="95" t="s">
        <v>45</v>
      </c>
      <c r="AD6" s="97" t="s">
        <v>44</v>
      </c>
      <c r="AE6" s="224" t="s">
        <v>134</v>
      </c>
      <c r="AF6" s="225"/>
      <c r="AG6" s="98" t="s">
        <v>136</v>
      </c>
      <c r="AH6" s="98" t="s">
        <v>135</v>
      </c>
      <c r="AI6" s="204" t="s">
        <v>113</v>
      </c>
      <c r="AJ6" s="204"/>
    </row>
    <row r="7" spans="1:36" s="51" customFormat="1" ht="17.45" customHeight="1">
      <c r="A7" s="205"/>
      <c r="B7" s="82"/>
      <c r="C7" s="83" t="s">
        <v>8</v>
      </c>
      <c r="D7" s="72" t="s">
        <v>44</v>
      </c>
      <c r="E7" s="164" t="s">
        <v>8</v>
      </c>
      <c r="F7" s="165" t="s">
        <v>44</v>
      </c>
      <c r="G7" s="84" t="s">
        <v>105</v>
      </c>
      <c r="H7" s="85"/>
      <c r="I7" s="86" t="s">
        <v>35</v>
      </c>
      <c r="J7" s="86" t="s">
        <v>34</v>
      </c>
      <c r="K7" s="244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223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51" customFormat="1" ht="17.45" customHeight="1">
      <c r="A8" s="205"/>
      <c r="B8" s="162" t="s">
        <v>9</v>
      </c>
      <c r="C8" s="256" t="s">
        <v>10</v>
      </c>
      <c r="D8" s="256"/>
      <c r="E8" s="257" t="s">
        <v>11</v>
      </c>
      <c r="F8" s="257"/>
      <c r="G8" s="90" t="s">
        <v>43</v>
      </c>
      <c r="H8" s="91" t="s">
        <v>12</v>
      </c>
      <c r="I8" s="91" t="s">
        <v>13</v>
      </c>
      <c r="J8" s="91" t="s">
        <v>52</v>
      </c>
      <c r="K8" s="231" t="s">
        <v>109</v>
      </c>
      <c r="L8" s="232"/>
      <c r="M8" s="231" t="s">
        <v>36</v>
      </c>
      <c r="N8" s="232"/>
      <c r="O8" s="231" t="s">
        <v>118</v>
      </c>
      <c r="P8" s="232"/>
      <c r="Q8" s="91" t="s">
        <v>65</v>
      </c>
      <c r="R8" s="105" t="s">
        <v>66</v>
      </c>
      <c r="S8" s="105" t="s">
        <v>119</v>
      </c>
      <c r="T8" s="200" t="s">
        <v>120</v>
      </c>
      <c r="U8" s="202"/>
      <c r="V8" s="200" t="s">
        <v>121</v>
      </c>
      <c r="W8" s="202"/>
      <c r="X8" s="200" t="s">
        <v>122</v>
      </c>
      <c r="Y8" s="201"/>
      <c r="Z8" s="201"/>
      <c r="AA8" s="202"/>
      <c r="AB8" s="105" t="s">
        <v>123</v>
      </c>
      <c r="AC8" s="200" t="s">
        <v>124</v>
      </c>
      <c r="AD8" s="202"/>
      <c r="AE8" s="203" t="s">
        <v>125</v>
      </c>
      <c r="AF8" s="203"/>
      <c r="AG8" s="200" t="s">
        <v>126</v>
      </c>
      <c r="AH8" s="201"/>
      <c r="AI8" s="201"/>
      <c r="AJ8" s="202"/>
    </row>
    <row r="9" spans="1:36" s="51" customFormat="1" ht="17.45" customHeight="1">
      <c r="A9" s="116" t="s">
        <v>14</v>
      </c>
      <c r="B9" s="46">
        <f>SUM(B10:B15)</f>
        <v>14069157.760000002</v>
      </c>
      <c r="C9" s="46">
        <f>SUM(C10:C15)</f>
        <v>11877319.9</v>
      </c>
      <c r="D9" s="47">
        <f t="shared" ref="D9:D29" si="0">C9*100/B9</f>
        <v>84.420973185533455</v>
      </c>
      <c r="E9" s="151">
        <f>SUM(E10:E15)</f>
        <v>11877319.9</v>
      </c>
      <c r="F9" s="152">
        <f>E9*100/C9</f>
        <v>100</v>
      </c>
      <c r="G9" s="48">
        <f>SUM(G10:G15)</f>
        <v>0</v>
      </c>
      <c r="H9" s="48">
        <f>SUM(H10:H15)</f>
        <v>12851704.530000001</v>
      </c>
      <c r="I9" s="48">
        <f>SUM(I10:I15)</f>
        <v>9657400.1500000004</v>
      </c>
      <c r="J9" s="48">
        <f>SUM(J10:J15)</f>
        <v>355785.6</v>
      </c>
      <c r="K9" s="48">
        <f>SUM(K10:K15)</f>
        <v>10013185.75</v>
      </c>
      <c r="L9" s="49">
        <f>K9*100/H9</f>
        <v>77.913289452196878</v>
      </c>
      <c r="M9" s="48">
        <f>SUM(M10:M15)</f>
        <v>10013185.75</v>
      </c>
      <c r="N9" s="49">
        <f t="shared" ref="N9:N29" si="1">M9*100/H9</f>
        <v>77.913289452196878</v>
      </c>
      <c r="O9" s="48">
        <f>SUM(O10:O15)</f>
        <v>6055454.6700000009</v>
      </c>
      <c r="P9" s="49">
        <f>O9*100/M9</f>
        <v>60.474806132503844</v>
      </c>
      <c r="Q9" s="48">
        <f t="shared" ref="Q9:W9" si="2">SUM(Q10:Q15)</f>
        <v>3957731.08</v>
      </c>
      <c r="R9" s="48">
        <f t="shared" si="2"/>
        <v>13644536.380000001</v>
      </c>
      <c r="S9" s="48">
        <f t="shared" si="2"/>
        <v>0</v>
      </c>
      <c r="T9" s="48">
        <f t="shared" si="2"/>
        <v>0</v>
      </c>
      <c r="U9" s="50">
        <f t="shared" si="2"/>
        <v>0</v>
      </c>
      <c r="V9" s="48">
        <f t="shared" si="2"/>
        <v>0</v>
      </c>
      <c r="W9" s="48">
        <f t="shared" si="2"/>
        <v>0</v>
      </c>
      <c r="X9" s="49">
        <f>T9+V9</f>
        <v>0</v>
      </c>
      <c r="Y9" s="49">
        <f>U9+W9</f>
        <v>0</v>
      </c>
      <c r="Z9" s="49">
        <f>X9+Y9</f>
        <v>0</v>
      </c>
      <c r="AA9" s="49">
        <f t="shared" ref="AA9:AA29" si="3">Z9*100/R9</f>
        <v>0</v>
      </c>
      <c r="AB9" s="48"/>
      <c r="AC9" s="49">
        <f>R9-Z9</f>
        <v>13644536.380000001</v>
      </c>
      <c r="AD9" s="49">
        <f t="shared" ref="AD9:AD29" si="4">AC9*100/R9</f>
        <v>100</v>
      </c>
      <c r="AE9" s="48">
        <f>SUM(AE10:AE15)</f>
        <v>0</v>
      </c>
      <c r="AF9" s="49" t="e">
        <f>AE9*100/Z9</f>
        <v>#DIV/0!</v>
      </c>
      <c r="AG9" s="48">
        <f>SUM(AG10:AG15)</f>
        <v>0</v>
      </c>
      <c r="AH9" s="48">
        <f>SUM(AH10:AH15)</f>
        <v>0</v>
      </c>
      <c r="AI9" s="48">
        <f>SUM(AI10:AI15)</f>
        <v>0</v>
      </c>
      <c r="AJ9" s="49" t="e">
        <f t="shared" ref="AJ9:AJ29" si="5">AI9*100/AE9</f>
        <v>#DIV/0!</v>
      </c>
    </row>
    <row r="10" spans="1:36" ht="17.45" customHeight="1">
      <c r="A10" s="52" t="s">
        <v>15</v>
      </c>
      <c r="B10" s="53">
        <v>9077064.7300000004</v>
      </c>
      <c r="C10" s="53">
        <v>7806904.5</v>
      </c>
      <c r="D10" s="53">
        <f>C10*100/B10</f>
        <v>86.006927704260178</v>
      </c>
      <c r="E10" s="123">
        <v>7806904.5</v>
      </c>
      <c r="F10" s="123">
        <f>E10*100/C10</f>
        <v>100</v>
      </c>
      <c r="G10" s="54">
        <f>C10-E10</f>
        <v>0</v>
      </c>
      <c r="H10" s="54">
        <v>7579449.2599999998</v>
      </c>
      <c r="I10" s="54">
        <v>5927331.5800000001</v>
      </c>
      <c r="J10" s="54">
        <v>0</v>
      </c>
      <c r="K10" s="54">
        <f>I10+J10</f>
        <v>5927331.5800000001</v>
      </c>
      <c r="L10" s="54">
        <f>K10*100/H10</f>
        <v>78.202668514202841</v>
      </c>
      <c r="M10" s="54">
        <v>5927331.5800000001</v>
      </c>
      <c r="N10" s="54">
        <f t="shared" si="1"/>
        <v>78.202668514202841</v>
      </c>
      <c r="O10" s="54">
        <v>3382345.64</v>
      </c>
      <c r="P10" s="54">
        <f>O10*100/M10</f>
        <v>57.063546966272469</v>
      </c>
      <c r="Q10" s="54">
        <f t="shared" ref="Q10:Q15" si="6">M10-O10</f>
        <v>2544985.94</v>
      </c>
      <c r="R10" s="54">
        <v>7854630.8600000003</v>
      </c>
      <c r="S10" s="54"/>
      <c r="T10" s="54"/>
      <c r="U10" s="54"/>
      <c r="V10" s="54"/>
      <c r="W10" s="54"/>
      <c r="X10" s="54">
        <f>T10+V10</f>
        <v>0</v>
      </c>
      <c r="Y10" s="54">
        <f>U10+W10</f>
        <v>0</v>
      </c>
      <c r="Z10" s="54">
        <f>X10+Y10</f>
        <v>0</v>
      </c>
      <c r="AA10" s="54">
        <f t="shared" si="3"/>
        <v>0</v>
      </c>
      <c r="AB10" s="55"/>
      <c r="AC10" s="54">
        <f t="shared" ref="AC10:AC29" si="7">R10-Z10</f>
        <v>7854630.8600000003</v>
      </c>
      <c r="AD10" s="54">
        <f t="shared" si="4"/>
        <v>100</v>
      </c>
      <c r="AE10" s="54"/>
      <c r="AF10" s="54" t="e">
        <f t="shared" ref="AF10:AF29" si="8">AE10*100/Z10</f>
        <v>#DIV/0!</v>
      </c>
      <c r="AG10" s="54"/>
      <c r="AH10" s="54"/>
      <c r="AI10" s="56">
        <f t="shared" ref="AI10:AI29" si="9">AG10+AH10</f>
        <v>0</v>
      </c>
      <c r="AJ10" s="54" t="e">
        <f t="shared" si="5"/>
        <v>#DIV/0!</v>
      </c>
    </row>
    <row r="11" spans="1:36" ht="17.45" customHeight="1">
      <c r="A11" s="52" t="s">
        <v>16</v>
      </c>
      <c r="B11" s="53">
        <v>116635</v>
      </c>
      <c r="C11" s="53">
        <v>44500</v>
      </c>
      <c r="D11" s="53">
        <f t="shared" si="0"/>
        <v>38.153213014961203</v>
      </c>
      <c r="E11" s="123">
        <v>44500</v>
      </c>
      <c r="F11" s="123">
        <f t="shared" ref="F11:F29" si="10">E11*100/C11</f>
        <v>100</v>
      </c>
      <c r="G11" s="54">
        <f t="shared" ref="G11:G15" si="11">C11-E11</f>
        <v>0</v>
      </c>
      <c r="H11" s="54">
        <v>109650</v>
      </c>
      <c r="I11" s="54">
        <v>48800</v>
      </c>
      <c r="J11" s="54">
        <v>0</v>
      </c>
      <c r="K11" s="54">
        <f t="shared" ref="K11:K15" si="12">I11+J11</f>
        <v>48800</v>
      </c>
      <c r="L11" s="54">
        <f t="shared" ref="L11:L29" si="13">K11*100/H11</f>
        <v>44.505243958048332</v>
      </c>
      <c r="M11" s="54">
        <v>48800</v>
      </c>
      <c r="N11" s="54">
        <f t="shared" si="1"/>
        <v>44.505243958048332</v>
      </c>
      <c r="O11" s="54">
        <v>48800</v>
      </c>
      <c r="P11" s="54">
        <f t="shared" ref="P11:P15" si="14">O11*100/M11</f>
        <v>100</v>
      </c>
      <c r="Q11" s="54">
        <f t="shared" si="6"/>
        <v>0</v>
      </c>
      <c r="R11" s="54">
        <v>99460</v>
      </c>
      <c r="S11" s="54"/>
      <c r="T11" s="54"/>
      <c r="U11" s="54"/>
      <c r="V11" s="54"/>
      <c r="W11" s="54"/>
      <c r="X11" s="54">
        <f t="shared" ref="X11:Y15" si="15">T11+V11</f>
        <v>0</v>
      </c>
      <c r="Y11" s="54">
        <f t="shared" si="15"/>
        <v>0</v>
      </c>
      <c r="Z11" s="54">
        <f t="shared" ref="Z11:Z28" si="16">X11+Y11</f>
        <v>0</v>
      </c>
      <c r="AA11" s="54">
        <f t="shared" si="3"/>
        <v>0</v>
      </c>
      <c r="AB11" s="55"/>
      <c r="AC11" s="54">
        <f t="shared" si="7"/>
        <v>99460</v>
      </c>
      <c r="AD11" s="54">
        <f t="shared" si="4"/>
        <v>100</v>
      </c>
      <c r="AE11" s="54"/>
      <c r="AF11" s="54" t="e">
        <f t="shared" si="8"/>
        <v>#DIV/0!</v>
      </c>
      <c r="AG11" s="54"/>
      <c r="AH11" s="54"/>
      <c r="AI11" s="56">
        <f t="shared" si="9"/>
        <v>0</v>
      </c>
      <c r="AJ11" s="54" t="e">
        <f t="shared" si="5"/>
        <v>#DIV/0!</v>
      </c>
    </row>
    <row r="12" spans="1:36" ht="17.45" customHeight="1">
      <c r="A12" s="52" t="s">
        <v>17</v>
      </c>
      <c r="B12" s="53">
        <v>3380998.6900000004</v>
      </c>
      <c r="C12" s="53">
        <v>2644575.2999999998</v>
      </c>
      <c r="D12" s="53">
        <f t="shared" si="0"/>
        <v>78.218761451220772</v>
      </c>
      <c r="E12" s="123">
        <v>2644575.2999999998</v>
      </c>
      <c r="F12" s="123">
        <f t="shared" si="10"/>
        <v>100</v>
      </c>
      <c r="G12" s="54">
        <f t="shared" si="11"/>
        <v>0</v>
      </c>
      <c r="H12" s="54">
        <v>3429868.7</v>
      </c>
      <c r="I12" s="54">
        <v>2381307.31</v>
      </c>
      <c r="J12" s="54">
        <v>125500</v>
      </c>
      <c r="K12" s="54">
        <f t="shared" si="12"/>
        <v>2506807.31</v>
      </c>
      <c r="L12" s="54">
        <f t="shared" si="13"/>
        <v>73.087559007725275</v>
      </c>
      <c r="M12" s="54">
        <v>2506807.31</v>
      </c>
      <c r="N12" s="54">
        <f t="shared" si="1"/>
        <v>73.087559007725275</v>
      </c>
      <c r="O12" s="54">
        <v>1425976.17</v>
      </c>
      <c r="P12" s="54">
        <f t="shared" si="14"/>
        <v>56.884155567585289</v>
      </c>
      <c r="Q12" s="54">
        <f t="shared" si="6"/>
        <v>1080831.1400000001</v>
      </c>
      <c r="R12" s="54">
        <v>3759080.49</v>
      </c>
      <c r="S12" s="54"/>
      <c r="T12" s="54"/>
      <c r="U12" s="54"/>
      <c r="V12" s="54"/>
      <c r="W12" s="54"/>
      <c r="X12" s="54">
        <f t="shared" si="15"/>
        <v>0</v>
      </c>
      <c r="Y12" s="54">
        <f t="shared" si="15"/>
        <v>0</v>
      </c>
      <c r="Z12" s="54">
        <f t="shared" si="16"/>
        <v>0</v>
      </c>
      <c r="AA12" s="54">
        <f t="shared" si="3"/>
        <v>0</v>
      </c>
      <c r="AB12" s="55"/>
      <c r="AC12" s="54">
        <f t="shared" si="7"/>
        <v>3759080.49</v>
      </c>
      <c r="AD12" s="54">
        <f t="shared" si="4"/>
        <v>100</v>
      </c>
      <c r="AE12" s="54"/>
      <c r="AF12" s="54" t="e">
        <f t="shared" si="8"/>
        <v>#DIV/0!</v>
      </c>
      <c r="AG12" s="54"/>
      <c r="AH12" s="54"/>
      <c r="AI12" s="56">
        <f t="shared" si="9"/>
        <v>0</v>
      </c>
      <c r="AJ12" s="54" t="e">
        <f t="shared" si="5"/>
        <v>#DIV/0!</v>
      </c>
    </row>
    <row r="13" spans="1:36" ht="31.5">
      <c r="A13" s="58" t="s">
        <v>18</v>
      </c>
      <c r="B13" s="53">
        <v>1013044.12</v>
      </c>
      <c r="C13" s="53">
        <v>990532.32</v>
      </c>
      <c r="D13" s="53">
        <f t="shared" si="0"/>
        <v>97.777806557921679</v>
      </c>
      <c r="E13" s="123">
        <v>990532.32</v>
      </c>
      <c r="F13" s="123">
        <f t="shared" si="10"/>
        <v>100</v>
      </c>
      <c r="G13" s="54">
        <f t="shared" si="11"/>
        <v>0</v>
      </c>
      <c r="H13" s="54">
        <v>1232453.3</v>
      </c>
      <c r="I13" s="54">
        <v>1010821.6</v>
      </c>
      <c r="J13" s="54">
        <v>230285.6</v>
      </c>
      <c r="K13" s="54">
        <f t="shared" si="12"/>
        <v>1241107.2</v>
      </c>
      <c r="L13" s="54">
        <f t="shared" si="13"/>
        <v>100.7021685933252</v>
      </c>
      <c r="M13" s="54">
        <v>1241107.2</v>
      </c>
      <c r="N13" s="54">
        <f t="shared" si="1"/>
        <v>100.7021685933252</v>
      </c>
      <c r="O13" s="54">
        <v>919373.2</v>
      </c>
      <c r="P13" s="54">
        <f t="shared" si="14"/>
        <v>74.076856535841543</v>
      </c>
      <c r="Q13" s="54">
        <f t="shared" si="6"/>
        <v>321734</v>
      </c>
      <c r="R13" s="54">
        <v>1389432</v>
      </c>
      <c r="S13" s="54"/>
      <c r="T13" s="54"/>
      <c r="U13" s="54"/>
      <c r="V13" s="54"/>
      <c r="W13" s="54"/>
      <c r="X13" s="54">
        <f t="shared" si="15"/>
        <v>0</v>
      </c>
      <c r="Y13" s="54">
        <f t="shared" si="15"/>
        <v>0</v>
      </c>
      <c r="Z13" s="54">
        <f t="shared" si="16"/>
        <v>0</v>
      </c>
      <c r="AA13" s="54">
        <f t="shared" si="3"/>
        <v>0</v>
      </c>
      <c r="AB13" s="55"/>
      <c r="AC13" s="54">
        <f t="shared" si="7"/>
        <v>1389432</v>
      </c>
      <c r="AD13" s="54">
        <f t="shared" si="4"/>
        <v>100</v>
      </c>
      <c r="AE13" s="54"/>
      <c r="AF13" s="54" t="e">
        <f t="shared" si="8"/>
        <v>#DIV/0!</v>
      </c>
      <c r="AG13" s="54"/>
      <c r="AH13" s="54"/>
      <c r="AI13" s="56">
        <f t="shared" si="9"/>
        <v>0</v>
      </c>
      <c r="AJ13" s="54" t="e">
        <f t="shared" si="5"/>
        <v>#DIV/0!</v>
      </c>
    </row>
    <row r="14" spans="1:36" ht="17.45" customHeight="1">
      <c r="A14" s="52" t="s">
        <v>19</v>
      </c>
      <c r="B14" s="53">
        <v>0</v>
      </c>
      <c r="C14" s="53">
        <v>0</v>
      </c>
      <c r="D14" s="53" t="e">
        <f t="shared" si="0"/>
        <v>#DIV/0!</v>
      </c>
      <c r="E14" s="123">
        <v>0</v>
      </c>
      <c r="F14" s="123" t="e">
        <f t="shared" si="10"/>
        <v>#DIV/0!</v>
      </c>
      <c r="G14" s="54">
        <f t="shared" si="11"/>
        <v>0</v>
      </c>
      <c r="H14" s="54">
        <v>0</v>
      </c>
      <c r="I14" s="54">
        <v>0</v>
      </c>
      <c r="J14" s="54">
        <v>0</v>
      </c>
      <c r="K14" s="54">
        <f t="shared" si="12"/>
        <v>0</v>
      </c>
      <c r="L14" s="54" t="e">
        <f t="shared" si="13"/>
        <v>#DIV/0!</v>
      </c>
      <c r="M14" s="54">
        <v>0</v>
      </c>
      <c r="N14" s="54" t="e">
        <f t="shared" si="1"/>
        <v>#DIV/0!</v>
      </c>
      <c r="O14" s="54">
        <v>0</v>
      </c>
      <c r="P14" s="54" t="e">
        <f t="shared" si="14"/>
        <v>#DIV/0!</v>
      </c>
      <c r="Q14" s="54">
        <f t="shared" si="6"/>
        <v>0</v>
      </c>
      <c r="R14" s="54">
        <v>541933.03</v>
      </c>
      <c r="S14" s="54"/>
      <c r="T14" s="54"/>
      <c r="U14" s="54"/>
      <c r="V14" s="54"/>
      <c r="W14" s="54"/>
      <c r="X14" s="54">
        <f t="shared" si="15"/>
        <v>0</v>
      </c>
      <c r="Y14" s="54">
        <f t="shared" si="15"/>
        <v>0</v>
      </c>
      <c r="Z14" s="54">
        <f t="shared" si="16"/>
        <v>0</v>
      </c>
      <c r="AA14" s="54">
        <f t="shared" si="3"/>
        <v>0</v>
      </c>
      <c r="AB14" s="55"/>
      <c r="AC14" s="54">
        <f t="shared" si="7"/>
        <v>541933.03</v>
      </c>
      <c r="AD14" s="54">
        <f t="shared" si="4"/>
        <v>100</v>
      </c>
      <c r="AE14" s="54"/>
      <c r="AF14" s="54" t="e">
        <f t="shared" si="8"/>
        <v>#DIV/0!</v>
      </c>
      <c r="AG14" s="54"/>
      <c r="AH14" s="54"/>
      <c r="AI14" s="56">
        <f t="shared" si="9"/>
        <v>0</v>
      </c>
      <c r="AJ14" s="54" t="e">
        <f t="shared" si="5"/>
        <v>#DIV/0!</v>
      </c>
    </row>
    <row r="15" spans="1:36" ht="17.45" customHeight="1">
      <c r="A15" s="52" t="s">
        <v>20</v>
      </c>
      <c r="B15" s="53">
        <v>481415.22</v>
      </c>
      <c r="C15" s="53">
        <v>390807.78</v>
      </c>
      <c r="D15" s="53">
        <f t="shared" si="0"/>
        <v>81.178941538242185</v>
      </c>
      <c r="E15" s="123">
        <v>390807.78</v>
      </c>
      <c r="F15" s="123">
        <f t="shared" si="10"/>
        <v>99.999999999999986</v>
      </c>
      <c r="G15" s="54">
        <f t="shared" si="11"/>
        <v>0</v>
      </c>
      <c r="H15" s="54">
        <v>500283.27</v>
      </c>
      <c r="I15" s="54">
        <v>289139.66000000003</v>
      </c>
      <c r="J15" s="54">
        <v>0</v>
      </c>
      <c r="K15" s="54">
        <f t="shared" si="12"/>
        <v>289139.66000000003</v>
      </c>
      <c r="L15" s="54">
        <f t="shared" si="13"/>
        <v>57.795188713786096</v>
      </c>
      <c r="M15" s="54">
        <v>289139.66000000003</v>
      </c>
      <c r="N15" s="54">
        <f t="shared" si="1"/>
        <v>57.795188713786096</v>
      </c>
      <c r="O15" s="54">
        <v>278959.66000000003</v>
      </c>
      <c r="P15" s="54">
        <f t="shared" si="14"/>
        <v>96.479210081384196</v>
      </c>
      <c r="Q15" s="54">
        <f t="shared" si="6"/>
        <v>10180</v>
      </c>
      <c r="R15" s="54">
        <v>0</v>
      </c>
      <c r="S15" s="54"/>
      <c r="T15" s="54"/>
      <c r="U15" s="54"/>
      <c r="V15" s="54"/>
      <c r="W15" s="54"/>
      <c r="X15" s="54">
        <f t="shared" si="15"/>
        <v>0</v>
      </c>
      <c r="Y15" s="54">
        <f t="shared" si="15"/>
        <v>0</v>
      </c>
      <c r="Z15" s="54">
        <f t="shared" si="16"/>
        <v>0</v>
      </c>
      <c r="AA15" s="54" t="e">
        <f t="shared" si="3"/>
        <v>#DIV/0!</v>
      </c>
      <c r="AB15" s="55"/>
      <c r="AC15" s="54">
        <f t="shared" si="7"/>
        <v>0</v>
      </c>
      <c r="AD15" s="54" t="e">
        <f t="shared" si="4"/>
        <v>#DIV/0!</v>
      </c>
      <c r="AE15" s="54"/>
      <c r="AF15" s="54" t="e">
        <f t="shared" si="8"/>
        <v>#DIV/0!</v>
      </c>
      <c r="AG15" s="54"/>
      <c r="AH15" s="54"/>
      <c r="AI15" s="56">
        <f t="shared" si="9"/>
        <v>0</v>
      </c>
      <c r="AJ15" s="54" t="e">
        <f t="shared" si="5"/>
        <v>#DIV/0!</v>
      </c>
    </row>
    <row r="16" spans="1:36" s="40" customFormat="1" ht="17.45" customHeight="1">
      <c r="A16" s="59" t="s">
        <v>22</v>
      </c>
      <c r="B16" s="47">
        <f>SUM(B17:B28)</f>
        <v>4970066.5</v>
      </c>
      <c r="C16" s="47">
        <f>SUM(C17:C28)</f>
        <v>2774616.3000000003</v>
      </c>
      <c r="D16" s="47">
        <f t="shared" si="0"/>
        <v>55.826542763562621</v>
      </c>
      <c r="E16" s="152">
        <f>SUM(E17:E28)</f>
        <v>2774616.3000000003</v>
      </c>
      <c r="F16" s="152">
        <f>E16*100/C16</f>
        <v>99.999999999999986</v>
      </c>
      <c r="G16" s="49">
        <f>SUM(G17:G28)</f>
        <v>0</v>
      </c>
      <c r="H16" s="49">
        <f>SUM(H17:H28)</f>
        <v>5433385.5</v>
      </c>
      <c r="I16" s="49">
        <f>SUM(I17:I28)</f>
        <v>3502122.3</v>
      </c>
      <c r="J16" s="49">
        <f>SUM(J17:J28)</f>
        <v>106390.16</v>
      </c>
      <c r="K16" s="49">
        <f>SUM(K17:K28)</f>
        <v>3608512.46</v>
      </c>
      <c r="L16" s="49">
        <f t="shared" si="13"/>
        <v>66.413702101571843</v>
      </c>
      <c r="M16" s="49">
        <f>SUM(M17:M28)</f>
        <v>3608512.46</v>
      </c>
      <c r="N16" s="49">
        <f t="shared" si="1"/>
        <v>66.413702101571843</v>
      </c>
      <c r="O16" s="49">
        <f>SUM(O17:O28)</f>
        <v>3230675.46</v>
      </c>
      <c r="P16" s="49">
        <f>O16*100/M16</f>
        <v>89.52928653598164</v>
      </c>
      <c r="Q16" s="49">
        <f>SUM(Q17:Q28)</f>
        <v>377837.00000000006</v>
      </c>
      <c r="R16" s="49">
        <f>SUM(R17:R28)</f>
        <v>4401307.5</v>
      </c>
      <c r="S16" s="49">
        <f>SUM(S17:S28)</f>
        <v>0</v>
      </c>
      <c r="T16" s="49">
        <f t="shared" ref="T16:V16" si="17">SUM(T17:T28)</f>
        <v>0</v>
      </c>
      <c r="U16" s="49">
        <f t="shared" si="17"/>
        <v>0</v>
      </c>
      <c r="V16" s="49">
        <f t="shared" si="17"/>
        <v>0</v>
      </c>
      <c r="W16" s="49">
        <f>SUM(W17:W28)</f>
        <v>0</v>
      </c>
      <c r="X16" s="49">
        <f>T16+V16</f>
        <v>0</v>
      </c>
      <c r="Y16" s="49">
        <f>U16+W16</f>
        <v>0</v>
      </c>
      <c r="Z16" s="49">
        <f t="shared" si="16"/>
        <v>0</v>
      </c>
      <c r="AA16" s="49">
        <f t="shared" si="3"/>
        <v>0</v>
      </c>
      <c r="AB16" s="60"/>
      <c r="AC16" s="49">
        <f t="shared" si="7"/>
        <v>4401307.5</v>
      </c>
      <c r="AD16" s="49">
        <f t="shared" si="4"/>
        <v>100</v>
      </c>
      <c r="AE16" s="49">
        <f t="shared" ref="AE16" si="18">SUM(AE17:AE28)</f>
        <v>0</v>
      </c>
      <c r="AF16" s="49" t="e">
        <f t="shared" si="8"/>
        <v>#DIV/0!</v>
      </c>
      <c r="AG16" s="49">
        <f>SUM(AG17:AG28)</f>
        <v>0</v>
      </c>
      <c r="AH16" s="49">
        <f>SUM(AH17:AH28)</f>
        <v>0</v>
      </c>
      <c r="AI16" s="49">
        <f>SUM(AI17:AI28)</f>
        <v>0</v>
      </c>
      <c r="AJ16" s="49" t="e">
        <f t="shared" si="5"/>
        <v>#DIV/0!</v>
      </c>
    </row>
    <row r="17" spans="1:38" ht="17.45" customHeight="1">
      <c r="A17" s="144" t="s">
        <v>23</v>
      </c>
      <c r="B17" s="53">
        <v>1030246</v>
      </c>
      <c r="C17" s="53">
        <v>375461.4</v>
      </c>
      <c r="D17" s="53">
        <f t="shared" si="0"/>
        <v>36.443859039491542</v>
      </c>
      <c r="E17" s="123">
        <v>375461.4</v>
      </c>
      <c r="F17" s="123">
        <f t="shared" si="10"/>
        <v>100</v>
      </c>
      <c r="G17" s="54">
        <f t="shared" ref="G17:G28" si="19">C17-E17</f>
        <v>0</v>
      </c>
      <c r="H17" s="54">
        <v>1212349</v>
      </c>
      <c r="I17" s="54">
        <v>506242</v>
      </c>
      <c r="J17" s="54">
        <v>1540</v>
      </c>
      <c r="K17" s="54">
        <f t="shared" ref="K17:K28" si="20">I17+J17</f>
        <v>507782</v>
      </c>
      <c r="L17" s="54">
        <f t="shared" si="13"/>
        <v>41.884143922253408</v>
      </c>
      <c r="M17" s="54">
        <v>507782</v>
      </c>
      <c r="N17" s="54">
        <f t="shared" si="1"/>
        <v>41.884143922253408</v>
      </c>
      <c r="O17" s="54">
        <v>463345</v>
      </c>
      <c r="P17" s="54">
        <f t="shared" ref="P17:P29" si="21">O17*100/M17</f>
        <v>91.248803620451298</v>
      </c>
      <c r="Q17" s="54">
        <f t="shared" ref="Q17:Q28" si="22">M17-O17</f>
        <v>44437</v>
      </c>
      <c r="R17" s="54">
        <v>745367.5</v>
      </c>
      <c r="S17" s="54"/>
      <c r="T17" s="54"/>
      <c r="U17" s="54"/>
      <c r="V17" s="54"/>
      <c r="W17" s="54"/>
      <c r="X17" s="54">
        <f t="shared" ref="X17:Y28" si="23">T17+V17</f>
        <v>0</v>
      </c>
      <c r="Y17" s="54">
        <f t="shared" si="23"/>
        <v>0</v>
      </c>
      <c r="Z17" s="54">
        <f t="shared" si="16"/>
        <v>0</v>
      </c>
      <c r="AA17" s="54">
        <f t="shared" si="3"/>
        <v>0</v>
      </c>
      <c r="AB17" s="55"/>
      <c r="AC17" s="54">
        <f t="shared" si="7"/>
        <v>745367.5</v>
      </c>
      <c r="AD17" s="54">
        <f t="shared" si="4"/>
        <v>100</v>
      </c>
      <c r="AE17" s="54"/>
      <c r="AF17" s="54" t="e">
        <f t="shared" si="8"/>
        <v>#DIV/0!</v>
      </c>
      <c r="AG17" s="54"/>
      <c r="AH17" s="54"/>
      <c r="AI17" s="56">
        <f t="shared" si="9"/>
        <v>0</v>
      </c>
      <c r="AJ17" s="54" t="e">
        <f t="shared" si="5"/>
        <v>#DIV/0!</v>
      </c>
    </row>
    <row r="18" spans="1:38" ht="17.45" customHeight="1">
      <c r="A18" s="144" t="s">
        <v>24</v>
      </c>
      <c r="B18" s="53">
        <v>0</v>
      </c>
      <c r="C18" s="53">
        <v>0</v>
      </c>
      <c r="D18" s="53" t="e">
        <f t="shared" si="0"/>
        <v>#DIV/0!</v>
      </c>
      <c r="E18" s="123">
        <v>0</v>
      </c>
      <c r="F18" s="123" t="e">
        <f t="shared" si="10"/>
        <v>#DIV/0!</v>
      </c>
      <c r="G18" s="54">
        <f t="shared" si="19"/>
        <v>0</v>
      </c>
      <c r="H18" s="54">
        <v>0</v>
      </c>
      <c r="I18" s="54">
        <v>0</v>
      </c>
      <c r="J18" s="54">
        <v>0</v>
      </c>
      <c r="K18" s="54">
        <f t="shared" si="20"/>
        <v>0</v>
      </c>
      <c r="L18" s="54" t="e">
        <f t="shared" si="13"/>
        <v>#DIV/0!</v>
      </c>
      <c r="M18" s="54">
        <v>0</v>
      </c>
      <c r="N18" s="54" t="e">
        <f t="shared" si="1"/>
        <v>#DIV/0!</v>
      </c>
      <c r="O18" s="54">
        <v>0</v>
      </c>
      <c r="P18" s="54" t="e">
        <f t="shared" si="21"/>
        <v>#DIV/0!</v>
      </c>
      <c r="Q18" s="54">
        <f t="shared" si="22"/>
        <v>0</v>
      </c>
      <c r="R18" s="54">
        <v>0</v>
      </c>
      <c r="S18" s="54"/>
      <c r="T18" s="54"/>
      <c r="U18" s="54"/>
      <c r="V18" s="54"/>
      <c r="W18" s="54"/>
      <c r="X18" s="54">
        <f t="shared" si="23"/>
        <v>0</v>
      </c>
      <c r="Y18" s="54">
        <f t="shared" si="23"/>
        <v>0</v>
      </c>
      <c r="Z18" s="54">
        <f t="shared" si="16"/>
        <v>0</v>
      </c>
      <c r="AA18" s="54" t="e">
        <f t="shared" si="3"/>
        <v>#DIV/0!</v>
      </c>
      <c r="AB18" s="55"/>
      <c r="AC18" s="54">
        <f t="shared" si="7"/>
        <v>0</v>
      </c>
      <c r="AD18" s="54" t="e">
        <f t="shared" si="4"/>
        <v>#DIV/0!</v>
      </c>
      <c r="AE18" s="54"/>
      <c r="AF18" s="54" t="e">
        <f t="shared" si="8"/>
        <v>#DIV/0!</v>
      </c>
      <c r="AG18" s="54"/>
      <c r="AH18" s="54"/>
      <c r="AI18" s="56">
        <f t="shared" si="9"/>
        <v>0</v>
      </c>
      <c r="AJ18" s="54" t="e">
        <f t="shared" si="5"/>
        <v>#DIV/0!</v>
      </c>
    </row>
    <row r="19" spans="1:38" s="140" customFormat="1" ht="17.45" customHeight="1">
      <c r="A19" s="174" t="s">
        <v>141</v>
      </c>
      <c r="B19" s="53">
        <v>745000</v>
      </c>
      <c r="C19" s="53">
        <v>713328.3</v>
      </c>
      <c r="D19" s="53">
        <f t="shared" ref="D19" si="24">C19*100/B19</f>
        <v>95.748765100671136</v>
      </c>
      <c r="E19" s="123">
        <v>713328.3</v>
      </c>
      <c r="F19" s="123">
        <f t="shared" ref="F19" si="25">E19*100/C19</f>
        <v>100</v>
      </c>
      <c r="G19" s="54">
        <f t="shared" si="19"/>
        <v>0</v>
      </c>
      <c r="H19" s="54">
        <v>813045</v>
      </c>
      <c r="I19" s="54">
        <v>799455.9</v>
      </c>
      <c r="J19" s="54">
        <v>0</v>
      </c>
      <c r="K19" s="54">
        <f t="shared" si="20"/>
        <v>799455.9</v>
      </c>
      <c r="L19" s="54">
        <f t="shared" ref="L19" si="26">K19*100/H19</f>
        <v>98.328616497241853</v>
      </c>
      <c r="M19" s="54">
        <v>799455.9</v>
      </c>
      <c r="N19" s="54">
        <f t="shared" si="1"/>
        <v>98.328616497241853</v>
      </c>
      <c r="O19" s="54">
        <v>799455.9</v>
      </c>
      <c r="P19" s="54">
        <f t="shared" si="21"/>
        <v>100</v>
      </c>
      <c r="Q19" s="54">
        <f t="shared" si="22"/>
        <v>0</v>
      </c>
      <c r="R19" s="54">
        <v>808945</v>
      </c>
      <c r="S19" s="54"/>
      <c r="T19" s="54"/>
      <c r="U19" s="54"/>
      <c r="V19" s="54"/>
      <c r="W19" s="54"/>
      <c r="X19" s="54"/>
      <c r="Y19" s="54"/>
      <c r="Z19" s="54">
        <f t="shared" si="16"/>
        <v>0</v>
      </c>
      <c r="AA19" s="54">
        <f t="shared" si="3"/>
        <v>0</v>
      </c>
      <c r="AB19" s="55"/>
      <c r="AC19" s="54">
        <v>0</v>
      </c>
      <c r="AD19" s="54">
        <f t="shared" si="4"/>
        <v>0</v>
      </c>
      <c r="AE19" s="54"/>
      <c r="AF19" s="54" t="e">
        <f t="shared" si="8"/>
        <v>#DIV/0!</v>
      </c>
      <c r="AG19" s="54"/>
      <c r="AH19" s="54"/>
      <c r="AI19" s="56">
        <f t="shared" si="9"/>
        <v>0</v>
      </c>
      <c r="AJ19" s="54" t="e">
        <f t="shared" si="5"/>
        <v>#DIV/0!</v>
      </c>
      <c r="AL19" s="147"/>
    </row>
    <row r="20" spans="1:38" ht="17.45" customHeight="1">
      <c r="A20" s="144" t="s">
        <v>142</v>
      </c>
      <c r="B20" s="53">
        <v>19950</v>
      </c>
      <c r="C20" s="53">
        <v>8500</v>
      </c>
      <c r="D20" s="53">
        <f t="shared" si="0"/>
        <v>42.606516290726816</v>
      </c>
      <c r="E20" s="123">
        <v>8500</v>
      </c>
      <c r="F20" s="123">
        <f t="shared" si="10"/>
        <v>100</v>
      </c>
      <c r="G20" s="54">
        <f t="shared" si="19"/>
        <v>0</v>
      </c>
      <c r="H20" s="54">
        <v>125960</v>
      </c>
      <c r="I20" s="54">
        <v>5950</v>
      </c>
      <c r="J20" s="54">
        <v>0</v>
      </c>
      <c r="K20" s="54">
        <f t="shared" si="20"/>
        <v>5950</v>
      </c>
      <c r="L20" s="54">
        <f t="shared" si="13"/>
        <v>4.7237218164496664</v>
      </c>
      <c r="M20" s="54">
        <v>5950</v>
      </c>
      <c r="N20" s="54">
        <f t="shared" si="1"/>
        <v>4.7237218164496664</v>
      </c>
      <c r="O20" s="54">
        <v>5950</v>
      </c>
      <c r="P20" s="54">
        <f t="shared" si="21"/>
        <v>100</v>
      </c>
      <c r="Q20" s="54">
        <f t="shared" si="22"/>
        <v>0</v>
      </c>
      <c r="R20" s="54">
        <v>33650</v>
      </c>
      <c r="S20" s="54"/>
      <c r="T20" s="54"/>
      <c r="U20" s="54"/>
      <c r="V20" s="54"/>
      <c r="W20" s="54"/>
      <c r="X20" s="54">
        <f t="shared" si="23"/>
        <v>0</v>
      </c>
      <c r="Y20" s="54">
        <f t="shared" si="23"/>
        <v>0</v>
      </c>
      <c r="Z20" s="54">
        <f t="shared" si="16"/>
        <v>0</v>
      </c>
      <c r="AA20" s="54">
        <f t="shared" si="3"/>
        <v>0</v>
      </c>
      <c r="AB20" s="55"/>
      <c r="AC20" s="54">
        <f t="shared" si="7"/>
        <v>33650</v>
      </c>
      <c r="AD20" s="54">
        <f t="shared" si="4"/>
        <v>100</v>
      </c>
      <c r="AE20" s="54"/>
      <c r="AF20" s="54" t="e">
        <f t="shared" si="8"/>
        <v>#DIV/0!</v>
      </c>
      <c r="AG20" s="54"/>
      <c r="AH20" s="54"/>
      <c r="AI20" s="56">
        <f t="shared" si="9"/>
        <v>0</v>
      </c>
      <c r="AJ20" s="54" t="e">
        <f t="shared" si="5"/>
        <v>#DIV/0!</v>
      </c>
    </row>
    <row r="21" spans="1:38" ht="17.45" customHeight="1">
      <c r="A21" s="144" t="s">
        <v>143</v>
      </c>
      <c r="B21" s="53">
        <v>0</v>
      </c>
      <c r="C21" s="53">
        <v>20900</v>
      </c>
      <c r="D21" s="53" t="e">
        <f t="shared" si="0"/>
        <v>#DIV/0!</v>
      </c>
      <c r="E21" s="123">
        <v>20900</v>
      </c>
      <c r="F21" s="123">
        <f t="shared" si="10"/>
        <v>100</v>
      </c>
      <c r="G21" s="54">
        <f t="shared" si="19"/>
        <v>0</v>
      </c>
      <c r="H21" s="54">
        <v>0</v>
      </c>
      <c r="I21" s="54">
        <v>0</v>
      </c>
      <c r="J21" s="54">
        <v>0</v>
      </c>
      <c r="K21" s="54">
        <f t="shared" si="20"/>
        <v>0</v>
      </c>
      <c r="L21" s="54" t="e">
        <f t="shared" si="13"/>
        <v>#DIV/0!</v>
      </c>
      <c r="M21" s="54">
        <v>0</v>
      </c>
      <c r="N21" s="54" t="e">
        <f t="shared" si="1"/>
        <v>#DIV/0!</v>
      </c>
      <c r="O21" s="54">
        <v>0</v>
      </c>
      <c r="P21" s="54" t="e">
        <f t="shared" si="21"/>
        <v>#DIV/0!</v>
      </c>
      <c r="Q21" s="54">
        <f t="shared" si="22"/>
        <v>0</v>
      </c>
      <c r="R21" s="54">
        <v>9600</v>
      </c>
      <c r="S21" s="54"/>
      <c r="T21" s="54"/>
      <c r="U21" s="54"/>
      <c r="V21" s="54"/>
      <c r="W21" s="54"/>
      <c r="X21" s="54">
        <f t="shared" si="23"/>
        <v>0</v>
      </c>
      <c r="Y21" s="54">
        <f t="shared" si="23"/>
        <v>0</v>
      </c>
      <c r="Z21" s="54">
        <f t="shared" si="16"/>
        <v>0</v>
      </c>
      <c r="AA21" s="54">
        <f>Z21*100/R21</f>
        <v>0</v>
      </c>
      <c r="AB21" s="55"/>
      <c r="AC21" s="54">
        <f t="shared" si="7"/>
        <v>9600</v>
      </c>
      <c r="AD21" s="54">
        <f t="shared" si="4"/>
        <v>100</v>
      </c>
      <c r="AE21" s="54"/>
      <c r="AF21" s="54" t="e">
        <f t="shared" si="8"/>
        <v>#DIV/0!</v>
      </c>
      <c r="AG21" s="54"/>
      <c r="AH21" s="54"/>
      <c r="AI21" s="56">
        <f t="shared" si="9"/>
        <v>0</v>
      </c>
      <c r="AJ21" s="54" t="e">
        <f t="shared" si="5"/>
        <v>#DIV/0!</v>
      </c>
    </row>
    <row r="22" spans="1:38" s="66" customFormat="1" ht="17.45" customHeight="1">
      <c r="A22" s="144" t="s">
        <v>144</v>
      </c>
      <c r="B22" s="53">
        <v>393270</v>
      </c>
      <c r="C22" s="53">
        <v>263501.5</v>
      </c>
      <c r="D22" s="53">
        <f t="shared" si="0"/>
        <v>67.002695349251155</v>
      </c>
      <c r="E22" s="123">
        <v>263501.5</v>
      </c>
      <c r="F22" s="123">
        <f t="shared" si="10"/>
        <v>100</v>
      </c>
      <c r="G22" s="54">
        <f t="shared" si="19"/>
        <v>0</v>
      </c>
      <c r="H22" s="54">
        <v>179060</v>
      </c>
      <c r="I22" s="54">
        <v>225060</v>
      </c>
      <c r="J22" s="54">
        <v>0</v>
      </c>
      <c r="K22" s="54">
        <f t="shared" si="20"/>
        <v>225060</v>
      </c>
      <c r="L22" s="54">
        <f t="shared" si="13"/>
        <v>125.68971294538143</v>
      </c>
      <c r="M22" s="54">
        <v>225060</v>
      </c>
      <c r="N22" s="54">
        <f t="shared" si="1"/>
        <v>125.68971294538143</v>
      </c>
      <c r="O22" s="54">
        <v>225060</v>
      </c>
      <c r="P22" s="54">
        <f t="shared" si="21"/>
        <v>100</v>
      </c>
      <c r="Q22" s="54">
        <f t="shared" si="22"/>
        <v>0</v>
      </c>
      <c r="R22" s="54">
        <v>388250</v>
      </c>
      <c r="S22" s="54"/>
      <c r="T22" s="54"/>
      <c r="U22" s="54"/>
      <c r="V22" s="54"/>
      <c r="W22" s="54"/>
      <c r="X22" s="54">
        <f t="shared" si="23"/>
        <v>0</v>
      </c>
      <c r="Y22" s="54">
        <f t="shared" si="23"/>
        <v>0</v>
      </c>
      <c r="Z22" s="54">
        <f t="shared" si="16"/>
        <v>0</v>
      </c>
      <c r="AA22" s="54">
        <f t="shared" si="3"/>
        <v>0</v>
      </c>
      <c r="AB22" s="55"/>
      <c r="AC22" s="54">
        <f t="shared" si="7"/>
        <v>388250</v>
      </c>
      <c r="AD22" s="54">
        <f t="shared" si="4"/>
        <v>100</v>
      </c>
      <c r="AE22" s="54"/>
      <c r="AF22" s="54" t="e">
        <f t="shared" si="8"/>
        <v>#DIV/0!</v>
      </c>
      <c r="AG22" s="54"/>
      <c r="AH22" s="54"/>
      <c r="AI22" s="56">
        <f t="shared" si="9"/>
        <v>0</v>
      </c>
      <c r="AJ22" s="54" t="e">
        <f t="shared" si="5"/>
        <v>#DIV/0!</v>
      </c>
    </row>
    <row r="23" spans="1:38" ht="17.45" customHeight="1">
      <c r="A23" s="144" t="s">
        <v>145</v>
      </c>
      <c r="B23" s="53">
        <v>1067931</v>
      </c>
      <c r="C23" s="53">
        <v>537750.6</v>
      </c>
      <c r="D23" s="53">
        <f t="shared" si="0"/>
        <v>50.354433011121507</v>
      </c>
      <c r="E23" s="123">
        <v>537750.6</v>
      </c>
      <c r="F23" s="123">
        <f t="shared" si="10"/>
        <v>100</v>
      </c>
      <c r="G23" s="54">
        <f t="shared" si="19"/>
        <v>0</v>
      </c>
      <c r="H23" s="54">
        <v>1219961.5</v>
      </c>
      <c r="I23" s="54">
        <v>509590</v>
      </c>
      <c r="J23" s="54">
        <v>8550</v>
      </c>
      <c r="K23" s="54">
        <f t="shared" si="20"/>
        <v>518140</v>
      </c>
      <c r="L23" s="54">
        <f t="shared" si="13"/>
        <v>42.471832102898333</v>
      </c>
      <c r="M23" s="54">
        <v>518140</v>
      </c>
      <c r="N23" s="54">
        <f t="shared" si="1"/>
        <v>42.471832102898333</v>
      </c>
      <c r="O23" s="54">
        <v>503976</v>
      </c>
      <c r="P23" s="54">
        <f t="shared" si="21"/>
        <v>97.266375882965988</v>
      </c>
      <c r="Q23" s="54">
        <f t="shared" si="22"/>
        <v>14164</v>
      </c>
      <c r="R23" s="54">
        <v>914496</v>
      </c>
      <c r="S23" s="54"/>
      <c r="T23" s="54"/>
      <c r="U23" s="54"/>
      <c r="V23" s="54"/>
      <c r="W23" s="54"/>
      <c r="X23" s="54">
        <f t="shared" si="23"/>
        <v>0</v>
      </c>
      <c r="Y23" s="54">
        <f t="shared" si="23"/>
        <v>0</v>
      </c>
      <c r="Z23" s="54">
        <f>X23+Y23</f>
        <v>0</v>
      </c>
      <c r="AA23" s="54">
        <f t="shared" si="3"/>
        <v>0</v>
      </c>
      <c r="AB23" s="55"/>
      <c r="AC23" s="54">
        <f t="shared" si="7"/>
        <v>914496</v>
      </c>
      <c r="AD23" s="54">
        <f t="shared" si="4"/>
        <v>100</v>
      </c>
      <c r="AE23" s="54"/>
      <c r="AF23" s="54" t="e">
        <f t="shared" si="8"/>
        <v>#DIV/0!</v>
      </c>
      <c r="AG23" s="54"/>
      <c r="AH23" s="54"/>
      <c r="AI23" s="56">
        <f t="shared" si="9"/>
        <v>0</v>
      </c>
      <c r="AJ23" s="54" t="e">
        <f t="shared" si="5"/>
        <v>#DIV/0!</v>
      </c>
    </row>
    <row r="24" spans="1:38" ht="17.45" customHeight="1">
      <c r="A24" s="144" t="s">
        <v>146</v>
      </c>
      <c r="B24" s="53">
        <v>650000</v>
      </c>
      <c r="C24" s="53">
        <v>438406.5</v>
      </c>
      <c r="D24" s="53">
        <f t="shared" si="0"/>
        <v>67.447153846153853</v>
      </c>
      <c r="E24" s="123">
        <v>438406.5</v>
      </c>
      <c r="F24" s="123">
        <f t="shared" si="10"/>
        <v>100</v>
      </c>
      <c r="G24" s="54">
        <f t="shared" si="19"/>
        <v>0</v>
      </c>
      <c r="H24" s="54">
        <v>718504</v>
      </c>
      <c r="I24" s="54">
        <v>488148</v>
      </c>
      <c r="J24" s="54">
        <v>0</v>
      </c>
      <c r="K24" s="54">
        <f t="shared" si="20"/>
        <v>488148</v>
      </c>
      <c r="L24" s="54">
        <f t="shared" si="13"/>
        <v>67.939496509413999</v>
      </c>
      <c r="M24" s="54">
        <v>488148</v>
      </c>
      <c r="N24" s="54">
        <f t="shared" si="1"/>
        <v>67.939496509413999</v>
      </c>
      <c r="O24" s="54">
        <v>488148</v>
      </c>
      <c r="P24" s="54">
        <f t="shared" si="21"/>
        <v>100</v>
      </c>
      <c r="Q24" s="54">
        <f t="shared" si="22"/>
        <v>0</v>
      </c>
      <c r="R24" s="54">
        <v>628004</v>
      </c>
      <c r="S24" s="54"/>
      <c r="T24" s="54"/>
      <c r="U24" s="54"/>
      <c r="V24" s="54"/>
      <c r="W24" s="54"/>
      <c r="X24" s="54">
        <f t="shared" si="23"/>
        <v>0</v>
      </c>
      <c r="Y24" s="54">
        <f t="shared" si="23"/>
        <v>0</v>
      </c>
      <c r="Z24" s="54">
        <f t="shared" si="16"/>
        <v>0</v>
      </c>
      <c r="AA24" s="54">
        <f t="shared" si="3"/>
        <v>0</v>
      </c>
      <c r="AB24" s="55"/>
      <c r="AC24" s="54">
        <f t="shared" si="7"/>
        <v>628004</v>
      </c>
      <c r="AD24" s="54">
        <f t="shared" si="4"/>
        <v>100</v>
      </c>
      <c r="AE24" s="54"/>
      <c r="AF24" s="54" t="e">
        <f t="shared" si="8"/>
        <v>#DIV/0!</v>
      </c>
      <c r="AG24" s="54"/>
      <c r="AH24" s="54"/>
      <c r="AI24" s="56">
        <f t="shared" si="9"/>
        <v>0</v>
      </c>
      <c r="AJ24" s="54" t="e">
        <f t="shared" si="5"/>
        <v>#DIV/0!</v>
      </c>
    </row>
    <row r="25" spans="1:38" ht="17.45" customHeight="1">
      <c r="A25" s="144" t="s">
        <v>147</v>
      </c>
      <c r="B25" s="53">
        <v>174000</v>
      </c>
      <c r="C25" s="53">
        <v>84300</v>
      </c>
      <c r="D25" s="53">
        <f t="shared" si="0"/>
        <v>48.448275862068968</v>
      </c>
      <c r="E25" s="123">
        <v>84300</v>
      </c>
      <c r="F25" s="123">
        <f t="shared" si="10"/>
        <v>100</v>
      </c>
      <c r="G25" s="54">
        <f t="shared" si="19"/>
        <v>0</v>
      </c>
      <c r="H25" s="54">
        <v>118210</v>
      </c>
      <c r="I25" s="54">
        <v>96850</v>
      </c>
      <c r="J25" s="54">
        <v>0</v>
      </c>
      <c r="K25" s="54">
        <f t="shared" si="20"/>
        <v>96850</v>
      </c>
      <c r="L25" s="54">
        <f t="shared" si="13"/>
        <v>81.930462735809158</v>
      </c>
      <c r="M25" s="54">
        <v>96850</v>
      </c>
      <c r="N25" s="54">
        <f t="shared" si="1"/>
        <v>81.930462735809158</v>
      </c>
      <c r="O25" s="54">
        <v>96850</v>
      </c>
      <c r="P25" s="54">
        <f t="shared" si="21"/>
        <v>100</v>
      </c>
      <c r="Q25" s="54">
        <f t="shared" si="22"/>
        <v>0</v>
      </c>
      <c r="R25" s="54">
        <v>27450</v>
      </c>
      <c r="S25" s="54"/>
      <c r="T25" s="54"/>
      <c r="U25" s="54"/>
      <c r="V25" s="54"/>
      <c r="W25" s="54"/>
      <c r="X25" s="54">
        <f t="shared" si="23"/>
        <v>0</v>
      </c>
      <c r="Y25" s="54">
        <f t="shared" si="23"/>
        <v>0</v>
      </c>
      <c r="Z25" s="54">
        <f t="shared" si="16"/>
        <v>0</v>
      </c>
      <c r="AA25" s="54">
        <f t="shared" si="3"/>
        <v>0</v>
      </c>
      <c r="AB25" s="61"/>
      <c r="AC25" s="54">
        <f t="shared" si="7"/>
        <v>27450</v>
      </c>
      <c r="AD25" s="54">
        <f t="shared" si="4"/>
        <v>100</v>
      </c>
      <c r="AE25" s="54"/>
      <c r="AF25" s="54" t="e">
        <f t="shared" si="8"/>
        <v>#DIV/0!</v>
      </c>
      <c r="AG25" s="54"/>
      <c r="AH25" s="54"/>
      <c r="AI25" s="56">
        <f t="shared" si="9"/>
        <v>0</v>
      </c>
      <c r="AJ25" s="54" t="e">
        <f t="shared" si="5"/>
        <v>#DIV/0!</v>
      </c>
    </row>
    <row r="26" spans="1:38" ht="17.45" customHeight="1">
      <c r="A26" s="144" t="s">
        <v>148</v>
      </c>
      <c r="B26" s="53">
        <v>719774.5</v>
      </c>
      <c r="C26" s="53">
        <v>294538</v>
      </c>
      <c r="D26" s="53">
        <f t="shared" si="0"/>
        <v>40.920871745247993</v>
      </c>
      <c r="E26" s="123">
        <v>294538</v>
      </c>
      <c r="F26" s="123">
        <f t="shared" si="10"/>
        <v>100</v>
      </c>
      <c r="G26" s="54">
        <f t="shared" si="19"/>
        <v>0</v>
      </c>
      <c r="H26" s="54">
        <v>485541</v>
      </c>
      <c r="I26" s="54">
        <v>368356</v>
      </c>
      <c r="J26" s="54">
        <v>0</v>
      </c>
      <c r="K26" s="54">
        <f t="shared" si="20"/>
        <v>368356</v>
      </c>
      <c r="L26" s="54">
        <f t="shared" si="13"/>
        <v>75.865065977950366</v>
      </c>
      <c r="M26" s="54">
        <v>368356</v>
      </c>
      <c r="N26" s="54">
        <f t="shared" si="1"/>
        <v>75.865065977950366</v>
      </c>
      <c r="O26" s="54">
        <v>208046</v>
      </c>
      <c r="P26" s="54">
        <f t="shared" si="21"/>
        <v>56.479601255307365</v>
      </c>
      <c r="Q26" s="54">
        <f t="shared" si="22"/>
        <v>160310</v>
      </c>
      <c r="R26" s="54">
        <v>730575</v>
      </c>
      <c r="S26" s="54"/>
      <c r="T26" s="54"/>
      <c r="U26" s="54"/>
      <c r="V26" s="54"/>
      <c r="W26" s="54"/>
      <c r="X26" s="54">
        <f t="shared" si="23"/>
        <v>0</v>
      </c>
      <c r="Y26" s="54">
        <f t="shared" si="23"/>
        <v>0</v>
      </c>
      <c r="Z26" s="54">
        <f t="shared" si="16"/>
        <v>0</v>
      </c>
      <c r="AA26" s="54">
        <f t="shared" si="3"/>
        <v>0</v>
      </c>
      <c r="AB26" s="55"/>
      <c r="AC26" s="54">
        <f t="shared" si="7"/>
        <v>730575</v>
      </c>
      <c r="AD26" s="54">
        <f t="shared" si="4"/>
        <v>100</v>
      </c>
      <c r="AE26" s="54"/>
      <c r="AF26" s="54" t="e">
        <f t="shared" si="8"/>
        <v>#DIV/0!</v>
      </c>
      <c r="AG26" s="54"/>
      <c r="AH26" s="54"/>
      <c r="AI26" s="56">
        <f t="shared" si="9"/>
        <v>0</v>
      </c>
      <c r="AJ26" s="54" t="e">
        <f t="shared" si="5"/>
        <v>#DIV/0!</v>
      </c>
    </row>
    <row r="27" spans="1:38" ht="17.45" customHeight="1">
      <c r="A27" s="144" t="s">
        <v>149</v>
      </c>
      <c r="B27" s="53">
        <v>55495</v>
      </c>
      <c r="C27" s="53">
        <v>34480</v>
      </c>
      <c r="D27" s="53">
        <f t="shared" si="0"/>
        <v>62.131723578700786</v>
      </c>
      <c r="E27" s="123">
        <v>34480</v>
      </c>
      <c r="F27" s="123">
        <f t="shared" si="10"/>
        <v>100</v>
      </c>
      <c r="G27" s="54">
        <f t="shared" si="19"/>
        <v>0</v>
      </c>
      <c r="H27" s="54">
        <v>57110</v>
      </c>
      <c r="I27" s="54">
        <v>29665</v>
      </c>
      <c r="J27" s="54">
        <v>7600</v>
      </c>
      <c r="K27" s="54">
        <f t="shared" si="20"/>
        <v>37265</v>
      </c>
      <c r="L27" s="54">
        <f t="shared" si="13"/>
        <v>65.251269479950977</v>
      </c>
      <c r="M27" s="54">
        <v>37265</v>
      </c>
      <c r="N27" s="54">
        <f t="shared" si="1"/>
        <v>65.251269479950977</v>
      </c>
      <c r="O27" s="54">
        <v>32665</v>
      </c>
      <c r="P27" s="54">
        <f t="shared" si="21"/>
        <v>87.655977458741447</v>
      </c>
      <c r="Q27" s="54">
        <f t="shared" si="22"/>
        <v>4600</v>
      </c>
      <c r="R27" s="54">
        <v>114970</v>
      </c>
      <c r="S27" s="54"/>
      <c r="T27" s="54"/>
      <c r="U27" s="54"/>
      <c r="V27" s="54"/>
      <c r="W27" s="54"/>
      <c r="X27" s="54">
        <f t="shared" si="23"/>
        <v>0</v>
      </c>
      <c r="Y27" s="54">
        <f t="shared" si="23"/>
        <v>0</v>
      </c>
      <c r="Z27" s="54">
        <f t="shared" si="16"/>
        <v>0</v>
      </c>
      <c r="AA27" s="54">
        <f t="shared" si="3"/>
        <v>0</v>
      </c>
      <c r="AB27" s="55"/>
      <c r="AC27" s="54">
        <f t="shared" si="7"/>
        <v>114970</v>
      </c>
      <c r="AD27" s="54">
        <f t="shared" si="4"/>
        <v>100</v>
      </c>
      <c r="AE27" s="54"/>
      <c r="AF27" s="54" t="e">
        <f t="shared" si="8"/>
        <v>#DIV/0!</v>
      </c>
      <c r="AG27" s="54"/>
      <c r="AH27" s="54"/>
      <c r="AI27" s="56">
        <f t="shared" si="9"/>
        <v>0</v>
      </c>
      <c r="AJ27" s="54" t="e">
        <f t="shared" si="5"/>
        <v>#DIV/0!</v>
      </c>
    </row>
    <row r="28" spans="1:38" ht="17.45" customHeight="1">
      <c r="A28" s="144" t="s">
        <v>150</v>
      </c>
      <c r="B28" s="53">
        <v>114400</v>
      </c>
      <c r="C28" s="53">
        <v>3450</v>
      </c>
      <c r="D28" s="53">
        <f t="shared" si="0"/>
        <v>3.0157342657342658</v>
      </c>
      <c r="E28" s="123">
        <v>3450</v>
      </c>
      <c r="F28" s="123">
        <f t="shared" si="10"/>
        <v>100</v>
      </c>
      <c r="G28" s="54">
        <f t="shared" si="19"/>
        <v>0</v>
      </c>
      <c r="H28" s="54">
        <v>503645</v>
      </c>
      <c r="I28" s="54">
        <v>472805.4</v>
      </c>
      <c r="J28" s="54">
        <v>88700.160000000003</v>
      </c>
      <c r="K28" s="54">
        <f t="shared" si="20"/>
        <v>561505.56000000006</v>
      </c>
      <c r="L28" s="54">
        <f t="shared" si="13"/>
        <v>111.48836184217059</v>
      </c>
      <c r="M28" s="54">
        <v>561505.56000000006</v>
      </c>
      <c r="N28" s="54">
        <f t="shared" si="1"/>
        <v>111.48836184217059</v>
      </c>
      <c r="O28" s="54">
        <v>407179.56</v>
      </c>
      <c r="P28" s="54">
        <f t="shared" si="21"/>
        <v>72.515677315822117</v>
      </c>
      <c r="Q28" s="54">
        <f t="shared" si="22"/>
        <v>154326.00000000006</v>
      </c>
      <c r="R28" s="54">
        <v>0</v>
      </c>
      <c r="S28" s="54"/>
      <c r="T28" s="54"/>
      <c r="U28" s="54"/>
      <c r="V28" s="54"/>
      <c r="W28" s="54"/>
      <c r="X28" s="54">
        <f t="shared" si="23"/>
        <v>0</v>
      </c>
      <c r="Y28" s="54">
        <f t="shared" si="23"/>
        <v>0</v>
      </c>
      <c r="Z28" s="54">
        <f t="shared" si="16"/>
        <v>0</v>
      </c>
      <c r="AA28" s="54" t="e">
        <f t="shared" si="3"/>
        <v>#DIV/0!</v>
      </c>
      <c r="AB28" s="55"/>
      <c r="AC28" s="54">
        <f t="shared" si="7"/>
        <v>0</v>
      </c>
      <c r="AD28" s="54" t="e">
        <f t="shared" si="4"/>
        <v>#DIV/0!</v>
      </c>
      <c r="AE28" s="54"/>
      <c r="AF28" s="54" t="e">
        <f t="shared" si="8"/>
        <v>#DIV/0!</v>
      </c>
      <c r="AG28" s="54"/>
      <c r="AH28" s="54"/>
      <c r="AI28" s="56">
        <f t="shared" si="9"/>
        <v>0</v>
      </c>
      <c r="AJ28" s="54" t="e">
        <f t="shared" si="5"/>
        <v>#DIV/0!</v>
      </c>
    </row>
    <row r="29" spans="1:38" s="40" customFormat="1" ht="17.45" customHeight="1">
      <c r="A29" s="176" t="s">
        <v>33</v>
      </c>
      <c r="B29" s="47">
        <f>B9+B16</f>
        <v>19039224.260000002</v>
      </c>
      <c r="C29" s="47">
        <f>C9+C16</f>
        <v>14651936.200000001</v>
      </c>
      <c r="D29" s="47">
        <f t="shared" si="0"/>
        <v>76.956581843424317</v>
      </c>
      <c r="E29" s="152">
        <f>E9+E16</f>
        <v>14651936.200000001</v>
      </c>
      <c r="F29" s="152">
        <f t="shared" si="10"/>
        <v>99.999999999999986</v>
      </c>
      <c r="G29" s="49">
        <f>G9+G16</f>
        <v>0</v>
      </c>
      <c r="H29" s="49">
        <f>H9+H16</f>
        <v>18285090.030000001</v>
      </c>
      <c r="I29" s="49">
        <f>I9+I16</f>
        <v>13159522.449999999</v>
      </c>
      <c r="J29" s="49">
        <f>J9+J16</f>
        <v>462175.76</v>
      </c>
      <c r="K29" s="49">
        <f>K9+K16</f>
        <v>13621698.210000001</v>
      </c>
      <c r="L29" s="49">
        <f t="shared" si="13"/>
        <v>74.496205310726594</v>
      </c>
      <c r="M29" s="49">
        <f>M9+M16</f>
        <v>13621698.210000001</v>
      </c>
      <c r="N29" s="49">
        <f t="shared" si="1"/>
        <v>74.496205310726594</v>
      </c>
      <c r="O29" s="49">
        <f>O9+O16</f>
        <v>9286130.1300000008</v>
      </c>
      <c r="P29" s="49">
        <f t="shared" si="21"/>
        <v>68.171603766576183</v>
      </c>
      <c r="Q29" s="49">
        <f t="shared" ref="Q29:W29" si="27">Q9+Q16</f>
        <v>4335568.08</v>
      </c>
      <c r="R29" s="49">
        <f t="shared" si="27"/>
        <v>18045843.880000003</v>
      </c>
      <c r="S29" s="49">
        <f t="shared" si="27"/>
        <v>0</v>
      </c>
      <c r="T29" s="49">
        <f t="shared" si="27"/>
        <v>0</v>
      </c>
      <c r="U29" s="49">
        <f t="shared" si="27"/>
        <v>0</v>
      </c>
      <c r="V29" s="49">
        <f t="shared" si="27"/>
        <v>0</v>
      </c>
      <c r="W29" s="49">
        <f t="shared" si="27"/>
        <v>0</v>
      </c>
      <c r="X29" s="49">
        <f>T29+V29</f>
        <v>0</v>
      </c>
      <c r="Y29" s="49">
        <f>U29+W29</f>
        <v>0</v>
      </c>
      <c r="Z29" s="49">
        <f>X29+Y29</f>
        <v>0</v>
      </c>
      <c r="AA29" s="49">
        <f t="shared" si="3"/>
        <v>0</v>
      </c>
      <c r="AB29" s="60"/>
      <c r="AC29" s="49">
        <f t="shared" si="7"/>
        <v>18045843.880000003</v>
      </c>
      <c r="AD29" s="49">
        <f t="shared" si="4"/>
        <v>100</v>
      </c>
      <c r="AE29" s="49">
        <f>AE9+AE16</f>
        <v>0</v>
      </c>
      <c r="AF29" s="49" t="e">
        <f t="shared" si="8"/>
        <v>#DIV/0!</v>
      </c>
      <c r="AG29" s="49">
        <f>AG9+AG16</f>
        <v>0</v>
      </c>
      <c r="AH29" s="49">
        <f>AH9+AH16</f>
        <v>0</v>
      </c>
      <c r="AI29" s="48">
        <f t="shared" si="9"/>
        <v>0</v>
      </c>
      <c r="AJ29" s="49" t="e">
        <f t="shared" si="5"/>
        <v>#DIV/0!</v>
      </c>
    </row>
    <row r="30" spans="1:38" ht="17.45" customHeight="1">
      <c r="B30" s="65"/>
      <c r="C30" s="153"/>
      <c r="E30" s="153"/>
      <c r="H30" s="65"/>
      <c r="I30" s="65"/>
      <c r="J30" s="65"/>
      <c r="K30" s="65"/>
      <c r="L30" s="65"/>
      <c r="R30" s="65"/>
      <c r="AF30" s="67"/>
    </row>
    <row r="32" spans="1:38" s="129" customFormat="1" ht="17.45" customHeight="1">
      <c r="A32" s="128" t="s">
        <v>58</v>
      </c>
      <c r="C32" s="221"/>
      <c r="D32" s="221"/>
      <c r="M32" s="221"/>
      <c r="N32" s="221"/>
      <c r="T32" s="130"/>
      <c r="U32" s="130"/>
      <c r="V32" s="130"/>
      <c r="AA32" s="131"/>
      <c r="AB32" s="132"/>
      <c r="AC32" s="222" t="s">
        <v>37</v>
      </c>
      <c r="AD32" s="222"/>
      <c r="AE32" s="221" t="s">
        <v>38</v>
      </c>
      <c r="AF32" s="221"/>
    </row>
    <row r="33" spans="1:47" s="129" customFormat="1" ht="21" customHeight="1">
      <c r="A33" s="133" t="s">
        <v>117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O33" s="131"/>
      <c r="AP33" s="132"/>
      <c r="AQ33" s="132"/>
      <c r="AR33" s="132"/>
      <c r="AS33" s="131"/>
      <c r="AT33" s="131"/>
    </row>
    <row r="34" spans="1:47" s="129" customFormat="1" ht="21" customHeight="1">
      <c r="A34" s="133" t="s">
        <v>116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</row>
    <row r="35" spans="1:47" s="129" customFormat="1" ht="21" customHeight="1">
      <c r="A35" s="133" t="s">
        <v>151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</row>
    <row r="36" spans="1:47" s="129" customFormat="1" ht="21" customHeight="1">
      <c r="A36" s="134" t="s">
        <v>127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</row>
    <row r="37" spans="1:47" s="129" customFormat="1" ht="21" customHeight="1">
      <c r="A37" s="134" t="s">
        <v>128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</row>
    <row r="38" spans="1:47" s="129" customFormat="1" ht="21" customHeight="1">
      <c r="A38" s="134" t="s">
        <v>129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</row>
    <row r="39" spans="1:47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</row>
    <row r="40" spans="1:47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</row>
    <row r="41" spans="1:47" s="129" customFormat="1" ht="21" customHeight="1">
      <c r="A41" s="134" t="s">
        <v>130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</row>
    <row r="42" spans="1:47" s="129" customFormat="1" ht="21" customHeight="1">
      <c r="A42" s="134" t="s">
        <v>131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</row>
    <row r="43" spans="1:47" s="129" customFormat="1" ht="21" customHeight="1">
      <c r="A43" s="134" t="s">
        <v>132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</row>
    <row r="44" spans="1:47" s="129" customFormat="1" ht="21" customHeight="1">
      <c r="A44" s="134" t="s">
        <v>133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</row>
    <row r="45" spans="1:47" s="129" customFormat="1" ht="21" customHeight="1">
      <c r="A45" s="134" t="s">
        <v>137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</row>
    <row r="46" spans="1:47" s="129" customFormat="1" ht="21" customHeight="1">
      <c r="A46" s="134" t="s">
        <v>138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</row>
    <row r="47" spans="1:47" s="129" customFormat="1" ht="21" customHeight="1">
      <c r="A47" s="136" t="s">
        <v>139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</row>
    <row r="48" spans="1:47" ht="21" customHeight="1">
      <c r="A48" s="112" t="s">
        <v>76</v>
      </c>
      <c r="C48" s="64"/>
      <c r="D48" s="64"/>
      <c r="E48" s="57"/>
      <c r="F48" s="57"/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</row>
    <row r="49" spans="7:36" ht="17.45" customHeight="1"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7:36" ht="17.45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AC32:AD32"/>
    <mergeCell ref="AE32:AF32"/>
    <mergeCell ref="AG5:AJ5"/>
    <mergeCell ref="T6:U6"/>
    <mergeCell ref="V6:W6"/>
    <mergeCell ref="X6:Y6"/>
    <mergeCell ref="Z6:Z7"/>
    <mergeCell ref="AE6:AF6"/>
    <mergeCell ref="AI6:AJ6"/>
    <mergeCell ref="V5:W5"/>
    <mergeCell ref="X5:AA5"/>
    <mergeCell ref="AB5:AB6"/>
    <mergeCell ref="AC5:AD5"/>
    <mergeCell ref="AE5:AF5"/>
    <mergeCell ref="H4:Q4"/>
    <mergeCell ref="I5:L5"/>
    <mergeCell ref="M5:N5"/>
    <mergeCell ref="O5:P5"/>
    <mergeCell ref="I6:J6"/>
    <mergeCell ref="K6:K7"/>
    <mergeCell ref="M6:N6"/>
    <mergeCell ref="O6:P6"/>
    <mergeCell ref="R4:AJ4"/>
    <mergeCell ref="T5:U5"/>
    <mergeCell ref="X8:AA8"/>
    <mergeCell ref="AC8:AD8"/>
    <mergeCell ref="AE8:AF8"/>
    <mergeCell ref="AG8:AJ8"/>
    <mergeCell ref="C32:D32"/>
    <mergeCell ref="C8:D8"/>
    <mergeCell ref="E8:F8"/>
    <mergeCell ref="T8:U8"/>
    <mergeCell ref="V8:W8"/>
    <mergeCell ref="K8:L8"/>
    <mergeCell ref="M8:N8"/>
    <mergeCell ref="O8:P8"/>
    <mergeCell ref="M32:N32"/>
    <mergeCell ref="A4:A8"/>
    <mergeCell ref="B4:F4"/>
    <mergeCell ref="C5:D5"/>
    <mergeCell ref="E5:F5"/>
    <mergeCell ref="C6:D6"/>
    <mergeCell ref="E6:F6"/>
  </mergeCells>
  <phoneticPr fontId="59" type="noConversion"/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BE51"/>
  <sheetViews>
    <sheetView zoomScale="80" zoomScaleNormal="80" workbookViewId="0">
      <pane xSplit="7" ySplit="8" topLeftCell="Z9" activePane="bottomRight" state="frozen"/>
      <selection pane="topRight" activeCell="H1" sqref="H1"/>
      <selection pane="bottomLeft" activeCell="A9" sqref="A9"/>
      <selection pane="bottomRight" activeCell="AJ17" sqref="AJ17:AJ28"/>
    </sheetView>
  </sheetViews>
  <sheetFormatPr defaultColWidth="9" defaultRowHeight="17.45" customHeight="1"/>
  <cols>
    <col min="1" max="1" width="35.875" style="57" customWidth="1"/>
    <col min="2" max="2" width="18" style="57" hidden="1" customWidth="1"/>
    <col min="3" max="3" width="18" style="64" hidden="1" customWidth="1"/>
    <col min="4" max="4" width="9.25" style="64" hidden="1" customWidth="1"/>
    <col min="5" max="5" width="18" style="126" hidden="1" customWidth="1"/>
    <col min="6" max="6" width="9.25" style="66" hidden="1" customWidth="1"/>
    <col min="7" max="7" width="12.5" style="57" hidden="1" customWidth="1"/>
    <col min="8" max="8" width="18.75" style="57" bestFit="1" customWidth="1"/>
    <col min="9" max="9" width="20.5" style="57" customWidth="1"/>
    <col min="10" max="10" width="16.5" style="57" customWidth="1"/>
    <col min="11" max="11" width="18.375" style="57" customWidth="1"/>
    <col min="12" max="12" width="9.625" style="57" bestFit="1" customWidth="1"/>
    <col min="13" max="13" width="19.75" style="64" customWidth="1"/>
    <col min="14" max="14" width="9.625" style="64" bestFit="1" customWidth="1"/>
    <col min="15" max="15" width="18.25" style="64" hidden="1" customWidth="1"/>
    <col min="16" max="16" width="16.5" style="57" customWidth="1"/>
    <col min="17" max="17" width="9.625" style="57" bestFit="1" customWidth="1"/>
    <col min="18" max="18" width="16.375" style="57" customWidth="1"/>
    <col min="19" max="20" width="16.75" style="57" customWidth="1"/>
    <col min="21" max="21" width="16.75" style="66" customWidth="1"/>
    <col min="22" max="22" width="9.25" style="66" bestFit="1" customWidth="1"/>
    <col min="23" max="23" width="14.25" style="66" customWidth="1"/>
    <col min="24" max="27" width="14.25" style="57" customWidth="1"/>
    <col min="28" max="28" width="9.875" style="64" bestFit="1" customWidth="1"/>
    <col min="29" max="29" width="16.875" style="44" bestFit="1" customWidth="1"/>
    <col min="30" max="30" width="16.625" style="57" bestFit="1" customWidth="1"/>
    <col min="31" max="31" width="9.875" style="64" bestFit="1" customWidth="1"/>
    <col min="32" max="32" width="19.125" style="64" customWidth="1"/>
    <col min="33" max="33" width="8.625" style="64" bestFit="1" customWidth="1"/>
    <col min="34" max="34" width="19.625" style="57" customWidth="1"/>
    <col min="35" max="35" width="16.125" style="57" bestFit="1" customWidth="1"/>
    <col min="36" max="36" width="18.875" style="57" customWidth="1"/>
    <col min="37" max="37" width="9.875" style="57" bestFit="1" customWidth="1"/>
    <col min="38" max="16384" width="9" style="57"/>
  </cols>
  <sheetData>
    <row r="1" spans="1:37" s="40" customFormat="1" ht="17.45" customHeight="1">
      <c r="A1" s="40" t="s">
        <v>104</v>
      </c>
      <c r="E1" s="114"/>
      <c r="F1" s="41"/>
      <c r="U1" s="41"/>
      <c r="V1" s="41"/>
      <c r="W1" s="41"/>
    </row>
    <row r="2" spans="1:37" s="40" customFormat="1" ht="17.45" customHeight="1">
      <c r="A2" s="40" t="s">
        <v>84</v>
      </c>
      <c r="E2" s="114"/>
      <c r="F2" s="41"/>
      <c r="U2" s="41"/>
      <c r="V2" s="41"/>
      <c r="W2" s="41"/>
    </row>
    <row r="3" spans="1:37" s="40" customFormat="1" ht="17.45" customHeight="1">
      <c r="A3" s="42" t="s">
        <v>159</v>
      </c>
      <c r="B3" s="42"/>
      <c r="C3" s="42"/>
      <c r="D3" s="42"/>
      <c r="E3" s="154"/>
      <c r="F3" s="150"/>
      <c r="H3" s="42"/>
      <c r="I3" s="42"/>
      <c r="J3" s="42"/>
      <c r="K3" s="42"/>
      <c r="L3" s="42"/>
      <c r="M3" s="43"/>
      <c r="N3" s="42"/>
      <c r="O3" s="42"/>
      <c r="P3" s="43"/>
      <c r="Q3" s="42"/>
      <c r="U3" s="41"/>
      <c r="V3" s="41"/>
      <c r="W3" s="41"/>
    </row>
    <row r="4" spans="1:37" s="40" customFormat="1" ht="17.45" customHeight="1">
      <c r="A4" s="205" t="s">
        <v>0</v>
      </c>
      <c r="B4" s="256" t="s">
        <v>56</v>
      </c>
      <c r="C4" s="256"/>
      <c r="D4" s="256"/>
      <c r="E4" s="256"/>
      <c r="F4" s="256"/>
      <c r="G4" s="162"/>
      <c r="H4" s="236" t="s">
        <v>55</v>
      </c>
      <c r="I4" s="237"/>
      <c r="J4" s="237"/>
      <c r="K4" s="237"/>
      <c r="L4" s="237"/>
      <c r="M4" s="237"/>
      <c r="N4" s="237"/>
      <c r="O4" s="237"/>
      <c r="P4" s="237"/>
      <c r="Q4" s="237"/>
      <c r="R4" s="238"/>
      <c r="S4" s="206"/>
      <c r="T4" s="206"/>
      <c r="U4" s="207"/>
      <c r="V4" s="207"/>
      <c r="W4" s="207"/>
      <c r="X4" s="207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</row>
    <row r="5" spans="1:37" s="51" customFormat="1" ht="17.45" customHeight="1">
      <c r="A5" s="205"/>
      <c r="B5" s="72" t="s">
        <v>1</v>
      </c>
      <c r="C5" s="253" t="s">
        <v>5</v>
      </c>
      <c r="D5" s="254"/>
      <c r="E5" s="254" t="s">
        <v>50</v>
      </c>
      <c r="F5" s="255"/>
      <c r="G5" s="73" t="s">
        <v>94</v>
      </c>
      <c r="H5" s="108" t="s">
        <v>1</v>
      </c>
      <c r="I5" s="239" t="s">
        <v>46</v>
      </c>
      <c r="J5" s="239"/>
      <c r="K5" s="239"/>
      <c r="L5" s="240"/>
      <c r="M5" s="245" t="s">
        <v>5</v>
      </c>
      <c r="N5" s="246"/>
      <c r="O5" s="183"/>
      <c r="P5" s="246" t="s">
        <v>50</v>
      </c>
      <c r="Q5" s="242"/>
      <c r="R5" s="109" t="s">
        <v>94</v>
      </c>
      <c r="S5" s="110" t="s">
        <v>1</v>
      </c>
      <c r="T5" s="111" t="s">
        <v>4</v>
      </c>
      <c r="U5" s="211" t="s">
        <v>2</v>
      </c>
      <c r="V5" s="212"/>
      <c r="W5" s="211" t="s">
        <v>2</v>
      </c>
      <c r="X5" s="213"/>
      <c r="Y5" s="214" t="s">
        <v>46</v>
      </c>
      <c r="Z5" s="214"/>
      <c r="AA5" s="214"/>
      <c r="AB5" s="215"/>
      <c r="AC5" s="216" t="s">
        <v>3</v>
      </c>
      <c r="AD5" s="204" t="s">
        <v>48</v>
      </c>
      <c r="AE5" s="204"/>
      <c r="AF5" s="218" t="s">
        <v>115</v>
      </c>
      <c r="AG5" s="211"/>
      <c r="AH5" s="204" t="s">
        <v>114</v>
      </c>
      <c r="AI5" s="204"/>
      <c r="AJ5" s="204"/>
      <c r="AK5" s="204"/>
    </row>
    <row r="6" spans="1:37" s="81" customFormat="1" ht="17.45" customHeight="1">
      <c r="A6" s="205"/>
      <c r="B6" s="76" t="s">
        <v>6</v>
      </c>
      <c r="C6" s="219" t="s">
        <v>49</v>
      </c>
      <c r="D6" s="220"/>
      <c r="E6" s="219" t="s">
        <v>95</v>
      </c>
      <c r="F6" s="228"/>
      <c r="G6" s="77" t="s">
        <v>93</v>
      </c>
      <c r="H6" s="78" t="s">
        <v>106</v>
      </c>
      <c r="I6" s="241" t="s">
        <v>45</v>
      </c>
      <c r="J6" s="242"/>
      <c r="K6" s="243" t="s">
        <v>47</v>
      </c>
      <c r="L6" s="79" t="s">
        <v>44</v>
      </c>
      <c r="M6" s="247" t="s">
        <v>108</v>
      </c>
      <c r="N6" s="248"/>
      <c r="O6" s="184"/>
      <c r="P6" s="247" t="s">
        <v>164</v>
      </c>
      <c r="Q6" s="249"/>
      <c r="R6" s="80" t="s">
        <v>93</v>
      </c>
      <c r="S6" s="95" t="s">
        <v>111</v>
      </c>
      <c r="T6" s="96" t="s">
        <v>112</v>
      </c>
      <c r="U6" s="260" t="s">
        <v>166</v>
      </c>
      <c r="V6" s="261"/>
      <c r="W6" s="260" t="s">
        <v>167</v>
      </c>
      <c r="X6" s="262"/>
      <c r="Y6" s="212" t="s">
        <v>45</v>
      </c>
      <c r="Z6" s="213"/>
      <c r="AA6" s="207" t="s">
        <v>47</v>
      </c>
      <c r="AB6" s="97" t="s">
        <v>44</v>
      </c>
      <c r="AC6" s="217"/>
      <c r="AD6" s="95" t="s">
        <v>45</v>
      </c>
      <c r="AE6" s="97" t="s">
        <v>44</v>
      </c>
      <c r="AF6" s="224" t="s">
        <v>154</v>
      </c>
      <c r="AG6" s="225"/>
      <c r="AH6" s="98" t="s">
        <v>136</v>
      </c>
      <c r="AI6" s="98" t="s">
        <v>156</v>
      </c>
      <c r="AJ6" s="204" t="s">
        <v>113</v>
      </c>
      <c r="AK6" s="204"/>
    </row>
    <row r="7" spans="1:37" s="51" customFormat="1" ht="17.45" customHeight="1">
      <c r="A7" s="205"/>
      <c r="B7" s="82"/>
      <c r="C7" s="83" t="s">
        <v>8</v>
      </c>
      <c r="D7" s="72" t="s">
        <v>44</v>
      </c>
      <c r="E7" s="164" t="s">
        <v>8</v>
      </c>
      <c r="F7" s="73" t="s">
        <v>44</v>
      </c>
      <c r="G7" s="84" t="s">
        <v>96</v>
      </c>
      <c r="H7" s="85"/>
      <c r="I7" s="86" t="s">
        <v>35</v>
      </c>
      <c r="J7" s="86" t="s">
        <v>34</v>
      </c>
      <c r="K7" s="244"/>
      <c r="L7" s="87"/>
      <c r="M7" s="88" t="s">
        <v>8</v>
      </c>
      <c r="N7" s="74" t="s">
        <v>44</v>
      </c>
      <c r="O7" s="88" t="s">
        <v>155</v>
      </c>
      <c r="P7" s="88" t="s">
        <v>8</v>
      </c>
      <c r="Q7" s="75" t="s">
        <v>44</v>
      </c>
      <c r="R7" s="89" t="s">
        <v>105</v>
      </c>
      <c r="S7" s="99"/>
      <c r="T7" s="99"/>
      <c r="U7" s="100" t="s">
        <v>35</v>
      </c>
      <c r="V7" s="100" t="s">
        <v>34</v>
      </c>
      <c r="W7" s="100" t="s">
        <v>35</v>
      </c>
      <c r="X7" s="100" t="s">
        <v>34</v>
      </c>
      <c r="Y7" s="101" t="s">
        <v>35</v>
      </c>
      <c r="Z7" s="101" t="s">
        <v>34</v>
      </c>
      <c r="AA7" s="223"/>
      <c r="AB7" s="102"/>
      <c r="AC7" s="103" t="s">
        <v>34</v>
      </c>
      <c r="AD7" s="99"/>
      <c r="AE7" s="104"/>
      <c r="AF7" s="94" t="s">
        <v>8</v>
      </c>
      <c r="AG7" s="93" t="s">
        <v>44</v>
      </c>
      <c r="AH7" s="101" t="s">
        <v>8</v>
      </c>
      <c r="AI7" s="101" t="s">
        <v>8</v>
      </c>
      <c r="AJ7" s="101" t="s">
        <v>7</v>
      </c>
      <c r="AK7" s="101" t="s">
        <v>44</v>
      </c>
    </row>
    <row r="8" spans="1:37" s="51" customFormat="1" ht="17.45" customHeight="1">
      <c r="A8" s="205"/>
      <c r="B8" s="162" t="s">
        <v>9</v>
      </c>
      <c r="C8" s="256" t="s">
        <v>10</v>
      </c>
      <c r="D8" s="256"/>
      <c r="E8" s="256" t="s">
        <v>11</v>
      </c>
      <c r="F8" s="256"/>
      <c r="G8" s="162"/>
      <c r="H8" s="91" t="s">
        <v>12</v>
      </c>
      <c r="I8" s="91" t="s">
        <v>13</v>
      </c>
      <c r="J8" s="91" t="s">
        <v>52</v>
      </c>
      <c r="K8" s="231" t="s">
        <v>109</v>
      </c>
      <c r="L8" s="232"/>
      <c r="M8" s="231" t="s">
        <v>36</v>
      </c>
      <c r="N8" s="232"/>
      <c r="O8" s="185"/>
      <c r="P8" s="231" t="s">
        <v>118</v>
      </c>
      <c r="Q8" s="232"/>
      <c r="R8" s="91" t="s">
        <v>65</v>
      </c>
      <c r="S8" s="105" t="s">
        <v>66</v>
      </c>
      <c r="T8" s="105" t="s">
        <v>119</v>
      </c>
      <c r="U8" s="200" t="s">
        <v>120</v>
      </c>
      <c r="V8" s="202"/>
      <c r="W8" s="200" t="s">
        <v>121</v>
      </c>
      <c r="X8" s="202"/>
      <c r="Y8" s="200" t="s">
        <v>122</v>
      </c>
      <c r="Z8" s="201"/>
      <c r="AA8" s="201"/>
      <c r="AB8" s="202"/>
      <c r="AC8" s="105" t="s">
        <v>123</v>
      </c>
      <c r="AD8" s="200" t="s">
        <v>124</v>
      </c>
      <c r="AE8" s="202"/>
      <c r="AF8" s="203" t="s">
        <v>125</v>
      </c>
      <c r="AG8" s="203"/>
      <c r="AH8" s="200" t="s">
        <v>126</v>
      </c>
      <c r="AI8" s="201"/>
      <c r="AJ8" s="201"/>
      <c r="AK8" s="202"/>
    </row>
    <row r="9" spans="1:37" s="155" customFormat="1" ht="17.45" customHeight="1">
      <c r="A9" s="45" t="s">
        <v>14</v>
      </c>
      <c r="B9" s="46">
        <f>SUM(B10:B15)</f>
        <v>20649002.370000001</v>
      </c>
      <c r="C9" s="46">
        <f>SUM(C10:C15)</f>
        <v>16941385.879999999</v>
      </c>
      <c r="D9" s="47">
        <f t="shared" ref="D9:D29" si="0">C9*100/B9</f>
        <v>82.04457327494606</v>
      </c>
      <c r="E9" s="151">
        <f>SUM(E10:E15)</f>
        <v>16941385.879999999</v>
      </c>
      <c r="F9" s="47">
        <f>E9*100/C9</f>
        <v>100</v>
      </c>
      <c r="G9" s="48">
        <f>SUM(G10:G15)</f>
        <v>0</v>
      </c>
      <c r="H9" s="48">
        <f>SUM(H10:H15)</f>
        <v>17363794.27</v>
      </c>
      <c r="I9" s="48">
        <f>SUM(I10:I15)</f>
        <v>16839760.59</v>
      </c>
      <c r="J9" s="48">
        <f>SUM(J10:J15)</f>
        <v>1606976.1700000002</v>
      </c>
      <c r="K9" s="48">
        <f>SUM(K10:K15)</f>
        <v>18446736.759999998</v>
      </c>
      <c r="L9" s="49">
        <f>K9*100/H9</f>
        <v>106.23678484760116</v>
      </c>
      <c r="M9" s="48">
        <f>SUM(M10:M15)</f>
        <v>18316974.979999997</v>
      </c>
      <c r="N9" s="49">
        <f>M9*100/H9</f>
        <v>105.48947249188986</v>
      </c>
      <c r="O9" s="49">
        <v>7164554.0900000008</v>
      </c>
      <c r="P9" s="48">
        <f>SUM(P10:P15)</f>
        <v>14519089.489999998</v>
      </c>
      <c r="Q9" s="49">
        <f t="shared" ref="Q9:Q29" si="1">P9*100/M9</f>
        <v>79.265760344451806</v>
      </c>
      <c r="R9" s="48">
        <f t="shared" ref="R9:X9" si="2">SUM(R10:R15)</f>
        <v>3797885.4899999993</v>
      </c>
      <c r="S9" s="48">
        <f t="shared" si="2"/>
        <v>16888942.399999999</v>
      </c>
      <c r="T9" s="48">
        <f t="shared" si="2"/>
        <v>6588678.0199999996</v>
      </c>
      <c r="U9" s="48">
        <f t="shared" si="2"/>
        <v>3876778.43</v>
      </c>
      <c r="V9" s="50">
        <f t="shared" si="2"/>
        <v>0</v>
      </c>
      <c r="W9" s="48">
        <f t="shared" si="2"/>
        <v>1658102.1399999997</v>
      </c>
      <c r="X9" s="48">
        <f t="shared" si="2"/>
        <v>0</v>
      </c>
      <c r="Y9" s="49">
        <f>U9+W9</f>
        <v>5534880.5700000003</v>
      </c>
      <c r="Z9" s="49">
        <f>V9+X9</f>
        <v>0</v>
      </c>
      <c r="AA9" s="49">
        <f>Y9+Z9</f>
        <v>5534880.5700000003</v>
      </c>
      <c r="AB9" s="49">
        <f t="shared" ref="AB9:AB29" si="3">AA9*100/S9</f>
        <v>32.772215328296703</v>
      </c>
      <c r="AC9" s="48"/>
      <c r="AD9" s="49">
        <f t="shared" ref="AD9:AD18" si="4">S9-AA9</f>
        <v>11354061.829999998</v>
      </c>
      <c r="AE9" s="49">
        <f t="shared" ref="AE9:AE29" si="5">AD9*100/S9</f>
        <v>67.22778467170329</v>
      </c>
      <c r="AF9" s="48">
        <f>SUM(AF10:AF15)</f>
        <v>3694401.8499999996</v>
      </c>
      <c r="AG9" s="49">
        <f t="shared" ref="AG9:AG29" si="6">AF9*100/AA9</f>
        <v>66.747634448054569</v>
      </c>
      <c r="AH9" s="48">
        <f>SUM(AH10:AH15)</f>
        <v>15240</v>
      </c>
      <c r="AI9" s="48">
        <f>SUM(AI10:AI15)</f>
        <v>170495.5</v>
      </c>
      <c r="AJ9" s="48">
        <f>SUM(AJ10:AJ15)</f>
        <v>185735.5</v>
      </c>
      <c r="AK9" s="49">
        <f t="shared" ref="AK9:AK29" si="7">AJ9*100/AF9</f>
        <v>5.0274850311695252</v>
      </c>
    </row>
    <row r="10" spans="1:37" s="66" customFormat="1" ht="17.45" customHeight="1">
      <c r="A10" s="52" t="s">
        <v>15</v>
      </c>
      <c r="B10" s="53">
        <v>11614934.789999999</v>
      </c>
      <c r="C10" s="53">
        <v>10137696.27</v>
      </c>
      <c r="D10" s="53">
        <f t="shared" si="0"/>
        <v>87.281559933751467</v>
      </c>
      <c r="E10" s="123">
        <v>10137696.27</v>
      </c>
      <c r="F10" s="53">
        <f>E10*100/C10</f>
        <v>100</v>
      </c>
      <c r="G10" s="53">
        <f>C10-E10</f>
        <v>0</v>
      </c>
      <c r="H10" s="54">
        <v>10871529.779999999</v>
      </c>
      <c r="I10" s="54">
        <v>10411677.289999999</v>
      </c>
      <c r="J10" s="54">
        <v>0</v>
      </c>
      <c r="K10" s="54">
        <f>I10+J10</f>
        <v>10411677.289999999</v>
      </c>
      <c r="L10" s="54">
        <f>K10*100/H10</f>
        <v>95.770121599206988</v>
      </c>
      <c r="M10" s="54">
        <v>10411677.289999999</v>
      </c>
      <c r="N10" s="54">
        <f>M10*100/H10</f>
        <v>95.770121599206988</v>
      </c>
      <c r="O10" s="54">
        <v>3492193.7500000005</v>
      </c>
      <c r="P10" s="54">
        <v>8024430</v>
      </c>
      <c r="Q10" s="54">
        <f t="shared" si="1"/>
        <v>77.071443692431245</v>
      </c>
      <c r="R10" s="54">
        <f t="shared" ref="R10:R15" si="8">M10-P10</f>
        <v>2387247.2899999991</v>
      </c>
      <c r="S10" s="54">
        <v>8802805.5999999996</v>
      </c>
      <c r="T10" s="54">
        <v>4884102.01</v>
      </c>
      <c r="U10" s="54">
        <v>1685734.35</v>
      </c>
      <c r="V10" s="54">
        <v>0</v>
      </c>
      <c r="W10" s="186">
        <v>656966.68999999994</v>
      </c>
      <c r="X10" s="54">
        <v>0</v>
      </c>
      <c r="Y10" s="54">
        <f>U10+W10</f>
        <v>2342701.04</v>
      </c>
      <c r="Z10" s="54">
        <f>V10+X10</f>
        <v>0</v>
      </c>
      <c r="AA10" s="54">
        <f>Y10+Z10</f>
        <v>2342701.04</v>
      </c>
      <c r="AB10" s="54">
        <f t="shared" si="3"/>
        <v>26.61311798138539</v>
      </c>
      <c r="AC10" s="55"/>
      <c r="AD10" s="54">
        <f t="shared" si="4"/>
        <v>6460104.5599999996</v>
      </c>
      <c r="AE10" s="54">
        <f t="shared" si="5"/>
        <v>73.386882018614614</v>
      </c>
      <c r="AF10" s="54">
        <v>1553025.75</v>
      </c>
      <c r="AG10" s="54">
        <f t="shared" si="6"/>
        <v>66.292101445432408</v>
      </c>
      <c r="AH10" s="54">
        <v>12840</v>
      </c>
      <c r="AI10" s="54">
        <v>170495.5</v>
      </c>
      <c r="AJ10" s="56">
        <f t="shared" ref="AJ10:AJ29" si="9">AH10+AI10</f>
        <v>183335.5</v>
      </c>
      <c r="AK10" s="54">
        <f t="shared" si="7"/>
        <v>11.805052169933434</v>
      </c>
    </row>
    <row r="11" spans="1:37" s="66" customFormat="1" ht="17.45" customHeight="1">
      <c r="A11" s="52" t="s">
        <v>16</v>
      </c>
      <c r="B11" s="53">
        <v>25000</v>
      </c>
      <c r="C11" s="53">
        <v>10500</v>
      </c>
      <c r="D11" s="53">
        <f t="shared" si="0"/>
        <v>42</v>
      </c>
      <c r="E11" s="123">
        <v>10500</v>
      </c>
      <c r="F11" s="53">
        <f t="shared" ref="F11:F29" si="10">E11*100/C11</f>
        <v>100</v>
      </c>
      <c r="G11" s="53">
        <f t="shared" ref="G11:G28" si="11">C11-E11</f>
        <v>0</v>
      </c>
      <c r="H11" s="54">
        <v>23400</v>
      </c>
      <c r="I11" s="54">
        <v>12900</v>
      </c>
      <c r="J11" s="54">
        <v>0</v>
      </c>
      <c r="K11" s="54">
        <f t="shared" ref="K11:K15" si="12">I11+J11</f>
        <v>12900</v>
      </c>
      <c r="L11" s="54">
        <f t="shared" ref="L11:L29" si="13">K11*100/H11</f>
        <v>55.128205128205131</v>
      </c>
      <c r="M11" s="54">
        <v>12900</v>
      </c>
      <c r="N11" s="54">
        <f t="shared" ref="N11:N29" si="14">M11*100/H11</f>
        <v>55.128205128205131</v>
      </c>
      <c r="O11" s="54">
        <v>7650</v>
      </c>
      <c r="P11" s="54">
        <v>12900</v>
      </c>
      <c r="Q11" s="54">
        <f t="shared" si="1"/>
        <v>100</v>
      </c>
      <c r="R11" s="54">
        <f t="shared" si="8"/>
        <v>0</v>
      </c>
      <c r="S11" s="54">
        <v>33500</v>
      </c>
      <c r="T11" s="54">
        <v>7590</v>
      </c>
      <c r="U11" s="177">
        <v>2400</v>
      </c>
      <c r="V11" s="54">
        <v>0</v>
      </c>
      <c r="W11" s="54">
        <v>0</v>
      </c>
      <c r="X11" s="54">
        <v>0</v>
      </c>
      <c r="Y11" s="54">
        <f t="shared" ref="Y11:Z15" si="15">U11+W11</f>
        <v>2400</v>
      </c>
      <c r="Z11" s="54">
        <f t="shared" si="15"/>
        <v>0</v>
      </c>
      <c r="AA11" s="54">
        <f t="shared" ref="AA11:AA28" si="16">Y11+Z11</f>
        <v>2400</v>
      </c>
      <c r="AB11" s="54">
        <f t="shared" si="3"/>
        <v>7.1641791044776122</v>
      </c>
      <c r="AC11" s="55"/>
      <c r="AD11" s="54">
        <f t="shared" si="4"/>
        <v>31100</v>
      </c>
      <c r="AE11" s="54">
        <f t="shared" si="5"/>
        <v>92.835820895522389</v>
      </c>
      <c r="AF11" s="54">
        <v>2400</v>
      </c>
      <c r="AG11" s="54">
        <f t="shared" si="6"/>
        <v>100</v>
      </c>
      <c r="AH11" s="54">
        <v>2400</v>
      </c>
      <c r="AI11" s="54">
        <v>0</v>
      </c>
      <c r="AJ11" s="56">
        <f t="shared" si="9"/>
        <v>2400</v>
      </c>
      <c r="AK11" s="54">
        <f t="shared" si="7"/>
        <v>100</v>
      </c>
    </row>
    <row r="12" spans="1:37" s="66" customFormat="1" ht="17.45" customHeight="1">
      <c r="A12" s="52" t="s">
        <v>17</v>
      </c>
      <c r="B12" s="53">
        <v>4103363.85</v>
      </c>
      <c r="C12" s="53">
        <v>2131332.13</v>
      </c>
      <c r="D12" s="53">
        <f t="shared" si="0"/>
        <v>51.94109535277989</v>
      </c>
      <c r="E12" s="123">
        <v>2131332.13</v>
      </c>
      <c r="F12" s="53">
        <f t="shared" si="10"/>
        <v>100</v>
      </c>
      <c r="G12" s="53">
        <f t="shared" si="11"/>
        <v>0</v>
      </c>
      <c r="H12" s="54">
        <v>1622898.14</v>
      </c>
      <c r="I12" s="54">
        <v>1622898.14</v>
      </c>
      <c r="J12" s="54">
        <v>1569361.3400000003</v>
      </c>
      <c r="K12" s="54">
        <f t="shared" si="12"/>
        <v>3192259.4800000004</v>
      </c>
      <c r="L12" s="54">
        <f t="shared" si="13"/>
        <v>196.70116080113326</v>
      </c>
      <c r="M12" s="54">
        <v>3173436.7</v>
      </c>
      <c r="N12" s="54">
        <f t="shared" si="14"/>
        <v>195.5413356996022</v>
      </c>
      <c r="O12" s="54">
        <v>1476997.3</v>
      </c>
      <c r="P12" s="54">
        <v>2709822.7</v>
      </c>
      <c r="Q12" s="54">
        <f t="shared" si="1"/>
        <v>85.39079099954948</v>
      </c>
      <c r="R12" s="54">
        <f t="shared" si="8"/>
        <v>463614</v>
      </c>
      <c r="S12" s="54">
        <v>2285667.7000000002</v>
      </c>
      <c r="T12" s="54">
        <v>772451.55</v>
      </c>
      <c r="U12" s="54">
        <v>384714.6</v>
      </c>
      <c r="V12" s="54">
        <v>0</v>
      </c>
      <c r="W12" s="186">
        <v>573952.9</v>
      </c>
      <c r="X12" s="54">
        <v>0</v>
      </c>
      <c r="Y12" s="54">
        <f t="shared" si="15"/>
        <v>958667.5</v>
      </c>
      <c r="Z12" s="54">
        <f t="shared" si="15"/>
        <v>0</v>
      </c>
      <c r="AA12" s="54">
        <f t="shared" si="16"/>
        <v>958667.5</v>
      </c>
      <c r="AB12" s="54">
        <f t="shared" si="3"/>
        <v>41.942557966759558</v>
      </c>
      <c r="AC12" s="55"/>
      <c r="AD12" s="54">
        <f t="shared" si="4"/>
        <v>1327000.2000000002</v>
      </c>
      <c r="AE12" s="54">
        <f t="shared" si="5"/>
        <v>58.057442033240442</v>
      </c>
      <c r="AF12" s="54">
        <v>328748.40000000002</v>
      </c>
      <c r="AG12" s="54">
        <f t="shared" si="6"/>
        <v>34.292223320390022</v>
      </c>
      <c r="AH12" s="54">
        <v>0</v>
      </c>
      <c r="AI12" s="54">
        <v>0</v>
      </c>
      <c r="AJ12" s="56">
        <f t="shared" si="9"/>
        <v>0</v>
      </c>
      <c r="AK12" s="54">
        <f t="shared" si="7"/>
        <v>0</v>
      </c>
    </row>
    <row r="13" spans="1:37" s="66" customFormat="1" ht="17.25" customHeight="1">
      <c r="A13" s="58" t="s">
        <v>18</v>
      </c>
      <c r="B13" s="53">
        <v>4351296.2</v>
      </c>
      <c r="C13" s="53">
        <v>4161440.62</v>
      </c>
      <c r="D13" s="53">
        <f t="shared" si="0"/>
        <v>95.636804040138657</v>
      </c>
      <c r="E13" s="123">
        <v>4161440.62</v>
      </c>
      <c r="F13" s="53">
        <f t="shared" si="10"/>
        <v>100</v>
      </c>
      <c r="G13" s="53">
        <f t="shared" si="11"/>
        <v>0</v>
      </c>
      <c r="H13" s="54">
        <v>4162388.57</v>
      </c>
      <c r="I13" s="54">
        <v>4108707.38</v>
      </c>
      <c r="J13" s="54">
        <v>0</v>
      </c>
      <c r="K13" s="54">
        <f t="shared" si="12"/>
        <v>4108707.38</v>
      </c>
      <c r="L13" s="54">
        <f t="shared" si="13"/>
        <v>98.710327277301744</v>
      </c>
      <c r="M13" s="54">
        <v>4108707.38</v>
      </c>
      <c r="N13" s="54">
        <f t="shared" si="14"/>
        <v>98.710327277301744</v>
      </c>
      <c r="O13" s="54">
        <v>2031236.59</v>
      </c>
      <c r="P13" s="54">
        <v>3274082.38</v>
      </c>
      <c r="Q13" s="54">
        <f t="shared" si="1"/>
        <v>79.686433644247501</v>
      </c>
      <c r="R13" s="54">
        <f t="shared" si="8"/>
        <v>834625</v>
      </c>
      <c r="S13" s="54">
        <v>5090601.2</v>
      </c>
      <c r="T13" s="54">
        <v>508921.88</v>
      </c>
      <c r="U13" s="54">
        <v>1769438.6300000001</v>
      </c>
      <c r="V13" s="54">
        <v>0</v>
      </c>
      <c r="W13" s="186">
        <v>356220.49999999977</v>
      </c>
      <c r="X13" s="54">
        <v>0</v>
      </c>
      <c r="Y13" s="54">
        <f t="shared" si="15"/>
        <v>2125659.13</v>
      </c>
      <c r="Z13" s="54">
        <f t="shared" si="15"/>
        <v>0</v>
      </c>
      <c r="AA13" s="54">
        <f t="shared" si="16"/>
        <v>2125659.13</v>
      </c>
      <c r="AB13" s="54">
        <f t="shared" si="3"/>
        <v>41.756544001128979</v>
      </c>
      <c r="AC13" s="55"/>
      <c r="AD13" s="54">
        <f t="shared" si="4"/>
        <v>2964942.0700000003</v>
      </c>
      <c r="AE13" s="54">
        <f t="shared" si="5"/>
        <v>58.243455998871013</v>
      </c>
      <c r="AF13" s="54">
        <v>1792027.7</v>
      </c>
      <c r="AG13" s="54">
        <f t="shared" si="6"/>
        <v>84.304565803078688</v>
      </c>
      <c r="AH13" s="54">
        <v>0</v>
      </c>
      <c r="AI13" s="54">
        <v>0</v>
      </c>
      <c r="AJ13" s="56">
        <f t="shared" si="9"/>
        <v>0</v>
      </c>
      <c r="AK13" s="54">
        <f t="shared" si="7"/>
        <v>0</v>
      </c>
    </row>
    <row r="14" spans="1:37" s="66" customFormat="1" ht="17.45" customHeight="1">
      <c r="A14" s="52" t="s">
        <v>19</v>
      </c>
      <c r="B14" s="53">
        <v>0</v>
      </c>
      <c r="C14" s="53">
        <v>0</v>
      </c>
      <c r="D14" s="53" t="e">
        <f t="shared" si="0"/>
        <v>#DIV/0!</v>
      </c>
      <c r="E14" s="123">
        <v>0</v>
      </c>
      <c r="F14" s="53" t="e">
        <f t="shared" si="10"/>
        <v>#DIV/0!</v>
      </c>
      <c r="G14" s="53">
        <f t="shared" si="11"/>
        <v>0</v>
      </c>
      <c r="H14" s="54">
        <v>0</v>
      </c>
      <c r="I14" s="54">
        <v>0</v>
      </c>
      <c r="J14" s="54">
        <v>0</v>
      </c>
      <c r="K14" s="54">
        <f t="shared" si="12"/>
        <v>0</v>
      </c>
      <c r="L14" s="54" t="e">
        <f t="shared" si="13"/>
        <v>#DIV/0!</v>
      </c>
      <c r="M14" s="54">
        <v>0</v>
      </c>
      <c r="N14" s="54" t="e">
        <f t="shared" si="14"/>
        <v>#DIV/0!</v>
      </c>
      <c r="O14" s="54">
        <v>0</v>
      </c>
      <c r="P14" s="54">
        <v>0</v>
      </c>
      <c r="Q14" s="54" t="e">
        <f t="shared" si="1"/>
        <v>#DIV/0!</v>
      </c>
      <c r="R14" s="54">
        <f t="shared" si="8"/>
        <v>0</v>
      </c>
      <c r="S14" s="178">
        <v>8000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f t="shared" si="15"/>
        <v>0</v>
      </c>
      <c r="Z14" s="54">
        <f t="shared" si="15"/>
        <v>0</v>
      </c>
      <c r="AA14" s="54">
        <f t="shared" si="16"/>
        <v>0</v>
      </c>
      <c r="AB14" s="54">
        <f t="shared" si="3"/>
        <v>0</v>
      </c>
      <c r="AC14" s="55"/>
      <c r="AD14" s="54">
        <f t="shared" si="4"/>
        <v>8000</v>
      </c>
      <c r="AE14" s="54">
        <f t="shared" si="5"/>
        <v>100</v>
      </c>
      <c r="AF14" s="54">
        <v>0</v>
      </c>
      <c r="AG14" s="54" t="e">
        <f t="shared" si="6"/>
        <v>#DIV/0!</v>
      </c>
      <c r="AH14" s="54">
        <v>0</v>
      </c>
      <c r="AI14" s="54">
        <v>0</v>
      </c>
      <c r="AJ14" s="56">
        <f t="shared" si="9"/>
        <v>0</v>
      </c>
      <c r="AK14" s="54" t="e">
        <f t="shared" si="7"/>
        <v>#DIV/0!</v>
      </c>
    </row>
    <row r="15" spans="1:37" s="66" customFormat="1" ht="17.45" customHeight="1">
      <c r="A15" s="52" t="s">
        <v>20</v>
      </c>
      <c r="B15" s="53">
        <v>554407.53</v>
      </c>
      <c r="C15" s="53">
        <v>500416.86</v>
      </c>
      <c r="D15" s="53">
        <f t="shared" si="0"/>
        <v>90.26155543017245</v>
      </c>
      <c r="E15" s="123">
        <v>500416.86</v>
      </c>
      <c r="F15" s="53">
        <f t="shared" si="10"/>
        <v>100</v>
      </c>
      <c r="G15" s="53">
        <f t="shared" si="11"/>
        <v>0</v>
      </c>
      <c r="H15" s="54">
        <v>683577.78</v>
      </c>
      <c r="I15" s="54">
        <v>683577.78</v>
      </c>
      <c r="J15" s="54">
        <v>37614.829999999929</v>
      </c>
      <c r="K15" s="54">
        <f t="shared" si="12"/>
        <v>721192.61</v>
      </c>
      <c r="L15" s="54">
        <f t="shared" si="13"/>
        <v>105.50264082603738</v>
      </c>
      <c r="M15" s="54">
        <v>610253.61</v>
      </c>
      <c r="N15" s="54">
        <f t="shared" si="14"/>
        <v>89.273470825807124</v>
      </c>
      <c r="O15" s="54">
        <v>156476.45000000001</v>
      </c>
      <c r="P15" s="54">
        <v>497854.41</v>
      </c>
      <c r="Q15" s="54">
        <f t="shared" si="1"/>
        <v>81.581559181599928</v>
      </c>
      <c r="R15" s="54">
        <f t="shared" si="8"/>
        <v>112399.20000000001</v>
      </c>
      <c r="S15" s="178">
        <v>668367.89999999991</v>
      </c>
      <c r="T15" s="54">
        <v>415612.58</v>
      </c>
      <c r="U15" s="54">
        <v>34490.85</v>
      </c>
      <c r="V15" s="54">
        <v>0</v>
      </c>
      <c r="W15" s="186">
        <v>70962.049999999988</v>
      </c>
      <c r="X15" s="54">
        <v>0</v>
      </c>
      <c r="Y15" s="54">
        <f t="shared" si="15"/>
        <v>105452.9</v>
      </c>
      <c r="Z15" s="54">
        <f t="shared" si="15"/>
        <v>0</v>
      </c>
      <c r="AA15" s="54">
        <f t="shared" si="16"/>
        <v>105452.9</v>
      </c>
      <c r="AB15" s="54">
        <f t="shared" si="3"/>
        <v>15.777672745803624</v>
      </c>
      <c r="AC15" s="55"/>
      <c r="AD15" s="54">
        <f t="shared" si="4"/>
        <v>562914.99999999988</v>
      </c>
      <c r="AE15" s="54">
        <f t="shared" si="5"/>
        <v>84.222327254196372</v>
      </c>
      <c r="AF15" s="54">
        <v>18200</v>
      </c>
      <c r="AG15" s="54">
        <f t="shared" si="6"/>
        <v>17.258889987852399</v>
      </c>
      <c r="AH15" s="54">
        <v>0</v>
      </c>
      <c r="AI15" s="54">
        <v>0</v>
      </c>
      <c r="AJ15" s="56">
        <f t="shared" si="9"/>
        <v>0</v>
      </c>
      <c r="AK15" s="54">
        <f t="shared" si="7"/>
        <v>0</v>
      </c>
    </row>
    <row r="16" spans="1:37" s="41" customFormat="1" ht="17.45" customHeight="1">
      <c r="A16" s="59" t="s">
        <v>22</v>
      </c>
      <c r="B16" s="47">
        <f>SUM(B17:B28)</f>
        <v>4885745.58</v>
      </c>
      <c r="C16" s="47">
        <f>SUM(C17:C28)</f>
        <v>4002133.61</v>
      </c>
      <c r="D16" s="47">
        <f t="shared" si="0"/>
        <v>81.914490725487184</v>
      </c>
      <c r="E16" s="152">
        <f>SUM(E17:E28)</f>
        <v>4002133.61</v>
      </c>
      <c r="F16" s="47">
        <f>E16*100/C16</f>
        <v>100</v>
      </c>
      <c r="G16" s="49">
        <f>SUM(G17:G28)</f>
        <v>0</v>
      </c>
      <c r="H16" s="49">
        <f>SUM(H17:H28)</f>
        <v>4930912.1500000004</v>
      </c>
      <c r="I16" s="49">
        <f>SUM(I17:I28)</f>
        <v>4354855.9000000004</v>
      </c>
      <c r="J16" s="49">
        <f>SUM(J17:J28)</f>
        <v>916425.5</v>
      </c>
      <c r="K16" s="49">
        <f>SUM(K17:K28)</f>
        <v>5271281.4000000004</v>
      </c>
      <c r="L16" s="49">
        <f t="shared" si="13"/>
        <v>106.90276443071492</v>
      </c>
      <c r="M16" s="49">
        <f>SUM(M17:M28)</f>
        <v>4537174.5999999996</v>
      </c>
      <c r="N16" s="49">
        <f t="shared" si="14"/>
        <v>92.014914522458056</v>
      </c>
      <c r="O16" s="49">
        <v>2901443.3899999997</v>
      </c>
      <c r="P16" s="49">
        <f>SUM(P17:P28)</f>
        <v>4479600.5999999996</v>
      </c>
      <c r="Q16" s="49">
        <f t="shared" si="1"/>
        <v>98.7310605150615</v>
      </c>
      <c r="R16" s="49">
        <f>SUM(R17:R28)</f>
        <v>57574</v>
      </c>
      <c r="S16" s="49">
        <f>SUM(S17:S28)</f>
        <v>3849660.9</v>
      </c>
      <c r="T16" s="49">
        <f>SUM(T17:T28)</f>
        <v>851932.45</v>
      </c>
      <c r="U16" s="49">
        <f t="shared" ref="U16:W16" si="17">SUM(U17:U28)</f>
        <v>1010237.9500000001</v>
      </c>
      <c r="V16" s="49">
        <f t="shared" si="17"/>
        <v>0</v>
      </c>
      <c r="W16" s="49">
        <f t="shared" si="17"/>
        <v>316721.04999999993</v>
      </c>
      <c r="X16" s="49">
        <f>SUM(X17:X28)</f>
        <v>14000</v>
      </c>
      <c r="Y16" s="49">
        <f>U16+W16</f>
        <v>1326959</v>
      </c>
      <c r="Z16" s="49">
        <f>V16+X16</f>
        <v>14000</v>
      </c>
      <c r="AA16" s="49">
        <f t="shared" si="16"/>
        <v>1340959</v>
      </c>
      <c r="AB16" s="49">
        <f t="shared" si="3"/>
        <v>34.833171929506832</v>
      </c>
      <c r="AC16" s="60"/>
      <c r="AD16" s="49">
        <f t="shared" si="4"/>
        <v>2508701.9</v>
      </c>
      <c r="AE16" s="49">
        <f t="shared" si="5"/>
        <v>65.166828070493168</v>
      </c>
      <c r="AF16" s="49">
        <f t="shared" ref="AF16" si="18">SUM(AF17:AF28)</f>
        <v>1192092</v>
      </c>
      <c r="AG16" s="49">
        <f t="shared" si="6"/>
        <v>88.898467440093242</v>
      </c>
      <c r="AH16" s="49">
        <f>SUM(AH17:AH28)</f>
        <v>150358</v>
      </c>
      <c r="AI16" s="49">
        <f>SUM(AI17:AI28)</f>
        <v>183072</v>
      </c>
      <c r="AJ16" s="49">
        <f>SUM(AJ17:AJ28)</f>
        <v>333430</v>
      </c>
      <c r="AK16" s="49">
        <f t="shared" si="7"/>
        <v>27.970156665760697</v>
      </c>
    </row>
    <row r="17" spans="1:40" s="66" customFormat="1" ht="17.45" customHeight="1">
      <c r="A17" s="144" t="s">
        <v>23</v>
      </c>
      <c r="B17" s="53">
        <v>827271</v>
      </c>
      <c r="C17" s="53">
        <v>378301</v>
      </c>
      <c r="D17" s="53">
        <f t="shared" si="0"/>
        <v>45.728787785381087</v>
      </c>
      <c r="E17" s="123">
        <v>378301</v>
      </c>
      <c r="F17" s="53">
        <f t="shared" si="10"/>
        <v>100</v>
      </c>
      <c r="G17" s="53">
        <f t="shared" si="11"/>
        <v>0</v>
      </c>
      <c r="H17" s="54">
        <v>565409.75</v>
      </c>
      <c r="I17" s="54">
        <v>436869</v>
      </c>
      <c r="J17" s="54">
        <v>0</v>
      </c>
      <c r="K17" s="54">
        <f t="shared" ref="K17:K28" si="19">I17+J17</f>
        <v>436869</v>
      </c>
      <c r="L17" s="54">
        <f t="shared" si="13"/>
        <v>77.265912022210443</v>
      </c>
      <c r="M17" s="54">
        <v>414182</v>
      </c>
      <c r="N17" s="54">
        <f t="shared" si="14"/>
        <v>73.253423733849658</v>
      </c>
      <c r="O17" s="54">
        <v>349874.38</v>
      </c>
      <c r="P17" s="54">
        <v>414182</v>
      </c>
      <c r="Q17" s="54">
        <f t="shared" si="1"/>
        <v>100</v>
      </c>
      <c r="R17" s="54">
        <f t="shared" ref="R17:R28" si="20">M17-P17</f>
        <v>0</v>
      </c>
      <c r="S17" s="54">
        <v>461491</v>
      </c>
      <c r="T17" s="54">
        <v>122219.5</v>
      </c>
      <c r="U17" s="54">
        <v>61532</v>
      </c>
      <c r="V17" s="54">
        <v>0</v>
      </c>
      <c r="W17" s="54">
        <v>65941</v>
      </c>
      <c r="X17" s="54">
        <v>0</v>
      </c>
      <c r="Y17" s="54">
        <f t="shared" ref="Y17:Z28" si="21">U17+W17</f>
        <v>127473</v>
      </c>
      <c r="Z17" s="54">
        <f t="shared" si="21"/>
        <v>0</v>
      </c>
      <c r="AA17" s="54">
        <f t="shared" si="16"/>
        <v>127473</v>
      </c>
      <c r="AB17" s="54">
        <f t="shared" si="3"/>
        <v>27.621990461352443</v>
      </c>
      <c r="AC17" s="55"/>
      <c r="AD17" s="54">
        <f t="shared" si="4"/>
        <v>334018</v>
      </c>
      <c r="AE17" s="54">
        <f t="shared" si="5"/>
        <v>72.378009538647561</v>
      </c>
      <c r="AF17" s="54">
        <v>92873</v>
      </c>
      <c r="AG17" s="54">
        <f t="shared" si="6"/>
        <v>72.856997168027746</v>
      </c>
      <c r="AH17" s="54">
        <v>0</v>
      </c>
      <c r="AI17" s="54">
        <v>38520</v>
      </c>
      <c r="AJ17" s="56">
        <f t="shared" si="9"/>
        <v>38520</v>
      </c>
      <c r="AK17" s="54">
        <f t="shared" si="7"/>
        <v>41.475994099469169</v>
      </c>
    </row>
    <row r="18" spans="1:40" s="66" customFormat="1" ht="17.45" customHeight="1">
      <c r="A18" s="144" t="s">
        <v>24</v>
      </c>
      <c r="B18" s="53">
        <v>0</v>
      </c>
      <c r="C18" s="53">
        <v>0</v>
      </c>
      <c r="D18" s="53" t="e">
        <f t="shared" si="0"/>
        <v>#DIV/0!</v>
      </c>
      <c r="E18" s="123">
        <v>0</v>
      </c>
      <c r="F18" s="53" t="e">
        <f t="shared" si="10"/>
        <v>#DIV/0!</v>
      </c>
      <c r="G18" s="53">
        <f t="shared" si="11"/>
        <v>0</v>
      </c>
      <c r="H18" s="54">
        <v>0</v>
      </c>
      <c r="I18" s="54">
        <v>0</v>
      </c>
      <c r="J18" s="54">
        <v>0</v>
      </c>
      <c r="K18" s="54">
        <f t="shared" si="19"/>
        <v>0</v>
      </c>
      <c r="L18" s="54" t="e">
        <f t="shared" si="13"/>
        <v>#DIV/0!</v>
      </c>
      <c r="M18" s="54">
        <v>0</v>
      </c>
      <c r="N18" s="54" t="e">
        <f t="shared" si="14"/>
        <v>#DIV/0!</v>
      </c>
      <c r="O18" s="54">
        <v>0</v>
      </c>
      <c r="P18" s="54">
        <v>0</v>
      </c>
      <c r="Q18" s="54" t="e">
        <f t="shared" si="1"/>
        <v>#DIV/0!</v>
      </c>
      <c r="R18" s="54">
        <f t="shared" si="20"/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14000</v>
      </c>
      <c r="Y18" s="54">
        <f t="shared" si="21"/>
        <v>0</v>
      </c>
      <c r="Z18" s="177">
        <f t="shared" si="21"/>
        <v>14000</v>
      </c>
      <c r="AA18" s="54">
        <f t="shared" si="16"/>
        <v>14000</v>
      </c>
      <c r="AB18" s="54" t="e">
        <f t="shared" si="3"/>
        <v>#DIV/0!</v>
      </c>
      <c r="AC18" s="194" t="s">
        <v>165</v>
      </c>
      <c r="AD18" s="54">
        <f t="shared" si="4"/>
        <v>-14000</v>
      </c>
      <c r="AE18" s="54" t="e">
        <f t="shared" si="5"/>
        <v>#DIV/0!</v>
      </c>
      <c r="AF18" s="54">
        <v>14000</v>
      </c>
      <c r="AG18" s="54">
        <f t="shared" si="6"/>
        <v>100</v>
      </c>
      <c r="AH18" s="54">
        <v>0</v>
      </c>
      <c r="AI18" s="54">
        <v>0</v>
      </c>
      <c r="AJ18" s="56">
        <f t="shared" si="9"/>
        <v>0</v>
      </c>
      <c r="AK18" s="54">
        <f t="shared" si="7"/>
        <v>0</v>
      </c>
    </row>
    <row r="19" spans="1:40" s="140" customFormat="1" ht="17.45" customHeight="1">
      <c r="A19" s="174" t="s">
        <v>141</v>
      </c>
      <c r="B19" s="53">
        <v>1241660</v>
      </c>
      <c r="C19" s="53">
        <v>906845</v>
      </c>
      <c r="D19" s="53">
        <f t="shared" ref="D19" si="22">C19*100/B19</f>
        <v>73.034888777926326</v>
      </c>
      <c r="E19" s="123">
        <v>906845</v>
      </c>
      <c r="F19" s="53">
        <f t="shared" ref="F19" si="23">E19*100/C19</f>
        <v>100</v>
      </c>
      <c r="G19" s="53">
        <f t="shared" ref="G19" si="24">C19-E19</f>
        <v>0</v>
      </c>
      <c r="H19" s="54">
        <v>914460</v>
      </c>
      <c r="I19" s="54">
        <v>835480.9</v>
      </c>
      <c r="J19" s="54">
        <v>0</v>
      </c>
      <c r="K19" s="54">
        <f t="shared" si="19"/>
        <v>835480.9</v>
      </c>
      <c r="L19" s="54">
        <f t="shared" ref="L19" si="25">K19*100/H19</f>
        <v>91.363307307044593</v>
      </c>
      <c r="M19" s="54">
        <v>871307.7</v>
      </c>
      <c r="N19" s="54">
        <f t="shared" ref="N19" si="26">M19*100/H19</f>
        <v>95.281116724624368</v>
      </c>
      <c r="O19" s="54">
        <v>766737.35000000009</v>
      </c>
      <c r="P19" s="54">
        <v>871307.7</v>
      </c>
      <c r="Q19" s="54">
        <f t="shared" si="1"/>
        <v>100</v>
      </c>
      <c r="R19" s="54">
        <f t="shared" si="20"/>
        <v>0</v>
      </c>
      <c r="S19" s="54">
        <v>800000</v>
      </c>
      <c r="T19" s="54">
        <v>0</v>
      </c>
      <c r="U19" s="54">
        <v>114810</v>
      </c>
      <c r="V19" s="54">
        <v>0</v>
      </c>
      <c r="W19" s="54">
        <v>86217</v>
      </c>
      <c r="X19" s="54">
        <v>0</v>
      </c>
      <c r="Y19" s="54">
        <f t="shared" ref="Y19" si="27">U19+W19</f>
        <v>201027</v>
      </c>
      <c r="Z19" s="54">
        <f t="shared" ref="Z19" si="28">V19+X19</f>
        <v>0</v>
      </c>
      <c r="AA19" s="54">
        <f t="shared" si="16"/>
        <v>201027</v>
      </c>
      <c r="AB19" s="54">
        <f t="shared" si="3"/>
        <v>25.128374999999998</v>
      </c>
      <c r="AC19" s="55"/>
      <c r="AD19" s="54">
        <v>0</v>
      </c>
      <c r="AE19" s="54">
        <f t="shared" si="5"/>
        <v>0</v>
      </c>
      <c r="AF19" s="54">
        <v>201027</v>
      </c>
      <c r="AG19" s="54">
        <f t="shared" si="6"/>
        <v>100</v>
      </c>
      <c r="AH19" s="54">
        <v>86920</v>
      </c>
      <c r="AI19" s="54">
        <v>27890</v>
      </c>
      <c r="AJ19" s="56">
        <f t="shared" si="9"/>
        <v>114810</v>
      </c>
      <c r="AK19" s="54">
        <f t="shared" si="7"/>
        <v>57.111731259980004</v>
      </c>
    </row>
    <row r="20" spans="1:40" s="66" customFormat="1" ht="17.45" customHeight="1">
      <c r="A20" s="144" t="s">
        <v>142</v>
      </c>
      <c r="B20" s="53">
        <v>251250</v>
      </c>
      <c r="C20" s="53">
        <v>108485</v>
      </c>
      <c r="D20" s="53">
        <f t="shared" si="0"/>
        <v>43.178109452736315</v>
      </c>
      <c r="E20" s="123">
        <v>108485</v>
      </c>
      <c r="F20" s="53">
        <f t="shared" si="10"/>
        <v>100</v>
      </c>
      <c r="G20" s="53">
        <f t="shared" si="11"/>
        <v>0</v>
      </c>
      <c r="H20" s="54">
        <v>262370</v>
      </c>
      <c r="I20" s="54">
        <v>94601</v>
      </c>
      <c r="J20" s="54">
        <v>0</v>
      </c>
      <c r="K20" s="54">
        <f t="shared" si="19"/>
        <v>94601</v>
      </c>
      <c r="L20" s="54">
        <f t="shared" si="13"/>
        <v>36.056332659983994</v>
      </c>
      <c r="M20" s="54">
        <v>78338</v>
      </c>
      <c r="N20" s="54">
        <f t="shared" si="14"/>
        <v>29.85783435606205</v>
      </c>
      <c r="O20" s="54">
        <v>78338</v>
      </c>
      <c r="P20" s="54">
        <v>78338</v>
      </c>
      <c r="Q20" s="54">
        <f t="shared" si="1"/>
        <v>100</v>
      </c>
      <c r="R20" s="54">
        <f t="shared" si="20"/>
        <v>0</v>
      </c>
      <c r="S20" s="54">
        <v>73567</v>
      </c>
      <c r="T20" s="54">
        <v>20537</v>
      </c>
      <c r="U20" s="54">
        <v>16590</v>
      </c>
      <c r="V20" s="54">
        <v>0</v>
      </c>
      <c r="W20" s="54">
        <v>56977</v>
      </c>
      <c r="X20" s="54">
        <v>0</v>
      </c>
      <c r="Y20" s="54">
        <f t="shared" si="21"/>
        <v>73567</v>
      </c>
      <c r="Z20" s="54">
        <f t="shared" si="21"/>
        <v>0</v>
      </c>
      <c r="AA20" s="54">
        <f t="shared" si="16"/>
        <v>73567</v>
      </c>
      <c r="AB20" s="54">
        <f t="shared" si="3"/>
        <v>100</v>
      </c>
      <c r="AC20" s="55"/>
      <c r="AD20" s="54">
        <f t="shared" ref="AD20:AD29" si="29">S20-AA20</f>
        <v>0</v>
      </c>
      <c r="AE20" s="54">
        <f t="shared" si="5"/>
        <v>0</v>
      </c>
      <c r="AF20" s="54">
        <v>19555</v>
      </c>
      <c r="AG20" s="54">
        <f t="shared" si="6"/>
        <v>26.58121168458684</v>
      </c>
      <c r="AH20" s="54">
        <v>0</v>
      </c>
      <c r="AI20" s="54">
        <v>16590</v>
      </c>
      <c r="AJ20" s="56">
        <f t="shared" si="9"/>
        <v>16590</v>
      </c>
      <c r="AK20" s="54">
        <f t="shared" si="7"/>
        <v>84.837637432881621</v>
      </c>
    </row>
    <row r="21" spans="1:40" s="66" customFormat="1" ht="17.45" customHeight="1">
      <c r="A21" s="144" t="s">
        <v>143</v>
      </c>
      <c r="B21" s="53">
        <v>89700</v>
      </c>
      <c r="C21" s="53">
        <v>71000</v>
      </c>
      <c r="D21" s="53">
        <f t="shared" si="0"/>
        <v>79.152731326644371</v>
      </c>
      <c r="E21" s="123">
        <v>71000</v>
      </c>
      <c r="F21" s="53">
        <f t="shared" si="10"/>
        <v>100</v>
      </c>
      <c r="G21" s="53">
        <f t="shared" si="11"/>
        <v>0</v>
      </c>
      <c r="H21" s="54">
        <v>111000</v>
      </c>
      <c r="I21" s="54">
        <v>111000</v>
      </c>
      <c r="J21" s="54">
        <v>16506</v>
      </c>
      <c r="K21" s="54">
        <f t="shared" si="19"/>
        <v>127506</v>
      </c>
      <c r="L21" s="54">
        <f t="shared" si="13"/>
        <v>114.87027027027027</v>
      </c>
      <c r="M21" s="54">
        <v>84000</v>
      </c>
      <c r="N21" s="54">
        <f t="shared" si="14"/>
        <v>75.675675675675677</v>
      </c>
      <c r="O21" s="54">
        <v>71500</v>
      </c>
      <c r="P21" s="54">
        <v>79000</v>
      </c>
      <c r="Q21" s="54">
        <f t="shared" si="1"/>
        <v>94.047619047619051</v>
      </c>
      <c r="R21" s="54">
        <f t="shared" si="20"/>
        <v>5000</v>
      </c>
      <c r="S21" s="54">
        <v>57500</v>
      </c>
      <c r="T21" s="54">
        <v>77377.5</v>
      </c>
      <c r="U21" s="54">
        <v>22500</v>
      </c>
      <c r="V21" s="54">
        <v>0</v>
      </c>
      <c r="W21" s="54">
        <v>0</v>
      </c>
      <c r="X21" s="54">
        <v>0</v>
      </c>
      <c r="Y21" s="54">
        <f t="shared" si="21"/>
        <v>22500</v>
      </c>
      <c r="Z21" s="54">
        <f t="shared" si="21"/>
        <v>0</v>
      </c>
      <c r="AA21" s="54">
        <f t="shared" si="16"/>
        <v>22500</v>
      </c>
      <c r="AB21" s="54">
        <f t="shared" si="3"/>
        <v>39.130434782608695</v>
      </c>
      <c r="AC21" s="55"/>
      <c r="AD21" s="54">
        <f t="shared" si="29"/>
        <v>35000</v>
      </c>
      <c r="AE21" s="54">
        <f t="shared" si="5"/>
        <v>60.869565217391305</v>
      </c>
      <c r="AF21" s="54">
        <v>22500</v>
      </c>
      <c r="AG21" s="54">
        <f t="shared" si="6"/>
        <v>100</v>
      </c>
      <c r="AH21" s="54">
        <v>0</v>
      </c>
      <c r="AI21" s="54">
        <v>0</v>
      </c>
      <c r="AJ21" s="56">
        <f t="shared" si="9"/>
        <v>0</v>
      </c>
      <c r="AK21" s="54">
        <f t="shared" si="7"/>
        <v>0</v>
      </c>
    </row>
    <row r="22" spans="1:40" s="66" customFormat="1" ht="17.45" customHeight="1">
      <c r="A22" s="144" t="s">
        <v>144</v>
      </c>
      <c r="B22" s="53">
        <v>283300</v>
      </c>
      <c r="C22" s="53">
        <v>214470</v>
      </c>
      <c r="D22" s="53">
        <f t="shared" si="0"/>
        <v>75.70420049417578</v>
      </c>
      <c r="E22" s="123">
        <v>214470</v>
      </c>
      <c r="F22" s="53">
        <f t="shared" si="10"/>
        <v>100</v>
      </c>
      <c r="G22" s="53">
        <f t="shared" si="11"/>
        <v>0</v>
      </c>
      <c r="H22" s="54">
        <v>388000</v>
      </c>
      <c r="I22" s="54">
        <v>262560</v>
      </c>
      <c r="J22" s="54">
        <v>15600</v>
      </c>
      <c r="K22" s="54">
        <f t="shared" si="19"/>
        <v>278160</v>
      </c>
      <c r="L22" s="54">
        <f t="shared" si="13"/>
        <v>71.69072164948453</v>
      </c>
      <c r="M22" s="54">
        <v>276960</v>
      </c>
      <c r="N22" s="54">
        <f t="shared" si="14"/>
        <v>71.381443298969074</v>
      </c>
      <c r="O22" s="54">
        <v>188122.5</v>
      </c>
      <c r="P22" s="54">
        <v>276960</v>
      </c>
      <c r="Q22" s="54">
        <f t="shared" si="1"/>
        <v>100</v>
      </c>
      <c r="R22" s="54">
        <f t="shared" si="20"/>
        <v>0</v>
      </c>
      <c r="S22" s="54">
        <v>402350</v>
      </c>
      <c r="T22" s="54">
        <v>91144.1</v>
      </c>
      <c r="U22" s="54">
        <v>32250</v>
      </c>
      <c r="V22" s="54">
        <v>0</v>
      </c>
      <c r="W22" s="54">
        <v>8295</v>
      </c>
      <c r="X22" s="54">
        <v>0</v>
      </c>
      <c r="Y22" s="54">
        <f t="shared" si="21"/>
        <v>40545</v>
      </c>
      <c r="Z22" s="54">
        <f t="shared" si="21"/>
        <v>0</v>
      </c>
      <c r="AA22" s="54">
        <f t="shared" si="16"/>
        <v>40545</v>
      </c>
      <c r="AB22" s="54">
        <f t="shared" si="3"/>
        <v>10.077047346837331</v>
      </c>
      <c r="AC22" s="55"/>
      <c r="AD22" s="54">
        <f t="shared" si="29"/>
        <v>361805</v>
      </c>
      <c r="AE22" s="54">
        <f t="shared" si="5"/>
        <v>89.922952653162668</v>
      </c>
      <c r="AF22" s="54">
        <v>25275</v>
      </c>
      <c r="AG22" s="54">
        <f t="shared" si="6"/>
        <v>62.338142804291529</v>
      </c>
      <c r="AH22" s="54">
        <v>0</v>
      </c>
      <c r="AI22" s="54">
        <v>600</v>
      </c>
      <c r="AJ22" s="56">
        <f t="shared" si="9"/>
        <v>600</v>
      </c>
      <c r="AK22" s="54">
        <f t="shared" si="7"/>
        <v>2.3738872403560829</v>
      </c>
    </row>
    <row r="23" spans="1:40" s="66" customFormat="1" ht="17.45" customHeight="1">
      <c r="A23" s="144" t="s">
        <v>145</v>
      </c>
      <c r="B23" s="53">
        <v>551184.5</v>
      </c>
      <c r="C23" s="53">
        <v>727190.51</v>
      </c>
      <c r="D23" s="53">
        <f t="shared" si="0"/>
        <v>131.93232211718581</v>
      </c>
      <c r="E23" s="123">
        <v>727190.51</v>
      </c>
      <c r="F23" s="53">
        <f t="shared" si="10"/>
        <v>100</v>
      </c>
      <c r="G23" s="53">
        <f t="shared" si="11"/>
        <v>0</v>
      </c>
      <c r="H23" s="54">
        <v>803556.4</v>
      </c>
      <c r="I23" s="54">
        <v>709342.4</v>
      </c>
      <c r="J23" s="54">
        <v>0</v>
      </c>
      <c r="K23" s="54">
        <f t="shared" si="19"/>
        <v>709342.4</v>
      </c>
      <c r="L23" s="54">
        <f t="shared" si="13"/>
        <v>88.275371834509684</v>
      </c>
      <c r="M23" s="54">
        <v>709342.4</v>
      </c>
      <c r="N23" s="54">
        <f t="shared" si="14"/>
        <v>88.275371834509684</v>
      </c>
      <c r="O23" s="54">
        <v>422401.38</v>
      </c>
      <c r="P23" s="54">
        <v>704057.4</v>
      </c>
      <c r="Q23" s="54">
        <f t="shared" si="1"/>
        <v>99.254943733801895</v>
      </c>
      <c r="R23" s="54">
        <f t="shared" si="20"/>
        <v>5285</v>
      </c>
      <c r="S23" s="54">
        <v>750701.5</v>
      </c>
      <c r="T23" s="54">
        <v>281306.57</v>
      </c>
      <c r="U23" s="54">
        <v>182753.15</v>
      </c>
      <c r="V23" s="54">
        <v>0</v>
      </c>
      <c r="W23" s="54">
        <v>9199.8500000000058</v>
      </c>
      <c r="X23" s="54">
        <v>0</v>
      </c>
      <c r="Y23" s="54">
        <f t="shared" si="21"/>
        <v>191953</v>
      </c>
      <c r="Z23" s="54">
        <f t="shared" si="21"/>
        <v>0</v>
      </c>
      <c r="AA23" s="54">
        <f>Y23+Z23</f>
        <v>191953</v>
      </c>
      <c r="AB23" s="54">
        <f t="shared" si="3"/>
        <v>25.569817031136875</v>
      </c>
      <c r="AC23" s="55"/>
      <c r="AD23" s="54">
        <f t="shared" si="29"/>
        <v>558748.5</v>
      </c>
      <c r="AE23" s="54">
        <f t="shared" si="5"/>
        <v>74.430182968863122</v>
      </c>
      <c r="AF23" s="54">
        <v>186803</v>
      </c>
      <c r="AG23" s="54">
        <f t="shared" si="6"/>
        <v>97.317051569915549</v>
      </c>
      <c r="AH23" s="54">
        <v>1600</v>
      </c>
      <c r="AI23" s="54">
        <v>17115</v>
      </c>
      <c r="AJ23" s="56">
        <f t="shared" si="9"/>
        <v>18715</v>
      </c>
      <c r="AK23" s="54">
        <f t="shared" si="7"/>
        <v>10.018575718805373</v>
      </c>
    </row>
    <row r="24" spans="1:40" s="66" customFormat="1" ht="17.45" customHeight="1">
      <c r="A24" s="144" t="s">
        <v>146</v>
      </c>
      <c r="B24" s="53">
        <v>664360.07999999996</v>
      </c>
      <c r="C24" s="53">
        <v>628378</v>
      </c>
      <c r="D24" s="53">
        <f t="shared" si="0"/>
        <v>94.583949113860072</v>
      </c>
      <c r="E24" s="123">
        <v>628378</v>
      </c>
      <c r="F24" s="53">
        <f t="shared" si="10"/>
        <v>100</v>
      </c>
      <c r="G24" s="53">
        <f t="shared" si="11"/>
        <v>0</v>
      </c>
      <c r="H24" s="54">
        <v>625298</v>
      </c>
      <c r="I24" s="54">
        <v>653440</v>
      </c>
      <c r="J24" s="54">
        <v>0</v>
      </c>
      <c r="K24" s="54">
        <f t="shared" si="19"/>
        <v>653440</v>
      </c>
      <c r="L24" s="54">
        <f t="shared" si="13"/>
        <v>104.50057412625659</v>
      </c>
      <c r="M24" s="54">
        <v>579994</v>
      </c>
      <c r="N24" s="54">
        <f t="shared" si="14"/>
        <v>92.754814504444283</v>
      </c>
      <c r="O24" s="54">
        <v>415606.28</v>
      </c>
      <c r="P24" s="54">
        <v>579994</v>
      </c>
      <c r="Q24" s="54">
        <f t="shared" si="1"/>
        <v>100</v>
      </c>
      <c r="R24" s="54">
        <f t="shared" si="20"/>
        <v>0</v>
      </c>
      <c r="S24" s="54">
        <v>575000</v>
      </c>
      <c r="T24" s="54">
        <v>0</v>
      </c>
      <c r="U24" s="54">
        <v>73417</v>
      </c>
      <c r="V24" s="54">
        <v>0</v>
      </c>
      <c r="W24" s="54">
        <v>22248</v>
      </c>
      <c r="X24" s="54">
        <v>0</v>
      </c>
      <c r="Y24" s="54">
        <f t="shared" si="21"/>
        <v>95665</v>
      </c>
      <c r="Z24" s="54">
        <f t="shared" si="21"/>
        <v>0</v>
      </c>
      <c r="AA24" s="54">
        <f t="shared" si="16"/>
        <v>95665</v>
      </c>
      <c r="AB24" s="54">
        <f t="shared" si="3"/>
        <v>16.637391304347826</v>
      </c>
      <c r="AC24" s="55"/>
      <c r="AD24" s="54">
        <f t="shared" si="29"/>
        <v>479335</v>
      </c>
      <c r="AE24" s="54">
        <f t="shared" si="5"/>
        <v>83.36260869565217</v>
      </c>
      <c r="AF24" s="54">
        <v>95665</v>
      </c>
      <c r="AG24" s="54">
        <f t="shared" si="6"/>
        <v>100</v>
      </c>
      <c r="AH24" s="54">
        <v>54323</v>
      </c>
      <c r="AI24" s="54">
        <v>40225</v>
      </c>
      <c r="AJ24" s="56">
        <f t="shared" si="9"/>
        <v>94548</v>
      </c>
      <c r="AK24" s="54">
        <f t="shared" si="7"/>
        <v>98.832383839439714</v>
      </c>
    </row>
    <row r="25" spans="1:40" s="66" customFormat="1" ht="17.100000000000001" customHeight="1">
      <c r="A25" s="144" t="s">
        <v>147</v>
      </c>
      <c r="B25" s="53">
        <v>63720</v>
      </c>
      <c r="C25" s="53">
        <v>38820</v>
      </c>
      <c r="D25" s="53">
        <f t="shared" si="0"/>
        <v>60.922787193973633</v>
      </c>
      <c r="E25" s="123">
        <v>38820</v>
      </c>
      <c r="F25" s="53">
        <f t="shared" si="10"/>
        <v>100</v>
      </c>
      <c r="G25" s="53">
        <f t="shared" si="11"/>
        <v>0</v>
      </c>
      <c r="H25" s="54">
        <v>94900</v>
      </c>
      <c r="I25" s="54">
        <v>94900</v>
      </c>
      <c r="J25" s="54">
        <v>93300</v>
      </c>
      <c r="K25" s="54">
        <f t="shared" si="19"/>
        <v>188200</v>
      </c>
      <c r="L25" s="54">
        <f t="shared" si="13"/>
        <v>198.31401475237092</v>
      </c>
      <c r="M25" s="54">
        <v>188200</v>
      </c>
      <c r="N25" s="54">
        <f t="shared" si="14"/>
        <v>198.31401475237092</v>
      </c>
      <c r="O25" s="54">
        <v>0</v>
      </c>
      <c r="P25" s="54">
        <v>154500</v>
      </c>
      <c r="Q25" s="54">
        <f t="shared" si="1"/>
        <v>82.093517534537725</v>
      </c>
      <c r="R25" s="54">
        <f t="shared" si="20"/>
        <v>33700</v>
      </c>
      <c r="S25" s="54">
        <v>93220</v>
      </c>
      <c r="T25" s="54">
        <v>33700</v>
      </c>
      <c r="U25" s="54">
        <v>43070</v>
      </c>
      <c r="V25" s="54">
        <v>0</v>
      </c>
      <c r="W25" s="54">
        <v>0</v>
      </c>
      <c r="X25" s="54">
        <v>0</v>
      </c>
      <c r="Y25" s="54">
        <f t="shared" si="21"/>
        <v>43070</v>
      </c>
      <c r="Z25" s="54">
        <f t="shared" si="21"/>
        <v>0</v>
      </c>
      <c r="AA25" s="54">
        <f t="shared" si="16"/>
        <v>43070</v>
      </c>
      <c r="AB25" s="54">
        <f t="shared" si="3"/>
        <v>46.202531645569621</v>
      </c>
      <c r="AC25" s="61"/>
      <c r="AD25" s="54">
        <f t="shared" si="29"/>
        <v>50150</v>
      </c>
      <c r="AE25" s="54">
        <f t="shared" si="5"/>
        <v>53.797468354430379</v>
      </c>
      <c r="AF25" s="54">
        <v>43070</v>
      </c>
      <c r="AG25" s="54">
        <f t="shared" si="6"/>
        <v>100</v>
      </c>
      <c r="AH25" s="54">
        <v>0</v>
      </c>
      <c r="AI25" s="54">
        <v>0</v>
      </c>
      <c r="AJ25" s="56">
        <f t="shared" si="9"/>
        <v>0</v>
      </c>
      <c r="AK25" s="54">
        <f t="shared" si="7"/>
        <v>0</v>
      </c>
    </row>
    <row r="26" spans="1:40" s="66" customFormat="1" ht="16.350000000000001" customHeight="1">
      <c r="A26" s="144" t="s">
        <v>148</v>
      </c>
      <c r="B26" s="53">
        <v>253400</v>
      </c>
      <c r="C26" s="53">
        <v>118033</v>
      </c>
      <c r="D26" s="53">
        <f t="shared" si="0"/>
        <v>46.579715864246253</v>
      </c>
      <c r="E26" s="123">
        <v>118033</v>
      </c>
      <c r="F26" s="53">
        <f t="shared" si="10"/>
        <v>100</v>
      </c>
      <c r="G26" s="53">
        <f t="shared" si="11"/>
        <v>0</v>
      </c>
      <c r="H26" s="54">
        <v>36990</v>
      </c>
      <c r="I26" s="54">
        <v>36990</v>
      </c>
      <c r="J26" s="54">
        <v>73631</v>
      </c>
      <c r="K26" s="54">
        <f t="shared" si="19"/>
        <v>110621</v>
      </c>
      <c r="L26" s="54">
        <f t="shared" si="13"/>
        <v>299.05650175723167</v>
      </c>
      <c r="M26" s="54">
        <v>67879</v>
      </c>
      <c r="N26" s="54">
        <f t="shared" si="14"/>
        <v>183.50635306839686</v>
      </c>
      <c r="O26" s="54">
        <v>63057</v>
      </c>
      <c r="P26" s="54">
        <v>67879</v>
      </c>
      <c r="Q26" s="54">
        <f t="shared" si="1"/>
        <v>100</v>
      </c>
      <c r="R26" s="54">
        <f t="shared" si="20"/>
        <v>0</v>
      </c>
      <c r="S26" s="54">
        <v>74849</v>
      </c>
      <c r="T26" s="54">
        <v>15728.4</v>
      </c>
      <c r="U26" s="54">
        <v>10170</v>
      </c>
      <c r="V26" s="54">
        <v>0</v>
      </c>
      <c r="W26" s="54">
        <v>19984</v>
      </c>
      <c r="X26" s="54">
        <v>0</v>
      </c>
      <c r="Y26" s="54">
        <f t="shared" si="21"/>
        <v>30154</v>
      </c>
      <c r="Z26" s="54">
        <f t="shared" si="21"/>
        <v>0</v>
      </c>
      <c r="AA26" s="54">
        <f t="shared" si="16"/>
        <v>30154</v>
      </c>
      <c r="AB26" s="54">
        <f t="shared" si="3"/>
        <v>40.286443372656947</v>
      </c>
      <c r="AC26" s="55"/>
      <c r="AD26" s="54">
        <f t="shared" si="29"/>
        <v>44695</v>
      </c>
      <c r="AE26" s="54">
        <f t="shared" si="5"/>
        <v>59.713556627343053</v>
      </c>
      <c r="AF26" s="54">
        <v>30154</v>
      </c>
      <c r="AG26" s="54">
        <f t="shared" si="6"/>
        <v>100</v>
      </c>
      <c r="AH26" s="54">
        <v>2700</v>
      </c>
      <c r="AI26" s="54">
        <v>0</v>
      </c>
      <c r="AJ26" s="56">
        <f t="shared" si="9"/>
        <v>2700</v>
      </c>
      <c r="AK26" s="54">
        <f t="shared" si="7"/>
        <v>8.9540359487961805</v>
      </c>
    </row>
    <row r="27" spans="1:40" s="66" customFormat="1" ht="17.45" customHeight="1">
      <c r="A27" s="144" t="s">
        <v>149</v>
      </c>
      <c r="B27" s="53">
        <v>659900</v>
      </c>
      <c r="C27" s="53">
        <v>810611.1</v>
      </c>
      <c r="D27" s="53">
        <f t="shared" si="0"/>
        <v>122.83847552659493</v>
      </c>
      <c r="E27" s="123">
        <v>810611.1</v>
      </c>
      <c r="F27" s="53">
        <f t="shared" si="10"/>
        <v>100</v>
      </c>
      <c r="G27" s="53">
        <f t="shared" si="11"/>
        <v>0</v>
      </c>
      <c r="H27" s="54">
        <v>1128928</v>
      </c>
      <c r="I27" s="54">
        <v>1119672.6000000001</v>
      </c>
      <c r="J27" s="54">
        <v>0</v>
      </c>
      <c r="K27" s="54">
        <f t="shared" si="19"/>
        <v>1119672.6000000001</v>
      </c>
      <c r="L27" s="54">
        <f t="shared" si="13"/>
        <v>99.180160293659128</v>
      </c>
      <c r="M27" s="54">
        <v>549583</v>
      </c>
      <c r="N27" s="54">
        <f t="shared" si="14"/>
        <v>48.681846849400493</v>
      </c>
      <c r="O27" s="54">
        <v>174980</v>
      </c>
      <c r="P27" s="54">
        <v>549583</v>
      </c>
      <c r="Q27" s="54">
        <f t="shared" si="1"/>
        <v>100</v>
      </c>
      <c r="R27" s="54">
        <f t="shared" si="20"/>
        <v>0</v>
      </c>
      <c r="S27" s="54">
        <v>560982.4</v>
      </c>
      <c r="T27" s="54">
        <v>209919.38</v>
      </c>
      <c r="U27" s="54">
        <v>440108.80000000005</v>
      </c>
      <c r="V27" s="54">
        <v>0</v>
      </c>
      <c r="W27" s="54">
        <v>39834.199999999953</v>
      </c>
      <c r="X27" s="54">
        <v>0</v>
      </c>
      <c r="Y27" s="54">
        <f t="shared" si="21"/>
        <v>479943</v>
      </c>
      <c r="Z27" s="54">
        <f t="shared" si="21"/>
        <v>0</v>
      </c>
      <c r="AA27" s="54">
        <f t="shared" si="16"/>
        <v>479943</v>
      </c>
      <c r="AB27" s="54">
        <f t="shared" si="3"/>
        <v>85.554020946111677</v>
      </c>
      <c r="AC27" s="55"/>
      <c r="AD27" s="54">
        <f t="shared" si="29"/>
        <v>81039.400000000023</v>
      </c>
      <c r="AE27" s="54">
        <f t="shared" si="5"/>
        <v>14.445979053888324</v>
      </c>
      <c r="AF27" s="54">
        <v>440108</v>
      </c>
      <c r="AG27" s="54">
        <f t="shared" si="6"/>
        <v>91.700056048322409</v>
      </c>
      <c r="AH27" s="54">
        <v>0</v>
      </c>
      <c r="AI27" s="54">
        <v>500</v>
      </c>
      <c r="AJ27" s="56">
        <f t="shared" si="9"/>
        <v>500</v>
      </c>
      <c r="AK27" s="54">
        <f t="shared" si="7"/>
        <v>0.11360847791905623</v>
      </c>
    </row>
    <row r="28" spans="1:40" s="66" customFormat="1" ht="17.45" customHeight="1">
      <c r="A28" s="144" t="s">
        <v>150</v>
      </c>
      <c r="B28" s="53">
        <v>0</v>
      </c>
      <c r="C28" s="53">
        <v>0</v>
      </c>
      <c r="D28" s="53" t="e">
        <f t="shared" si="0"/>
        <v>#DIV/0!</v>
      </c>
      <c r="E28" s="123">
        <v>0</v>
      </c>
      <c r="F28" s="53" t="e">
        <f t="shared" si="10"/>
        <v>#DIV/0!</v>
      </c>
      <c r="G28" s="53">
        <f t="shared" si="11"/>
        <v>0</v>
      </c>
      <c r="H28" s="54">
        <v>0</v>
      </c>
      <c r="I28" s="54">
        <v>0</v>
      </c>
      <c r="J28" s="54">
        <v>717388.5</v>
      </c>
      <c r="K28" s="54">
        <f t="shared" si="19"/>
        <v>717388.5</v>
      </c>
      <c r="L28" s="54" t="e">
        <f t="shared" si="13"/>
        <v>#DIV/0!</v>
      </c>
      <c r="M28" s="54">
        <v>717388.5</v>
      </c>
      <c r="N28" s="54" t="e">
        <f t="shared" si="14"/>
        <v>#DIV/0!</v>
      </c>
      <c r="O28" s="54">
        <v>370826.5</v>
      </c>
      <c r="P28" s="54">
        <v>703799.5</v>
      </c>
      <c r="Q28" s="54">
        <f t="shared" si="1"/>
        <v>98.105768352852053</v>
      </c>
      <c r="R28" s="54">
        <f t="shared" si="20"/>
        <v>13589</v>
      </c>
      <c r="S28" s="54">
        <v>0</v>
      </c>
      <c r="T28" s="54">
        <v>0</v>
      </c>
      <c r="U28" s="54">
        <v>13037</v>
      </c>
      <c r="V28" s="54">
        <v>0</v>
      </c>
      <c r="W28" s="54">
        <v>8025</v>
      </c>
      <c r="X28" s="54">
        <v>0</v>
      </c>
      <c r="Y28" s="54">
        <f t="shared" si="21"/>
        <v>21062</v>
      </c>
      <c r="Z28" s="54">
        <f t="shared" si="21"/>
        <v>0</v>
      </c>
      <c r="AA28" s="54">
        <f t="shared" si="16"/>
        <v>21062</v>
      </c>
      <c r="AB28" s="54" t="e">
        <f t="shared" si="3"/>
        <v>#DIV/0!</v>
      </c>
      <c r="AC28" s="55"/>
      <c r="AD28" s="54">
        <f t="shared" si="29"/>
        <v>-21062</v>
      </c>
      <c r="AE28" s="54" t="e">
        <f t="shared" si="5"/>
        <v>#DIV/0!</v>
      </c>
      <c r="AF28" s="54">
        <v>21062</v>
      </c>
      <c r="AG28" s="54">
        <f t="shared" si="6"/>
        <v>100</v>
      </c>
      <c r="AH28" s="54">
        <v>4815</v>
      </c>
      <c r="AI28" s="54">
        <v>41632</v>
      </c>
      <c r="AJ28" s="56">
        <f t="shared" si="9"/>
        <v>46447</v>
      </c>
      <c r="AK28" s="54">
        <f t="shared" si="7"/>
        <v>220.52511632323615</v>
      </c>
    </row>
    <row r="29" spans="1:40" s="40" customFormat="1" ht="17.45" customHeight="1">
      <c r="A29" s="176" t="s">
        <v>33</v>
      </c>
      <c r="B29" s="120">
        <f>B9+B16</f>
        <v>25534747.950000003</v>
      </c>
      <c r="C29" s="120">
        <f>C9+C16</f>
        <v>20943519.489999998</v>
      </c>
      <c r="D29" s="120">
        <f t="shared" si="0"/>
        <v>82.019683652291519</v>
      </c>
      <c r="E29" s="124">
        <f>E9+E16</f>
        <v>20943519.489999998</v>
      </c>
      <c r="F29" s="47">
        <f t="shared" si="10"/>
        <v>100</v>
      </c>
      <c r="G29" s="119">
        <f>G9+G16</f>
        <v>0</v>
      </c>
      <c r="H29" s="49">
        <f>H9+H16</f>
        <v>22294706.420000002</v>
      </c>
      <c r="I29" s="49">
        <f>I9+I16</f>
        <v>21194616.490000002</v>
      </c>
      <c r="J29" s="49">
        <f>J9+J16</f>
        <v>2523401.67</v>
      </c>
      <c r="K29" s="49">
        <f>K9+K16</f>
        <v>23718018.159999996</v>
      </c>
      <c r="L29" s="49">
        <f t="shared" si="13"/>
        <v>106.38407931096674</v>
      </c>
      <c r="M29" s="49">
        <f>M9+M16</f>
        <v>22854149.579999998</v>
      </c>
      <c r="N29" s="49">
        <f t="shared" si="14"/>
        <v>102.50930938250946</v>
      </c>
      <c r="O29" s="49">
        <v>10065997.48</v>
      </c>
      <c r="P29" s="49">
        <f>P9+P16</f>
        <v>18998690.089999996</v>
      </c>
      <c r="Q29" s="49">
        <f t="shared" si="1"/>
        <v>83.13015552600578</v>
      </c>
      <c r="R29" s="49">
        <f t="shared" ref="R29:X29" si="30">R9+R16</f>
        <v>3855459.4899999993</v>
      </c>
      <c r="S29" s="49">
        <f t="shared" si="30"/>
        <v>20738603.299999997</v>
      </c>
      <c r="T29" s="49">
        <f t="shared" si="30"/>
        <v>7440610.4699999997</v>
      </c>
      <c r="U29" s="49">
        <f t="shared" si="30"/>
        <v>4887016.38</v>
      </c>
      <c r="V29" s="49">
        <f t="shared" si="30"/>
        <v>0</v>
      </c>
      <c r="W29" s="49">
        <f t="shared" si="30"/>
        <v>1974823.1899999995</v>
      </c>
      <c r="X29" s="49">
        <f t="shared" si="30"/>
        <v>14000</v>
      </c>
      <c r="Y29" s="49">
        <f>U29+W29</f>
        <v>6861839.5699999994</v>
      </c>
      <c r="Z29" s="49">
        <f>V29+X29</f>
        <v>14000</v>
      </c>
      <c r="AA29" s="49">
        <f>Y29+Z29</f>
        <v>6875839.5699999994</v>
      </c>
      <c r="AB29" s="49">
        <f t="shared" si="3"/>
        <v>33.154786127762037</v>
      </c>
      <c r="AC29" s="60"/>
      <c r="AD29" s="49">
        <f t="shared" si="29"/>
        <v>13862763.729999997</v>
      </c>
      <c r="AE29" s="49">
        <f t="shared" si="5"/>
        <v>66.845213872237963</v>
      </c>
      <c r="AF29" s="49">
        <f>AF9+AF16</f>
        <v>4886493.8499999996</v>
      </c>
      <c r="AG29" s="49">
        <f t="shared" si="6"/>
        <v>71.067595458746283</v>
      </c>
      <c r="AH29" s="49">
        <f>AH9+AH16</f>
        <v>165598</v>
      </c>
      <c r="AI29" s="49">
        <f>AI9+AI16</f>
        <v>353567.5</v>
      </c>
      <c r="AJ29" s="48">
        <f t="shared" si="9"/>
        <v>519165.5</v>
      </c>
      <c r="AK29" s="49">
        <f t="shared" si="7"/>
        <v>10.624499199973414</v>
      </c>
    </row>
    <row r="30" spans="1:40" ht="17.45" customHeight="1">
      <c r="C30" s="65"/>
      <c r="E30" s="65"/>
      <c r="H30" s="65"/>
      <c r="I30" s="65"/>
      <c r="J30" s="65"/>
      <c r="K30" s="65"/>
      <c r="L30" s="65"/>
      <c r="S30" s="65"/>
      <c r="AG30" s="67"/>
    </row>
    <row r="32" spans="1:40" s="129" customFormat="1" ht="17.45" customHeight="1">
      <c r="A32" s="128" t="s">
        <v>58</v>
      </c>
      <c r="C32" s="221"/>
      <c r="D32" s="221"/>
      <c r="M32" s="221"/>
      <c r="N32" s="221"/>
      <c r="O32" s="182"/>
      <c r="U32" s="130"/>
      <c r="V32" s="130"/>
      <c r="W32" s="130"/>
      <c r="AB32" s="131"/>
      <c r="AC32" s="132"/>
      <c r="AD32" s="222" t="s">
        <v>37</v>
      </c>
      <c r="AE32" s="222"/>
      <c r="AF32" s="221" t="s">
        <v>38</v>
      </c>
      <c r="AG32" s="221"/>
      <c r="AL32" s="192"/>
      <c r="AM32" s="221"/>
      <c r="AN32" s="221"/>
    </row>
    <row r="33" spans="1:57" s="129" customFormat="1" ht="21" customHeight="1">
      <c r="A33" s="133" t="s">
        <v>117</v>
      </c>
      <c r="C33" s="131"/>
      <c r="D33" s="131"/>
      <c r="M33" s="131"/>
      <c r="N33" s="131"/>
      <c r="O33" s="131"/>
      <c r="T33" s="131"/>
      <c r="U33" s="131"/>
      <c r="Y33" s="128"/>
      <c r="Z33" s="128"/>
      <c r="AA33" s="128"/>
      <c r="AB33" s="128"/>
      <c r="AC33" s="128"/>
      <c r="AD33" s="131"/>
      <c r="AE33" s="131"/>
      <c r="AK33" s="130"/>
      <c r="AL33" s="131"/>
      <c r="AR33" s="130"/>
      <c r="AS33" s="130"/>
      <c r="AT33" s="130"/>
      <c r="AY33" s="131"/>
      <c r="AZ33" s="132"/>
      <c r="BA33" s="132"/>
      <c r="BB33" s="132"/>
      <c r="BC33" s="131"/>
      <c r="BD33" s="131"/>
    </row>
    <row r="34" spans="1:57" s="129" customFormat="1" ht="21" customHeight="1">
      <c r="A34" s="133" t="s">
        <v>116</v>
      </c>
      <c r="C34" s="131"/>
      <c r="D34" s="131"/>
      <c r="M34" s="131"/>
      <c r="N34" s="131"/>
      <c r="O34" s="131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</row>
    <row r="35" spans="1:57" s="129" customFormat="1" ht="21" customHeight="1">
      <c r="A35" s="133" t="s">
        <v>151</v>
      </c>
      <c r="C35" s="131"/>
      <c r="D35" s="131"/>
      <c r="M35" s="131"/>
      <c r="N35" s="131"/>
      <c r="O35" s="131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</row>
    <row r="36" spans="1:57" s="129" customFormat="1" ht="21" customHeight="1">
      <c r="A36" s="134" t="s">
        <v>127</v>
      </c>
      <c r="C36" s="131"/>
      <c r="D36" s="131"/>
      <c r="M36" s="131"/>
      <c r="N36" s="131"/>
      <c r="O36" s="131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</row>
    <row r="37" spans="1:57" s="129" customFormat="1" ht="21" customHeight="1">
      <c r="A37" s="134" t="s">
        <v>128</v>
      </c>
      <c r="C37" s="131"/>
      <c r="D37" s="131"/>
      <c r="M37" s="131"/>
      <c r="N37" s="131"/>
      <c r="O37" s="131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</row>
    <row r="38" spans="1:57" s="129" customFormat="1" ht="21" customHeight="1">
      <c r="A38" s="134" t="s">
        <v>129</v>
      </c>
      <c r="C38" s="131"/>
      <c r="D38" s="131"/>
      <c r="M38" s="131"/>
      <c r="N38" s="131"/>
      <c r="O38" s="131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</row>
    <row r="39" spans="1:57" s="129" customFormat="1" ht="21" customHeight="1">
      <c r="A39" s="134" t="s">
        <v>70</v>
      </c>
      <c r="C39" s="131"/>
      <c r="D39" s="131"/>
      <c r="M39" s="131"/>
      <c r="N39" s="131"/>
      <c r="O39" s="131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</row>
    <row r="40" spans="1:57" s="129" customFormat="1" ht="21" customHeight="1">
      <c r="A40" s="134" t="s">
        <v>71</v>
      </c>
      <c r="C40" s="131"/>
      <c r="D40" s="131"/>
      <c r="M40" s="131"/>
      <c r="N40" s="131"/>
      <c r="O40" s="131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</row>
    <row r="41" spans="1:57" s="129" customFormat="1" ht="21" customHeight="1">
      <c r="A41" s="134" t="s">
        <v>130</v>
      </c>
      <c r="C41" s="131"/>
      <c r="D41" s="131"/>
      <c r="M41" s="131"/>
      <c r="N41" s="131"/>
      <c r="O41" s="131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</row>
    <row r="42" spans="1:57" s="129" customFormat="1" ht="21" customHeight="1">
      <c r="A42" s="134" t="s">
        <v>131</v>
      </c>
      <c r="C42" s="131"/>
      <c r="D42" s="131"/>
      <c r="M42" s="131"/>
      <c r="N42" s="131"/>
      <c r="O42" s="131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</row>
    <row r="43" spans="1:57" s="129" customFormat="1" ht="21" customHeight="1">
      <c r="A43" s="134" t="s">
        <v>132</v>
      </c>
      <c r="C43" s="131"/>
      <c r="D43" s="131"/>
      <c r="M43" s="131"/>
      <c r="N43" s="131"/>
      <c r="O43" s="131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</row>
    <row r="44" spans="1:57" s="129" customFormat="1" ht="21" customHeight="1">
      <c r="A44" s="134" t="s">
        <v>133</v>
      </c>
      <c r="C44" s="131"/>
      <c r="D44" s="131"/>
      <c r="M44" s="131"/>
      <c r="N44" s="131"/>
      <c r="O44" s="131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</row>
    <row r="45" spans="1:57" s="129" customFormat="1" ht="21" customHeight="1">
      <c r="A45" s="134" t="s">
        <v>137</v>
      </c>
      <c r="C45" s="131"/>
      <c r="D45" s="131"/>
      <c r="M45" s="131"/>
      <c r="N45" s="131"/>
      <c r="O45" s="131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</row>
    <row r="46" spans="1:57" s="129" customFormat="1" ht="21" customHeight="1">
      <c r="A46" s="134" t="s">
        <v>138</v>
      </c>
      <c r="C46" s="131"/>
      <c r="D46" s="131"/>
      <c r="M46" s="131"/>
      <c r="N46" s="131"/>
      <c r="O46" s="131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</row>
    <row r="47" spans="1:57" s="129" customFormat="1" ht="21" customHeight="1">
      <c r="A47" s="136" t="s">
        <v>139</v>
      </c>
      <c r="C47" s="131"/>
      <c r="D47" s="131"/>
      <c r="M47" s="131"/>
      <c r="N47" s="131"/>
      <c r="O47" s="131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</row>
    <row r="48" spans="1:57" ht="21" customHeight="1">
      <c r="A48" s="112" t="s">
        <v>76</v>
      </c>
      <c r="E48" s="57"/>
      <c r="F48" s="57"/>
      <c r="T48" s="69"/>
      <c r="U48" s="69"/>
      <c r="V48" s="69"/>
      <c r="W48" s="69"/>
      <c r="X48" s="69"/>
      <c r="Y48" s="68"/>
      <c r="Z48" s="68"/>
      <c r="AA48" s="68"/>
      <c r="AB48" s="68"/>
      <c r="AC48" s="68"/>
      <c r="AD48" s="69"/>
      <c r="AE48" s="69"/>
      <c r="AF48" s="69"/>
      <c r="AG48" s="69"/>
      <c r="AH48" s="69"/>
      <c r="AI48" s="69"/>
      <c r="AJ48" s="69"/>
      <c r="AK48" s="70"/>
      <c r="AL48" s="69"/>
      <c r="AM48" s="69"/>
      <c r="AN48" s="69"/>
      <c r="AO48" s="69"/>
      <c r="AP48" s="69"/>
      <c r="AQ48" s="69"/>
      <c r="AR48" s="70"/>
      <c r="AS48" s="70"/>
      <c r="AT48" s="70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</row>
    <row r="49" spans="1:37" ht="17.45" customHeight="1"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</row>
    <row r="50" spans="1:37" ht="17.45" customHeight="1">
      <c r="A50" s="43" t="s">
        <v>168</v>
      </c>
      <c r="T50" s="64"/>
      <c r="U50" s="64"/>
      <c r="V50" s="57"/>
      <c r="W50" s="57"/>
      <c r="AB50" s="57"/>
      <c r="AC50" s="57"/>
      <c r="AD50" s="64"/>
      <c r="AF50" s="57"/>
      <c r="AG50" s="57"/>
      <c r="AK50" s="66"/>
    </row>
    <row r="51" spans="1:37" ht="17.45" customHeight="1">
      <c r="A51" s="57" t="s">
        <v>169</v>
      </c>
    </row>
  </sheetData>
  <mergeCells count="44">
    <mergeCell ref="AH8:AK8"/>
    <mergeCell ref="AD32:AE32"/>
    <mergeCell ref="AF32:AG32"/>
    <mergeCell ref="U8:V8"/>
    <mergeCell ref="W8:X8"/>
    <mergeCell ref="Y8:AB8"/>
    <mergeCell ref="AD8:AE8"/>
    <mergeCell ref="AF8:AG8"/>
    <mergeCell ref="AJ6:AK6"/>
    <mergeCell ref="U5:V5"/>
    <mergeCell ref="W5:X5"/>
    <mergeCell ref="Y5:AB5"/>
    <mergeCell ref="AC5:AC6"/>
    <mergeCell ref="AD5:AE5"/>
    <mergeCell ref="U6:V6"/>
    <mergeCell ref="W6:X6"/>
    <mergeCell ref="Y6:Z6"/>
    <mergeCell ref="AA6:AA7"/>
    <mergeCell ref="AF6:AG6"/>
    <mergeCell ref="AM32:AN32"/>
    <mergeCell ref="H4:R4"/>
    <mergeCell ref="I5:L5"/>
    <mergeCell ref="M5:N5"/>
    <mergeCell ref="P5:Q5"/>
    <mergeCell ref="I6:J6"/>
    <mergeCell ref="K6:K7"/>
    <mergeCell ref="M6:N6"/>
    <mergeCell ref="P6:Q6"/>
    <mergeCell ref="K8:L8"/>
    <mergeCell ref="M8:N8"/>
    <mergeCell ref="P8:Q8"/>
    <mergeCell ref="M32:N32"/>
    <mergeCell ref="S4:AK4"/>
    <mergeCell ref="AF5:AG5"/>
    <mergeCell ref="AH5:AK5"/>
    <mergeCell ref="C32:D32"/>
    <mergeCell ref="C8:D8"/>
    <mergeCell ref="E8:F8"/>
    <mergeCell ref="A4:A8"/>
    <mergeCell ref="B4:F4"/>
    <mergeCell ref="C5:D5"/>
    <mergeCell ref="E5:F5"/>
    <mergeCell ref="C6:D6"/>
    <mergeCell ref="E6:F6"/>
  </mergeCells>
  <pageMargins left="0.19685039370078741" right="0.19685039370078741" top="0.31496062992125984" bottom="0.31496062992125984" header="0.31496062992125984" footer="0.15748031496062992"/>
  <pageSetup paperSize="9" scale="37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AR50"/>
  <sheetViews>
    <sheetView zoomScale="82" zoomScaleNormal="82" workbookViewId="0">
      <pane xSplit="1" ySplit="8" topLeftCell="Z9" activePane="bottomRight" state="frozen"/>
      <selection pane="topRight" activeCell="B1" sqref="B1"/>
      <selection pane="bottomLeft" activeCell="A9" sqref="A9"/>
      <selection pane="bottomRight" activeCell="AI17" sqref="AI17:AI28"/>
    </sheetView>
  </sheetViews>
  <sheetFormatPr defaultColWidth="9" defaultRowHeight="17.45" customHeight="1"/>
  <cols>
    <col min="1" max="1" width="38.125" style="57" customWidth="1"/>
    <col min="2" max="2" width="18" style="57" hidden="1" customWidth="1"/>
    <col min="3" max="3" width="18" style="64" hidden="1" customWidth="1"/>
    <col min="4" max="4" width="8.625" style="64" hidden="1" customWidth="1"/>
    <col min="5" max="5" width="18" style="57" hidden="1" customWidth="1"/>
    <col min="6" max="6" width="15.375" style="57" hidden="1" customWidth="1"/>
    <col min="7" max="7" width="12.375" style="57" hidden="1" customWidth="1"/>
    <col min="8" max="8" width="20.5" style="57" customWidth="1"/>
    <col min="9" max="9" width="20" style="57" bestFit="1" customWidth="1"/>
    <col min="10" max="10" width="16.875" style="57" bestFit="1" customWidth="1"/>
    <col min="11" max="11" width="20" style="57" bestFit="1" customWidth="1"/>
    <col min="12" max="12" width="9.625" style="57" bestFit="1" customWidth="1"/>
    <col min="13" max="13" width="20.375" style="64" customWidth="1"/>
    <col min="14" max="14" width="9.625" style="64" bestFit="1" customWidth="1"/>
    <col min="15" max="15" width="19.625" style="57" customWidth="1"/>
    <col min="16" max="16" width="9.625" style="57" bestFit="1" customWidth="1"/>
    <col min="17" max="17" width="19.375" style="57" customWidth="1"/>
    <col min="18" max="18" width="20.5" style="57" customWidth="1"/>
    <col min="19" max="19" width="17.125" style="57" customWidth="1"/>
    <col min="20" max="20" width="14.375" style="66" bestFit="1" customWidth="1"/>
    <col min="21" max="21" width="11.125" style="66" bestFit="1" customWidth="1"/>
    <col min="22" max="22" width="14.375" style="66" bestFit="1" customWidth="1"/>
    <col min="23" max="23" width="11.125" style="57" bestFit="1" customWidth="1"/>
    <col min="24" max="24" width="14.375" style="57" bestFit="1" customWidth="1"/>
    <col min="25" max="25" width="11.125" style="57" bestFit="1" customWidth="1"/>
    <col min="26" max="26" width="14.375" style="57" bestFit="1" customWidth="1"/>
    <col min="27" max="27" width="9.875" style="64" bestFit="1" customWidth="1"/>
    <col min="28" max="28" width="16.875" style="44" bestFit="1" customWidth="1"/>
    <col min="29" max="29" width="18" style="57" bestFit="1" customWidth="1"/>
    <col min="30" max="30" width="9.875" style="64" bestFit="1" customWidth="1"/>
    <col min="31" max="31" width="19.125" style="64" customWidth="1"/>
    <col min="32" max="32" width="8.375" style="64" bestFit="1" customWidth="1"/>
    <col min="33" max="33" width="19.625" style="57" customWidth="1"/>
    <col min="34" max="34" width="16.125" style="57" bestFit="1" customWidth="1"/>
    <col min="35" max="35" width="18.875" style="57" customWidth="1"/>
    <col min="36" max="36" width="9.875" style="57" bestFit="1" customWidth="1"/>
    <col min="37" max="37" width="9" style="57"/>
    <col min="38" max="38" width="14.25" style="57" bestFit="1" customWidth="1"/>
    <col min="39" max="40" width="12.375" style="57" bestFit="1" customWidth="1"/>
    <col min="41" max="16384" width="9" style="57"/>
  </cols>
  <sheetData>
    <row r="1" spans="1:38" s="40" customFormat="1" ht="17.45" customHeight="1">
      <c r="A1" s="40" t="s">
        <v>104</v>
      </c>
      <c r="T1" s="41"/>
      <c r="U1" s="41"/>
      <c r="V1" s="41"/>
    </row>
    <row r="2" spans="1:38" s="40" customFormat="1" ht="17.45" customHeight="1">
      <c r="A2" s="40" t="s">
        <v>85</v>
      </c>
      <c r="T2" s="41"/>
      <c r="U2" s="41"/>
      <c r="V2" s="41"/>
    </row>
    <row r="3" spans="1:38" s="40" customFormat="1" ht="17.45" customHeight="1">
      <c r="A3" s="42" t="s">
        <v>159</v>
      </c>
      <c r="B3" s="42"/>
      <c r="C3" s="42"/>
      <c r="D3" s="42"/>
      <c r="E3" s="42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8" s="40" customFormat="1" ht="17.45" customHeight="1">
      <c r="A4" s="205" t="s">
        <v>0</v>
      </c>
      <c r="B4" s="233" t="s">
        <v>56</v>
      </c>
      <c r="C4" s="234"/>
      <c r="D4" s="234"/>
      <c r="E4" s="234"/>
      <c r="F4" s="234"/>
      <c r="G4" s="235"/>
      <c r="H4" s="236" t="s">
        <v>55</v>
      </c>
      <c r="I4" s="237"/>
      <c r="J4" s="237"/>
      <c r="K4" s="237"/>
      <c r="L4" s="237"/>
      <c r="M4" s="237"/>
      <c r="N4" s="237"/>
      <c r="O4" s="237"/>
      <c r="P4" s="237"/>
      <c r="Q4" s="238"/>
      <c r="R4" s="206"/>
      <c r="S4" s="206"/>
      <c r="T4" s="207"/>
      <c r="U4" s="207"/>
      <c r="V4" s="207"/>
      <c r="W4" s="207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</row>
    <row r="5" spans="1:38" s="51" customFormat="1" ht="17.45" customHeight="1">
      <c r="A5" s="205"/>
      <c r="B5" s="72" t="s">
        <v>1</v>
      </c>
      <c r="C5" s="253" t="s">
        <v>5</v>
      </c>
      <c r="D5" s="254"/>
      <c r="E5" s="254" t="s">
        <v>50</v>
      </c>
      <c r="F5" s="255"/>
      <c r="G5" s="73" t="s">
        <v>94</v>
      </c>
      <c r="H5" s="108" t="s">
        <v>1</v>
      </c>
      <c r="I5" s="239" t="s">
        <v>46</v>
      </c>
      <c r="J5" s="239"/>
      <c r="K5" s="239"/>
      <c r="L5" s="240"/>
      <c r="M5" s="245" t="s">
        <v>5</v>
      </c>
      <c r="N5" s="246"/>
      <c r="O5" s="246" t="s">
        <v>50</v>
      </c>
      <c r="P5" s="242"/>
      <c r="Q5" s="109" t="s">
        <v>94</v>
      </c>
      <c r="R5" s="110" t="s">
        <v>1</v>
      </c>
      <c r="S5" s="111" t="s">
        <v>4</v>
      </c>
      <c r="T5" s="211" t="s">
        <v>2</v>
      </c>
      <c r="U5" s="212"/>
      <c r="V5" s="211" t="s">
        <v>2</v>
      </c>
      <c r="W5" s="213"/>
      <c r="X5" s="214" t="s">
        <v>46</v>
      </c>
      <c r="Y5" s="214"/>
      <c r="Z5" s="214"/>
      <c r="AA5" s="215"/>
      <c r="AB5" s="216" t="s">
        <v>3</v>
      </c>
      <c r="AC5" s="204" t="s">
        <v>48</v>
      </c>
      <c r="AD5" s="204"/>
      <c r="AE5" s="218" t="s">
        <v>115</v>
      </c>
      <c r="AF5" s="211"/>
      <c r="AG5" s="204" t="s">
        <v>114</v>
      </c>
      <c r="AH5" s="204"/>
      <c r="AI5" s="204"/>
      <c r="AJ5" s="204"/>
    </row>
    <row r="6" spans="1:38" s="81" customFormat="1" ht="15.75">
      <c r="A6" s="205"/>
      <c r="B6" s="76" t="s">
        <v>6</v>
      </c>
      <c r="C6" s="219" t="s">
        <v>49</v>
      </c>
      <c r="D6" s="220"/>
      <c r="E6" s="219" t="s">
        <v>102</v>
      </c>
      <c r="F6" s="228"/>
      <c r="G6" s="77" t="s">
        <v>93</v>
      </c>
      <c r="H6" s="78" t="s">
        <v>106</v>
      </c>
      <c r="I6" s="241" t="s">
        <v>45</v>
      </c>
      <c r="J6" s="242"/>
      <c r="K6" s="243" t="s">
        <v>47</v>
      </c>
      <c r="L6" s="79" t="s">
        <v>44</v>
      </c>
      <c r="M6" s="247" t="s">
        <v>140</v>
      </c>
      <c r="N6" s="248"/>
      <c r="O6" s="247" t="s">
        <v>177</v>
      </c>
      <c r="P6" s="249"/>
      <c r="Q6" s="80" t="s">
        <v>93</v>
      </c>
      <c r="R6" s="95" t="s">
        <v>111</v>
      </c>
      <c r="S6" s="96" t="s">
        <v>112</v>
      </c>
      <c r="T6" s="224" t="s">
        <v>158</v>
      </c>
      <c r="U6" s="250"/>
      <c r="V6" s="224" t="s">
        <v>176</v>
      </c>
      <c r="W6" s="225"/>
      <c r="X6" s="212" t="s">
        <v>45</v>
      </c>
      <c r="Y6" s="213"/>
      <c r="Z6" s="207" t="s">
        <v>47</v>
      </c>
      <c r="AA6" s="97" t="s">
        <v>44</v>
      </c>
      <c r="AB6" s="217"/>
      <c r="AC6" s="95" t="s">
        <v>45</v>
      </c>
      <c r="AD6" s="97" t="s">
        <v>44</v>
      </c>
      <c r="AE6" s="224" t="s">
        <v>161</v>
      </c>
      <c r="AF6" s="225"/>
      <c r="AG6" s="98" t="s">
        <v>136</v>
      </c>
      <c r="AH6" s="98" t="s">
        <v>156</v>
      </c>
      <c r="AI6" s="204" t="s">
        <v>113</v>
      </c>
      <c r="AJ6" s="204"/>
    </row>
    <row r="7" spans="1:38" s="51" customFormat="1" ht="17.45" customHeight="1">
      <c r="A7" s="205"/>
      <c r="B7" s="82"/>
      <c r="C7" s="83" t="s">
        <v>8</v>
      </c>
      <c r="D7" s="72" t="s">
        <v>44</v>
      </c>
      <c r="E7" s="83" t="s">
        <v>8</v>
      </c>
      <c r="F7" s="73" t="s">
        <v>44</v>
      </c>
      <c r="G7" s="84" t="s">
        <v>96</v>
      </c>
      <c r="H7" s="85"/>
      <c r="I7" s="86" t="s">
        <v>35</v>
      </c>
      <c r="J7" s="86" t="s">
        <v>34</v>
      </c>
      <c r="K7" s="244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223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8" s="51" customFormat="1" ht="17.45" customHeight="1">
      <c r="A8" s="205"/>
      <c r="B8" s="162" t="s">
        <v>9</v>
      </c>
      <c r="C8" s="256" t="s">
        <v>10</v>
      </c>
      <c r="D8" s="256"/>
      <c r="E8" s="256" t="s">
        <v>11</v>
      </c>
      <c r="F8" s="256"/>
      <c r="G8" s="162"/>
      <c r="H8" s="91" t="s">
        <v>12</v>
      </c>
      <c r="I8" s="91" t="s">
        <v>13</v>
      </c>
      <c r="J8" s="91" t="s">
        <v>52</v>
      </c>
      <c r="K8" s="231" t="s">
        <v>109</v>
      </c>
      <c r="L8" s="232"/>
      <c r="M8" s="231" t="s">
        <v>36</v>
      </c>
      <c r="N8" s="232"/>
      <c r="O8" s="231" t="s">
        <v>118</v>
      </c>
      <c r="P8" s="232"/>
      <c r="Q8" s="91" t="s">
        <v>65</v>
      </c>
      <c r="R8" s="105" t="s">
        <v>66</v>
      </c>
      <c r="S8" s="105" t="s">
        <v>119</v>
      </c>
      <c r="T8" s="200" t="s">
        <v>120</v>
      </c>
      <c r="U8" s="202"/>
      <c r="V8" s="200" t="s">
        <v>121</v>
      </c>
      <c r="W8" s="202"/>
      <c r="X8" s="200" t="s">
        <v>122</v>
      </c>
      <c r="Y8" s="201"/>
      <c r="Z8" s="201"/>
      <c r="AA8" s="202"/>
      <c r="AB8" s="105" t="s">
        <v>123</v>
      </c>
      <c r="AC8" s="200" t="s">
        <v>124</v>
      </c>
      <c r="AD8" s="202"/>
      <c r="AE8" s="203" t="s">
        <v>125</v>
      </c>
      <c r="AF8" s="203"/>
      <c r="AG8" s="200" t="s">
        <v>126</v>
      </c>
      <c r="AH8" s="201"/>
      <c r="AI8" s="201"/>
      <c r="AJ8" s="202"/>
    </row>
    <row r="9" spans="1:38" s="155" customFormat="1" ht="17.45" customHeight="1">
      <c r="A9" s="45" t="s">
        <v>14</v>
      </c>
      <c r="B9" s="46">
        <f>SUM(B10:B15)</f>
        <v>19822347.199999999</v>
      </c>
      <c r="C9" s="46">
        <f>SUM(C10:C15)</f>
        <v>12395816.719999999</v>
      </c>
      <c r="D9" s="47">
        <f t="shared" ref="D9:D29" si="0">C9*100/B9</f>
        <v>62.534555544461455</v>
      </c>
      <c r="E9" s="46">
        <f>SUM(E10:E15)</f>
        <v>12395816.719999999</v>
      </c>
      <c r="F9" s="47">
        <f>E9*100/C9</f>
        <v>100.00000000000001</v>
      </c>
      <c r="G9" s="48">
        <f>SUM(G10:G15)</f>
        <v>0</v>
      </c>
      <c r="H9" s="48">
        <f>SUM(H10:H15)</f>
        <v>23618584</v>
      </c>
      <c r="I9" s="48">
        <f>SUM(I10:I15)</f>
        <v>22530675.349999998</v>
      </c>
      <c r="J9" s="48">
        <f>SUM(J10:J15)</f>
        <v>0</v>
      </c>
      <c r="K9" s="48">
        <f>SUM(K10:K15)</f>
        <v>22530675.349999998</v>
      </c>
      <c r="L9" s="49">
        <f>K9*100/H9</f>
        <v>95.393844736839426</v>
      </c>
      <c r="M9" s="48">
        <f>SUM(M10:M15)</f>
        <v>22530675.349999998</v>
      </c>
      <c r="N9" s="49">
        <f>M9*100/H9</f>
        <v>95.393844736839426</v>
      </c>
      <c r="O9" s="48">
        <f>SUM(O10:O15)</f>
        <v>20246146.68</v>
      </c>
      <c r="P9" s="49">
        <f>O9*100/M9</f>
        <v>89.860363107136081</v>
      </c>
      <c r="Q9" s="48">
        <f t="shared" ref="Q9:W9" si="1">SUM(Q10:Q15)</f>
        <v>2284528.6699999981</v>
      </c>
      <c r="R9" s="48">
        <f t="shared" si="1"/>
        <v>24132258.030000001</v>
      </c>
      <c r="S9" s="48">
        <f t="shared" si="1"/>
        <v>3371515.3399999994</v>
      </c>
      <c r="T9" s="48">
        <f t="shared" si="1"/>
        <v>3825147.3699999996</v>
      </c>
      <c r="U9" s="50">
        <f t="shared" si="1"/>
        <v>0</v>
      </c>
      <c r="V9" s="48">
        <f t="shared" si="1"/>
        <v>2388169.1800000002</v>
      </c>
      <c r="W9" s="48">
        <f t="shared" si="1"/>
        <v>0</v>
      </c>
      <c r="X9" s="49">
        <f>T9+V9</f>
        <v>6213316.5499999998</v>
      </c>
      <c r="Y9" s="49">
        <f>U9+W9</f>
        <v>0</v>
      </c>
      <c r="Z9" s="49">
        <f>X9+Y9</f>
        <v>6213316.5499999998</v>
      </c>
      <c r="AA9" s="49">
        <f t="shared" ref="AA9:AA29" si="2">Z9*100/R9</f>
        <v>25.746934009556501</v>
      </c>
      <c r="AB9" s="48"/>
      <c r="AC9" s="49">
        <f t="shared" ref="AC9:AC18" si="3">R9-Z9</f>
        <v>17918941.48</v>
      </c>
      <c r="AD9" s="49">
        <f t="shared" ref="AD9:AD29" si="4">AC9*100/R9</f>
        <v>74.253065990443488</v>
      </c>
      <c r="AE9" s="48">
        <f>SUM(AE10:AE15)</f>
        <v>6213316.5499999998</v>
      </c>
      <c r="AF9" s="49">
        <f t="shared" ref="AF9:AF29" si="5">AE9*100/Z9</f>
        <v>100</v>
      </c>
      <c r="AG9" s="48">
        <f>SUM(AG10:AG15)</f>
        <v>0</v>
      </c>
      <c r="AH9" s="48">
        <f>SUM(AH10:AH15)</f>
        <v>300605.59999999998</v>
      </c>
      <c r="AI9" s="48">
        <f>SUM(AI10:AI15)</f>
        <v>300605.59999999998</v>
      </c>
      <c r="AJ9" s="49">
        <f t="shared" ref="AJ9:AJ29" si="6">AI9*100/AE9</f>
        <v>4.8380860299158579</v>
      </c>
      <c r="AL9" s="196"/>
    </row>
    <row r="10" spans="1:38" s="66" customFormat="1" ht="17.45" customHeight="1">
      <c r="A10" s="52" t="s">
        <v>15</v>
      </c>
      <c r="B10" s="53">
        <v>11690671.938181818</v>
      </c>
      <c r="C10" s="53">
        <v>7988462.9699999997</v>
      </c>
      <c r="D10" s="53">
        <f t="shared" si="0"/>
        <v>68.331940304557037</v>
      </c>
      <c r="E10" s="53">
        <v>7988462.9699999997</v>
      </c>
      <c r="F10" s="53">
        <f>E10*100/C10</f>
        <v>100</v>
      </c>
      <c r="G10" s="53">
        <f>C10-E10</f>
        <v>0</v>
      </c>
      <c r="H10" s="54">
        <v>12854330.960000001</v>
      </c>
      <c r="I10" s="54">
        <v>12118755.75</v>
      </c>
      <c r="J10" s="54">
        <v>0</v>
      </c>
      <c r="K10" s="54">
        <f>I10+J10</f>
        <v>12118755.75</v>
      </c>
      <c r="L10" s="54">
        <f>K10*100/H10</f>
        <v>94.277607972838439</v>
      </c>
      <c r="M10" s="54">
        <v>12118755.75</v>
      </c>
      <c r="N10" s="54">
        <f>M10*100/H10</f>
        <v>94.277607972838439</v>
      </c>
      <c r="O10" s="54">
        <v>11067970.450000001</v>
      </c>
      <c r="P10" s="54">
        <f>O10*100/M10</f>
        <v>91.329264144959765</v>
      </c>
      <c r="Q10" s="54">
        <f t="shared" ref="Q10:Q15" si="7">M10-O10</f>
        <v>1050785.2999999989</v>
      </c>
      <c r="R10" s="54">
        <v>13416799.15</v>
      </c>
      <c r="S10" s="54">
        <v>1515512.2</v>
      </c>
      <c r="T10" s="54">
        <v>2193391.2599999998</v>
      </c>
      <c r="U10" s="54">
        <v>0</v>
      </c>
      <c r="V10" s="54">
        <v>876058.38</v>
      </c>
      <c r="W10" s="54">
        <v>0</v>
      </c>
      <c r="X10" s="54">
        <f>T10+V10</f>
        <v>3069449.6399999997</v>
      </c>
      <c r="Y10" s="54">
        <f>U10+W10</f>
        <v>0</v>
      </c>
      <c r="Z10" s="54">
        <f>X10+Y10</f>
        <v>3069449.6399999997</v>
      </c>
      <c r="AA10" s="54">
        <f t="shared" si="2"/>
        <v>22.877659609296597</v>
      </c>
      <c r="AB10" s="55"/>
      <c r="AC10" s="54">
        <f t="shared" si="3"/>
        <v>10347349.510000002</v>
      </c>
      <c r="AD10" s="54">
        <f t="shared" si="4"/>
        <v>77.1223403907034</v>
      </c>
      <c r="AE10" s="54">
        <f t="shared" ref="AE10:AE15" si="8">Z10</f>
        <v>3069449.6399999997</v>
      </c>
      <c r="AF10" s="54">
        <f t="shared" si="5"/>
        <v>99.999999999999986</v>
      </c>
      <c r="AG10" s="54">
        <v>0</v>
      </c>
      <c r="AH10" s="54">
        <v>111190</v>
      </c>
      <c r="AI10" s="56">
        <f t="shared" ref="AI10:AI29" si="9">AG10+AH10</f>
        <v>111190</v>
      </c>
      <c r="AJ10" s="54">
        <f t="shared" si="6"/>
        <v>3.6224735063579674</v>
      </c>
    </row>
    <row r="11" spans="1:38" s="66" customFormat="1" ht="17.45" customHeight="1">
      <c r="A11" s="52" t="s">
        <v>16</v>
      </c>
      <c r="B11" s="53">
        <v>10000</v>
      </c>
      <c r="C11" s="53">
        <v>0</v>
      </c>
      <c r="D11" s="53">
        <f t="shared" si="0"/>
        <v>0</v>
      </c>
      <c r="E11" s="53">
        <v>0</v>
      </c>
      <c r="F11" s="53" t="e">
        <f t="shared" ref="F11:F29" si="10">E11*100/C11</f>
        <v>#DIV/0!</v>
      </c>
      <c r="G11" s="53">
        <f t="shared" ref="G11:G15" si="11">C11-E11</f>
        <v>0</v>
      </c>
      <c r="H11" s="54">
        <v>443190</v>
      </c>
      <c r="I11" s="54">
        <v>353500</v>
      </c>
      <c r="J11" s="54">
        <v>0</v>
      </c>
      <c r="K11" s="54">
        <f t="shared" ref="K11:K15" si="12">I11+J11</f>
        <v>353500</v>
      </c>
      <c r="L11" s="54">
        <f t="shared" ref="L11:L29" si="13">K11*100/H11</f>
        <v>79.76263002324059</v>
      </c>
      <c r="M11" s="54">
        <v>353500</v>
      </c>
      <c r="N11" s="54">
        <f t="shared" ref="N11:N29" si="14">M11*100/H11</f>
        <v>79.76263002324059</v>
      </c>
      <c r="O11" s="54">
        <v>353500</v>
      </c>
      <c r="P11" s="54">
        <f t="shared" ref="P11:P15" si="15">O11*100/M11</f>
        <v>100</v>
      </c>
      <c r="Q11" s="54">
        <f t="shared" si="7"/>
        <v>0</v>
      </c>
      <c r="R11" s="54">
        <v>381416.67</v>
      </c>
      <c r="S11" s="54">
        <v>182859.5</v>
      </c>
      <c r="T11" s="54">
        <v>1100</v>
      </c>
      <c r="U11" s="54">
        <v>0</v>
      </c>
      <c r="V11" s="54">
        <v>38625</v>
      </c>
      <c r="W11" s="54">
        <v>0</v>
      </c>
      <c r="X11" s="54">
        <f t="shared" ref="X11:X15" si="16">T11+V11</f>
        <v>39725</v>
      </c>
      <c r="Y11" s="54">
        <f t="shared" ref="Y11:Y15" si="17">U11+W11</f>
        <v>0</v>
      </c>
      <c r="Z11" s="54">
        <f t="shared" ref="Z11:Z28" si="18">X11+Y11</f>
        <v>39725</v>
      </c>
      <c r="AA11" s="54">
        <f t="shared" si="2"/>
        <v>10.415118982607657</v>
      </c>
      <c r="AB11" s="55"/>
      <c r="AC11" s="54">
        <f t="shared" si="3"/>
        <v>341691.67</v>
      </c>
      <c r="AD11" s="54">
        <f t="shared" si="4"/>
        <v>89.584881017392348</v>
      </c>
      <c r="AE11" s="54">
        <f t="shared" si="8"/>
        <v>39725</v>
      </c>
      <c r="AF11" s="54">
        <f t="shared" si="5"/>
        <v>100</v>
      </c>
      <c r="AG11" s="54">
        <v>0</v>
      </c>
      <c r="AH11" s="54">
        <v>0</v>
      </c>
      <c r="AI11" s="56">
        <f t="shared" si="9"/>
        <v>0</v>
      </c>
      <c r="AJ11" s="54">
        <f t="shared" si="6"/>
        <v>0</v>
      </c>
    </row>
    <row r="12" spans="1:38" s="66" customFormat="1" ht="17.45" customHeight="1">
      <c r="A12" s="52" t="s">
        <v>17</v>
      </c>
      <c r="B12" s="53">
        <v>3000000</v>
      </c>
      <c r="C12" s="53">
        <v>2405964.04</v>
      </c>
      <c r="D12" s="53">
        <f t="shared" si="0"/>
        <v>80.198801333333336</v>
      </c>
      <c r="E12" s="53">
        <v>2405964.04</v>
      </c>
      <c r="F12" s="53">
        <f t="shared" si="10"/>
        <v>100</v>
      </c>
      <c r="G12" s="53">
        <f t="shared" si="11"/>
        <v>0</v>
      </c>
      <c r="H12" s="54">
        <v>4930859.04</v>
      </c>
      <c r="I12" s="54">
        <v>4501568.18</v>
      </c>
      <c r="J12" s="54">
        <v>0</v>
      </c>
      <c r="K12" s="54">
        <f t="shared" si="12"/>
        <v>4501568.18</v>
      </c>
      <c r="L12" s="54">
        <f t="shared" si="13"/>
        <v>91.293791679755657</v>
      </c>
      <c r="M12" s="54">
        <v>4501568.18</v>
      </c>
      <c r="N12" s="54">
        <f t="shared" si="14"/>
        <v>91.293791679755657</v>
      </c>
      <c r="O12" s="54">
        <v>3724662.26</v>
      </c>
      <c r="P12" s="54">
        <f t="shared" si="15"/>
        <v>82.741438340271912</v>
      </c>
      <c r="Q12" s="54">
        <f t="shared" si="7"/>
        <v>776905.91999999993</v>
      </c>
      <c r="R12" s="54">
        <v>5201784.21</v>
      </c>
      <c r="S12" s="54">
        <v>716468.69</v>
      </c>
      <c r="T12" s="54">
        <v>932896.34000000008</v>
      </c>
      <c r="U12" s="54">
        <v>0</v>
      </c>
      <c r="V12" s="54">
        <v>804379.2</v>
      </c>
      <c r="W12" s="54">
        <v>0</v>
      </c>
      <c r="X12" s="54">
        <f t="shared" si="16"/>
        <v>1737275.54</v>
      </c>
      <c r="Y12" s="54">
        <f t="shared" si="17"/>
        <v>0</v>
      </c>
      <c r="Z12" s="54">
        <f t="shared" si="18"/>
        <v>1737275.54</v>
      </c>
      <c r="AA12" s="54">
        <f t="shared" si="2"/>
        <v>33.397685676007697</v>
      </c>
      <c r="AB12" s="55"/>
      <c r="AC12" s="54">
        <f t="shared" si="3"/>
        <v>3464508.67</v>
      </c>
      <c r="AD12" s="54">
        <f t="shared" si="4"/>
        <v>66.602314323992303</v>
      </c>
      <c r="AE12" s="54">
        <f t="shared" si="8"/>
        <v>1737275.54</v>
      </c>
      <c r="AF12" s="54">
        <f t="shared" si="5"/>
        <v>100</v>
      </c>
      <c r="AG12" s="54">
        <v>0</v>
      </c>
      <c r="AH12" s="54">
        <v>44076</v>
      </c>
      <c r="AI12" s="56">
        <f t="shared" si="9"/>
        <v>44076</v>
      </c>
      <c r="AJ12" s="54">
        <f t="shared" si="6"/>
        <v>2.5370759551475639</v>
      </c>
    </row>
    <row r="13" spans="1:38" s="66" customFormat="1" ht="15.75">
      <c r="A13" s="58" t="s">
        <v>18</v>
      </c>
      <c r="B13" s="53">
        <v>4500000</v>
      </c>
      <c r="C13" s="53">
        <v>1511408.2</v>
      </c>
      <c r="D13" s="53">
        <f t="shared" si="0"/>
        <v>33.586848888888888</v>
      </c>
      <c r="E13" s="53">
        <v>1511408.2</v>
      </c>
      <c r="F13" s="53">
        <f t="shared" si="10"/>
        <v>100</v>
      </c>
      <c r="G13" s="53">
        <f t="shared" si="11"/>
        <v>0</v>
      </c>
      <c r="H13" s="54">
        <v>4400000</v>
      </c>
      <c r="I13" s="54">
        <v>5148156.2399999993</v>
      </c>
      <c r="J13" s="54">
        <v>0</v>
      </c>
      <c r="K13" s="54">
        <f t="shared" si="12"/>
        <v>5148156.2399999993</v>
      </c>
      <c r="L13" s="54">
        <f t="shared" si="13"/>
        <v>117.00355090909089</v>
      </c>
      <c r="M13" s="54">
        <v>5148156.2399999993</v>
      </c>
      <c r="N13" s="54">
        <f t="shared" si="14"/>
        <v>117.00355090909089</v>
      </c>
      <c r="O13" s="54">
        <v>4717354.79</v>
      </c>
      <c r="P13" s="54">
        <f t="shared" si="15"/>
        <v>91.631927433499968</v>
      </c>
      <c r="Q13" s="54">
        <f t="shared" si="7"/>
        <v>430801.44999999925</v>
      </c>
      <c r="R13" s="54">
        <v>4500000</v>
      </c>
      <c r="S13" s="54">
        <v>622017.30000000005</v>
      </c>
      <c r="T13" s="54">
        <v>616112.6</v>
      </c>
      <c r="U13" s="54">
        <v>0</v>
      </c>
      <c r="V13" s="54">
        <v>655836.6</v>
      </c>
      <c r="W13" s="54">
        <v>0</v>
      </c>
      <c r="X13" s="54">
        <f t="shared" si="16"/>
        <v>1271949.2</v>
      </c>
      <c r="Y13" s="54">
        <f t="shared" si="17"/>
        <v>0</v>
      </c>
      <c r="Z13" s="54">
        <f t="shared" si="18"/>
        <v>1271949.2</v>
      </c>
      <c r="AA13" s="54">
        <f t="shared" si="2"/>
        <v>28.265537777777777</v>
      </c>
      <c r="AB13" s="55"/>
      <c r="AC13" s="54">
        <f t="shared" si="3"/>
        <v>3228050.8</v>
      </c>
      <c r="AD13" s="54">
        <f t="shared" si="4"/>
        <v>71.73446222222222</v>
      </c>
      <c r="AE13" s="54">
        <f t="shared" si="8"/>
        <v>1271949.2</v>
      </c>
      <c r="AF13" s="54">
        <f t="shared" si="5"/>
        <v>100</v>
      </c>
      <c r="AG13" s="54">
        <v>0</v>
      </c>
      <c r="AH13" s="54">
        <v>145339.6</v>
      </c>
      <c r="AI13" s="56">
        <f t="shared" si="9"/>
        <v>145339.6</v>
      </c>
      <c r="AJ13" s="54">
        <f t="shared" si="6"/>
        <v>11.426525524761525</v>
      </c>
    </row>
    <row r="14" spans="1:38" s="66" customFormat="1" ht="17.45" customHeight="1">
      <c r="A14" s="52" t="s">
        <v>19</v>
      </c>
      <c r="B14" s="53">
        <v>0</v>
      </c>
      <c r="C14" s="53">
        <v>0</v>
      </c>
      <c r="D14" s="53" t="e">
        <f t="shared" si="0"/>
        <v>#DIV/0!</v>
      </c>
      <c r="E14" s="53">
        <v>0</v>
      </c>
      <c r="F14" s="53" t="e">
        <f t="shared" si="10"/>
        <v>#DIV/0!</v>
      </c>
      <c r="G14" s="53">
        <f t="shared" si="11"/>
        <v>0</v>
      </c>
      <c r="H14" s="54">
        <v>0</v>
      </c>
      <c r="I14" s="54">
        <v>0</v>
      </c>
      <c r="J14" s="54">
        <v>0</v>
      </c>
      <c r="K14" s="54">
        <f t="shared" si="12"/>
        <v>0</v>
      </c>
      <c r="L14" s="54" t="e">
        <f t="shared" si="13"/>
        <v>#DIV/0!</v>
      </c>
      <c r="M14" s="54">
        <v>0</v>
      </c>
      <c r="N14" s="54" t="e">
        <f t="shared" si="14"/>
        <v>#DIV/0!</v>
      </c>
      <c r="O14" s="54">
        <v>0</v>
      </c>
      <c r="P14" s="54" t="e">
        <f t="shared" si="15"/>
        <v>#DIV/0!</v>
      </c>
      <c r="Q14" s="54">
        <f t="shared" si="7"/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16"/>
        <v>0</v>
      </c>
      <c r="Y14" s="54">
        <f t="shared" si="17"/>
        <v>0</v>
      </c>
      <c r="Z14" s="54">
        <f t="shared" si="18"/>
        <v>0</v>
      </c>
      <c r="AA14" s="54" t="e">
        <f t="shared" si="2"/>
        <v>#DIV/0!</v>
      </c>
      <c r="AB14" s="55"/>
      <c r="AC14" s="54">
        <f t="shared" si="3"/>
        <v>0</v>
      </c>
      <c r="AD14" s="54" t="e">
        <f t="shared" si="4"/>
        <v>#DIV/0!</v>
      </c>
      <c r="AE14" s="54">
        <f t="shared" si="8"/>
        <v>0</v>
      </c>
      <c r="AF14" s="54" t="e">
        <f t="shared" si="5"/>
        <v>#DIV/0!</v>
      </c>
      <c r="AG14" s="54">
        <v>0</v>
      </c>
      <c r="AH14" s="54">
        <v>0</v>
      </c>
      <c r="AI14" s="56">
        <f t="shared" si="9"/>
        <v>0</v>
      </c>
      <c r="AJ14" s="54" t="e">
        <f t="shared" si="6"/>
        <v>#DIV/0!</v>
      </c>
    </row>
    <row r="15" spans="1:38" s="66" customFormat="1" ht="17.45" customHeight="1">
      <c r="A15" s="52" t="s">
        <v>20</v>
      </c>
      <c r="B15" s="53">
        <v>621675.26181818184</v>
      </c>
      <c r="C15" s="53">
        <v>489981.51</v>
      </c>
      <c r="D15" s="53">
        <f t="shared" si="0"/>
        <v>78.816311359563528</v>
      </c>
      <c r="E15" s="53">
        <v>489981.51</v>
      </c>
      <c r="F15" s="53">
        <f t="shared" si="10"/>
        <v>100</v>
      </c>
      <c r="G15" s="53">
        <f t="shared" si="11"/>
        <v>0</v>
      </c>
      <c r="H15" s="54">
        <v>990204</v>
      </c>
      <c r="I15" s="54">
        <v>408695.18</v>
      </c>
      <c r="J15" s="54">
        <v>0</v>
      </c>
      <c r="K15" s="54">
        <f t="shared" si="12"/>
        <v>408695.18</v>
      </c>
      <c r="L15" s="54">
        <f t="shared" si="13"/>
        <v>41.273836502377286</v>
      </c>
      <c r="M15" s="54">
        <v>408695.18</v>
      </c>
      <c r="N15" s="54">
        <f t="shared" si="14"/>
        <v>41.273836502377286</v>
      </c>
      <c r="O15" s="54">
        <v>382659.18</v>
      </c>
      <c r="P15" s="54">
        <f t="shared" si="15"/>
        <v>93.629482001720703</v>
      </c>
      <c r="Q15" s="54">
        <f t="shared" si="7"/>
        <v>26036</v>
      </c>
      <c r="R15" s="54">
        <v>632258</v>
      </c>
      <c r="S15" s="54">
        <v>334657.65000000002</v>
      </c>
      <c r="T15" s="54">
        <v>81647.17</v>
      </c>
      <c r="U15" s="54">
        <v>0</v>
      </c>
      <c r="V15" s="54">
        <v>13270</v>
      </c>
      <c r="W15" s="54">
        <v>0</v>
      </c>
      <c r="X15" s="54">
        <f t="shared" si="16"/>
        <v>94917.17</v>
      </c>
      <c r="Y15" s="54">
        <f t="shared" si="17"/>
        <v>0</v>
      </c>
      <c r="Z15" s="54">
        <f t="shared" si="18"/>
        <v>94917.17</v>
      </c>
      <c r="AA15" s="54">
        <f t="shared" si="2"/>
        <v>15.012411072695008</v>
      </c>
      <c r="AB15" s="55"/>
      <c r="AC15" s="54">
        <f t="shared" si="3"/>
        <v>537340.82999999996</v>
      </c>
      <c r="AD15" s="54">
        <f t="shared" si="4"/>
        <v>84.987588927304984</v>
      </c>
      <c r="AE15" s="54">
        <f t="shared" si="8"/>
        <v>94917.17</v>
      </c>
      <c r="AF15" s="54">
        <f t="shared" si="5"/>
        <v>100</v>
      </c>
      <c r="AG15" s="54">
        <v>0</v>
      </c>
      <c r="AH15" s="54">
        <v>0</v>
      </c>
      <c r="AI15" s="56">
        <f t="shared" si="9"/>
        <v>0</v>
      </c>
      <c r="AJ15" s="54">
        <f t="shared" si="6"/>
        <v>0</v>
      </c>
    </row>
    <row r="16" spans="1:38" s="41" customFormat="1" ht="17.45" customHeight="1">
      <c r="A16" s="59" t="s">
        <v>22</v>
      </c>
      <c r="B16" s="47">
        <f>SUM(B17:B28)</f>
        <v>4185690.83</v>
      </c>
      <c r="C16" s="47">
        <f>SUM(C17:C28)</f>
        <v>727163.11</v>
      </c>
      <c r="D16" s="47">
        <f t="shared" si="0"/>
        <v>17.372594860284988</v>
      </c>
      <c r="E16" s="47">
        <f>SUM(E17:E28)</f>
        <v>727163.11</v>
      </c>
      <c r="F16" s="47">
        <f>E16*100/C16</f>
        <v>100</v>
      </c>
      <c r="G16" s="49">
        <f>SUM(G17:G28)</f>
        <v>0</v>
      </c>
      <c r="H16" s="49">
        <f>SUM(H17:H28)</f>
        <v>4522791.1899999995</v>
      </c>
      <c r="I16" s="49">
        <f>SUM(I17:I28)</f>
        <v>3856531.7</v>
      </c>
      <c r="J16" s="49">
        <f>SUM(J17:J28)</f>
        <v>1248396.08</v>
      </c>
      <c r="K16" s="49">
        <f>SUM(K17:K28)</f>
        <v>5104927.7799999993</v>
      </c>
      <c r="L16" s="49">
        <f t="shared" si="13"/>
        <v>112.87117988748005</v>
      </c>
      <c r="M16" s="49">
        <f>SUM(M17:M28)</f>
        <v>5104927.7799999993</v>
      </c>
      <c r="N16" s="49">
        <f t="shared" si="14"/>
        <v>112.87117988748005</v>
      </c>
      <c r="O16" s="49">
        <f>SUM(O17:O28)</f>
        <v>5104927.7799999993</v>
      </c>
      <c r="P16" s="49">
        <f>O16*100/M16</f>
        <v>100</v>
      </c>
      <c r="Q16" s="49">
        <f>SUM(Q17:Q28)</f>
        <v>0</v>
      </c>
      <c r="R16" s="49">
        <f>SUM(R17:R28)</f>
        <v>6793616.3399999999</v>
      </c>
      <c r="S16" s="49">
        <f>SUM(S17:S28)</f>
        <v>155440.48000000001</v>
      </c>
      <c r="T16" s="49">
        <f t="shared" ref="T16:V16" si="19">SUM(T17:T28)</f>
        <v>587911.91999999993</v>
      </c>
      <c r="U16" s="49">
        <f t="shared" si="19"/>
        <v>15920</v>
      </c>
      <c r="V16" s="49">
        <f t="shared" si="19"/>
        <v>230526</v>
      </c>
      <c r="W16" s="49">
        <f>SUM(W17:W28)</f>
        <v>0</v>
      </c>
      <c r="X16" s="49">
        <f>T16+V16</f>
        <v>818437.91999999993</v>
      </c>
      <c r="Y16" s="49">
        <f>U16+W16</f>
        <v>15920</v>
      </c>
      <c r="Z16" s="49">
        <f t="shared" si="18"/>
        <v>834357.91999999993</v>
      </c>
      <c r="AA16" s="49">
        <f t="shared" si="2"/>
        <v>12.281498957887869</v>
      </c>
      <c r="AB16" s="60"/>
      <c r="AC16" s="49">
        <f t="shared" si="3"/>
        <v>5959258.4199999999</v>
      </c>
      <c r="AD16" s="49">
        <f t="shared" si="4"/>
        <v>87.718501042112138</v>
      </c>
      <c r="AE16" s="49">
        <f t="shared" ref="AE16" si="20">SUM(AE17:AE28)</f>
        <v>834357.91999999993</v>
      </c>
      <c r="AF16" s="49">
        <f t="shared" si="5"/>
        <v>100.00000000000001</v>
      </c>
      <c r="AG16" s="49">
        <f>SUM(AG17:AG28)</f>
        <v>179629.4</v>
      </c>
      <c r="AH16" s="49">
        <f>SUM(AH17:AH28)</f>
        <v>202118.5</v>
      </c>
      <c r="AI16" s="49">
        <f>SUM(AI17:AI28)</f>
        <v>381747.9</v>
      </c>
      <c r="AJ16" s="49">
        <f t="shared" si="6"/>
        <v>45.753493896240599</v>
      </c>
      <c r="AL16" s="197"/>
    </row>
    <row r="17" spans="1:39" s="66" customFormat="1" ht="17.45" customHeight="1">
      <c r="A17" s="144" t="s">
        <v>23</v>
      </c>
      <c r="B17" s="53">
        <v>719392.83</v>
      </c>
      <c r="C17" s="53">
        <v>276733</v>
      </c>
      <c r="D17" s="53">
        <f t="shared" si="0"/>
        <v>38.467578277086808</v>
      </c>
      <c r="E17" s="53">
        <v>276733</v>
      </c>
      <c r="F17" s="53">
        <f t="shared" si="10"/>
        <v>100</v>
      </c>
      <c r="G17" s="53">
        <f t="shared" ref="G17:G28" si="21">C17-E17</f>
        <v>0</v>
      </c>
      <c r="H17" s="54">
        <v>921802.96</v>
      </c>
      <c r="I17" s="54">
        <v>797564</v>
      </c>
      <c r="J17" s="54">
        <v>0</v>
      </c>
      <c r="K17" s="54">
        <f t="shared" ref="K17:K28" si="22">I17+J17</f>
        <v>797564</v>
      </c>
      <c r="L17" s="54">
        <f t="shared" si="13"/>
        <v>86.522178232102888</v>
      </c>
      <c r="M17" s="54">
        <v>797564</v>
      </c>
      <c r="N17" s="54">
        <f t="shared" si="14"/>
        <v>86.522178232102888</v>
      </c>
      <c r="O17" s="54">
        <v>797564</v>
      </c>
      <c r="P17" s="54">
        <f t="shared" ref="P17:P29" si="23">O17*100/M17</f>
        <v>100</v>
      </c>
      <c r="Q17" s="54">
        <f t="shared" ref="Q17:Q28" si="24">M17-O17</f>
        <v>0</v>
      </c>
      <c r="R17" s="54">
        <v>1255977.6399999999</v>
      </c>
      <c r="S17" s="54">
        <v>97544.25</v>
      </c>
      <c r="T17" s="54">
        <v>129315</v>
      </c>
      <c r="U17" s="54">
        <v>0</v>
      </c>
      <c r="V17" s="54">
        <v>22575</v>
      </c>
      <c r="W17" s="54">
        <v>0</v>
      </c>
      <c r="X17" s="54">
        <f>T17+V17</f>
        <v>151890</v>
      </c>
      <c r="Y17" s="54">
        <f t="shared" ref="Y17:Y28" si="25">U17+W17</f>
        <v>0</v>
      </c>
      <c r="Z17" s="54">
        <f t="shared" si="18"/>
        <v>151890</v>
      </c>
      <c r="AA17" s="54">
        <f t="shared" si="2"/>
        <v>12.093368159006399</v>
      </c>
      <c r="AB17" s="55"/>
      <c r="AC17" s="54">
        <f t="shared" si="3"/>
        <v>1104087.6399999999</v>
      </c>
      <c r="AD17" s="54">
        <f t="shared" si="4"/>
        <v>87.906631840993597</v>
      </c>
      <c r="AE17" s="54">
        <f>Z17</f>
        <v>151890</v>
      </c>
      <c r="AF17" s="54">
        <f t="shared" si="5"/>
        <v>100</v>
      </c>
      <c r="AG17" s="54">
        <v>31580</v>
      </c>
      <c r="AH17" s="54">
        <v>46867</v>
      </c>
      <c r="AI17" s="56">
        <f t="shared" si="9"/>
        <v>78447</v>
      </c>
      <c r="AJ17" s="54">
        <f t="shared" si="6"/>
        <v>51.647244716571201</v>
      </c>
    </row>
    <row r="18" spans="1:39" s="66" customFormat="1" ht="17.45" customHeight="1">
      <c r="A18" s="144" t="s">
        <v>24</v>
      </c>
      <c r="B18" s="53">
        <v>33666.269999999997</v>
      </c>
      <c r="C18" s="53">
        <v>1600</v>
      </c>
      <c r="D18" s="53">
        <f t="shared" si="0"/>
        <v>4.7525312426948405</v>
      </c>
      <c r="E18" s="53">
        <v>1600</v>
      </c>
      <c r="F18" s="53">
        <f t="shared" si="10"/>
        <v>100</v>
      </c>
      <c r="G18" s="53">
        <f t="shared" si="21"/>
        <v>0</v>
      </c>
      <c r="H18" s="54">
        <v>35000</v>
      </c>
      <c r="I18" s="54">
        <v>36740</v>
      </c>
      <c r="J18" s="54">
        <v>0</v>
      </c>
      <c r="K18" s="54">
        <f t="shared" si="22"/>
        <v>36740</v>
      </c>
      <c r="L18" s="54">
        <f t="shared" si="13"/>
        <v>104.97142857142858</v>
      </c>
      <c r="M18" s="54">
        <v>36740</v>
      </c>
      <c r="N18" s="54">
        <f t="shared" si="14"/>
        <v>104.97142857142858</v>
      </c>
      <c r="O18" s="54">
        <v>36740</v>
      </c>
      <c r="P18" s="54">
        <f t="shared" si="23"/>
        <v>100</v>
      </c>
      <c r="Q18" s="54">
        <f t="shared" si="24"/>
        <v>0</v>
      </c>
      <c r="R18" s="54">
        <v>69815</v>
      </c>
      <c r="S18" s="54">
        <v>0</v>
      </c>
      <c r="T18" s="54">
        <v>3363</v>
      </c>
      <c r="U18" s="54">
        <v>0</v>
      </c>
      <c r="V18" s="54">
        <v>0</v>
      </c>
      <c r="W18" s="54">
        <v>0</v>
      </c>
      <c r="X18" s="54">
        <f t="shared" ref="X18:X28" si="26">T18+V18</f>
        <v>3363</v>
      </c>
      <c r="Y18" s="54">
        <f t="shared" si="25"/>
        <v>0</v>
      </c>
      <c r="Z18" s="54">
        <f t="shared" si="18"/>
        <v>3363</v>
      </c>
      <c r="AA18" s="54">
        <f t="shared" si="2"/>
        <v>4.8170164004870015</v>
      </c>
      <c r="AB18" s="55"/>
      <c r="AC18" s="54">
        <f t="shared" si="3"/>
        <v>66452</v>
      </c>
      <c r="AD18" s="54">
        <f t="shared" si="4"/>
        <v>95.182983599512994</v>
      </c>
      <c r="AE18" s="54">
        <f t="shared" ref="AE18:AE28" si="27">Z18</f>
        <v>3363</v>
      </c>
      <c r="AF18" s="54">
        <f t="shared" si="5"/>
        <v>100</v>
      </c>
      <c r="AG18" s="54">
        <v>3363</v>
      </c>
      <c r="AH18" s="54">
        <v>0</v>
      </c>
      <c r="AI18" s="56">
        <f t="shared" si="9"/>
        <v>3363</v>
      </c>
      <c r="AJ18" s="54">
        <f t="shared" si="6"/>
        <v>100</v>
      </c>
    </row>
    <row r="19" spans="1:39" s="140" customFormat="1" ht="17.45" customHeight="1">
      <c r="A19" s="174" t="s">
        <v>141</v>
      </c>
      <c r="B19" s="53">
        <v>739324.92</v>
      </c>
      <c r="C19" s="53">
        <v>16560</v>
      </c>
      <c r="D19" s="53">
        <f t="shared" ref="D19" si="28">C19*100/B19</f>
        <v>2.2398812148791087</v>
      </c>
      <c r="E19" s="53">
        <v>16560</v>
      </c>
      <c r="F19" s="53">
        <f t="shared" ref="F19" si="29">E19*100/C19</f>
        <v>100</v>
      </c>
      <c r="G19" s="53">
        <f t="shared" si="21"/>
        <v>0</v>
      </c>
      <c r="H19" s="54">
        <v>750000</v>
      </c>
      <c r="I19" s="54">
        <v>730631</v>
      </c>
      <c r="J19" s="54">
        <v>0</v>
      </c>
      <c r="K19" s="54">
        <f t="shared" si="22"/>
        <v>730631</v>
      </c>
      <c r="L19" s="54">
        <f t="shared" ref="L19" si="30">K19*100/H19</f>
        <v>97.41746666666667</v>
      </c>
      <c r="M19" s="54">
        <v>730631</v>
      </c>
      <c r="N19" s="54">
        <f t="shared" ref="N19" si="31">M19*100/H19</f>
        <v>97.41746666666667</v>
      </c>
      <c r="O19" s="54">
        <v>730631</v>
      </c>
      <c r="P19" s="54">
        <f t="shared" si="23"/>
        <v>100</v>
      </c>
      <c r="Q19" s="54">
        <f t="shared" si="24"/>
        <v>0</v>
      </c>
      <c r="R19" s="54">
        <v>720000</v>
      </c>
      <c r="S19" s="54">
        <v>0</v>
      </c>
      <c r="T19" s="54">
        <v>109243</v>
      </c>
      <c r="U19" s="54">
        <v>0</v>
      </c>
      <c r="V19" s="54">
        <v>65046</v>
      </c>
      <c r="W19" s="54">
        <v>0</v>
      </c>
      <c r="X19" s="54">
        <f t="shared" si="26"/>
        <v>174289</v>
      </c>
      <c r="Y19" s="54">
        <f t="shared" si="25"/>
        <v>0</v>
      </c>
      <c r="Z19" s="54">
        <f t="shared" si="18"/>
        <v>174289</v>
      </c>
      <c r="AA19" s="54">
        <f t="shared" si="2"/>
        <v>24.206805555555555</v>
      </c>
      <c r="AB19" s="55"/>
      <c r="AC19" s="54">
        <v>0</v>
      </c>
      <c r="AD19" s="54">
        <f t="shared" si="4"/>
        <v>0</v>
      </c>
      <c r="AE19" s="54">
        <f t="shared" si="27"/>
        <v>174289</v>
      </c>
      <c r="AF19" s="54">
        <f t="shared" si="5"/>
        <v>100</v>
      </c>
      <c r="AG19" s="54">
        <v>54610</v>
      </c>
      <c r="AH19" s="54">
        <v>8136</v>
      </c>
      <c r="AI19" s="56">
        <f t="shared" si="9"/>
        <v>62746</v>
      </c>
      <c r="AJ19" s="54">
        <f t="shared" si="6"/>
        <v>36.001124568963043</v>
      </c>
      <c r="AL19" s="147"/>
    </row>
    <row r="20" spans="1:39" s="66" customFormat="1" ht="17.45" customHeight="1">
      <c r="A20" s="144" t="s">
        <v>142</v>
      </c>
      <c r="B20" s="53">
        <v>80132.06</v>
      </c>
      <c r="C20" s="53">
        <v>27730.26</v>
      </c>
      <c r="D20" s="53">
        <f t="shared" si="0"/>
        <v>34.605699641317095</v>
      </c>
      <c r="E20" s="53">
        <v>27730.26</v>
      </c>
      <c r="F20" s="53">
        <f t="shared" si="10"/>
        <v>100</v>
      </c>
      <c r="G20" s="53">
        <f t="shared" si="21"/>
        <v>0</v>
      </c>
      <c r="H20" s="54">
        <v>50000</v>
      </c>
      <c r="I20" s="54">
        <v>52000</v>
      </c>
      <c r="J20" s="54">
        <v>1092461.08</v>
      </c>
      <c r="K20" s="54">
        <f t="shared" si="22"/>
        <v>1144461.08</v>
      </c>
      <c r="L20" s="54">
        <f t="shared" si="13"/>
        <v>2288.9221600000001</v>
      </c>
      <c r="M20" s="54">
        <v>1144461.08</v>
      </c>
      <c r="N20" s="54">
        <f t="shared" si="14"/>
        <v>2288.9221600000001</v>
      </c>
      <c r="O20" s="54">
        <v>1144461.08</v>
      </c>
      <c r="P20" s="54">
        <f t="shared" si="23"/>
        <v>100</v>
      </c>
      <c r="Q20" s="54">
        <f t="shared" si="24"/>
        <v>0</v>
      </c>
      <c r="R20" s="54">
        <v>77180</v>
      </c>
      <c r="S20" s="54">
        <v>0</v>
      </c>
      <c r="T20" s="54">
        <v>22374.67</v>
      </c>
      <c r="U20" s="54">
        <v>0</v>
      </c>
      <c r="V20" s="54">
        <v>0</v>
      </c>
      <c r="W20" s="54">
        <v>0</v>
      </c>
      <c r="X20" s="54">
        <f t="shared" si="26"/>
        <v>22374.67</v>
      </c>
      <c r="Y20" s="54">
        <f t="shared" si="25"/>
        <v>0</v>
      </c>
      <c r="Z20" s="54">
        <f t="shared" si="18"/>
        <v>22374.67</v>
      </c>
      <c r="AA20" s="54">
        <f t="shared" si="2"/>
        <v>28.990243586421354</v>
      </c>
      <c r="AB20" s="55"/>
      <c r="AC20" s="54">
        <f t="shared" ref="AC20:AC29" si="32">R20-Z20</f>
        <v>54805.33</v>
      </c>
      <c r="AD20" s="54">
        <f t="shared" si="4"/>
        <v>71.009756413578643</v>
      </c>
      <c r="AE20" s="54">
        <f t="shared" si="27"/>
        <v>22374.67</v>
      </c>
      <c r="AF20" s="54">
        <f t="shared" si="5"/>
        <v>100.00000000000001</v>
      </c>
      <c r="AG20" s="54">
        <v>7356.15</v>
      </c>
      <c r="AH20" s="54">
        <v>0</v>
      </c>
      <c r="AI20" s="56">
        <f t="shared" si="9"/>
        <v>7356.15</v>
      </c>
      <c r="AJ20" s="54">
        <f t="shared" si="6"/>
        <v>32.877132936485772</v>
      </c>
    </row>
    <row r="21" spans="1:39" s="66" customFormat="1" ht="17.45" customHeight="1">
      <c r="A21" s="144" t="s">
        <v>143</v>
      </c>
      <c r="B21" s="53">
        <v>0</v>
      </c>
      <c r="C21" s="53">
        <v>0</v>
      </c>
      <c r="D21" s="53" t="e">
        <f t="shared" si="0"/>
        <v>#DIV/0!</v>
      </c>
      <c r="E21" s="53">
        <v>0</v>
      </c>
      <c r="F21" s="53" t="e">
        <f t="shared" si="10"/>
        <v>#DIV/0!</v>
      </c>
      <c r="G21" s="53">
        <f t="shared" si="21"/>
        <v>0</v>
      </c>
      <c r="H21" s="54">
        <v>30000</v>
      </c>
      <c r="I21" s="54">
        <v>27090</v>
      </c>
      <c r="J21" s="54">
        <v>0</v>
      </c>
      <c r="K21" s="54">
        <f t="shared" si="22"/>
        <v>27090</v>
      </c>
      <c r="L21" s="54">
        <f t="shared" si="13"/>
        <v>90.3</v>
      </c>
      <c r="M21" s="54">
        <v>27090</v>
      </c>
      <c r="N21" s="54">
        <f t="shared" si="14"/>
        <v>90.3</v>
      </c>
      <c r="O21" s="54">
        <v>27090</v>
      </c>
      <c r="P21" s="54">
        <f t="shared" si="23"/>
        <v>100</v>
      </c>
      <c r="Q21" s="54">
        <f t="shared" si="24"/>
        <v>0</v>
      </c>
      <c r="R21" s="54">
        <v>22340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f t="shared" si="26"/>
        <v>0</v>
      </c>
      <c r="Y21" s="54">
        <f t="shared" si="25"/>
        <v>0</v>
      </c>
      <c r="Z21" s="54">
        <f t="shared" si="18"/>
        <v>0</v>
      </c>
      <c r="AA21" s="54">
        <f>Z21*100/R21</f>
        <v>0</v>
      </c>
      <c r="AB21" s="55"/>
      <c r="AC21" s="54">
        <f t="shared" si="32"/>
        <v>22340</v>
      </c>
      <c r="AD21" s="54">
        <f t="shared" si="4"/>
        <v>100</v>
      </c>
      <c r="AE21" s="54">
        <f t="shared" si="27"/>
        <v>0</v>
      </c>
      <c r="AF21" s="54" t="e">
        <f t="shared" si="5"/>
        <v>#DIV/0!</v>
      </c>
      <c r="AG21" s="54">
        <v>0</v>
      </c>
      <c r="AH21" s="54">
        <v>0</v>
      </c>
      <c r="AI21" s="56">
        <f t="shared" si="9"/>
        <v>0</v>
      </c>
      <c r="AJ21" s="54" t="e">
        <f t="shared" si="6"/>
        <v>#DIV/0!</v>
      </c>
    </row>
    <row r="22" spans="1:39" s="66" customFormat="1" ht="17.45" customHeight="1">
      <c r="A22" s="144" t="s">
        <v>144</v>
      </c>
      <c r="B22" s="53">
        <v>586968.52</v>
      </c>
      <c r="C22" s="53">
        <v>74080</v>
      </c>
      <c r="D22" s="53">
        <f t="shared" si="0"/>
        <v>12.620779049615813</v>
      </c>
      <c r="E22" s="53">
        <v>74080</v>
      </c>
      <c r="F22" s="53">
        <f t="shared" si="10"/>
        <v>100</v>
      </c>
      <c r="G22" s="53">
        <f t="shared" si="21"/>
        <v>0</v>
      </c>
      <c r="H22" s="54">
        <v>259871.61</v>
      </c>
      <c r="I22" s="54">
        <v>223121</v>
      </c>
      <c r="J22" s="54">
        <v>0</v>
      </c>
      <c r="K22" s="54">
        <f t="shared" si="22"/>
        <v>223121</v>
      </c>
      <c r="L22" s="54">
        <f t="shared" si="13"/>
        <v>85.858166653910374</v>
      </c>
      <c r="M22" s="54">
        <v>223121</v>
      </c>
      <c r="N22" s="54">
        <f t="shared" si="14"/>
        <v>85.858166653910374</v>
      </c>
      <c r="O22" s="54">
        <v>223121</v>
      </c>
      <c r="P22" s="54">
        <f t="shared" si="23"/>
        <v>100</v>
      </c>
      <c r="Q22" s="54">
        <f t="shared" si="24"/>
        <v>0</v>
      </c>
      <c r="R22" s="54">
        <v>575750</v>
      </c>
      <c r="S22" s="54">
        <v>11039.94</v>
      </c>
      <c r="T22" s="54">
        <v>53690</v>
      </c>
      <c r="U22" s="54">
        <v>0</v>
      </c>
      <c r="V22" s="54">
        <v>0</v>
      </c>
      <c r="W22" s="54">
        <v>0</v>
      </c>
      <c r="X22" s="54">
        <f t="shared" si="26"/>
        <v>53690</v>
      </c>
      <c r="Y22" s="54">
        <f t="shared" si="25"/>
        <v>0</v>
      </c>
      <c r="Z22" s="54">
        <f t="shared" si="18"/>
        <v>53690</v>
      </c>
      <c r="AA22" s="54">
        <f t="shared" si="2"/>
        <v>9.3252279635258351</v>
      </c>
      <c r="AB22" s="55"/>
      <c r="AC22" s="54">
        <f t="shared" si="32"/>
        <v>522060</v>
      </c>
      <c r="AD22" s="54">
        <f t="shared" si="4"/>
        <v>90.674772036474167</v>
      </c>
      <c r="AE22" s="54">
        <f t="shared" si="27"/>
        <v>53690</v>
      </c>
      <c r="AF22" s="54">
        <f t="shared" si="5"/>
        <v>100</v>
      </c>
      <c r="AG22" s="54">
        <v>1850</v>
      </c>
      <c r="AH22" s="54">
        <v>51840</v>
      </c>
      <c r="AI22" s="56">
        <f t="shared" si="9"/>
        <v>53690</v>
      </c>
      <c r="AJ22" s="54">
        <f t="shared" si="6"/>
        <v>100</v>
      </c>
    </row>
    <row r="23" spans="1:39" s="66" customFormat="1" ht="17.45" customHeight="1">
      <c r="A23" s="144" t="s">
        <v>145</v>
      </c>
      <c r="B23" s="53">
        <v>547686.05000000005</v>
      </c>
      <c r="C23" s="53">
        <v>182799.5</v>
      </c>
      <c r="D23" s="53">
        <f t="shared" si="0"/>
        <v>33.376694549733372</v>
      </c>
      <c r="E23" s="53">
        <v>182799.5</v>
      </c>
      <c r="F23" s="53">
        <f t="shared" si="10"/>
        <v>100</v>
      </c>
      <c r="G23" s="53">
        <f t="shared" si="21"/>
        <v>0</v>
      </c>
      <c r="H23" s="54">
        <v>816896.62</v>
      </c>
      <c r="I23" s="54">
        <v>635040.6</v>
      </c>
      <c r="J23" s="54">
        <v>0</v>
      </c>
      <c r="K23" s="54">
        <f t="shared" si="22"/>
        <v>635040.6</v>
      </c>
      <c r="L23" s="54">
        <f t="shared" si="13"/>
        <v>77.738184300481009</v>
      </c>
      <c r="M23" s="54">
        <v>635040.6</v>
      </c>
      <c r="N23" s="54">
        <f t="shared" si="14"/>
        <v>77.738184300481009</v>
      </c>
      <c r="O23" s="54">
        <v>635040.6</v>
      </c>
      <c r="P23" s="54">
        <f t="shared" si="23"/>
        <v>100</v>
      </c>
      <c r="Q23" s="54">
        <f t="shared" si="24"/>
        <v>0</v>
      </c>
      <c r="R23" s="54">
        <v>1826111.2</v>
      </c>
      <c r="S23" s="54">
        <v>46856.29</v>
      </c>
      <c r="T23" s="54">
        <v>97826</v>
      </c>
      <c r="U23" s="54">
        <v>0</v>
      </c>
      <c r="V23" s="54">
        <v>135385</v>
      </c>
      <c r="W23" s="54">
        <v>0</v>
      </c>
      <c r="X23" s="54">
        <f t="shared" si="26"/>
        <v>233211</v>
      </c>
      <c r="Y23" s="54">
        <f t="shared" si="25"/>
        <v>0</v>
      </c>
      <c r="Z23" s="54">
        <f>X23+Y23</f>
        <v>233211</v>
      </c>
      <c r="AA23" s="54">
        <f t="shared" si="2"/>
        <v>12.770909022407837</v>
      </c>
      <c r="AB23" s="55"/>
      <c r="AC23" s="54">
        <f t="shared" si="32"/>
        <v>1592900.2</v>
      </c>
      <c r="AD23" s="54">
        <f t="shared" si="4"/>
        <v>87.229090977592165</v>
      </c>
      <c r="AE23" s="54">
        <f t="shared" si="27"/>
        <v>233211</v>
      </c>
      <c r="AF23" s="54">
        <f t="shared" si="5"/>
        <v>100</v>
      </c>
      <c r="AG23" s="54">
        <v>0</v>
      </c>
      <c r="AH23" s="54">
        <v>57828</v>
      </c>
      <c r="AI23" s="56">
        <f t="shared" si="9"/>
        <v>57828</v>
      </c>
      <c r="AJ23" s="54">
        <f t="shared" si="6"/>
        <v>24.796428984910662</v>
      </c>
    </row>
    <row r="24" spans="1:39" s="66" customFormat="1" ht="17.45" customHeight="1">
      <c r="A24" s="144" t="s">
        <v>146</v>
      </c>
      <c r="B24" s="53">
        <v>966617.4</v>
      </c>
      <c r="C24" s="53">
        <v>59680.25</v>
      </c>
      <c r="D24" s="53">
        <f t="shared" si="0"/>
        <v>6.1741336334313868</v>
      </c>
      <c r="E24" s="53">
        <v>59680.25</v>
      </c>
      <c r="F24" s="53">
        <f t="shared" si="10"/>
        <v>100</v>
      </c>
      <c r="G24" s="53">
        <f t="shared" si="21"/>
        <v>0</v>
      </c>
      <c r="H24" s="54">
        <v>1000000</v>
      </c>
      <c r="I24" s="54">
        <v>895889.5</v>
      </c>
      <c r="J24" s="54">
        <v>0</v>
      </c>
      <c r="K24" s="54">
        <f t="shared" si="22"/>
        <v>895889.5</v>
      </c>
      <c r="L24" s="54">
        <f t="shared" si="13"/>
        <v>89.588949999999997</v>
      </c>
      <c r="M24" s="54">
        <v>895889.5</v>
      </c>
      <c r="N24" s="54">
        <f t="shared" si="14"/>
        <v>89.588949999999997</v>
      </c>
      <c r="O24" s="54">
        <v>895889.5</v>
      </c>
      <c r="P24" s="54">
        <f t="shared" si="23"/>
        <v>100</v>
      </c>
      <c r="Q24" s="54">
        <f t="shared" si="24"/>
        <v>0</v>
      </c>
      <c r="R24" s="54">
        <v>1056255</v>
      </c>
      <c r="S24" s="54">
        <v>0</v>
      </c>
      <c r="T24" s="54">
        <v>142880.25</v>
      </c>
      <c r="U24" s="54">
        <v>0</v>
      </c>
      <c r="V24" s="54">
        <v>0</v>
      </c>
      <c r="W24" s="54">
        <v>0</v>
      </c>
      <c r="X24" s="54">
        <f t="shared" si="26"/>
        <v>142880.25</v>
      </c>
      <c r="Y24" s="54">
        <f t="shared" si="25"/>
        <v>0</v>
      </c>
      <c r="Z24" s="54">
        <f t="shared" si="18"/>
        <v>142880.25</v>
      </c>
      <c r="AA24" s="54">
        <f t="shared" si="2"/>
        <v>13.527060226933838</v>
      </c>
      <c r="AB24" s="55"/>
      <c r="AC24" s="54">
        <f t="shared" si="32"/>
        <v>913374.75</v>
      </c>
      <c r="AD24" s="54">
        <f t="shared" si="4"/>
        <v>86.472939773066159</v>
      </c>
      <c r="AE24" s="54">
        <f t="shared" si="27"/>
        <v>142880.25</v>
      </c>
      <c r="AF24" s="54">
        <f t="shared" si="5"/>
        <v>100</v>
      </c>
      <c r="AG24" s="54">
        <v>75640.25</v>
      </c>
      <c r="AH24" s="54">
        <v>17537.5</v>
      </c>
      <c r="AI24" s="56">
        <f t="shared" si="9"/>
        <v>93177.75</v>
      </c>
      <c r="AJ24" s="54">
        <f t="shared" si="6"/>
        <v>65.213876655450974</v>
      </c>
    </row>
    <row r="25" spans="1:39" s="66" customFormat="1" ht="17.45" customHeight="1">
      <c r="A25" s="144" t="s">
        <v>147</v>
      </c>
      <c r="B25" s="53">
        <v>367890</v>
      </c>
      <c r="C25" s="53">
        <v>30600</v>
      </c>
      <c r="D25" s="53">
        <f t="shared" si="0"/>
        <v>8.3177036614205342</v>
      </c>
      <c r="E25" s="53">
        <v>30600</v>
      </c>
      <c r="F25" s="53">
        <f t="shared" si="10"/>
        <v>100</v>
      </c>
      <c r="G25" s="53">
        <f t="shared" si="21"/>
        <v>0</v>
      </c>
      <c r="H25" s="54">
        <v>384700</v>
      </c>
      <c r="I25" s="54">
        <v>157300</v>
      </c>
      <c r="J25" s="54">
        <v>0</v>
      </c>
      <c r="K25" s="54">
        <f t="shared" si="22"/>
        <v>157300</v>
      </c>
      <c r="L25" s="54">
        <f t="shared" si="13"/>
        <v>40.889004419027813</v>
      </c>
      <c r="M25" s="54">
        <v>157300</v>
      </c>
      <c r="N25" s="54">
        <f t="shared" si="14"/>
        <v>40.889004419027813</v>
      </c>
      <c r="O25" s="54">
        <v>157300</v>
      </c>
      <c r="P25" s="54">
        <f t="shared" si="23"/>
        <v>100</v>
      </c>
      <c r="Q25" s="54">
        <f t="shared" si="24"/>
        <v>0</v>
      </c>
      <c r="R25" s="54">
        <v>333480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f t="shared" si="26"/>
        <v>0</v>
      </c>
      <c r="Y25" s="54">
        <f t="shared" si="25"/>
        <v>0</v>
      </c>
      <c r="Z25" s="54">
        <f t="shared" si="18"/>
        <v>0</v>
      </c>
      <c r="AA25" s="54">
        <f t="shared" si="2"/>
        <v>0</v>
      </c>
      <c r="AB25" s="61"/>
      <c r="AC25" s="54">
        <f t="shared" si="32"/>
        <v>333480</v>
      </c>
      <c r="AD25" s="54">
        <f t="shared" si="4"/>
        <v>100</v>
      </c>
      <c r="AE25" s="54">
        <f t="shared" si="27"/>
        <v>0</v>
      </c>
      <c r="AF25" s="54" t="e">
        <f t="shared" si="5"/>
        <v>#DIV/0!</v>
      </c>
      <c r="AG25" s="54">
        <v>0</v>
      </c>
      <c r="AH25" s="54">
        <v>0</v>
      </c>
      <c r="AI25" s="56">
        <f t="shared" si="9"/>
        <v>0</v>
      </c>
      <c r="AJ25" s="54" t="e">
        <f t="shared" si="6"/>
        <v>#DIV/0!</v>
      </c>
    </row>
    <row r="26" spans="1:39" s="66" customFormat="1" ht="17.45" customHeight="1">
      <c r="A26" s="144" t="s">
        <v>148</v>
      </c>
      <c r="B26" s="53">
        <v>122863.19</v>
      </c>
      <c r="C26" s="53">
        <v>57380.1</v>
      </c>
      <c r="D26" s="53">
        <f t="shared" si="0"/>
        <v>46.702433820902748</v>
      </c>
      <c r="E26" s="53">
        <v>57380.1</v>
      </c>
      <c r="F26" s="53">
        <f t="shared" si="10"/>
        <v>100</v>
      </c>
      <c r="G26" s="53">
        <f t="shared" si="21"/>
        <v>0</v>
      </c>
      <c r="H26" s="54">
        <v>120000</v>
      </c>
      <c r="I26" s="54">
        <v>146635.6</v>
      </c>
      <c r="J26" s="54">
        <v>0</v>
      </c>
      <c r="K26" s="54">
        <f t="shared" si="22"/>
        <v>146635.6</v>
      </c>
      <c r="L26" s="54">
        <f t="shared" si="13"/>
        <v>122.19633333333333</v>
      </c>
      <c r="M26" s="54">
        <v>146635.6</v>
      </c>
      <c r="N26" s="54">
        <f t="shared" si="14"/>
        <v>122.19633333333333</v>
      </c>
      <c r="O26" s="54">
        <v>146635.6</v>
      </c>
      <c r="P26" s="54">
        <f t="shared" si="23"/>
        <v>100</v>
      </c>
      <c r="Q26" s="54">
        <f t="shared" si="24"/>
        <v>0</v>
      </c>
      <c r="R26" s="54">
        <v>138940</v>
      </c>
      <c r="S26" s="54">
        <v>0</v>
      </c>
      <c r="T26" s="54">
        <v>5230</v>
      </c>
      <c r="U26" s="54">
        <v>0</v>
      </c>
      <c r="V26" s="54">
        <v>7520</v>
      </c>
      <c r="W26" s="54">
        <v>0</v>
      </c>
      <c r="X26" s="54">
        <f t="shared" si="26"/>
        <v>12750</v>
      </c>
      <c r="Y26" s="54">
        <f t="shared" si="25"/>
        <v>0</v>
      </c>
      <c r="Z26" s="54">
        <f t="shared" si="18"/>
        <v>12750</v>
      </c>
      <c r="AA26" s="54">
        <f t="shared" si="2"/>
        <v>9.1766230027349938</v>
      </c>
      <c r="AB26" s="55"/>
      <c r="AC26" s="54">
        <f t="shared" si="32"/>
        <v>126190</v>
      </c>
      <c r="AD26" s="54">
        <f t="shared" si="4"/>
        <v>90.823376997265001</v>
      </c>
      <c r="AE26" s="54">
        <f t="shared" si="27"/>
        <v>12750</v>
      </c>
      <c r="AF26" s="54">
        <f t="shared" si="5"/>
        <v>100</v>
      </c>
      <c r="AG26" s="54">
        <v>5230</v>
      </c>
      <c r="AH26" s="54">
        <v>0</v>
      </c>
      <c r="AI26" s="56">
        <f t="shared" si="9"/>
        <v>5230</v>
      </c>
      <c r="AJ26" s="54">
        <f t="shared" si="6"/>
        <v>41.019607843137258</v>
      </c>
    </row>
    <row r="27" spans="1:39" s="66" customFormat="1" ht="17.45" customHeight="1">
      <c r="A27" s="144" t="s">
        <v>149</v>
      </c>
      <c r="B27" s="53">
        <v>21149.59</v>
      </c>
      <c r="C27" s="53">
        <v>0</v>
      </c>
      <c r="D27" s="53">
        <f t="shared" si="0"/>
        <v>0</v>
      </c>
      <c r="E27" s="53">
        <v>0</v>
      </c>
      <c r="F27" s="53" t="e">
        <f t="shared" si="10"/>
        <v>#DIV/0!</v>
      </c>
      <c r="G27" s="53">
        <f t="shared" si="21"/>
        <v>0</v>
      </c>
      <c r="H27" s="54">
        <v>2000</v>
      </c>
      <c r="I27" s="54">
        <v>2000</v>
      </c>
      <c r="J27" s="54">
        <v>650</v>
      </c>
      <c r="K27" s="54">
        <f t="shared" si="22"/>
        <v>2650</v>
      </c>
      <c r="L27" s="54">
        <f t="shared" si="13"/>
        <v>132.5</v>
      </c>
      <c r="M27" s="54">
        <v>2650</v>
      </c>
      <c r="N27" s="54">
        <f t="shared" si="14"/>
        <v>132.5</v>
      </c>
      <c r="O27" s="54">
        <v>2650</v>
      </c>
      <c r="P27" s="54">
        <f t="shared" si="23"/>
        <v>100</v>
      </c>
      <c r="Q27" s="54">
        <f t="shared" si="24"/>
        <v>0</v>
      </c>
      <c r="R27" s="54">
        <v>20000</v>
      </c>
      <c r="S27" s="54">
        <v>0</v>
      </c>
      <c r="T27" s="54">
        <v>20000</v>
      </c>
      <c r="U27" s="54">
        <v>15920</v>
      </c>
      <c r="V27" s="54">
        <v>0</v>
      </c>
      <c r="W27" s="54">
        <v>0</v>
      </c>
      <c r="X27" s="54">
        <f t="shared" si="26"/>
        <v>20000</v>
      </c>
      <c r="Y27" s="54">
        <f t="shared" si="25"/>
        <v>15920</v>
      </c>
      <c r="Z27" s="54">
        <f t="shared" si="18"/>
        <v>35920</v>
      </c>
      <c r="AA27" s="54">
        <f t="shared" si="2"/>
        <v>179.6</v>
      </c>
      <c r="AB27" s="55"/>
      <c r="AC27" s="187">
        <f t="shared" si="32"/>
        <v>-15920</v>
      </c>
      <c r="AD27" s="187">
        <f t="shared" si="4"/>
        <v>-79.599999999999994</v>
      </c>
      <c r="AE27" s="54">
        <f t="shared" si="27"/>
        <v>35920</v>
      </c>
      <c r="AF27" s="54">
        <f t="shared" si="5"/>
        <v>100</v>
      </c>
      <c r="AG27" s="54">
        <v>0</v>
      </c>
      <c r="AH27" s="54">
        <v>15920</v>
      </c>
      <c r="AI27" s="56">
        <f t="shared" si="9"/>
        <v>15920</v>
      </c>
      <c r="AJ27" s="54">
        <f t="shared" si="6"/>
        <v>44.320712694877507</v>
      </c>
      <c r="AM27" s="188"/>
    </row>
    <row r="28" spans="1:39" s="66" customFormat="1" ht="17.100000000000001" customHeight="1">
      <c r="A28" s="144" t="s">
        <v>150</v>
      </c>
      <c r="B28" s="53">
        <v>0</v>
      </c>
      <c r="C28" s="53">
        <v>0</v>
      </c>
      <c r="D28" s="53" t="e">
        <f t="shared" si="0"/>
        <v>#DIV/0!</v>
      </c>
      <c r="E28" s="53">
        <v>0</v>
      </c>
      <c r="F28" s="53" t="e">
        <f t="shared" si="10"/>
        <v>#DIV/0!</v>
      </c>
      <c r="G28" s="53">
        <f t="shared" si="21"/>
        <v>0</v>
      </c>
      <c r="H28" s="54">
        <v>152520</v>
      </c>
      <c r="I28" s="54">
        <v>152520</v>
      </c>
      <c r="J28" s="54">
        <v>155285</v>
      </c>
      <c r="K28" s="54">
        <f t="shared" si="22"/>
        <v>307805</v>
      </c>
      <c r="L28" s="54">
        <f t="shared" si="13"/>
        <v>201.81287699973774</v>
      </c>
      <c r="M28" s="54">
        <v>307805</v>
      </c>
      <c r="N28" s="54">
        <f t="shared" si="14"/>
        <v>201.81287699973774</v>
      </c>
      <c r="O28" s="54">
        <v>307805</v>
      </c>
      <c r="P28" s="54">
        <f t="shared" si="23"/>
        <v>100</v>
      </c>
      <c r="Q28" s="54">
        <f t="shared" si="24"/>
        <v>0</v>
      </c>
      <c r="R28" s="54">
        <v>697767.5</v>
      </c>
      <c r="S28" s="54">
        <v>0</v>
      </c>
      <c r="T28" s="54">
        <v>3990</v>
      </c>
      <c r="U28" s="54">
        <v>0</v>
      </c>
      <c r="V28" s="54">
        <v>0</v>
      </c>
      <c r="W28" s="54">
        <v>0</v>
      </c>
      <c r="X28" s="54">
        <f t="shared" si="26"/>
        <v>3990</v>
      </c>
      <c r="Y28" s="54">
        <f t="shared" si="25"/>
        <v>0</v>
      </c>
      <c r="Z28" s="54">
        <f t="shared" si="18"/>
        <v>3990</v>
      </c>
      <c r="AA28" s="54">
        <f t="shared" si="2"/>
        <v>0.57182370918679937</v>
      </c>
      <c r="AB28" s="55"/>
      <c r="AC28" s="54">
        <f t="shared" si="32"/>
        <v>693777.5</v>
      </c>
      <c r="AD28" s="54">
        <f t="shared" si="4"/>
        <v>99.428176290813198</v>
      </c>
      <c r="AE28" s="54">
        <f t="shared" si="27"/>
        <v>3990</v>
      </c>
      <c r="AF28" s="54">
        <f t="shared" si="5"/>
        <v>100</v>
      </c>
      <c r="AG28" s="54">
        <v>0</v>
      </c>
      <c r="AH28" s="54">
        <v>3990</v>
      </c>
      <c r="AI28" s="56">
        <f t="shared" si="9"/>
        <v>3990</v>
      </c>
      <c r="AJ28" s="54">
        <f t="shared" si="6"/>
        <v>100</v>
      </c>
    </row>
    <row r="29" spans="1:39" s="41" customFormat="1" ht="17.45" customHeight="1">
      <c r="A29" s="63" t="s">
        <v>33</v>
      </c>
      <c r="B29" s="47">
        <f>B9+B16</f>
        <v>24008038.030000001</v>
      </c>
      <c r="C29" s="47">
        <f>C9+C16</f>
        <v>13122979.829999998</v>
      </c>
      <c r="D29" s="47">
        <f t="shared" si="0"/>
        <v>54.660775751861792</v>
      </c>
      <c r="E29" s="47">
        <f>E9+E16</f>
        <v>13122979.829999998</v>
      </c>
      <c r="F29" s="47">
        <f t="shared" si="10"/>
        <v>100</v>
      </c>
      <c r="G29" s="49">
        <f>G9+G16</f>
        <v>0</v>
      </c>
      <c r="H29" s="49">
        <f>H9+H16</f>
        <v>28141375.189999998</v>
      </c>
      <c r="I29" s="49">
        <f>I9+I16</f>
        <v>26387207.049999997</v>
      </c>
      <c r="J29" s="49">
        <f>J9+J16</f>
        <v>1248396.08</v>
      </c>
      <c r="K29" s="49">
        <f>K9+K16</f>
        <v>27635603.129999995</v>
      </c>
      <c r="L29" s="49">
        <f t="shared" si="13"/>
        <v>98.202745755723669</v>
      </c>
      <c r="M29" s="49">
        <f>M9+M16</f>
        <v>27635603.129999995</v>
      </c>
      <c r="N29" s="49">
        <f t="shared" si="14"/>
        <v>98.202745755723669</v>
      </c>
      <c r="O29" s="49">
        <f>O9+O16</f>
        <v>25351074.460000001</v>
      </c>
      <c r="P29" s="49">
        <f t="shared" si="23"/>
        <v>91.733385881779398</v>
      </c>
      <c r="Q29" s="49">
        <f t="shared" ref="Q29:W29" si="33">Q9+Q16</f>
        <v>2284528.6699999981</v>
      </c>
      <c r="R29" s="49">
        <f t="shared" si="33"/>
        <v>30925874.370000001</v>
      </c>
      <c r="S29" s="49">
        <f t="shared" si="33"/>
        <v>3526955.8199999994</v>
      </c>
      <c r="T29" s="49">
        <f t="shared" si="33"/>
        <v>4413059.2899999991</v>
      </c>
      <c r="U29" s="49">
        <f t="shared" si="33"/>
        <v>15920</v>
      </c>
      <c r="V29" s="49">
        <f t="shared" si="33"/>
        <v>2618695.1800000002</v>
      </c>
      <c r="W29" s="49">
        <f t="shared" si="33"/>
        <v>0</v>
      </c>
      <c r="X29" s="49">
        <f>T29+V29</f>
        <v>7031754.4699999988</v>
      </c>
      <c r="Y29" s="49">
        <f>U29+W29</f>
        <v>15920</v>
      </c>
      <c r="Z29" s="49">
        <f>X29+Y29</f>
        <v>7047674.4699999988</v>
      </c>
      <c r="AA29" s="49">
        <f t="shared" si="2"/>
        <v>22.788925498697221</v>
      </c>
      <c r="AB29" s="60"/>
      <c r="AC29" s="49">
        <f t="shared" si="32"/>
        <v>23878199.900000002</v>
      </c>
      <c r="AD29" s="49">
        <f t="shared" si="4"/>
        <v>77.211074501302775</v>
      </c>
      <c r="AE29" s="49">
        <f>AE9+AE16</f>
        <v>7047674.4699999997</v>
      </c>
      <c r="AF29" s="49">
        <f t="shared" si="5"/>
        <v>100.00000000000001</v>
      </c>
      <c r="AG29" s="49">
        <f>AG9+AG16</f>
        <v>179629.4</v>
      </c>
      <c r="AH29" s="49">
        <f>AH9+AH16</f>
        <v>502724.1</v>
      </c>
      <c r="AI29" s="48">
        <f t="shared" si="9"/>
        <v>682353.5</v>
      </c>
      <c r="AJ29" s="49">
        <f t="shared" si="6"/>
        <v>9.681966766549591</v>
      </c>
      <c r="AL29" s="197"/>
    </row>
    <row r="30" spans="1:39" s="66" customFormat="1" ht="17.45" customHeight="1">
      <c r="C30" s="67"/>
      <c r="D30" s="67"/>
      <c r="H30" s="153"/>
      <c r="I30" s="153"/>
      <c r="J30" s="153"/>
      <c r="K30" s="153"/>
      <c r="L30" s="153"/>
      <c r="M30" s="67"/>
      <c r="N30" s="67"/>
      <c r="R30" s="65"/>
      <c r="S30" s="57"/>
      <c r="W30" s="57"/>
      <c r="X30" s="57"/>
      <c r="Y30" s="57"/>
      <c r="Z30" s="57"/>
      <c r="AA30" s="64"/>
      <c r="AB30" s="44"/>
      <c r="AC30" s="57"/>
      <c r="AD30" s="64"/>
      <c r="AE30" s="64"/>
      <c r="AF30" s="67"/>
      <c r="AG30" s="57"/>
      <c r="AH30" s="57"/>
      <c r="AI30" s="57"/>
      <c r="AJ30" s="57"/>
    </row>
    <row r="32" spans="1:39" s="129" customFormat="1" ht="17.45" customHeight="1">
      <c r="A32" s="128" t="s">
        <v>58</v>
      </c>
      <c r="C32" s="221"/>
      <c r="D32" s="221"/>
      <c r="M32" s="221"/>
      <c r="N32" s="221"/>
      <c r="T32" s="130"/>
      <c r="U32" s="130"/>
      <c r="V32" s="130"/>
      <c r="AA32" s="131"/>
      <c r="AB32" s="132"/>
      <c r="AC32" s="222" t="s">
        <v>37</v>
      </c>
      <c r="AD32" s="222"/>
      <c r="AE32" s="221" t="s">
        <v>38</v>
      </c>
      <c r="AF32" s="221"/>
    </row>
    <row r="33" spans="1:44" s="129" customFormat="1" ht="21" customHeight="1">
      <c r="A33" s="133" t="s">
        <v>117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L33" s="131"/>
      <c r="AM33" s="132"/>
      <c r="AN33" s="132"/>
      <c r="AO33" s="132"/>
      <c r="AP33" s="131"/>
      <c r="AQ33" s="131"/>
    </row>
    <row r="34" spans="1:44" s="129" customFormat="1" ht="21" customHeight="1">
      <c r="A34" s="133" t="s">
        <v>116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</row>
    <row r="35" spans="1:44" s="129" customFormat="1" ht="21" customHeight="1">
      <c r="A35" s="133" t="s">
        <v>151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</row>
    <row r="36" spans="1:44" s="129" customFormat="1" ht="21" customHeight="1">
      <c r="A36" s="134" t="s">
        <v>127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</row>
    <row r="37" spans="1:44" s="129" customFormat="1" ht="21" customHeight="1">
      <c r="A37" s="134" t="s">
        <v>128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</row>
    <row r="38" spans="1:44" s="129" customFormat="1" ht="21" customHeight="1">
      <c r="A38" s="134" t="s">
        <v>129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</row>
    <row r="39" spans="1:44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</row>
    <row r="40" spans="1:44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</row>
    <row r="41" spans="1:44" s="129" customFormat="1" ht="21" customHeight="1">
      <c r="A41" s="134" t="s">
        <v>130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</row>
    <row r="42" spans="1:44" s="129" customFormat="1" ht="21" customHeight="1">
      <c r="A42" s="134" t="s">
        <v>131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</row>
    <row r="43" spans="1:44" s="129" customFormat="1" ht="21" customHeight="1">
      <c r="A43" s="134" t="s">
        <v>132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</row>
    <row r="44" spans="1:44" s="129" customFormat="1" ht="21" customHeight="1">
      <c r="A44" s="134" t="s">
        <v>133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</row>
    <row r="45" spans="1:44" s="129" customFormat="1" ht="21" customHeight="1">
      <c r="A45" s="134" t="s">
        <v>137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</row>
    <row r="46" spans="1:44" s="129" customFormat="1" ht="21" customHeight="1">
      <c r="A46" s="134" t="s">
        <v>138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</row>
    <row r="47" spans="1:44" s="129" customFormat="1" ht="21" customHeight="1">
      <c r="A47" s="136" t="s">
        <v>139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</row>
    <row r="48" spans="1:44" ht="21" customHeight="1">
      <c r="A48" s="112" t="s">
        <v>76</v>
      </c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69"/>
      <c r="AL48" s="69"/>
      <c r="AM48" s="69"/>
      <c r="AN48" s="69"/>
      <c r="AO48" s="69"/>
      <c r="AP48" s="69"/>
      <c r="AQ48" s="69"/>
      <c r="AR48" s="69"/>
    </row>
    <row r="49" spans="8:36" ht="17.45" customHeight="1"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8:36" ht="17.45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X8:AA8"/>
    <mergeCell ref="AC8:AD8"/>
    <mergeCell ref="AE8:AF8"/>
    <mergeCell ref="AG8:AJ8"/>
    <mergeCell ref="AC32:AD32"/>
    <mergeCell ref="AE32:AF32"/>
    <mergeCell ref="H4:Q4"/>
    <mergeCell ref="I5:L5"/>
    <mergeCell ref="M5:N5"/>
    <mergeCell ref="O5:P5"/>
    <mergeCell ref="I6:J6"/>
    <mergeCell ref="K6:K7"/>
    <mergeCell ref="M6:N6"/>
    <mergeCell ref="O6:P6"/>
    <mergeCell ref="AC5:AD5"/>
    <mergeCell ref="AE5:AF5"/>
    <mergeCell ref="AG5:AJ5"/>
    <mergeCell ref="X6:Y6"/>
    <mergeCell ref="Z6:Z7"/>
    <mergeCell ref="AE6:AF6"/>
    <mergeCell ref="AI6:AJ6"/>
    <mergeCell ref="A4:A8"/>
    <mergeCell ref="B4:G4"/>
    <mergeCell ref="C5:D5"/>
    <mergeCell ref="E5:F5"/>
    <mergeCell ref="V5:W5"/>
    <mergeCell ref="C6:D6"/>
    <mergeCell ref="E6:F6"/>
    <mergeCell ref="T6:U6"/>
    <mergeCell ref="V6:W6"/>
    <mergeCell ref="K8:L8"/>
    <mergeCell ref="M8:N8"/>
    <mergeCell ref="O8:P8"/>
    <mergeCell ref="R4:AJ4"/>
    <mergeCell ref="T5:U5"/>
    <mergeCell ref="X5:AA5"/>
    <mergeCell ref="AB5:AB6"/>
    <mergeCell ref="C32:D32"/>
    <mergeCell ref="C8:D8"/>
    <mergeCell ref="E8:F8"/>
    <mergeCell ref="T8:U8"/>
    <mergeCell ref="V8:W8"/>
    <mergeCell ref="M32:N32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AW50"/>
  <sheetViews>
    <sheetView zoomScale="80" zoomScaleNormal="80" workbookViewId="0">
      <pane xSplit="1" ySplit="8" topLeftCell="AB9" activePane="bottomRight" state="frozen"/>
      <selection pane="topRight" activeCell="B1" sqref="B1"/>
      <selection pane="bottomLeft" activeCell="A9" sqref="A9"/>
      <selection pane="bottomRight" activeCell="AI37" sqref="AI37"/>
    </sheetView>
  </sheetViews>
  <sheetFormatPr defaultColWidth="9" defaultRowHeight="17.45" customHeight="1"/>
  <cols>
    <col min="1" max="1" width="28.625" style="57" bestFit="1" customWidth="1"/>
    <col min="2" max="2" width="18.125" style="57" hidden="1" customWidth="1"/>
    <col min="3" max="3" width="18.125" style="64" hidden="1" customWidth="1"/>
    <col min="4" max="4" width="9.375" style="64" hidden="1" customWidth="1"/>
    <col min="5" max="5" width="17.625" style="57" hidden="1" customWidth="1"/>
    <col min="6" max="6" width="9.125" style="57" hidden="1" customWidth="1"/>
    <col min="7" max="7" width="14.75" style="57" hidden="1" customWidth="1"/>
    <col min="8" max="8" width="20.5" style="57" customWidth="1"/>
    <col min="9" max="9" width="20.125" style="57" bestFit="1" customWidth="1"/>
    <col min="10" max="10" width="17" style="57" bestFit="1" customWidth="1"/>
    <col min="11" max="11" width="20.125" style="57" bestFit="1" customWidth="1"/>
    <col min="12" max="12" width="9.75" style="57" bestFit="1" customWidth="1"/>
    <col min="13" max="13" width="15.625" style="64" bestFit="1" customWidth="1"/>
    <col min="14" max="14" width="9.75" style="64" bestFit="1" customWidth="1"/>
    <col min="15" max="15" width="19.625" style="57" customWidth="1"/>
    <col min="16" max="16" width="9.75" style="57" bestFit="1" customWidth="1"/>
    <col min="17" max="17" width="22.625" style="57" customWidth="1"/>
    <col min="18" max="18" width="20.5" style="57" customWidth="1"/>
    <col min="19" max="19" width="17.125" style="57" customWidth="1"/>
    <col min="20" max="20" width="14.375" style="66" bestFit="1" customWidth="1"/>
    <col min="21" max="21" width="9.25" style="66" bestFit="1" customWidth="1"/>
    <col min="22" max="22" width="19.625" style="66" customWidth="1"/>
    <col min="23" max="23" width="9.25" style="57" bestFit="1" customWidth="1"/>
    <col min="24" max="26" width="19.625" style="57" customWidth="1"/>
    <col min="27" max="27" width="10" style="64" bestFit="1" customWidth="1"/>
    <col min="28" max="28" width="16.875" style="44" bestFit="1" customWidth="1"/>
    <col min="29" max="29" width="19.75" style="57" bestFit="1" customWidth="1"/>
    <col min="30" max="30" width="10" style="64" bestFit="1" customWidth="1"/>
    <col min="31" max="32" width="19.125" style="64" customWidth="1"/>
    <col min="33" max="33" width="19.625" style="57" customWidth="1"/>
    <col min="34" max="34" width="16.25" style="57" bestFit="1" customWidth="1"/>
    <col min="35" max="35" width="18.875" style="57" customWidth="1"/>
    <col min="36" max="36" width="10.5" style="57" bestFit="1" customWidth="1"/>
    <col min="37" max="16384" width="9" style="57"/>
  </cols>
  <sheetData>
    <row r="1" spans="1:36" s="40" customFormat="1" ht="17.45" customHeight="1">
      <c r="A1" s="40" t="s">
        <v>104</v>
      </c>
      <c r="T1" s="41"/>
      <c r="U1" s="41"/>
      <c r="V1" s="41"/>
    </row>
    <row r="2" spans="1:36" s="40" customFormat="1" ht="17.45" customHeight="1">
      <c r="A2" s="40" t="s">
        <v>86</v>
      </c>
      <c r="T2" s="41"/>
      <c r="U2" s="41"/>
      <c r="V2" s="41"/>
    </row>
    <row r="3" spans="1:36" s="40" customFormat="1" ht="17.45" customHeight="1">
      <c r="A3" s="42" t="s">
        <v>159</v>
      </c>
      <c r="B3" s="42"/>
      <c r="C3" s="42"/>
      <c r="D3" s="42"/>
      <c r="E3" s="42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 ht="17.45" customHeight="1">
      <c r="A4" s="205" t="s">
        <v>0</v>
      </c>
      <c r="B4" s="256" t="s">
        <v>56</v>
      </c>
      <c r="C4" s="256"/>
      <c r="D4" s="256"/>
      <c r="E4" s="256"/>
      <c r="F4" s="256"/>
      <c r="G4" s="162"/>
      <c r="H4" s="236" t="s">
        <v>55</v>
      </c>
      <c r="I4" s="237"/>
      <c r="J4" s="237"/>
      <c r="K4" s="237"/>
      <c r="L4" s="237"/>
      <c r="M4" s="237"/>
      <c r="N4" s="237"/>
      <c r="O4" s="237"/>
      <c r="P4" s="237"/>
      <c r="Q4" s="238"/>
      <c r="R4" s="206"/>
      <c r="S4" s="206"/>
      <c r="T4" s="207"/>
      <c r="U4" s="207"/>
      <c r="V4" s="207"/>
      <c r="W4" s="207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</row>
    <row r="5" spans="1:36" s="51" customFormat="1" ht="17.45" customHeight="1">
      <c r="A5" s="205"/>
      <c r="B5" s="72" t="s">
        <v>1</v>
      </c>
      <c r="C5" s="253" t="s">
        <v>5</v>
      </c>
      <c r="D5" s="254"/>
      <c r="E5" s="254" t="s">
        <v>50</v>
      </c>
      <c r="F5" s="255"/>
      <c r="G5" s="107" t="s">
        <v>94</v>
      </c>
      <c r="H5" s="108" t="s">
        <v>1</v>
      </c>
      <c r="I5" s="239" t="s">
        <v>46</v>
      </c>
      <c r="J5" s="239"/>
      <c r="K5" s="239"/>
      <c r="L5" s="240"/>
      <c r="M5" s="245" t="s">
        <v>5</v>
      </c>
      <c r="N5" s="246"/>
      <c r="O5" s="246" t="s">
        <v>50</v>
      </c>
      <c r="P5" s="242"/>
      <c r="Q5" s="109" t="s">
        <v>94</v>
      </c>
      <c r="R5" s="110" t="s">
        <v>1</v>
      </c>
      <c r="S5" s="111" t="s">
        <v>4</v>
      </c>
      <c r="T5" s="211" t="s">
        <v>2</v>
      </c>
      <c r="U5" s="212"/>
      <c r="V5" s="211" t="s">
        <v>2</v>
      </c>
      <c r="W5" s="213"/>
      <c r="X5" s="214" t="s">
        <v>46</v>
      </c>
      <c r="Y5" s="214"/>
      <c r="Z5" s="214"/>
      <c r="AA5" s="215"/>
      <c r="AB5" s="216" t="s">
        <v>3</v>
      </c>
      <c r="AC5" s="204" t="s">
        <v>48</v>
      </c>
      <c r="AD5" s="204"/>
      <c r="AE5" s="218" t="s">
        <v>115</v>
      </c>
      <c r="AF5" s="211"/>
      <c r="AG5" s="204" t="s">
        <v>114</v>
      </c>
      <c r="AH5" s="204"/>
      <c r="AI5" s="204"/>
      <c r="AJ5" s="204"/>
    </row>
    <row r="6" spans="1:36" s="81" customFormat="1" ht="17.45" customHeight="1">
      <c r="A6" s="205"/>
      <c r="B6" s="76" t="s">
        <v>6</v>
      </c>
      <c r="C6" s="219" t="s">
        <v>49</v>
      </c>
      <c r="D6" s="220"/>
      <c r="E6" s="219" t="s">
        <v>92</v>
      </c>
      <c r="F6" s="228"/>
      <c r="G6" s="77" t="s">
        <v>93</v>
      </c>
      <c r="H6" s="78" t="s">
        <v>106</v>
      </c>
      <c r="I6" s="241" t="s">
        <v>45</v>
      </c>
      <c r="J6" s="242"/>
      <c r="K6" s="243" t="s">
        <v>47</v>
      </c>
      <c r="L6" s="79" t="s">
        <v>44</v>
      </c>
      <c r="M6" s="247" t="s">
        <v>108</v>
      </c>
      <c r="N6" s="248"/>
      <c r="O6" s="247" t="s">
        <v>191</v>
      </c>
      <c r="P6" s="249"/>
      <c r="Q6" s="80" t="s">
        <v>93</v>
      </c>
      <c r="R6" s="95" t="s">
        <v>111</v>
      </c>
      <c r="S6" s="96" t="s">
        <v>112</v>
      </c>
      <c r="T6" s="224" t="s">
        <v>158</v>
      </c>
      <c r="U6" s="250"/>
      <c r="V6" s="224" t="s">
        <v>178</v>
      </c>
      <c r="W6" s="225"/>
      <c r="X6" s="212" t="s">
        <v>45</v>
      </c>
      <c r="Y6" s="213"/>
      <c r="Z6" s="207" t="s">
        <v>47</v>
      </c>
      <c r="AA6" s="97" t="s">
        <v>44</v>
      </c>
      <c r="AB6" s="217"/>
      <c r="AC6" s="95" t="s">
        <v>45</v>
      </c>
      <c r="AD6" s="97" t="s">
        <v>44</v>
      </c>
      <c r="AE6" s="224" t="s">
        <v>134</v>
      </c>
      <c r="AF6" s="225"/>
      <c r="AG6" s="98" t="s">
        <v>136</v>
      </c>
      <c r="AH6" s="198" t="s">
        <v>179</v>
      </c>
      <c r="AI6" s="204" t="s">
        <v>113</v>
      </c>
      <c r="AJ6" s="204"/>
    </row>
    <row r="7" spans="1:36" s="51" customFormat="1" ht="17.45" customHeight="1">
      <c r="A7" s="205"/>
      <c r="B7" s="82"/>
      <c r="C7" s="83" t="s">
        <v>8</v>
      </c>
      <c r="D7" s="72" t="s">
        <v>44</v>
      </c>
      <c r="E7" s="83" t="s">
        <v>8</v>
      </c>
      <c r="F7" s="73" t="s">
        <v>44</v>
      </c>
      <c r="G7" s="84" t="s">
        <v>105</v>
      </c>
      <c r="H7" s="85"/>
      <c r="I7" s="86" t="s">
        <v>35</v>
      </c>
      <c r="J7" s="86" t="s">
        <v>34</v>
      </c>
      <c r="K7" s="244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223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51" customFormat="1" ht="17.45" customHeight="1">
      <c r="A8" s="205"/>
      <c r="B8" s="162" t="s">
        <v>9</v>
      </c>
      <c r="C8" s="256" t="s">
        <v>10</v>
      </c>
      <c r="D8" s="256"/>
      <c r="E8" s="256" t="s">
        <v>11</v>
      </c>
      <c r="F8" s="256"/>
      <c r="G8" s="90" t="s">
        <v>43</v>
      </c>
      <c r="H8" s="91" t="s">
        <v>12</v>
      </c>
      <c r="I8" s="91" t="s">
        <v>13</v>
      </c>
      <c r="J8" s="91" t="s">
        <v>52</v>
      </c>
      <c r="K8" s="231" t="s">
        <v>109</v>
      </c>
      <c r="L8" s="232"/>
      <c r="M8" s="231" t="s">
        <v>36</v>
      </c>
      <c r="N8" s="232"/>
      <c r="O8" s="231" t="s">
        <v>118</v>
      </c>
      <c r="P8" s="232"/>
      <c r="Q8" s="91" t="s">
        <v>65</v>
      </c>
      <c r="R8" s="105" t="s">
        <v>66</v>
      </c>
      <c r="S8" s="105" t="s">
        <v>119</v>
      </c>
      <c r="T8" s="200" t="s">
        <v>120</v>
      </c>
      <c r="U8" s="202"/>
      <c r="V8" s="200" t="s">
        <v>121</v>
      </c>
      <c r="W8" s="202"/>
      <c r="X8" s="200" t="s">
        <v>122</v>
      </c>
      <c r="Y8" s="201"/>
      <c r="Z8" s="201"/>
      <c r="AA8" s="202"/>
      <c r="AB8" s="105" t="s">
        <v>123</v>
      </c>
      <c r="AC8" s="200" t="s">
        <v>124</v>
      </c>
      <c r="AD8" s="202"/>
      <c r="AE8" s="203" t="s">
        <v>125</v>
      </c>
      <c r="AF8" s="203"/>
      <c r="AG8" s="200" t="s">
        <v>126</v>
      </c>
      <c r="AH8" s="201"/>
      <c r="AI8" s="201"/>
      <c r="AJ8" s="202"/>
    </row>
    <row r="9" spans="1:36" s="51" customFormat="1" ht="17.45" customHeight="1">
      <c r="A9" s="116" t="s">
        <v>14</v>
      </c>
      <c r="B9" s="117">
        <f>SUM(B10:B15)</f>
        <v>73437242.599999994</v>
      </c>
      <c r="C9" s="117">
        <f>SUM(C10:C15)</f>
        <v>72903388.88000001</v>
      </c>
      <c r="D9" s="120">
        <f t="shared" ref="D9:D29" si="0">C9*100/B9</f>
        <v>99.273047705633786</v>
      </c>
      <c r="E9" s="117">
        <f>SUM(E10:E15)</f>
        <v>72903388.879999995</v>
      </c>
      <c r="F9" s="120">
        <f t="shared" ref="F9:F29" si="1">E9*100/C9</f>
        <v>99.999999999999986</v>
      </c>
      <c r="G9" s="48">
        <f>SUM(G10:G15)</f>
        <v>0</v>
      </c>
      <c r="H9" s="48">
        <f>SUM(H10:H15)</f>
        <v>88144670.959999993</v>
      </c>
      <c r="I9" s="48">
        <f>SUM(I10:I15)</f>
        <v>77134146.999999985</v>
      </c>
      <c r="J9" s="48">
        <f>SUM(J10:J15)</f>
        <v>528020.77</v>
      </c>
      <c r="K9" s="48">
        <f>SUM(K10:K15)</f>
        <v>77662167.769999996</v>
      </c>
      <c r="L9" s="49">
        <f>K9*100/H9</f>
        <v>88.107615496395752</v>
      </c>
      <c r="M9" s="48">
        <f>SUM(M10:M15)</f>
        <v>77662167.769999996</v>
      </c>
      <c r="N9" s="49">
        <f>M9*100/H9</f>
        <v>88.107615496395752</v>
      </c>
      <c r="O9" s="48">
        <f>SUM(O10:O15)</f>
        <v>68711790.439999998</v>
      </c>
      <c r="P9" s="49">
        <f t="shared" ref="P9:P29" si="2">O9*100/M9</f>
        <v>88.475241437366336</v>
      </c>
      <c r="Q9" s="48">
        <f t="shared" ref="Q9:W9" si="3">SUM(Q10:Q15)</f>
        <v>8950377.3299999926</v>
      </c>
      <c r="R9" s="48">
        <f t="shared" si="3"/>
        <v>93635138.219999999</v>
      </c>
      <c r="S9" s="48">
        <f t="shared" si="3"/>
        <v>13546333.930000002</v>
      </c>
      <c r="T9" s="48">
        <f t="shared" si="3"/>
        <v>8565236.2100000009</v>
      </c>
      <c r="U9" s="50">
        <f t="shared" si="3"/>
        <v>0</v>
      </c>
      <c r="V9" s="48">
        <f t="shared" si="3"/>
        <v>6444032.790000001</v>
      </c>
      <c r="W9" s="48">
        <f t="shared" si="3"/>
        <v>0</v>
      </c>
      <c r="X9" s="49">
        <f>T9+V9</f>
        <v>15009269.000000002</v>
      </c>
      <c r="Y9" s="49">
        <f>U9+W9</f>
        <v>0</v>
      </c>
      <c r="Z9" s="49">
        <f>X9+Y9</f>
        <v>15009269.000000002</v>
      </c>
      <c r="AA9" s="49">
        <f t="shared" ref="AA9:AA29" si="4">Z9*100/R9</f>
        <v>16.029526185709305</v>
      </c>
      <c r="AB9" s="48"/>
      <c r="AC9" s="49">
        <f>R9-Z9</f>
        <v>78625869.219999999</v>
      </c>
      <c r="AD9" s="49">
        <f t="shared" ref="AD9:AD29" si="5">AC9*100/R9</f>
        <v>83.970473814290699</v>
      </c>
      <c r="AE9" s="48">
        <f>SUM(AE10:AE15)</f>
        <v>15009269</v>
      </c>
      <c r="AF9" s="49">
        <f>AE9*100/Z9</f>
        <v>99.999999999999986</v>
      </c>
      <c r="AG9" s="48">
        <f>SUM(AG10:AG15)</f>
        <v>0</v>
      </c>
      <c r="AH9" s="48">
        <f>SUM(AH10:AH15)</f>
        <v>0</v>
      </c>
      <c r="AI9" s="48">
        <f>SUM(AI10:AI15)</f>
        <v>0</v>
      </c>
      <c r="AJ9" s="49">
        <f t="shared" ref="AJ9:AJ29" si="6">AI9*100/AE9</f>
        <v>0</v>
      </c>
    </row>
    <row r="10" spans="1:36" ht="17.45" customHeight="1">
      <c r="A10" s="52" t="s">
        <v>15</v>
      </c>
      <c r="B10" s="121">
        <v>42728807</v>
      </c>
      <c r="C10" s="121">
        <v>39986246.710000001</v>
      </c>
      <c r="D10" s="121">
        <f t="shared" si="0"/>
        <v>93.58147235423634</v>
      </c>
      <c r="E10" s="121">
        <v>39986246.710000001</v>
      </c>
      <c r="F10" s="121">
        <f t="shared" si="1"/>
        <v>100</v>
      </c>
      <c r="G10" s="54">
        <f t="shared" ref="G10:G15" si="7">C10-E10</f>
        <v>0</v>
      </c>
      <c r="H10" s="54">
        <v>49809842.950000003</v>
      </c>
      <c r="I10" s="54">
        <v>47807593.039999999</v>
      </c>
      <c r="J10" s="54">
        <v>0</v>
      </c>
      <c r="K10" s="54">
        <f>I10+J10</f>
        <v>47807593.039999999</v>
      </c>
      <c r="L10" s="54">
        <f>K10*100/H10</f>
        <v>95.980212360818129</v>
      </c>
      <c r="M10" s="54">
        <f>K10</f>
        <v>47807593.039999999</v>
      </c>
      <c r="N10" s="54">
        <f>M10*100/H10</f>
        <v>95.980212360818129</v>
      </c>
      <c r="O10" s="54">
        <v>42622321.010000005</v>
      </c>
      <c r="P10" s="54">
        <f t="shared" si="2"/>
        <v>89.15387347432123</v>
      </c>
      <c r="Q10" s="54">
        <f t="shared" ref="Q10:Q15" si="8">M10-O10</f>
        <v>5185272.0299999937</v>
      </c>
      <c r="R10" s="54">
        <v>55023088.270000003</v>
      </c>
      <c r="S10" s="54">
        <v>5456359.3300000001</v>
      </c>
      <c r="T10" s="54">
        <v>5410121.1600000001</v>
      </c>
      <c r="U10" s="54">
        <v>0</v>
      </c>
      <c r="V10" s="54">
        <v>3539356.97</v>
      </c>
      <c r="W10" s="54">
        <v>0</v>
      </c>
      <c r="X10" s="54">
        <f>T10+V10</f>
        <v>8949478.1300000008</v>
      </c>
      <c r="Y10" s="54">
        <f>U10+W10</f>
        <v>0</v>
      </c>
      <c r="Z10" s="54">
        <f>X10+Y10</f>
        <v>8949478.1300000008</v>
      </c>
      <c r="AA10" s="54">
        <f t="shared" si="4"/>
        <v>16.264950607796919</v>
      </c>
      <c r="AB10" s="55"/>
      <c r="AC10" s="54">
        <f t="shared" ref="AC10:AC29" si="9">R10-Z10</f>
        <v>46073610.140000001</v>
      </c>
      <c r="AD10" s="54">
        <f t="shared" si="5"/>
        <v>83.735049392203081</v>
      </c>
      <c r="AE10" s="54">
        <f>Z10</f>
        <v>8949478.1300000008</v>
      </c>
      <c r="AF10" s="54">
        <f t="shared" ref="AF10:AF29" si="10">AE10*100/Z10</f>
        <v>100</v>
      </c>
      <c r="AG10" s="54">
        <v>0</v>
      </c>
      <c r="AH10" s="54">
        <v>0</v>
      </c>
      <c r="AI10" s="56">
        <f t="shared" ref="AI10:AI29" si="11">AG10+AH10</f>
        <v>0</v>
      </c>
      <c r="AJ10" s="54">
        <f t="shared" si="6"/>
        <v>0</v>
      </c>
    </row>
    <row r="11" spans="1:36" ht="17.45" customHeight="1">
      <c r="A11" s="52" t="s">
        <v>16</v>
      </c>
      <c r="B11" s="121">
        <v>681133.3</v>
      </c>
      <c r="C11" s="121">
        <v>881910</v>
      </c>
      <c r="D11" s="121">
        <f t="shared" si="0"/>
        <v>129.47685864132615</v>
      </c>
      <c r="E11" s="121">
        <v>881910</v>
      </c>
      <c r="F11" s="121">
        <f t="shared" si="1"/>
        <v>100</v>
      </c>
      <c r="G11" s="54">
        <f t="shared" si="7"/>
        <v>0</v>
      </c>
      <c r="H11" s="54">
        <v>842330</v>
      </c>
      <c r="I11" s="54">
        <v>733692.4</v>
      </c>
      <c r="J11" s="54">
        <v>0</v>
      </c>
      <c r="K11" s="54">
        <f t="shared" ref="K11:K15" si="12">I11+J11</f>
        <v>733692.4</v>
      </c>
      <c r="L11" s="54">
        <f t="shared" ref="L11:L29" si="13">K11*100/H11</f>
        <v>87.102726959742625</v>
      </c>
      <c r="M11" s="54">
        <f t="shared" ref="M11:M15" si="14">K11</f>
        <v>733692.4</v>
      </c>
      <c r="N11" s="54">
        <f t="shared" ref="N11:N29" si="15">M11*100/H11</f>
        <v>87.102726959742625</v>
      </c>
      <c r="O11" s="54">
        <v>619192.4</v>
      </c>
      <c r="P11" s="54">
        <f t="shared" si="2"/>
        <v>84.394004899055787</v>
      </c>
      <c r="Q11" s="54">
        <f t="shared" si="8"/>
        <v>114500</v>
      </c>
      <c r="R11" s="54">
        <v>803357</v>
      </c>
      <c r="S11" s="54">
        <v>460687.4</v>
      </c>
      <c r="T11" s="54">
        <v>0</v>
      </c>
      <c r="U11" s="54">
        <v>0</v>
      </c>
      <c r="V11" s="54">
        <v>1600</v>
      </c>
      <c r="W11" s="54">
        <v>0</v>
      </c>
      <c r="X11" s="54">
        <f t="shared" ref="X11:Y15" si="16">T11+V11</f>
        <v>1600</v>
      </c>
      <c r="Y11" s="54">
        <f t="shared" si="16"/>
        <v>0</v>
      </c>
      <c r="Z11" s="54">
        <f t="shared" ref="Z11:Z28" si="17">X11+Y11</f>
        <v>1600</v>
      </c>
      <c r="AA11" s="54">
        <f t="shared" si="4"/>
        <v>0.19916425698661991</v>
      </c>
      <c r="AB11" s="55"/>
      <c r="AC11" s="54">
        <f t="shared" si="9"/>
        <v>801757</v>
      </c>
      <c r="AD11" s="54">
        <f t="shared" si="5"/>
        <v>99.80083574301338</v>
      </c>
      <c r="AE11" s="54">
        <f t="shared" ref="AE11:AE28" si="18">Z11</f>
        <v>1600</v>
      </c>
      <c r="AF11" s="54">
        <f t="shared" si="10"/>
        <v>100</v>
      </c>
      <c r="AG11" s="54">
        <v>0</v>
      </c>
      <c r="AH11" s="54">
        <v>0</v>
      </c>
      <c r="AI11" s="56">
        <f t="shared" si="11"/>
        <v>0</v>
      </c>
      <c r="AJ11" s="54">
        <f t="shared" si="6"/>
        <v>0</v>
      </c>
    </row>
    <row r="12" spans="1:36" ht="17.45" customHeight="1">
      <c r="A12" s="52" t="s">
        <v>17</v>
      </c>
      <c r="B12" s="121">
        <v>14557966.300000001</v>
      </c>
      <c r="C12" s="121">
        <v>16296845.82</v>
      </c>
      <c r="D12" s="121">
        <f t="shared" si="0"/>
        <v>111.94452222354711</v>
      </c>
      <c r="E12" s="121">
        <v>16296845.82</v>
      </c>
      <c r="F12" s="121">
        <f t="shared" si="1"/>
        <v>100</v>
      </c>
      <c r="G12" s="54">
        <f t="shared" si="7"/>
        <v>0</v>
      </c>
      <c r="H12" s="54">
        <v>22565627.41</v>
      </c>
      <c r="I12" s="54">
        <v>13921325.08</v>
      </c>
      <c r="J12" s="54">
        <v>0</v>
      </c>
      <c r="K12" s="54">
        <f t="shared" si="12"/>
        <v>13921325.08</v>
      </c>
      <c r="L12" s="54">
        <f t="shared" si="13"/>
        <v>61.692612516639969</v>
      </c>
      <c r="M12" s="54">
        <f t="shared" si="14"/>
        <v>13921325.08</v>
      </c>
      <c r="N12" s="54">
        <f t="shared" si="15"/>
        <v>61.692612516639969</v>
      </c>
      <c r="O12" s="54">
        <v>12546412.18</v>
      </c>
      <c r="P12" s="54">
        <f t="shared" si="2"/>
        <v>90.123692305876389</v>
      </c>
      <c r="Q12" s="54">
        <f t="shared" si="8"/>
        <v>1374912.9000000004</v>
      </c>
      <c r="R12" s="54">
        <v>25545320.600000001</v>
      </c>
      <c r="S12" s="54">
        <v>2877469.98</v>
      </c>
      <c r="T12" s="54">
        <v>2499397.65</v>
      </c>
      <c r="U12" s="54">
        <v>0</v>
      </c>
      <c r="V12" s="54">
        <v>1318484.22</v>
      </c>
      <c r="W12" s="54">
        <v>0</v>
      </c>
      <c r="X12" s="54">
        <f t="shared" si="16"/>
        <v>3817881.87</v>
      </c>
      <c r="Y12" s="54">
        <f t="shared" si="16"/>
        <v>0</v>
      </c>
      <c r="Z12" s="54">
        <f t="shared" si="17"/>
        <v>3817881.87</v>
      </c>
      <c r="AA12" s="54">
        <f t="shared" si="4"/>
        <v>14.945523408306725</v>
      </c>
      <c r="AB12" s="55"/>
      <c r="AC12" s="54">
        <f t="shared" si="9"/>
        <v>21727438.73</v>
      </c>
      <c r="AD12" s="54">
        <f t="shared" si="5"/>
        <v>85.054476591693273</v>
      </c>
      <c r="AE12" s="54">
        <f t="shared" si="18"/>
        <v>3817881.87</v>
      </c>
      <c r="AF12" s="54">
        <f t="shared" si="10"/>
        <v>100</v>
      </c>
      <c r="AG12" s="54">
        <v>0</v>
      </c>
      <c r="AH12" s="54">
        <v>0</v>
      </c>
      <c r="AI12" s="56">
        <f t="shared" si="11"/>
        <v>0</v>
      </c>
      <c r="AJ12" s="54">
        <f t="shared" si="6"/>
        <v>0</v>
      </c>
    </row>
    <row r="13" spans="1:36" ht="31.5">
      <c r="A13" s="58" t="s">
        <v>18</v>
      </c>
      <c r="B13" s="121">
        <v>14969336</v>
      </c>
      <c r="C13" s="121">
        <v>15283950.350000003</v>
      </c>
      <c r="D13" s="121">
        <f t="shared" si="0"/>
        <v>102.1017254873563</v>
      </c>
      <c r="E13" s="121">
        <v>15283950.35</v>
      </c>
      <c r="F13" s="121">
        <f t="shared" si="1"/>
        <v>99.999999999999972</v>
      </c>
      <c r="G13" s="54">
        <f t="shared" si="7"/>
        <v>0</v>
      </c>
      <c r="H13" s="54">
        <v>14217415.6</v>
      </c>
      <c r="I13" s="54">
        <v>14217415.6</v>
      </c>
      <c r="J13" s="54">
        <v>528020.77</v>
      </c>
      <c r="K13" s="54">
        <f t="shared" si="12"/>
        <v>14745436.369999999</v>
      </c>
      <c r="L13" s="54">
        <f t="shared" si="13"/>
        <v>103.71390121000613</v>
      </c>
      <c r="M13" s="54">
        <f t="shared" si="14"/>
        <v>14745436.369999999</v>
      </c>
      <c r="N13" s="177">
        <f t="shared" si="15"/>
        <v>103.71390121000613</v>
      </c>
      <c r="O13" s="54">
        <v>12559923.970000001</v>
      </c>
      <c r="P13" s="54">
        <f t="shared" si="2"/>
        <v>85.1783809908367</v>
      </c>
      <c r="Q13" s="54">
        <f t="shared" si="8"/>
        <v>2185512.3999999985</v>
      </c>
      <c r="R13" s="54">
        <v>11503412.35</v>
      </c>
      <c r="S13" s="54">
        <v>4409062.5</v>
      </c>
      <c r="T13" s="54">
        <v>655717.4</v>
      </c>
      <c r="U13" s="54">
        <v>0</v>
      </c>
      <c r="V13" s="54">
        <v>1501697.6</v>
      </c>
      <c r="W13" s="54">
        <v>0</v>
      </c>
      <c r="X13" s="54">
        <f t="shared" si="16"/>
        <v>2157415</v>
      </c>
      <c r="Y13" s="54">
        <f t="shared" si="16"/>
        <v>0</v>
      </c>
      <c r="Z13" s="54">
        <f t="shared" si="17"/>
        <v>2157415</v>
      </c>
      <c r="AA13" s="54">
        <f t="shared" si="4"/>
        <v>18.754565465959324</v>
      </c>
      <c r="AB13" s="55"/>
      <c r="AC13" s="54">
        <f t="shared" si="9"/>
        <v>9345997.3499999996</v>
      </c>
      <c r="AD13" s="54">
        <f t="shared" si="5"/>
        <v>81.245434534040683</v>
      </c>
      <c r="AE13" s="54">
        <f t="shared" si="18"/>
        <v>2157415</v>
      </c>
      <c r="AF13" s="54">
        <f t="shared" si="10"/>
        <v>100</v>
      </c>
      <c r="AG13" s="54">
        <v>0</v>
      </c>
      <c r="AH13" s="54">
        <v>0</v>
      </c>
      <c r="AI13" s="56">
        <f t="shared" si="11"/>
        <v>0</v>
      </c>
      <c r="AJ13" s="54">
        <f t="shared" si="6"/>
        <v>0</v>
      </c>
    </row>
    <row r="14" spans="1:36" ht="17.45" customHeight="1">
      <c r="A14" s="52" t="s">
        <v>19</v>
      </c>
      <c r="B14" s="121">
        <v>0</v>
      </c>
      <c r="C14" s="121">
        <v>0</v>
      </c>
      <c r="D14" s="121" t="e">
        <f t="shared" si="0"/>
        <v>#DIV/0!</v>
      </c>
      <c r="E14" s="121">
        <v>0</v>
      </c>
      <c r="F14" s="121" t="e">
        <f t="shared" si="1"/>
        <v>#DIV/0!</v>
      </c>
      <c r="G14" s="54">
        <f t="shared" si="7"/>
        <v>0</v>
      </c>
      <c r="H14" s="54">
        <v>0</v>
      </c>
      <c r="I14" s="54">
        <v>0</v>
      </c>
      <c r="J14" s="54">
        <v>0</v>
      </c>
      <c r="K14" s="54">
        <f t="shared" si="12"/>
        <v>0</v>
      </c>
      <c r="L14" s="54" t="e">
        <f t="shared" si="13"/>
        <v>#DIV/0!</v>
      </c>
      <c r="M14" s="54">
        <f t="shared" si="14"/>
        <v>0</v>
      </c>
      <c r="N14" s="54" t="e">
        <f t="shared" si="15"/>
        <v>#DIV/0!</v>
      </c>
      <c r="O14" s="54">
        <v>0</v>
      </c>
      <c r="P14" s="54" t="e">
        <f t="shared" si="2"/>
        <v>#DIV/0!</v>
      </c>
      <c r="Q14" s="54">
        <f t="shared" si="8"/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16"/>
        <v>0</v>
      </c>
      <c r="Y14" s="54">
        <f t="shared" si="16"/>
        <v>0</v>
      </c>
      <c r="Z14" s="54">
        <f t="shared" si="17"/>
        <v>0</v>
      </c>
      <c r="AA14" s="54" t="e">
        <f t="shared" si="4"/>
        <v>#DIV/0!</v>
      </c>
      <c r="AB14" s="55"/>
      <c r="AC14" s="54">
        <f t="shared" si="9"/>
        <v>0</v>
      </c>
      <c r="AD14" s="54" t="e">
        <f t="shared" si="5"/>
        <v>#DIV/0!</v>
      </c>
      <c r="AE14" s="54">
        <f t="shared" si="18"/>
        <v>0</v>
      </c>
      <c r="AF14" s="54" t="e">
        <f t="shared" si="10"/>
        <v>#DIV/0!</v>
      </c>
      <c r="AG14" s="54">
        <v>0</v>
      </c>
      <c r="AH14" s="54">
        <v>0</v>
      </c>
      <c r="AI14" s="56">
        <f t="shared" si="11"/>
        <v>0</v>
      </c>
      <c r="AJ14" s="54" t="e">
        <f t="shared" si="6"/>
        <v>#DIV/0!</v>
      </c>
    </row>
    <row r="15" spans="1:36" ht="17.45" customHeight="1">
      <c r="A15" s="52" t="s">
        <v>20</v>
      </c>
      <c r="B15" s="121">
        <v>500000</v>
      </c>
      <c r="C15" s="121">
        <v>454436</v>
      </c>
      <c r="D15" s="121">
        <f t="shared" si="0"/>
        <v>90.887200000000007</v>
      </c>
      <c r="E15" s="121">
        <v>454436</v>
      </c>
      <c r="F15" s="121">
        <f t="shared" si="1"/>
        <v>100</v>
      </c>
      <c r="G15" s="54">
        <f t="shared" si="7"/>
        <v>0</v>
      </c>
      <c r="H15" s="54">
        <v>709455</v>
      </c>
      <c r="I15" s="54">
        <v>454120.88</v>
      </c>
      <c r="J15" s="54">
        <v>0</v>
      </c>
      <c r="K15" s="54">
        <f t="shared" si="12"/>
        <v>454120.88</v>
      </c>
      <c r="L15" s="54">
        <f t="shared" si="13"/>
        <v>64.009821623640676</v>
      </c>
      <c r="M15" s="54">
        <f t="shared" si="14"/>
        <v>454120.88</v>
      </c>
      <c r="N15" s="54">
        <f t="shared" si="15"/>
        <v>64.009821623640676</v>
      </c>
      <c r="O15" s="54">
        <v>363940.88</v>
      </c>
      <c r="P15" s="54">
        <f t="shared" si="2"/>
        <v>80.141851218116201</v>
      </c>
      <c r="Q15" s="54">
        <f t="shared" si="8"/>
        <v>90180</v>
      </c>
      <c r="R15" s="54">
        <v>759960</v>
      </c>
      <c r="S15" s="54">
        <v>342754.72</v>
      </c>
      <c r="T15" s="54">
        <v>0</v>
      </c>
      <c r="U15" s="54">
        <v>0</v>
      </c>
      <c r="V15" s="54">
        <v>82894</v>
      </c>
      <c r="W15" s="54">
        <v>0</v>
      </c>
      <c r="X15" s="54">
        <f t="shared" si="16"/>
        <v>82894</v>
      </c>
      <c r="Y15" s="54">
        <f t="shared" si="16"/>
        <v>0</v>
      </c>
      <c r="Z15" s="54">
        <f t="shared" si="17"/>
        <v>82894</v>
      </c>
      <c r="AA15" s="54">
        <f t="shared" si="4"/>
        <v>10.907679351544818</v>
      </c>
      <c r="AB15" s="55"/>
      <c r="AC15" s="54">
        <f t="shared" si="9"/>
        <v>677066</v>
      </c>
      <c r="AD15" s="54">
        <f t="shared" si="5"/>
        <v>89.092320648455186</v>
      </c>
      <c r="AE15" s="54">
        <f t="shared" si="18"/>
        <v>82894</v>
      </c>
      <c r="AF15" s="54">
        <f t="shared" si="10"/>
        <v>100</v>
      </c>
      <c r="AG15" s="54">
        <v>0</v>
      </c>
      <c r="AH15" s="54">
        <v>0</v>
      </c>
      <c r="AI15" s="56">
        <f t="shared" si="11"/>
        <v>0</v>
      </c>
      <c r="AJ15" s="54">
        <f t="shared" si="6"/>
        <v>0</v>
      </c>
    </row>
    <row r="16" spans="1:36" s="40" customFormat="1" ht="17.45" customHeight="1">
      <c r="A16" s="59" t="s">
        <v>22</v>
      </c>
      <c r="B16" s="120">
        <f>SUM(B17:B28)</f>
        <v>10515000</v>
      </c>
      <c r="C16" s="120">
        <f>SUM(C17:C28)</f>
        <v>11111600.82</v>
      </c>
      <c r="D16" s="120">
        <f t="shared" si="0"/>
        <v>105.67380713266762</v>
      </c>
      <c r="E16" s="120">
        <f>SUM(E17:E28)</f>
        <v>11111600.82</v>
      </c>
      <c r="F16" s="120">
        <f t="shared" si="1"/>
        <v>100</v>
      </c>
      <c r="G16" s="49">
        <f>SUM(G17:G28)</f>
        <v>0</v>
      </c>
      <c r="H16" s="49">
        <f>SUM(H17:H28)</f>
        <v>13382936</v>
      </c>
      <c r="I16" s="49">
        <f>SUM(I17:I28)</f>
        <v>12126481.84</v>
      </c>
      <c r="J16" s="49">
        <f>SUM(J17:J28)</f>
        <v>848746.07000000007</v>
      </c>
      <c r="K16" s="49">
        <f>SUM(K17:K28)</f>
        <v>12975227.91</v>
      </c>
      <c r="L16" s="49">
        <f t="shared" si="13"/>
        <v>96.953522829370172</v>
      </c>
      <c r="M16" s="49">
        <f>SUM(M17:M28)</f>
        <v>12975227.91</v>
      </c>
      <c r="N16" s="49">
        <f t="shared" si="15"/>
        <v>96.953522829370172</v>
      </c>
      <c r="O16" s="49">
        <f>SUM(O17:O28)</f>
        <v>12724521.310000001</v>
      </c>
      <c r="P16" s="49">
        <f t="shared" si="2"/>
        <v>98.067805808584055</v>
      </c>
      <c r="Q16" s="49">
        <f>SUM(Q17:Q28)</f>
        <v>250706.60000000009</v>
      </c>
      <c r="R16" s="49">
        <f>SUM(R17:R28)</f>
        <v>14008085</v>
      </c>
      <c r="S16" s="49">
        <f>SUM(S17:S28)</f>
        <v>743428.75</v>
      </c>
      <c r="T16" s="49">
        <f t="shared" ref="T16:V16" si="19">SUM(T17:T28)</f>
        <v>1324140</v>
      </c>
      <c r="U16" s="49">
        <f t="shared" si="19"/>
        <v>0</v>
      </c>
      <c r="V16" s="49">
        <f t="shared" si="19"/>
        <v>855131</v>
      </c>
      <c r="W16" s="49">
        <f>SUM(W17:W28)</f>
        <v>0</v>
      </c>
      <c r="X16" s="49">
        <f>T16+V16</f>
        <v>2179271</v>
      </c>
      <c r="Y16" s="49">
        <f>U16+W16</f>
        <v>0</v>
      </c>
      <c r="Z16" s="49">
        <f t="shared" si="17"/>
        <v>2179271</v>
      </c>
      <c r="AA16" s="49">
        <f t="shared" si="4"/>
        <v>15.557237124132243</v>
      </c>
      <c r="AB16" s="60"/>
      <c r="AC16" s="49">
        <f t="shared" si="9"/>
        <v>11828814</v>
      </c>
      <c r="AD16" s="49">
        <f t="shared" si="5"/>
        <v>84.442762875867757</v>
      </c>
      <c r="AE16" s="49">
        <f t="shared" ref="AE16" si="20">SUM(AE17:AE28)</f>
        <v>2179271</v>
      </c>
      <c r="AF16" s="49">
        <f t="shared" si="10"/>
        <v>100</v>
      </c>
      <c r="AG16" s="49">
        <f>SUM(AG17:AG28)</f>
        <v>0</v>
      </c>
      <c r="AH16" s="49">
        <f>SUM(AH17:AH28)</f>
        <v>347005.4</v>
      </c>
      <c r="AI16" s="49">
        <f>SUM(AI17:AI28)</f>
        <v>347005.4</v>
      </c>
      <c r="AJ16" s="49">
        <f t="shared" si="6"/>
        <v>15.923003609922768</v>
      </c>
    </row>
    <row r="17" spans="1:38" ht="17.45" customHeight="1">
      <c r="A17" s="144" t="s">
        <v>23</v>
      </c>
      <c r="B17" s="121">
        <v>600000</v>
      </c>
      <c r="C17" s="121">
        <v>1292707.5</v>
      </c>
      <c r="D17" s="121">
        <f t="shared" si="0"/>
        <v>215.45124999999999</v>
      </c>
      <c r="E17" s="121">
        <v>1292707.5</v>
      </c>
      <c r="F17" s="121">
        <f t="shared" si="1"/>
        <v>100</v>
      </c>
      <c r="G17" s="54">
        <f t="shared" ref="G17:G28" si="21">C17-E17</f>
        <v>0</v>
      </c>
      <c r="H17" s="54">
        <v>1360145</v>
      </c>
      <c r="I17" s="54">
        <v>1360145</v>
      </c>
      <c r="J17" s="54">
        <v>279674.59999999998</v>
      </c>
      <c r="K17" s="54">
        <f t="shared" ref="K17:K28" si="22">I17+J17</f>
        <v>1639819.6</v>
      </c>
      <c r="L17" s="54">
        <f t="shared" si="13"/>
        <v>120.56211653904548</v>
      </c>
      <c r="M17" s="54">
        <f t="shared" ref="M17:M28" si="23">K17</f>
        <v>1639819.6</v>
      </c>
      <c r="N17" s="177">
        <f t="shared" si="15"/>
        <v>120.56211653904548</v>
      </c>
      <c r="O17" s="54">
        <v>1639819.6</v>
      </c>
      <c r="P17" s="54">
        <f t="shared" si="2"/>
        <v>100</v>
      </c>
      <c r="Q17" s="54">
        <f t="shared" ref="Q17:Q28" si="24">M17-O17</f>
        <v>0</v>
      </c>
      <c r="R17" s="54">
        <v>988775</v>
      </c>
      <c r="S17" s="54">
        <v>269391.90000000002</v>
      </c>
      <c r="T17" s="54">
        <v>185968</v>
      </c>
      <c r="U17" s="54">
        <v>0</v>
      </c>
      <c r="V17" s="54">
        <v>35200</v>
      </c>
      <c r="W17" s="54">
        <v>0</v>
      </c>
      <c r="X17" s="54">
        <f t="shared" ref="X17:Y28" si="25">T17+V17</f>
        <v>221168</v>
      </c>
      <c r="Y17" s="54">
        <f t="shared" si="25"/>
        <v>0</v>
      </c>
      <c r="Z17" s="54">
        <f t="shared" si="17"/>
        <v>221168</v>
      </c>
      <c r="AA17" s="54">
        <f t="shared" si="4"/>
        <v>22.367879446790219</v>
      </c>
      <c r="AB17" s="55"/>
      <c r="AC17" s="54">
        <f t="shared" si="9"/>
        <v>767607</v>
      </c>
      <c r="AD17" s="54">
        <f t="shared" si="5"/>
        <v>77.632120553209774</v>
      </c>
      <c r="AE17" s="54">
        <f t="shared" si="18"/>
        <v>221168</v>
      </c>
      <c r="AF17" s="54">
        <f t="shared" si="10"/>
        <v>100</v>
      </c>
      <c r="AG17" s="54">
        <v>0</v>
      </c>
      <c r="AH17" s="54">
        <v>29790.400000000001</v>
      </c>
      <c r="AI17" s="56">
        <f t="shared" si="11"/>
        <v>29790.400000000001</v>
      </c>
      <c r="AJ17" s="54">
        <f t="shared" si="6"/>
        <v>13.46957968603053</v>
      </c>
    </row>
    <row r="18" spans="1:38" ht="17.45" customHeight="1">
      <c r="A18" s="144" t="s">
        <v>24</v>
      </c>
      <c r="B18" s="121">
        <v>30000</v>
      </c>
      <c r="C18" s="121">
        <v>11315</v>
      </c>
      <c r="D18" s="121">
        <f t="shared" si="0"/>
        <v>37.716666666666669</v>
      </c>
      <c r="E18" s="121">
        <v>11315</v>
      </c>
      <c r="F18" s="121">
        <f t="shared" si="1"/>
        <v>100</v>
      </c>
      <c r="G18" s="54">
        <f t="shared" si="21"/>
        <v>0</v>
      </c>
      <c r="H18" s="54">
        <v>27100</v>
      </c>
      <c r="I18" s="54">
        <v>19300</v>
      </c>
      <c r="J18" s="54">
        <v>0</v>
      </c>
      <c r="K18" s="54">
        <f t="shared" si="22"/>
        <v>19300</v>
      </c>
      <c r="L18" s="54">
        <f t="shared" si="13"/>
        <v>71.217712177121768</v>
      </c>
      <c r="M18" s="54">
        <f t="shared" si="23"/>
        <v>19300</v>
      </c>
      <c r="N18" s="54">
        <f t="shared" si="15"/>
        <v>71.217712177121768</v>
      </c>
      <c r="O18" s="54">
        <v>19090</v>
      </c>
      <c r="P18" s="54">
        <f t="shared" si="2"/>
        <v>98.911917098445599</v>
      </c>
      <c r="Q18" s="54">
        <f t="shared" si="24"/>
        <v>210</v>
      </c>
      <c r="R18" s="54">
        <v>28920</v>
      </c>
      <c r="S18" s="54">
        <v>0</v>
      </c>
      <c r="T18" s="54">
        <v>4770</v>
      </c>
      <c r="U18" s="54">
        <v>0</v>
      </c>
      <c r="V18" s="54">
        <v>0</v>
      </c>
      <c r="W18" s="54">
        <v>0</v>
      </c>
      <c r="X18" s="54">
        <f t="shared" si="25"/>
        <v>4770</v>
      </c>
      <c r="Y18" s="54">
        <f t="shared" si="25"/>
        <v>0</v>
      </c>
      <c r="Z18" s="54">
        <f t="shared" si="17"/>
        <v>4770</v>
      </c>
      <c r="AA18" s="54">
        <f t="shared" si="4"/>
        <v>16.493775933609957</v>
      </c>
      <c r="AB18" s="55"/>
      <c r="AC18" s="54">
        <f t="shared" si="9"/>
        <v>24150</v>
      </c>
      <c r="AD18" s="54">
        <f t="shared" si="5"/>
        <v>83.506224066390047</v>
      </c>
      <c r="AE18" s="54">
        <f t="shared" si="18"/>
        <v>4770</v>
      </c>
      <c r="AF18" s="54">
        <f t="shared" si="10"/>
        <v>100</v>
      </c>
      <c r="AG18" s="54">
        <v>0</v>
      </c>
      <c r="AH18" s="54">
        <v>0</v>
      </c>
      <c r="AI18" s="56">
        <f t="shared" si="11"/>
        <v>0</v>
      </c>
      <c r="AJ18" s="54">
        <f t="shared" si="6"/>
        <v>0</v>
      </c>
    </row>
    <row r="19" spans="1:38" s="140" customFormat="1" ht="17.45" customHeight="1">
      <c r="A19" s="174" t="s">
        <v>141</v>
      </c>
      <c r="B19" s="121">
        <v>1200000</v>
      </c>
      <c r="C19" s="121">
        <v>1360214</v>
      </c>
      <c r="D19" s="121">
        <f t="shared" ref="D19" si="26">C19*100/B19</f>
        <v>113.35116666666667</v>
      </c>
      <c r="E19" s="121">
        <v>1360214</v>
      </c>
      <c r="F19" s="121">
        <f t="shared" si="1"/>
        <v>100</v>
      </c>
      <c r="G19" s="54">
        <f t="shared" si="21"/>
        <v>0</v>
      </c>
      <c r="H19" s="54">
        <v>1924680</v>
      </c>
      <c r="I19" s="54">
        <v>1449302</v>
      </c>
      <c r="J19" s="54">
        <v>0</v>
      </c>
      <c r="K19" s="54">
        <f t="shared" si="22"/>
        <v>1449302</v>
      </c>
      <c r="L19" s="54">
        <f t="shared" ref="L19" si="27">K19*100/H19</f>
        <v>75.30093314213272</v>
      </c>
      <c r="M19" s="54">
        <f t="shared" si="23"/>
        <v>1449302</v>
      </c>
      <c r="N19" s="54">
        <f t="shared" ref="N19" si="28">M19*100/H19</f>
        <v>75.30093314213272</v>
      </c>
      <c r="O19" s="54">
        <v>1449302</v>
      </c>
      <c r="P19" s="54">
        <f t="shared" si="2"/>
        <v>100</v>
      </c>
      <c r="Q19" s="54">
        <f t="shared" si="24"/>
        <v>0</v>
      </c>
      <c r="R19" s="54">
        <v>1818360</v>
      </c>
      <c r="S19" s="54">
        <v>0</v>
      </c>
      <c r="T19" s="54">
        <v>108946</v>
      </c>
      <c r="U19" s="54">
        <v>0</v>
      </c>
      <c r="V19" s="54">
        <v>136908</v>
      </c>
      <c r="W19" s="54">
        <v>0</v>
      </c>
      <c r="X19" s="54">
        <f t="shared" si="25"/>
        <v>245854</v>
      </c>
      <c r="Y19" s="54">
        <f t="shared" si="25"/>
        <v>0</v>
      </c>
      <c r="Z19" s="54">
        <f t="shared" si="17"/>
        <v>245854</v>
      </c>
      <c r="AA19" s="54">
        <f t="shared" si="4"/>
        <v>13.520644976792275</v>
      </c>
      <c r="AB19" s="55"/>
      <c r="AC19" s="54">
        <v>0</v>
      </c>
      <c r="AD19" s="54">
        <f t="shared" si="5"/>
        <v>0</v>
      </c>
      <c r="AE19" s="54">
        <f t="shared" si="18"/>
        <v>245854</v>
      </c>
      <c r="AF19" s="54">
        <f t="shared" si="10"/>
        <v>100</v>
      </c>
      <c r="AG19" s="54">
        <v>0</v>
      </c>
      <c r="AH19" s="54">
        <v>6000</v>
      </c>
      <c r="AI19" s="56">
        <f t="shared" si="11"/>
        <v>6000</v>
      </c>
      <c r="AJ19" s="54">
        <f t="shared" si="6"/>
        <v>2.4404728009306336</v>
      </c>
      <c r="AL19" s="147"/>
    </row>
    <row r="20" spans="1:38" ht="17.45" customHeight="1">
      <c r="A20" s="144" t="s">
        <v>142</v>
      </c>
      <c r="B20" s="121">
        <v>700000</v>
      </c>
      <c r="C20" s="121">
        <v>619619</v>
      </c>
      <c r="D20" s="121">
        <f t="shared" si="0"/>
        <v>88.516999999999996</v>
      </c>
      <c r="E20" s="121">
        <v>619619</v>
      </c>
      <c r="F20" s="121">
        <f t="shared" si="1"/>
        <v>100</v>
      </c>
      <c r="G20" s="54">
        <f t="shared" si="21"/>
        <v>0</v>
      </c>
      <c r="H20" s="54">
        <v>855962</v>
      </c>
      <c r="I20" s="54">
        <v>855962</v>
      </c>
      <c r="J20" s="54">
        <v>96182</v>
      </c>
      <c r="K20" s="54">
        <f t="shared" si="22"/>
        <v>952144</v>
      </c>
      <c r="L20" s="54">
        <f t="shared" si="13"/>
        <v>111.23671377935001</v>
      </c>
      <c r="M20" s="54">
        <f t="shared" si="23"/>
        <v>952144</v>
      </c>
      <c r="N20" s="177">
        <f t="shared" si="15"/>
        <v>111.23671377935001</v>
      </c>
      <c r="O20" s="54">
        <v>951424</v>
      </c>
      <c r="P20" s="54">
        <f t="shared" si="2"/>
        <v>99.924381186039085</v>
      </c>
      <c r="Q20" s="54">
        <f t="shared" si="24"/>
        <v>720</v>
      </c>
      <c r="R20" s="54">
        <v>862634</v>
      </c>
      <c r="S20" s="54">
        <v>15922.27</v>
      </c>
      <c r="T20" s="54">
        <v>82278</v>
      </c>
      <c r="U20" s="54">
        <v>0</v>
      </c>
      <c r="V20" s="54">
        <v>40885</v>
      </c>
      <c r="W20" s="54">
        <v>0</v>
      </c>
      <c r="X20" s="54">
        <f t="shared" si="25"/>
        <v>123163</v>
      </c>
      <c r="Y20" s="54">
        <f t="shared" si="25"/>
        <v>0</v>
      </c>
      <c r="Z20" s="54">
        <f t="shared" si="17"/>
        <v>123163</v>
      </c>
      <c r="AA20" s="54">
        <f t="shared" si="4"/>
        <v>14.277549922678679</v>
      </c>
      <c r="AB20" s="55"/>
      <c r="AC20" s="54">
        <f t="shared" si="9"/>
        <v>739471</v>
      </c>
      <c r="AD20" s="54">
        <f t="shared" si="5"/>
        <v>85.722450077321326</v>
      </c>
      <c r="AE20" s="54">
        <f t="shared" si="18"/>
        <v>123163</v>
      </c>
      <c r="AF20" s="54">
        <f t="shared" si="10"/>
        <v>100</v>
      </c>
      <c r="AG20" s="54">
        <v>0</v>
      </c>
      <c r="AH20" s="54">
        <v>0</v>
      </c>
      <c r="AI20" s="56">
        <f t="shared" si="11"/>
        <v>0</v>
      </c>
      <c r="AJ20" s="54">
        <f t="shared" si="6"/>
        <v>0</v>
      </c>
    </row>
    <row r="21" spans="1:38" ht="17.45" customHeight="1">
      <c r="A21" s="144" t="s">
        <v>143</v>
      </c>
      <c r="B21" s="121">
        <v>25000</v>
      </c>
      <c r="C21" s="121">
        <v>26800</v>
      </c>
      <c r="D21" s="121">
        <f t="shared" si="0"/>
        <v>107.2</v>
      </c>
      <c r="E21" s="121">
        <v>26800</v>
      </c>
      <c r="F21" s="121">
        <f t="shared" si="1"/>
        <v>100</v>
      </c>
      <c r="G21" s="54">
        <f t="shared" si="21"/>
        <v>0</v>
      </c>
      <c r="H21" s="54">
        <v>29690</v>
      </c>
      <c r="I21" s="54">
        <v>15115</v>
      </c>
      <c r="J21" s="54">
        <v>0</v>
      </c>
      <c r="K21" s="54">
        <f t="shared" si="22"/>
        <v>15115</v>
      </c>
      <c r="L21" s="54">
        <f t="shared" si="13"/>
        <v>50.909397103401815</v>
      </c>
      <c r="M21" s="54">
        <f t="shared" si="23"/>
        <v>15115</v>
      </c>
      <c r="N21" s="54">
        <f t="shared" si="15"/>
        <v>50.909397103401815</v>
      </c>
      <c r="O21" s="54">
        <v>15115</v>
      </c>
      <c r="P21" s="54">
        <f t="shared" si="2"/>
        <v>100</v>
      </c>
      <c r="Q21" s="54">
        <f t="shared" si="24"/>
        <v>0</v>
      </c>
      <c r="R21" s="54">
        <v>30290</v>
      </c>
      <c r="S21" s="54">
        <v>4073</v>
      </c>
      <c r="T21" s="54">
        <v>5840</v>
      </c>
      <c r="U21" s="54">
        <v>0</v>
      </c>
      <c r="V21" s="54">
        <v>2800</v>
      </c>
      <c r="W21" s="54">
        <v>0</v>
      </c>
      <c r="X21" s="54">
        <f t="shared" si="25"/>
        <v>8640</v>
      </c>
      <c r="Y21" s="54">
        <f t="shared" si="25"/>
        <v>0</v>
      </c>
      <c r="Z21" s="54">
        <f t="shared" si="17"/>
        <v>8640</v>
      </c>
      <c r="AA21" s="54">
        <f>Z21*100/R21</f>
        <v>28.52426543413668</v>
      </c>
      <c r="AB21" s="55"/>
      <c r="AC21" s="54">
        <f t="shared" si="9"/>
        <v>21650</v>
      </c>
      <c r="AD21" s="54">
        <f t="shared" si="5"/>
        <v>71.47573456586332</v>
      </c>
      <c r="AE21" s="54">
        <f t="shared" si="18"/>
        <v>8640</v>
      </c>
      <c r="AF21" s="54">
        <f t="shared" si="10"/>
        <v>100</v>
      </c>
      <c r="AG21" s="54">
        <v>0</v>
      </c>
      <c r="AH21" s="54">
        <v>5840</v>
      </c>
      <c r="AI21" s="56">
        <f t="shared" si="11"/>
        <v>5840</v>
      </c>
      <c r="AJ21" s="54">
        <f t="shared" si="6"/>
        <v>67.592592592592595</v>
      </c>
    </row>
    <row r="22" spans="1:38" ht="17.45" customHeight="1">
      <c r="A22" s="144" t="s">
        <v>144</v>
      </c>
      <c r="B22" s="121">
        <v>500000</v>
      </c>
      <c r="C22" s="121">
        <v>618820</v>
      </c>
      <c r="D22" s="121">
        <f t="shared" si="0"/>
        <v>123.764</v>
      </c>
      <c r="E22" s="121">
        <v>618820</v>
      </c>
      <c r="F22" s="121">
        <f t="shared" si="1"/>
        <v>100</v>
      </c>
      <c r="G22" s="54">
        <f t="shared" si="21"/>
        <v>0</v>
      </c>
      <c r="H22" s="54">
        <v>637340</v>
      </c>
      <c r="I22" s="54">
        <v>637340</v>
      </c>
      <c r="J22" s="54">
        <v>227865</v>
      </c>
      <c r="K22" s="54">
        <f t="shared" si="22"/>
        <v>865205</v>
      </c>
      <c r="L22" s="54">
        <f t="shared" si="13"/>
        <v>135.75250258888505</v>
      </c>
      <c r="M22" s="54">
        <f t="shared" si="23"/>
        <v>865205</v>
      </c>
      <c r="N22" s="177">
        <f t="shared" si="15"/>
        <v>135.75250258888505</v>
      </c>
      <c r="O22" s="54">
        <v>851056</v>
      </c>
      <c r="P22" s="54">
        <f t="shared" si="2"/>
        <v>98.364665021584486</v>
      </c>
      <c r="Q22" s="54">
        <f t="shared" si="24"/>
        <v>14149</v>
      </c>
      <c r="R22" s="54">
        <v>829200</v>
      </c>
      <c r="S22" s="54">
        <v>161037.5</v>
      </c>
      <c r="T22" s="54">
        <v>113940</v>
      </c>
      <c r="U22" s="54">
        <v>0</v>
      </c>
      <c r="V22" s="54">
        <v>22450</v>
      </c>
      <c r="W22" s="54">
        <v>0</v>
      </c>
      <c r="X22" s="54">
        <f t="shared" si="25"/>
        <v>136390</v>
      </c>
      <c r="Y22" s="54">
        <f t="shared" si="25"/>
        <v>0</v>
      </c>
      <c r="Z22" s="54">
        <f t="shared" si="17"/>
        <v>136390</v>
      </c>
      <c r="AA22" s="54">
        <f t="shared" si="4"/>
        <v>16.448383984563435</v>
      </c>
      <c r="AB22" s="55"/>
      <c r="AC22" s="54">
        <f t="shared" si="9"/>
        <v>692810</v>
      </c>
      <c r="AD22" s="54">
        <f t="shared" si="5"/>
        <v>83.551616015436565</v>
      </c>
      <c r="AE22" s="54">
        <f t="shared" si="18"/>
        <v>136390</v>
      </c>
      <c r="AF22" s="54">
        <f t="shared" si="10"/>
        <v>100</v>
      </c>
      <c r="AG22" s="54">
        <v>0</v>
      </c>
      <c r="AH22" s="54">
        <v>0</v>
      </c>
      <c r="AI22" s="56">
        <f t="shared" si="11"/>
        <v>0</v>
      </c>
      <c r="AJ22" s="54">
        <f t="shared" si="6"/>
        <v>0</v>
      </c>
    </row>
    <row r="23" spans="1:38" ht="17.45" customHeight="1">
      <c r="A23" s="144" t="s">
        <v>145</v>
      </c>
      <c r="B23" s="121">
        <v>2400000</v>
      </c>
      <c r="C23" s="121">
        <v>2495551.3200000003</v>
      </c>
      <c r="D23" s="121">
        <f t="shared" si="0"/>
        <v>103.98130500000001</v>
      </c>
      <c r="E23" s="121">
        <v>2495551.3199999998</v>
      </c>
      <c r="F23" s="121">
        <f t="shared" si="1"/>
        <v>99.999999999999972</v>
      </c>
      <c r="G23" s="54">
        <f t="shared" si="21"/>
        <v>0</v>
      </c>
      <c r="H23" s="54">
        <v>2582031</v>
      </c>
      <c r="I23" s="54">
        <v>2460385.8400000003</v>
      </c>
      <c r="J23" s="54">
        <v>0</v>
      </c>
      <c r="K23" s="54">
        <f t="shared" si="22"/>
        <v>2460385.8400000003</v>
      </c>
      <c r="L23" s="54">
        <f t="shared" si="13"/>
        <v>95.288780034011992</v>
      </c>
      <c r="M23" s="54">
        <f t="shared" si="23"/>
        <v>2460385.8400000003</v>
      </c>
      <c r="N23" s="54">
        <f t="shared" si="15"/>
        <v>95.288780034011992</v>
      </c>
      <c r="O23" s="54">
        <v>2231658.2400000002</v>
      </c>
      <c r="P23" s="54">
        <f t="shared" si="2"/>
        <v>90.703588181925156</v>
      </c>
      <c r="Q23" s="54">
        <f t="shared" si="24"/>
        <v>228727.60000000009</v>
      </c>
      <c r="R23" s="54">
        <v>3870818</v>
      </c>
      <c r="S23" s="54">
        <v>262163.59999999998</v>
      </c>
      <c r="T23" s="54">
        <v>301017</v>
      </c>
      <c r="U23" s="54">
        <v>0</v>
      </c>
      <c r="V23" s="54">
        <v>102790</v>
      </c>
      <c r="W23" s="54">
        <v>0</v>
      </c>
      <c r="X23" s="54">
        <f t="shared" si="25"/>
        <v>403807</v>
      </c>
      <c r="Y23" s="54">
        <f t="shared" si="25"/>
        <v>0</v>
      </c>
      <c r="Z23" s="54">
        <f>X23+Y23</f>
        <v>403807</v>
      </c>
      <c r="AA23" s="54">
        <f t="shared" si="4"/>
        <v>10.43208438113081</v>
      </c>
      <c r="AB23" s="55"/>
      <c r="AC23" s="54">
        <f t="shared" si="9"/>
        <v>3467011</v>
      </c>
      <c r="AD23" s="54">
        <f t="shared" si="5"/>
        <v>89.567915618869193</v>
      </c>
      <c r="AE23" s="54">
        <f t="shared" si="18"/>
        <v>403807</v>
      </c>
      <c r="AF23" s="54">
        <f t="shared" si="10"/>
        <v>100</v>
      </c>
      <c r="AG23" s="54">
        <v>0</v>
      </c>
      <c r="AH23" s="54">
        <v>0</v>
      </c>
      <c r="AI23" s="56">
        <f t="shared" si="11"/>
        <v>0</v>
      </c>
      <c r="AJ23" s="54">
        <f t="shared" si="6"/>
        <v>0</v>
      </c>
    </row>
    <row r="24" spans="1:38" ht="17.45" customHeight="1">
      <c r="A24" s="144" t="s">
        <v>146</v>
      </c>
      <c r="B24" s="121">
        <v>3500000</v>
      </c>
      <c r="C24" s="121">
        <v>3842350.5</v>
      </c>
      <c r="D24" s="121">
        <f t="shared" si="0"/>
        <v>109.78144285714286</v>
      </c>
      <c r="E24" s="121">
        <v>3842350.5</v>
      </c>
      <c r="F24" s="121">
        <f t="shared" si="1"/>
        <v>100</v>
      </c>
      <c r="G24" s="54">
        <f t="shared" si="21"/>
        <v>0</v>
      </c>
      <c r="H24" s="54">
        <v>3892653</v>
      </c>
      <c r="I24" s="54">
        <v>3892653</v>
      </c>
      <c r="J24" s="54">
        <v>68632.17</v>
      </c>
      <c r="K24" s="54">
        <f t="shared" si="22"/>
        <v>3961285.17</v>
      </c>
      <c r="L24" s="54">
        <f t="shared" si="13"/>
        <v>101.76312067887891</v>
      </c>
      <c r="M24" s="54">
        <f t="shared" si="23"/>
        <v>3961285.17</v>
      </c>
      <c r="N24" s="177">
        <f t="shared" si="15"/>
        <v>101.76312067887891</v>
      </c>
      <c r="O24" s="54">
        <v>3961285.17</v>
      </c>
      <c r="P24" s="54">
        <f t="shared" si="2"/>
        <v>100</v>
      </c>
      <c r="Q24" s="54">
        <f t="shared" si="24"/>
        <v>0</v>
      </c>
      <c r="R24" s="54">
        <v>3855018</v>
      </c>
      <c r="S24" s="54">
        <v>0</v>
      </c>
      <c r="T24" s="54">
        <v>429033</v>
      </c>
      <c r="U24" s="54">
        <v>0</v>
      </c>
      <c r="V24" s="54">
        <v>255114</v>
      </c>
      <c r="W24" s="54">
        <v>0</v>
      </c>
      <c r="X24" s="54">
        <f t="shared" si="25"/>
        <v>684147</v>
      </c>
      <c r="Y24" s="54">
        <f t="shared" si="25"/>
        <v>0</v>
      </c>
      <c r="Z24" s="54">
        <f t="shared" si="17"/>
        <v>684147</v>
      </c>
      <c r="AA24" s="54">
        <f t="shared" si="4"/>
        <v>17.746921026049684</v>
      </c>
      <c r="AB24" s="55"/>
      <c r="AC24" s="54">
        <f t="shared" si="9"/>
        <v>3170871</v>
      </c>
      <c r="AD24" s="54">
        <f t="shared" si="5"/>
        <v>82.253078973950309</v>
      </c>
      <c r="AE24" s="54">
        <f t="shared" si="18"/>
        <v>684147</v>
      </c>
      <c r="AF24" s="54">
        <f t="shared" si="10"/>
        <v>100</v>
      </c>
      <c r="AG24" s="54">
        <v>0</v>
      </c>
      <c r="AH24" s="54">
        <v>265938</v>
      </c>
      <c r="AI24" s="56">
        <f t="shared" si="11"/>
        <v>265938</v>
      </c>
      <c r="AJ24" s="54">
        <f t="shared" si="6"/>
        <v>38.871470605001555</v>
      </c>
    </row>
    <row r="25" spans="1:38" ht="17.45" customHeight="1">
      <c r="A25" s="144" t="s">
        <v>147</v>
      </c>
      <c r="B25" s="121">
        <v>1160000</v>
      </c>
      <c r="C25" s="121">
        <v>147995</v>
      </c>
      <c r="D25" s="121">
        <f t="shared" si="0"/>
        <v>12.758189655172414</v>
      </c>
      <c r="E25" s="121">
        <v>147995</v>
      </c>
      <c r="F25" s="121">
        <f t="shared" si="1"/>
        <v>100</v>
      </c>
      <c r="G25" s="54">
        <f t="shared" si="21"/>
        <v>0</v>
      </c>
      <c r="H25" s="54">
        <v>1098710</v>
      </c>
      <c r="I25" s="54">
        <v>461654</v>
      </c>
      <c r="J25" s="54">
        <v>0</v>
      </c>
      <c r="K25" s="54">
        <f t="shared" si="22"/>
        <v>461654</v>
      </c>
      <c r="L25" s="54">
        <f t="shared" si="13"/>
        <v>42.017820899054342</v>
      </c>
      <c r="M25" s="54">
        <f t="shared" si="23"/>
        <v>461654</v>
      </c>
      <c r="N25" s="54">
        <f t="shared" si="15"/>
        <v>42.017820899054342</v>
      </c>
      <c r="O25" s="54">
        <v>454754</v>
      </c>
      <c r="P25" s="54">
        <f t="shared" si="2"/>
        <v>98.505374154669951</v>
      </c>
      <c r="Q25" s="54">
        <f t="shared" si="24"/>
        <v>6900</v>
      </c>
      <c r="R25" s="54">
        <v>741405</v>
      </c>
      <c r="S25" s="54">
        <v>30840.48</v>
      </c>
      <c r="T25" s="54">
        <v>0</v>
      </c>
      <c r="U25" s="54">
        <v>0</v>
      </c>
      <c r="V25" s="54">
        <v>5400</v>
      </c>
      <c r="W25" s="54">
        <v>0</v>
      </c>
      <c r="X25" s="54">
        <f t="shared" si="25"/>
        <v>5400</v>
      </c>
      <c r="Y25" s="54">
        <f t="shared" si="25"/>
        <v>0</v>
      </c>
      <c r="Z25" s="54">
        <f t="shared" si="17"/>
        <v>5400</v>
      </c>
      <c r="AA25" s="54">
        <f t="shared" si="4"/>
        <v>0.72834685495781659</v>
      </c>
      <c r="AB25" s="61"/>
      <c r="AC25" s="54">
        <f t="shared" si="9"/>
        <v>736005</v>
      </c>
      <c r="AD25" s="54">
        <f t="shared" si="5"/>
        <v>99.27165314504218</v>
      </c>
      <c r="AE25" s="54">
        <f t="shared" si="18"/>
        <v>5400</v>
      </c>
      <c r="AF25" s="54">
        <f t="shared" si="10"/>
        <v>100</v>
      </c>
      <c r="AG25" s="54">
        <v>0</v>
      </c>
      <c r="AH25" s="54">
        <v>0</v>
      </c>
      <c r="AI25" s="56">
        <f t="shared" si="11"/>
        <v>0</v>
      </c>
      <c r="AJ25" s="54">
        <f t="shared" si="6"/>
        <v>0</v>
      </c>
    </row>
    <row r="26" spans="1:38" ht="17.45" customHeight="1">
      <c r="A26" s="144" t="s">
        <v>148</v>
      </c>
      <c r="B26" s="121">
        <v>400000</v>
      </c>
      <c r="C26" s="121">
        <v>694028.5</v>
      </c>
      <c r="D26" s="121">
        <f t="shared" si="0"/>
        <v>173.507125</v>
      </c>
      <c r="E26" s="121">
        <v>694028.5</v>
      </c>
      <c r="F26" s="121">
        <f t="shared" si="1"/>
        <v>100</v>
      </c>
      <c r="G26" s="54">
        <f t="shared" si="21"/>
        <v>0</v>
      </c>
      <c r="H26" s="54">
        <v>972295</v>
      </c>
      <c r="I26" s="54">
        <v>972295</v>
      </c>
      <c r="J26" s="54">
        <v>172362.3</v>
      </c>
      <c r="K26" s="54">
        <f t="shared" si="22"/>
        <v>1144657.3</v>
      </c>
      <c r="L26" s="54">
        <f t="shared" si="13"/>
        <v>117.7273666942646</v>
      </c>
      <c r="M26" s="54">
        <f t="shared" si="23"/>
        <v>1144657.3</v>
      </c>
      <c r="N26" s="177">
        <f t="shared" si="15"/>
        <v>117.7273666942646</v>
      </c>
      <c r="O26" s="54">
        <v>1144657.3</v>
      </c>
      <c r="P26" s="54">
        <f t="shared" si="2"/>
        <v>100</v>
      </c>
      <c r="Q26" s="54">
        <f t="shared" si="24"/>
        <v>0</v>
      </c>
      <c r="R26" s="54">
        <v>974045</v>
      </c>
      <c r="S26" s="54">
        <v>0</v>
      </c>
      <c r="T26" s="54">
        <v>87348</v>
      </c>
      <c r="U26" s="54">
        <v>0</v>
      </c>
      <c r="V26" s="54">
        <v>253584</v>
      </c>
      <c r="W26" s="54">
        <v>0</v>
      </c>
      <c r="X26" s="54">
        <f t="shared" si="25"/>
        <v>340932</v>
      </c>
      <c r="Y26" s="54">
        <f t="shared" si="25"/>
        <v>0</v>
      </c>
      <c r="Z26" s="54">
        <f t="shared" si="17"/>
        <v>340932</v>
      </c>
      <c r="AA26" s="54">
        <f t="shared" si="4"/>
        <v>35.001668300745855</v>
      </c>
      <c r="AB26" s="55"/>
      <c r="AC26" s="54">
        <f t="shared" si="9"/>
        <v>633113</v>
      </c>
      <c r="AD26" s="54">
        <f t="shared" si="5"/>
        <v>64.998331699254138</v>
      </c>
      <c r="AE26" s="54">
        <f t="shared" si="18"/>
        <v>340932</v>
      </c>
      <c r="AF26" s="54">
        <f t="shared" si="10"/>
        <v>100</v>
      </c>
      <c r="AG26" s="54">
        <v>0</v>
      </c>
      <c r="AH26" s="54">
        <v>39437</v>
      </c>
      <c r="AI26" s="56">
        <f t="shared" si="11"/>
        <v>39437</v>
      </c>
      <c r="AJ26" s="54">
        <f t="shared" si="6"/>
        <v>11.567409336759237</v>
      </c>
    </row>
    <row r="27" spans="1:38" ht="17.45" customHeight="1">
      <c r="A27" s="144" t="s">
        <v>149</v>
      </c>
      <c r="B27" s="121">
        <v>0</v>
      </c>
      <c r="C27" s="121">
        <v>2200</v>
      </c>
      <c r="D27" s="121" t="e">
        <f t="shared" si="0"/>
        <v>#DIV/0!</v>
      </c>
      <c r="E27" s="121">
        <v>2200</v>
      </c>
      <c r="F27" s="121">
        <f t="shared" si="1"/>
        <v>100</v>
      </c>
      <c r="G27" s="54">
        <f t="shared" si="21"/>
        <v>0</v>
      </c>
      <c r="H27" s="54">
        <v>2330</v>
      </c>
      <c r="I27" s="54">
        <v>2330</v>
      </c>
      <c r="J27" s="54">
        <v>4030</v>
      </c>
      <c r="K27" s="54">
        <f t="shared" si="22"/>
        <v>6360</v>
      </c>
      <c r="L27" s="54">
        <f t="shared" si="13"/>
        <v>272.96137339055792</v>
      </c>
      <c r="M27" s="54">
        <f t="shared" si="23"/>
        <v>6360</v>
      </c>
      <c r="N27" s="177">
        <f t="shared" si="15"/>
        <v>272.96137339055792</v>
      </c>
      <c r="O27" s="54">
        <v>6360</v>
      </c>
      <c r="P27" s="54">
        <f t="shared" si="2"/>
        <v>100</v>
      </c>
      <c r="Q27" s="54">
        <f t="shared" si="24"/>
        <v>0</v>
      </c>
      <c r="R27" s="54">
        <v>8620</v>
      </c>
      <c r="S27" s="54">
        <v>0</v>
      </c>
      <c r="T27" s="54">
        <v>5000</v>
      </c>
      <c r="U27" s="54">
        <v>0</v>
      </c>
      <c r="V27" s="54">
        <v>0</v>
      </c>
      <c r="W27" s="54">
        <v>0</v>
      </c>
      <c r="X27" s="54">
        <f t="shared" si="25"/>
        <v>5000</v>
      </c>
      <c r="Y27" s="54">
        <f t="shared" si="25"/>
        <v>0</v>
      </c>
      <c r="Z27" s="54">
        <f t="shared" si="17"/>
        <v>5000</v>
      </c>
      <c r="AA27" s="54">
        <f t="shared" si="4"/>
        <v>58.004640371229698</v>
      </c>
      <c r="AB27" s="55"/>
      <c r="AC27" s="54">
        <f t="shared" si="9"/>
        <v>3620</v>
      </c>
      <c r="AD27" s="54">
        <f t="shared" si="5"/>
        <v>41.995359628770302</v>
      </c>
      <c r="AE27" s="54">
        <f t="shared" si="18"/>
        <v>5000</v>
      </c>
      <c r="AF27" s="54">
        <f t="shared" si="10"/>
        <v>100</v>
      </c>
      <c r="AG27" s="54">
        <v>0</v>
      </c>
      <c r="AH27" s="186">
        <v>0</v>
      </c>
      <c r="AI27" s="56">
        <f t="shared" si="11"/>
        <v>0</v>
      </c>
      <c r="AJ27" s="54">
        <f t="shared" si="6"/>
        <v>0</v>
      </c>
    </row>
    <row r="28" spans="1:38" ht="17.45" customHeight="1">
      <c r="A28" s="144" t="s">
        <v>150</v>
      </c>
      <c r="B28" s="121">
        <v>0</v>
      </c>
      <c r="C28" s="121">
        <v>0</v>
      </c>
      <c r="D28" s="121" t="e">
        <f t="shared" si="0"/>
        <v>#DIV/0!</v>
      </c>
      <c r="E28" s="121">
        <v>0</v>
      </c>
      <c r="F28" s="121" t="e">
        <f t="shared" si="1"/>
        <v>#DIV/0!</v>
      </c>
      <c r="G28" s="54">
        <f t="shared" si="21"/>
        <v>0</v>
      </c>
      <c r="H28" s="54">
        <v>0</v>
      </c>
      <c r="I28" s="54">
        <v>0</v>
      </c>
      <c r="J28" s="54">
        <v>0</v>
      </c>
      <c r="K28" s="54">
        <f t="shared" si="22"/>
        <v>0</v>
      </c>
      <c r="L28" s="54" t="e">
        <f t="shared" si="13"/>
        <v>#DIV/0!</v>
      </c>
      <c r="M28" s="54">
        <f t="shared" si="23"/>
        <v>0</v>
      </c>
      <c r="N28" s="54" t="e">
        <f t="shared" si="15"/>
        <v>#DIV/0!</v>
      </c>
      <c r="O28" s="54">
        <v>0</v>
      </c>
      <c r="P28" s="54" t="e">
        <f t="shared" si="2"/>
        <v>#DIV/0!</v>
      </c>
      <c r="Q28" s="54">
        <f t="shared" si="24"/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f t="shared" si="25"/>
        <v>0</v>
      </c>
      <c r="Y28" s="54">
        <f t="shared" si="25"/>
        <v>0</v>
      </c>
      <c r="Z28" s="54">
        <f t="shared" si="17"/>
        <v>0</v>
      </c>
      <c r="AA28" s="54" t="e">
        <f t="shared" si="4"/>
        <v>#DIV/0!</v>
      </c>
      <c r="AB28" s="55"/>
      <c r="AC28" s="54">
        <f t="shared" si="9"/>
        <v>0</v>
      </c>
      <c r="AD28" s="54" t="e">
        <f t="shared" si="5"/>
        <v>#DIV/0!</v>
      </c>
      <c r="AE28" s="54">
        <f t="shared" si="18"/>
        <v>0</v>
      </c>
      <c r="AF28" s="54" t="e">
        <f t="shared" si="10"/>
        <v>#DIV/0!</v>
      </c>
      <c r="AG28" s="54">
        <v>0</v>
      </c>
      <c r="AH28" s="54">
        <v>0</v>
      </c>
      <c r="AI28" s="56">
        <f t="shared" si="11"/>
        <v>0</v>
      </c>
      <c r="AJ28" s="54" t="e">
        <f t="shared" si="6"/>
        <v>#DIV/0!</v>
      </c>
    </row>
    <row r="29" spans="1:38" s="40" customFormat="1" ht="17.45" customHeight="1">
      <c r="A29" s="176" t="s">
        <v>33</v>
      </c>
      <c r="B29" s="120">
        <f>B9+B16</f>
        <v>83952242.599999994</v>
      </c>
      <c r="C29" s="120">
        <f>C9+C16</f>
        <v>84014989.700000018</v>
      </c>
      <c r="D29" s="120">
        <f t="shared" si="0"/>
        <v>100.07474142209517</v>
      </c>
      <c r="E29" s="120">
        <f>E9+E16</f>
        <v>84014989.699999988</v>
      </c>
      <c r="F29" s="120">
        <f t="shared" si="1"/>
        <v>99.999999999999972</v>
      </c>
      <c r="G29" s="49">
        <f>G9+G16</f>
        <v>0</v>
      </c>
      <c r="H29" s="49">
        <f>H9+H16</f>
        <v>101527606.95999999</v>
      </c>
      <c r="I29" s="49">
        <f>I9+I16</f>
        <v>89260628.839999989</v>
      </c>
      <c r="J29" s="49">
        <f>J9+J16</f>
        <v>1376766.84</v>
      </c>
      <c r="K29" s="49">
        <f>K9+K16</f>
        <v>90637395.679999992</v>
      </c>
      <c r="L29" s="49">
        <f t="shared" si="13"/>
        <v>89.273645261539031</v>
      </c>
      <c r="M29" s="49">
        <f>M9+M16</f>
        <v>90637395.679999992</v>
      </c>
      <c r="N29" s="49">
        <f t="shared" si="15"/>
        <v>89.273645261539031</v>
      </c>
      <c r="O29" s="49">
        <f>O9+O16</f>
        <v>81436311.75</v>
      </c>
      <c r="P29" s="49">
        <f t="shared" si="2"/>
        <v>89.848468327041417</v>
      </c>
      <c r="Q29" s="49">
        <f t="shared" ref="Q29:W29" si="29">Q9+Q16</f>
        <v>9201083.9299999923</v>
      </c>
      <c r="R29" s="49">
        <f t="shared" si="29"/>
        <v>107643223.22</v>
      </c>
      <c r="S29" s="49">
        <f t="shared" si="29"/>
        <v>14289762.680000002</v>
      </c>
      <c r="T29" s="49">
        <f t="shared" si="29"/>
        <v>9889376.2100000009</v>
      </c>
      <c r="U29" s="49">
        <f t="shared" si="29"/>
        <v>0</v>
      </c>
      <c r="V29" s="49">
        <f t="shared" si="29"/>
        <v>7299163.790000001</v>
      </c>
      <c r="W29" s="49">
        <f t="shared" si="29"/>
        <v>0</v>
      </c>
      <c r="X29" s="49">
        <f>T29+V29</f>
        <v>17188540</v>
      </c>
      <c r="Y29" s="49">
        <f>U29+W29</f>
        <v>0</v>
      </c>
      <c r="Z29" s="49">
        <f>X29+Y29</f>
        <v>17188540</v>
      </c>
      <c r="AA29" s="49">
        <f t="shared" si="4"/>
        <v>15.968065137616938</v>
      </c>
      <c r="AB29" s="60"/>
      <c r="AC29" s="49">
        <f t="shared" si="9"/>
        <v>90454683.219999999</v>
      </c>
      <c r="AD29" s="49">
        <f t="shared" si="5"/>
        <v>84.031934862383068</v>
      </c>
      <c r="AE29" s="49">
        <f>AE9+AE16</f>
        <v>17188540</v>
      </c>
      <c r="AF29" s="49">
        <f t="shared" si="10"/>
        <v>100</v>
      </c>
      <c r="AG29" s="49">
        <f>AG9+AG16</f>
        <v>0</v>
      </c>
      <c r="AH29" s="49">
        <f>AH9+AH16</f>
        <v>347005.4</v>
      </c>
      <c r="AI29" s="48">
        <f t="shared" si="11"/>
        <v>347005.4</v>
      </c>
      <c r="AJ29" s="49">
        <f t="shared" si="6"/>
        <v>2.0188183522277052</v>
      </c>
    </row>
    <row r="30" spans="1:38" ht="17.45" customHeight="1">
      <c r="H30" s="65"/>
      <c r="I30" s="65"/>
      <c r="J30" s="65"/>
      <c r="K30" s="65"/>
      <c r="L30" s="65"/>
      <c r="R30" s="65"/>
      <c r="AF30" s="67"/>
    </row>
    <row r="32" spans="1:38" s="129" customFormat="1" ht="17.45" customHeight="1">
      <c r="A32" s="128" t="s">
        <v>58</v>
      </c>
      <c r="C32" s="221"/>
      <c r="D32" s="221"/>
      <c r="M32" s="221"/>
      <c r="N32" s="221"/>
      <c r="T32" s="130"/>
      <c r="U32" s="130"/>
      <c r="V32" s="130"/>
      <c r="AA32" s="131"/>
      <c r="AB32" s="132"/>
      <c r="AC32" s="222" t="s">
        <v>37</v>
      </c>
      <c r="AD32" s="222"/>
      <c r="AE32" s="221" t="s">
        <v>38</v>
      </c>
      <c r="AF32" s="221"/>
    </row>
    <row r="33" spans="1:49" s="129" customFormat="1" ht="21" customHeight="1">
      <c r="A33" s="133" t="s">
        <v>117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K33" s="130"/>
      <c r="AL33" s="130"/>
      <c r="AQ33" s="131"/>
      <c r="AR33" s="132"/>
      <c r="AS33" s="132"/>
      <c r="AT33" s="132"/>
      <c r="AU33" s="131"/>
      <c r="AV33" s="131"/>
    </row>
    <row r="34" spans="1:49" s="129" customFormat="1" ht="21" customHeight="1">
      <c r="A34" s="133" t="s">
        <v>116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</row>
    <row r="35" spans="1:49" s="129" customFormat="1" ht="21" customHeight="1">
      <c r="A35" s="133" t="s">
        <v>151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</row>
    <row r="36" spans="1:49" s="129" customFormat="1" ht="21" customHeight="1">
      <c r="A36" s="134" t="s">
        <v>127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</row>
    <row r="37" spans="1:49" s="129" customFormat="1" ht="21" customHeight="1">
      <c r="A37" s="134" t="s">
        <v>128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</row>
    <row r="38" spans="1:49" s="129" customFormat="1" ht="21" customHeight="1">
      <c r="A38" s="134" t="s">
        <v>129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</row>
    <row r="39" spans="1:49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</row>
    <row r="40" spans="1:49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</row>
    <row r="41" spans="1:49" s="129" customFormat="1" ht="21" customHeight="1">
      <c r="A41" s="134" t="s">
        <v>130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</row>
    <row r="42" spans="1:49" s="129" customFormat="1" ht="21" customHeight="1">
      <c r="A42" s="134" t="s">
        <v>131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</row>
    <row r="43" spans="1:49" s="129" customFormat="1" ht="21" customHeight="1">
      <c r="A43" s="134" t="s">
        <v>132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</row>
    <row r="44" spans="1:49" s="129" customFormat="1" ht="21" customHeight="1">
      <c r="A44" s="134" t="s">
        <v>133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</row>
    <row r="45" spans="1:49" s="129" customFormat="1" ht="21" customHeight="1">
      <c r="A45" s="134" t="s">
        <v>137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</row>
    <row r="46" spans="1:49" s="129" customFormat="1" ht="21" customHeight="1">
      <c r="A46" s="134" t="s">
        <v>138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</row>
    <row r="47" spans="1:49" s="129" customFormat="1" ht="21" customHeight="1">
      <c r="A47" s="136" t="s">
        <v>139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</row>
    <row r="48" spans="1:49" ht="21" customHeight="1">
      <c r="A48" s="112" t="s">
        <v>76</v>
      </c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70"/>
      <c r="AL48" s="70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7:36" ht="17.45" customHeight="1"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7:36" ht="17.45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AG8:AJ8"/>
    <mergeCell ref="AC32:AD32"/>
    <mergeCell ref="AE32:AF32"/>
    <mergeCell ref="T8:U8"/>
    <mergeCell ref="V8:W8"/>
    <mergeCell ref="X8:AA8"/>
    <mergeCell ref="AC8:AD8"/>
    <mergeCell ref="AE8:AF8"/>
    <mergeCell ref="AB5:AB6"/>
    <mergeCell ref="AC5:AD5"/>
    <mergeCell ref="V6:W6"/>
    <mergeCell ref="X6:Y6"/>
    <mergeCell ref="Z6:Z7"/>
    <mergeCell ref="M8:N8"/>
    <mergeCell ref="O8:P8"/>
    <mergeCell ref="T5:U5"/>
    <mergeCell ref="V5:W5"/>
    <mergeCell ref="X5:AA5"/>
    <mergeCell ref="M32:N32"/>
    <mergeCell ref="R4:AJ4"/>
    <mergeCell ref="H4:Q4"/>
    <mergeCell ref="I5:L5"/>
    <mergeCell ref="M5:N5"/>
    <mergeCell ref="O5:P5"/>
    <mergeCell ref="I6:J6"/>
    <mergeCell ref="K6:K7"/>
    <mergeCell ref="M6:N6"/>
    <mergeCell ref="O6:P6"/>
    <mergeCell ref="AE5:AF5"/>
    <mergeCell ref="AG5:AJ5"/>
    <mergeCell ref="T6:U6"/>
    <mergeCell ref="AE6:AF6"/>
    <mergeCell ref="AI6:AJ6"/>
    <mergeCell ref="K8:L8"/>
    <mergeCell ref="C32:D32"/>
    <mergeCell ref="C8:D8"/>
    <mergeCell ref="E8:F8"/>
    <mergeCell ref="A4:A8"/>
    <mergeCell ref="B4:F4"/>
    <mergeCell ref="C5:D5"/>
    <mergeCell ref="E5:F5"/>
    <mergeCell ref="C6:D6"/>
    <mergeCell ref="E6:F6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AV50"/>
  <sheetViews>
    <sheetView zoomScale="80" zoomScaleNormal="80" workbookViewId="0">
      <pane xSplit="1" ySplit="8" topLeftCell="Z9" activePane="bottomRight" state="frozen"/>
      <selection pane="topRight" activeCell="B1" sqref="B1"/>
      <selection pane="bottomLeft" activeCell="A9" sqref="A9"/>
      <selection pane="bottomRight" activeCell="AE7" sqref="AE7"/>
    </sheetView>
  </sheetViews>
  <sheetFormatPr defaultColWidth="9" defaultRowHeight="17.45" customHeight="1"/>
  <cols>
    <col min="1" max="1" width="37.125" style="57" customWidth="1"/>
    <col min="2" max="2" width="16.875" style="57" hidden="1" customWidth="1"/>
    <col min="3" max="3" width="16.375" style="64" hidden="1" customWidth="1"/>
    <col min="4" max="4" width="9.125" style="64" hidden="1" customWidth="1"/>
    <col min="5" max="5" width="16.625" style="57" hidden="1" customWidth="1"/>
    <col min="6" max="6" width="9.125" style="57" hidden="1" customWidth="1"/>
    <col min="7" max="7" width="14.5" style="57" hidden="1" customWidth="1"/>
    <col min="8" max="8" width="20.5" style="57" customWidth="1"/>
    <col min="9" max="9" width="19.875" style="57" bestFit="1" customWidth="1"/>
    <col min="10" max="10" width="16.75" style="57" bestFit="1" customWidth="1"/>
    <col min="11" max="11" width="19.875" style="57" bestFit="1" customWidth="1"/>
    <col min="12" max="12" width="9.5" style="57" bestFit="1" customWidth="1"/>
    <col min="13" max="13" width="22.875" style="64" customWidth="1"/>
    <col min="14" max="14" width="9.5" style="64" bestFit="1" customWidth="1"/>
    <col min="15" max="15" width="19.625" style="57" customWidth="1"/>
    <col min="16" max="16" width="9.5" style="57" bestFit="1" customWidth="1"/>
    <col min="17" max="17" width="22.625" style="57" customWidth="1"/>
    <col min="18" max="18" width="20.5" style="57" customWidth="1"/>
    <col min="19" max="19" width="17.125" style="57" customWidth="1"/>
    <col min="20" max="20" width="23.375" style="66" customWidth="1"/>
    <col min="21" max="22" width="19.625" style="66" customWidth="1"/>
    <col min="23" max="26" width="19.625" style="57" customWidth="1"/>
    <col min="27" max="27" width="9.875" style="64" bestFit="1" customWidth="1"/>
    <col min="28" max="28" width="16.875" style="44" bestFit="1" customWidth="1"/>
    <col min="29" max="29" width="15.75" style="57" bestFit="1" customWidth="1"/>
    <col min="30" max="30" width="9.875" style="64" bestFit="1" customWidth="1"/>
    <col min="31" max="32" width="19.125" style="64" customWidth="1"/>
    <col min="33" max="33" width="19.625" style="57" customWidth="1"/>
    <col min="34" max="34" width="16.125" style="57" bestFit="1" customWidth="1"/>
    <col min="35" max="35" width="18.875" style="57" customWidth="1"/>
    <col min="36" max="36" width="9.875" style="57" bestFit="1" customWidth="1"/>
    <col min="37" max="16384" width="9" style="57"/>
  </cols>
  <sheetData>
    <row r="1" spans="1:36" s="40" customFormat="1" ht="17.45" customHeight="1">
      <c r="A1" s="40" t="s">
        <v>104</v>
      </c>
      <c r="T1" s="41"/>
      <c r="U1" s="41"/>
      <c r="V1" s="41"/>
    </row>
    <row r="2" spans="1:36" s="40" customFormat="1" ht="17.45" customHeight="1">
      <c r="A2" s="40" t="s">
        <v>87</v>
      </c>
      <c r="T2" s="41"/>
      <c r="U2" s="41"/>
      <c r="V2" s="41"/>
    </row>
    <row r="3" spans="1:36" s="40" customFormat="1" ht="17.45" customHeight="1">
      <c r="A3" s="42" t="s">
        <v>159</v>
      </c>
      <c r="B3" s="42"/>
      <c r="C3" s="42"/>
      <c r="D3" s="42"/>
      <c r="E3" s="42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 ht="17.45" customHeight="1">
      <c r="A4" s="205" t="s">
        <v>0</v>
      </c>
      <c r="B4" s="256" t="s">
        <v>56</v>
      </c>
      <c r="C4" s="256"/>
      <c r="D4" s="256"/>
      <c r="E4" s="256"/>
      <c r="F4" s="256"/>
      <c r="G4" s="162"/>
      <c r="H4" s="236" t="s">
        <v>55</v>
      </c>
      <c r="I4" s="237"/>
      <c r="J4" s="237"/>
      <c r="K4" s="237"/>
      <c r="L4" s="237"/>
      <c r="M4" s="237"/>
      <c r="N4" s="237"/>
      <c r="O4" s="237"/>
      <c r="P4" s="237"/>
      <c r="Q4" s="238"/>
      <c r="R4" s="206"/>
      <c r="S4" s="206"/>
      <c r="T4" s="207"/>
      <c r="U4" s="207"/>
      <c r="V4" s="207"/>
      <c r="W4" s="207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</row>
    <row r="5" spans="1:36" s="51" customFormat="1" ht="17.45" customHeight="1">
      <c r="A5" s="205"/>
      <c r="B5" s="72" t="s">
        <v>1</v>
      </c>
      <c r="C5" s="253" t="s">
        <v>5</v>
      </c>
      <c r="D5" s="254"/>
      <c r="E5" s="254" t="s">
        <v>50</v>
      </c>
      <c r="F5" s="255"/>
      <c r="G5" s="107" t="s">
        <v>94</v>
      </c>
      <c r="H5" s="108" t="s">
        <v>1</v>
      </c>
      <c r="I5" s="239" t="s">
        <v>46</v>
      </c>
      <c r="J5" s="239"/>
      <c r="K5" s="239"/>
      <c r="L5" s="240"/>
      <c r="M5" s="245" t="s">
        <v>5</v>
      </c>
      <c r="N5" s="246"/>
      <c r="O5" s="246" t="s">
        <v>50</v>
      </c>
      <c r="P5" s="242"/>
      <c r="Q5" s="109" t="s">
        <v>94</v>
      </c>
      <c r="R5" s="110" t="s">
        <v>1</v>
      </c>
      <c r="S5" s="111" t="s">
        <v>4</v>
      </c>
      <c r="T5" s="211" t="s">
        <v>2</v>
      </c>
      <c r="U5" s="212"/>
      <c r="V5" s="211" t="s">
        <v>2</v>
      </c>
      <c r="W5" s="213"/>
      <c r="X5" s="214" t="s">
        <v>46</v>
      </c>
      <c r="Y5" s="214"/>
      <c r="Z5" s="214"/>
      <c r="AA5" s="215"/>
      <c r="AB5" s="216" t="s">
        <v>3</v>
      </c>
      <c r="AC5" s="204" t="s">
        <v>48</v>
      </c>
      <c r="AD5" s="204"/>
      <c r="AE5" s="218" t="s">
        <v>115</v>
      </c>
      <c r="AF5" s="211"/>
      <c r="AG5" s="204" t="s">
        <v>114</v>
      </c>
      <c r="AH5" s="204"/>
      <c r="AI5" s="204"/>
      <c r="AJ5" s="204"/>
    </row>
    <row r="6" spans="1:36" s="81" customFormat="1" ht="17.45" customHeight="1">
      <c r="A6" s="205"/>
      <c r="B6" s="76" t="s">
        <v>6</v>
      </c>
      <c r="C6" s="219" t="s">
        <v>49</v>
      </c>
      <c r="D6" s="220"/>
      <c r="E6" s="219" t="s">
        <v>101</v>
      </c>
      <c r="F6" s="228"/>
      <c r="G6" s="77" t="s">
        <v>93</v>
      </c>
      <c r="H6" s="78" t="s">
        <v>106</v>
      </c>
      <c r="I6" s="241" t="s">
        <v>45</v>
      </c>
      <c r="J6" s="242"/>
      <c r="K6" s="243" t="s">
        <v>47</v>
      </c>
      <c r="L6" s="79" t="s">
        <v>44</v>
      </c>
      <c r="M6" s="247" t="s">
        <v>180</v>
      </c>
      <c r="N6" s="248"/>
      <c r="O6" s="247" t="s">
        <v>181</v>
      </c>
      <c r="P6" s="249"/>
      <c r="Q6" s="80" t="s">
        <v>93</v>
      </c>
      <c r="R6" s="95" t="s">
        <v>111</v>
      </c>
      <c r="S6" s="96" t="s">
        <v>112</v>
      </c>
      <c r="T6" s="224" t="s">
        <v>153</v>
      </c>
      <c r="U6" s="250"/>
      <c r="V6" s="224" t="s">
        <v>157</v>
      </c>
      <c r="W6" s="225"/>
      <c r="X6" s="212" t="s">
        <v>45</v>
      </c>
      <c r="Y6" s="213"/>
      <c r="Z6" s="207" t="s">
        <v>47</v>
      </c>
      <c r="AA6" s="97" t="s">
        <v>44</v>
      </c>
      <c r="AB6" s="217"/>
      <c r="AC6" s="95" t="s">
        <v>45</v>
      </c>
      <c r="AD6" s="97" t="s">
        <v>44</v>
      </c>
      <c r="AE6" s="224" t="s">
        <v>161</v>
      </c>
      <c r="AF6" s="225"/>
      <c r="AG6" s="98" t="s">
        <v>182</v>
      </c>
      <c r="AH6" s="98" t="s">
        <v>156</v>
      </c>
      <c r="AI6" s="204" t="s">
        <v>113</v>
      </c>
      <c r="AJ6" s="204"/>
    </row>
    <row r="7" spans="1:36" s="51" customFormat="1" ht="17.45" customHeight="1">
      <c r="A7" s="205"/>
      <c r="B7" s="82"/>
      <c r="C7" s="83" t="s">
        <v>8</v>
      </c>
      <c r="D7" s="72" t="s">
        <v>44</v>
      </c>
      <c r="E7" s="83" t="s">
        <v>8</v>
      </c>
      <c r="F7" s="73" t="s">
        <v>44</v>
      </c>
      <c r="G7" s="84" t="s">
        <v>105</v>
      </c>
      <c r="H7" s="85"/>
      <c r="I7" s="86" t="s">
        <v>35</v>
      </c>
      <c r="J7" s="86" t="s">
        <v>34</v>
      </c>
      <c r="K7" s="244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223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51" customFormat="1" ht="17.45" customHeight="1">
      <c r="A8" s="205"/>
      <c r="B8" s="162" t="s">
        <v>9</v>
      </c>
      <c r="C8" s="256" t="s">
        <v>10</v>
      </c>
      <c r="D8" s="256"/>
      <c r="E8" s="256" t="s">
        <v>11</v>
      </c>
      <c r="F8" s="256"/>
      <c r="G8" s="90" t="s">
        <v>43</v>
      </c>
      <c r="H8" s="91" t="s">
        <v>12</v>
      </c>
      <c r="I8" s="91" t="s">
        <v>13</v>
      </c>
      <c r="J8" s="91" t="s">
        <v>52</v>
      </c>
      <c r="K8" s="231" t="s">
        <v>109</v>
      </c>
      <c r="L8" s="232"/>
      <c r="M8" s="231" t="s">
        <v>36</v>
      </c>
      <c r="N8" s="232"/>
      <c r="O8" s="231" t="s">
        <v>118</v>
      </c>
      <c r="P8" s="232"/>
      <c r="Q8" s="91" t="s">
        <v>65</v>
      </c>
      <c r="R8" s="105" t="s">
        <v>66</v>
      </c>
      <c r="S8" s="105" t="s">
        <v>119</v>
      </c>
      <c r="T8" s="200" t="s">
        <v>120</v>
      </c>
      <c r="U8" s="202"/>
      <c r="V8" s="200" t="s">
        <v>121</v>
      </c>
      <c r="W8" s="202"/>
      <c r="X8" s="200" t="s">
        <v>122</v>
      </c>
      <c r="Y8" s="201"/>
      <c r="Z8" s="201"/>
      <c r="AA8" s="202"/>
      <c r="AB8" s="105" t="s">
        <v>123</v>
      </c>
      <c r="AC8" s="200" t="s">
        <v>124</v>
      </c>
      <c r="AD8" s="202"/>
      <c r="AE8" s="203" t="s">
        <v>125</v>
      </c>
      <c r="AF8" s="203"/>
      <c r="AG8" s="200" t="s">
        <v>126</v>
      </c>
      <c r="AH8" s="201"/>
      <c r="AI8" s="201"/>
      <c r="AJ8" s="202"/>
    </row>
    <row r="9" spans="1:36" s="155" customFormat="1" ht="17.45" customHeight="1">
      <c r="A9" s="45" t="s">
        <v>14</v>
      </c>
      <c r="B9" s="46">
        <f>SUM(B10:B15)</f>
        <v>14763000</v>
      </c>
      <c r="C9" s="46">
        <f>SUM(C10:C15)</f>
        <v>15346613.559999999</v>
      </c>
      <c r="D9" s="47">
        <f t="shared" ref="D9:D29" si="0">C9*100/B9</f>
        <v>103.95321790963895</v>
      </c>
      <c r="E9" s="46">
        <f>SUM(E10:E15)</f>
        <v>15346613.559999999</v>
      </c>
      <c r="F9" s="47">
        <f>E9*100/C9</f>
        <v>100</v>
      </c>
      <c r="G9" s="48">
        <f>SUM(G10:G15)</f>
        <v>0</v>
      </c>
      <c r="H9" s="48">
        <f>SUM(H10:H15)</f>
        <v>16715257.48</v>
      </c>
      <c r="I9" s="48">
        <f>SUM(I10:I15)</f>
        <v>15844839.65</v>
      </c>
      <c r="J9" s="48">
        <f>SUM(J10:J15)</f>
        <v>1205009.26</v>
      </c>
      <c r="K9" s="48">
        <f>SUM(K10:K15)</f>
        <v>17049848.91</v>
      </c>
      <c r="L9" s="49">
        <f>K9*100/H9</f>
        <v>102.00171268914249</v>
      </c>
      <c r="M9" s="48">
        <f>SUM(M10:M15)</f>
        <v>17049848.91</v>
      </c>
      <c r="N9" s="49">
        <f>M9*100/H9</f>
        <v>102.00171268914249</v>
      </c>
      <c r="O9" s="48">
        <f>SUM(O10:O15)</f>
        <v>15109034.959999999</v>
      </c>
      <c r="P9" s="49">
        <f>O9*100/M9</f>
        <v>88.616826106525309</v>
      </c>
      <c r="Q9" s="48">
        <f t="shared" ref="Q9:W9" si="1">SUM(Q10:Q15)</f>
        <v>1940813.9500000002</v>
      </c>
      <c r="R9" s="48">
        <f t="shared" si="1"/>
        <v>15073628.57</v>
      </c>
      <c r="S9" s="48">
        <f t="shared" si="1"/>
        <v>3035285.5500000003</v>
      </c>
      <c r="T9" s="48">
        <f t="shared" si="1"/>
        <v>1231430.78</v>
      </c>
      <c r="U9" s="50">
        <f t="shared" si="1"/>
        <v>0</v>
      </c>
      <c r="V9" s="48">
        <f t="shared" si="1"/>
        <v>2015939.5799999998</v>
      </c>
      <c r="W9" s="48">
        <f t="shared" si="1"/>
        <v>0</v>
      </c>
      <c r="X9" s="49">
        <f>T9+V9</f>
        <v>3247370.36</v>
      </c>
      <c r="Y9" s="49">
        <f>U9+W9</f>
        <v>0</v>
      </c>
      <c r="Z9" s="49">
        <f>X9+Y9</f>
        <v>3247370.36</v>
      </c>
      <c r="AA9" s="49">
        <f t="shared" ref="AA9:AA29" si="2">Z9*100/R9</f>
        <v>21.543388474245788</v>
      </c>
      <c r="AB9" s="48"/>
      <c r="AC9" s="49">
        <f>R9-Z9</f>
        <v>11826258.210000001</v>
      </c>
      <c r="AD9" s="49">
        <f t="shared" ref="AD9:AD29" si="3">AC9*100/R9</f>
        <v>78.456611525754212</v>
      </c>
      <c r="AE9" s="48">
        <f>SUM(AE10:AE15)</f>
        <v>3247370.3600000003</v>
      </c>
      <c r="AF9" s="49">
        <f>AE9*100/Z9</f>
        <v>100.00000000000003</v>
      </c>
      <c r="AG9" s="48">
        <f>SUM(AG10:AG15)</f>
        <v>0</v>
      </c>
      <c r="AH9" s="48">
        <f>SUM(AH10:AH15)</f>
        <v>0</v>
      </c>
      <c r="AI9" s="48">
        <f>SUM(AI10:AI15)</f>
        <v>0</v>
      </c>
      <c r="AJ9" s="49">
        <f t="shared" ref="AJ9:AJ29" si="4">AI9*100/AE9</f>
        <v>0</v>
      </c>
    </row>
    <row r="10" spans="1:36" s="66" customFormat="1" ht="17.45" customHeight="1">
      <c r="A10" s="52" t="s">
        <v>15</v>
      </c>
      <c r="B10" s="53">
        <v>9700000</v>
      </c>
      <c r="C10" s="53">
        <v>9158487.5199999996</v>
      </c>
      <c r="D10" s="53">
        <f t="shared" si="0"/>
        <v>94.41739711340206</v>
      </c>
      <c r="E10" s="53">
        <v>9158487.5199999996</v>
      </c>
      <c r="F10" s="53">
        <f>E10*100/C10</f>
        <v>100</v>
      </c>
      <c r="G10" s="54">
        <f>C10-E10</f>
        <v>0</v>
      </c>
      <c r="H10" s="54">
        <v>9500000</v>
      </c>
      <c r="I10" s="54">
        <v>9500000</v>
      </c>
      <c r="J10" s="54">
        <v>957913.76</v>
      </c>
      <c r="K10" s="54">
        <f>I10+J10</f>
        <v>10457913.76</v>
      </c>
      <c r="L10" s="54">
        <f>K10*100/H10</f>
        <v>110.0833027368421</v>
      </c>
      <c r="M10" s="54">
        <v>10457913.76</v>
      </c>
      <c r="N10" s="54">
        <f>M10*100/H10</f>
        <v>110.0833027368421</v>
      </c>
      <c r="O10" s="54">
        <v>8870916.8599999994</v>
      </c>
      <c r="P10" s="54">
        <f>O10*100/M10</f>
        <v>84.824918846911586</v>
      </c>
      <c r="Q10" s="54">
        <f t="shared" ref="Q10:Q15" si="5">M10-O10</f>
        <v>1586996.9000000004</v>
      </c>
      <c r="R10" s="54">
        <v>10599540</v>
      </c>
      <c r="S10" s="54">
        <v>1180715.6000000001</v>
      </c>
      <c r="T10" s="54">
        <v>735463.3</v>
      </c>
      <c r="U10" s="54">
        <v>0</v>
      </c>
      <c r="V10" s="186">
        <v>1791431.94</v>
      </c>
      <c r="W10" s="54">
        <v>0</v>
      </c>
      <c r="X10" s="54">
        <f>T10+V10</f>
        <v>2526895.2400000002</v>
      </c>
      <c r="Y10" s="54">
        <f>U10+W10</f>
        <v>0</v>
      </c>
      <c r="Z10" s="54">
        <f>X10+Y10</f>
        <v>2526895.2400000002</v>
      </c>
      <c r="AA10" s="54">
        <f t="shared" si="2"/>
        <v>23.839668891291513</v>
      </c>
      <c r="AB10" s="55"/>
      <c r="AC10" s="54">
        <f t="shared" ref="AC10:AC29" si="6">R10-Z10</f>
        <v>8072644.7599999998</v>
      </c>
      <c r="AD10" s="54">
        <f t="shared" si="3"/>
        <v>76.16033110870849</v>
      </c>
      <c r="AE10" s="54">
        <f>Z10</f>
        <v>2526895.2400000002</v>
      </c>
      <c r="AF10" s="54">
        <f t="shared" ref="AF10:AF29" si="7">AE10*100/Z10</f>
        <v>100</v>
      </c>
      <c r="AG10" s="54">
        <v>0</v>
      </c>
      <c r="AH10" s="54">
        <v>0</v>
      </c>
      <c r="AI10" s="56">
        <f t="shared" ref="AI10:AI29" si="8">AG10+AH10</f>
        <v>0</v>
      </c>
      <c r="AJ10" s="54">
        <f t="shared" si="4"/>
        <v>0</v>
      </c>
    </row>
    <row r="11" spans="1:36" s="66" customFormat="1" ht="17.45" customHeight="1">
      <c r="A11" s="52" t="s">
        <v>16</v>
      </c>
      <c r="B11" s="53">
        <v>125000</v>
      </c>
      <c r="C11" s="53">
        <v>349300</v>
      </c>
      <c r="D11" s="53">
        <f t="shared" si="0"/>
        <v>279.44</v>
      </c>
      <c r="E11" s="53">
        <v>349300</v>
      </c>
      <c r="F11" s="53">
        <f t="shared" ref="F11:F29" si="9">E11*100/C11</f>
        <v>100</v>
      </c>
      <c r="G11" s="54">
        <f t="shared" ref="G11:G15" si="10">C11-E11</f>
        <v>0</v>
      </c>
      <c r="H11" s="54">
        <v>363000</v>
      </c>
      <c r="I11" s="54">
        <v>381984.5</v>
      </c>
      <c r="J11" s="54">
        <v>0</v>
      </c>
      <c r="K11" s="54">
        <f t="shared" ref="K11:K15" si="11">I11+J11</f>
        <v>381984.5</v>
      </c>
      <c r="L11" s="54">
        <f t="shared" ref="L11:L29" si="12">K11*100/H11</f>
        <v>105.22988980716254</v>
      </c>
      <c r="M11" s="54">
        <v>381984.5</v>
      </c>
      <c r="N11" s="54">
        <f t="shared" ref="N11:N29" si="13">M11*100/H11</f>
        <v>105.22988980716254</v>
      </c>
      <c r="O11" s="54">
        <v>381984.5</v>
      </c>
      <c r="P11" s="54">
        <f t="shared" ref="P11:P15" si="14">O11*100/M11</f>
        <v>100</v>
      </c>
      <c r="Q11" s="54">
        <f t="shared" si="5"/>
        <v>0</v>
      </c>
      <c r="R11" s="54">
        <v>400000</v>
      </c>
      <c r="S11" s="54">
        <v>164808</v>
      </c>
      <c r="T11" s="54">
        <v>0</v>
      </c>
      <c r="U11" s="54">
        <v>0</v>
      </c>
      <c r="V11" s="186">
        <v>0</v>
      </c>
      <c r="W11" s="54">
        <v>0</v>
      </c>
      <c r="X11" s="54">
        <f t="shared" ref="X11:Y15" si="15">T11+V11</f>
        <v>0</v>
      </c>
      <c r="Y11" s="54">
        <f t="shared" si="15"/>
        <v>0</v>
      </c>
      <c r="Z11" s="54">
        <f t="shared" ref="Z11:Z28" si="16">X11+Y11</f>
        <v>0</v>
      </c>
      <c r="AA11" s="54">
        <f t="shared" si="2"/>
        <v>0</v>
      </c>
      <c r="AB11" s="55"/>
      <c r="AC11" s="54">
        <f t="shared" si="6"/>
        <v>400000</v>
      </c>
      <c r="AD11" s="54">
        <f t="shared" si="3"/>
        <v>100</v>
      </c>
      <c r="AE11" s="54">
        <f t="shared" ref="AE11:AE15" si="17">Z11</f>
        <v>0</v>
      </c>
      <c r="AF11" s="54" t="e">
        <f t="shared" si="7"/>
        <v>#DIV/0!</v>
      </c>
      <c r="AG11" s="54">
        <v>0</v>
      </c>
      <c r="AH11" s="54">
        <v>0</v>
      </c>
      <c r="AI11" s="56">
        <f t="shared" si="8"/>
        <v>0</v>
      </c>
      <c r="AJ11" s="54" t="e">
        <f t="shared" si="4"/>
        <v>#DIV/0!</v>
      </c>
    </row>
    <row r="12" spans="1:36" s="66" customFormat="1" ht="17.45" customHeight="1">
      <c r="A12" s="52" t="s">
        <v>17</v>
      </c>
      <c r="B12" s="53">
        <v>2050000</v>
      </c>
      <c r="C12" s="53">
        <v>2249271.9500000002</v>
      </c>
      <c r="D12" s="53">
        <f t="shared" si="0"/>
        <v>109.72058292682928</v>
      </c>
      <c r="E12" s="53">
        <v>2249271.9499999997</v>
      </c>
      <c r="F12" s="53">
        <f t="shared" si="9"/>
        <v>99.999999999999972</v>
      </c>
      <c r="G12" s="54">
        <f t="shared" si="10"/>
        <v>0</v>
      </c>
      <c r="H12" s="54">
        <v>3247016.09</v>
      </c>
      <c r="I12" s="54">
        <v>2618220.2699999996</v>
      </c>
      <c r="J12" s="54">
        <v>0</v>
      </c>
      <c r="K12" s="54">
        <f t="shared" si="11"/>
        <v>2618220.2699999996</v>
      </c>
      <c r="L12" s="54">
        <f t="shared" si="12"/>
        <v>80.634656479327745</v>
      </c>
      <c r="M12" s="54">
        <v>2618220.2699999996</v>
      </c>
      <c r="N12" s="54">
        <f t="shared" si="13"/>
        <v>80.634656479327745</v>
      </c>
      <c r="O12" s="54">
        <v>2297241.2199999997</v>
      </c>
      <c r="P12" s="54">
        <f t="shared" si="14"/>
        <v>87.740563554646997</v>
      </c>
      <c r="Q12" s="54">
        <f t="shared" si="5"/>
        <v>320979.04999999981</v>
      </c>
      <c r="R12" s="66">
        <v>2300000</v>
      </c>
      <c r="S12" s="54">
        <v>1199023.23</v>
      </c>
      <c r="T12" s="54">
        <v>40530</v>
      </c>
      <c r="U12" s="54">
        <v>0</v>
      </c>
      <c r="V12" s="186">
        <v>9640.7000000000007</v>
      </c>
      <c r="W12" s="54">
        <v>0</v>
      </c>
      <c r="X12" s="54">
        <f t="shared" si="15"/>
        <v>50170.7</v>
      </c>
      <c r="Y12" s="54">
        <f t="shared" si="15"/>
        <v>0</v>
      </c>
      <c r="Z12" s="54">
        <f t="shared" si="16"/>
        <v>50170.7</v>
      </c>
      <c r="AA12" s="54">
        <f>Z12*100/R13</f>
        <v>3.9717146928435718</v>
      </c>
      <c r="AB12" s="55"/>
      <c r="AC12" s="54">
        <f>R13-Z12</f>
        <v>1213029.3</v>
      </c>
      <c r="AD12" s="54">
        <f>AC12*100/R13</f>
        <v>96.028285307156423</v>
      </c>
      <c r="AE12" s="54">
        <f t="shared" si="17"/>
        <v>50170.7</v>
      </c>
      <c r="AF12" s="54">
        <f t="shared" si="7"/>
        <v>100</v>
      </c>
      <c r="AG12" s="54">
        <v>0</v>
      </c>
      <c r="AH12" s="54">
        <v>0</v>
      </c>
      <c r="AI12" s="56">
        <f t="shared" si="8"/>
        <v>0</v>
      </c>
      <c r="AJ12" s="54">
        <f t="shared" si="4"/>
        <v>0</v>
      </c>
    </row>
    <row r="13" spans="1:36" s="66" customFormat="1" ht="18.399999999999999" customHeight="1">
      <c r="A13" s="58" t="s">
        <v>18</v>
      </c>
      <c r="B13" s="53">
        <v>2263000</v>
      </c>
      <c r="C13" s="53">
        <v>3041144.5</v>
      </c>
      <c r="D13" s="53">
        <f t="shared" si="0"/>
        <v>134.38552806009722</v>
      </c>
      <c r="E13" s="53">
        <v>3041144.5</v>
      </c>
      <c r="F13" s="53">
        <f t="shared" si="9"/>
        <v>100</v>
      </c>
      <c r="G13" s="54">
        <f t="shared" si="10"/>
        <v>0</v>
      </c>
      <c r="H13" s="54">
        <v>3063012</v>
      </c>
      <c r="I13" s="54">
        <v>3063012</v>
      </c>
      <c r="J13" s="54">
        <v>241144.5</v>
      </c>
      <c r="K13" s="54">
        <f t="shared" si="11"/>
        <v>3304156.5</v>
      </c>
      <c r="L13" s="54">
        <f t="shared" si="12"/>
        <v>107.87278992050962</v>
      </c>
      <c r="M13" s="54">
        <v>3304156.5</v>
      </c>
      <c r="N13" s="54">
        <f t="shared" si="13"/>
        <v>107.87278992050962</v>
      </c>
      <c r="O13" s="54">
        <v>3304156.5</v>
      </c>
      <c r="P13" s="54">
        <f t="shared" si="14"/>
        <v>100</v>
      </c>
      <c r="Q13" s="54">
        <f t="shared" si="5"/>
        <v>0</v>
      </c>
      <c r="R13" s="54">
        <v>1263200</v>
      </c>
      <c r="S13" s="54">
        <v>374138.1</v>
      </c>
      <c r="T13" s="54">
        <v>455437.48</v>
      </c>
      <c r="U13" s="54">
        <v>0</v>
      </c>
      <c r="V13" s="186">
        <v>194644</v>
      </c>
      <c r="W13" s="54">
        <v>0</v>
      </c>
      <c r="X13" s="54">
        <f t="shared" si="15"/>
        <v>650081.48</v>
      </c>
      <c r="Y13" s="54">
        <f t="shared" si="15"/>
        <v>0</v>
      </c>
      <c r="Z13" s="54">
        <f t="shared" si="16"/>
        <v>650081.48</v>
      </c>
      <c r="AA13" s="54">
        <f>Z13*100/R14</f>
        <v>131.09426579443038</v>
      </c>
      <c r="AB13" s="55"/>
      <c r="AC13" s="54">
        <f>R14-Z13</f>
        <v>-154192.90999999997</v>
      </c>
      <c r="AD13" s="54">
        <f>AC13*100/R14</f>
        <v>-31.094265794430385</v>
      </c>
      <c r="AE13" s="54">
        <f t="shared" si="17"/>
        <v>650081.48</v>
      </c>
      <c r="AF13" s="54">
        <f t="shared" si="7"/>
        <v>100</v>
      </c>
      <c r="AG13" s="54">
        <v>0</v>
      </c>
      <c r="AH13" s="54">
        <v>0</v>
      </c>
      <c r="AI13" s="56">
        <f t="shared" si="8"/>
        <v>0</v>
      </c>
      <c r="AJ13" s="54">
        <f t="shared" si="4"/>
        <v>0</v>
      </c>
    </row>
    <row r="14" spans="1:36" s="66" customFormat="1" ht="17.45" customHeight="1">
      <c r="A14" s="52" t="s">
        <v>19</v>
      </c>
      <c r="B14" s="53">
        <v>25000</v>
      </c>
      <c r="C14" s="53">
        <v>15240</v>
      </c>
      <c r="D14" s="53">
        <f t="shared" si="0"/>
        <v>60.96</v>
      </c>
      <c r="E14" s="53">
        <v>15240</v>
      </c>
      <c r="F14" s="53">
        <f t="shared" si="9"/>
        <v>100</v>
      </c>
      <c r="G14" s="54">
        <f t="shared" si="10"/>
        <v>0</v>
      </c>
      <c r="H14" s="54">
        <v>5779</v>
      </c>
      <c r="I14" s="54">
        <v>5779</v>
      </c>
      <c r="J14" s="54">
        <v>5951</v>
      </c>
      <c r="K14" s="54">
        <f t="shared" si="11"/>
        <v>11730</v>
      </c>
      <c r="L14" s="54">
        <f t="shared" si="12"/>
        <v>202.97629347637999</v>
      </c>
      <c r="M14" s="54">
        <v>11730</v>
      </c>
      <c r="N14" s="54">
        <f t="shared" si="13"/>
        <v>202.97629347637999</v>
      </c>
      <c r="O14" s="54">
        <v>11730</v>
      </c>
      <c r="P14" s="54">
        <f t="shared" si="14"/>
        <v>100</v>
      </c>
      <c r="Q14" s="54">
        <f t="shared" si="5"/>
        <v>0</v>
      </c>
      <c r="R14" s="54">
        <v>495888.57</v>
      </c>
      <c r="S14" s="54">
        <v>2430</v>
      </c>
      <c r="T14" s="54">
        <v>0</v>
      </c>
      <c r="U14" s="54">
        <v>0</v>
      </c>
      <c r="V14" s="186">
        <v>0</v>
      </c>
      <c r="W14" s="54">
        <v>0</v>
      </c>
      <c r="X14" s="54">
        <f t="shared" si="15"/>
        <v>0</v>
      </c>
      <c r="Y14" s="54">
        <f t="shared" si="15"/>
        <v>0</v>
      </c>
      <c r="Z14" s="54">
        <f t="shared" si="16"/>
        <v>0</v>
      </c>
      <c r="AA14" s="54">
        <f t="shared" si="2"/>
        <v>0</v>
      </c>
      <c r="AB14" s="55"/>
      <c r="AC14" s="54">
        <f t="shared" si="6"/>
        <v>495888.57</v>
      </c>
      <c r="AD14" s="54">
        <f t="shared" si="3"/>
        <v>100</v>
      </c>
      <c r="AE14" s="54">
        <f t="shared" si="17"/>
        <v>0</v>
      </c>
      <c r="AF14" s="54" t="e">
        <f t="shared" si="7"/>
        <v>#DIV/0!</v>
      </c>
      <c r="AG14" s="54">
        <v>0</v>
      </c>
      <c r="AH14" s="54">
        <v>0</v>
      </c>
      <c r="AI14" s="56">
        <f t="shared" si="8"/>
        <v>0</v>
      </c>
      <c r="AJ14" s="54" t="e">
        <f t="shared" si="4"/>
        <v>#DIV/0!</v>
      </c>
    </row>
    <row r="15" spans="1:36" s="66" customFormat="1" ht="17.45" customHeight="1">
      <c r="A15" s="52" t="s">
        <v>20</v>
      </c>
      <c r="B15" s="53">
        <v>600000</v>
      </c>
      <c r="C15" s="53">
        <v>533169.59</v>
      </c>
      <c r="D15" s="53">
        <f t="shared" si="0"/>
        <v>88.861598333333333</v>
      </c>
      <c r="E15" s="53">
        <v>533169.59</v>
      </c>
      <c r="F15" s="53">
        <f t="shared" si="9"/>
        <v>100</v>
      </c>
      <c r="G15" s="54">
        <f t="shared" si="10"/>
        <v>0</v>
      </c>
      <c r="H15" s="54">
        <v>536450.39</v>
      </c>
      <c r="I15" s="54">
        <v>275843.88</v>
      </c>
      <c r="J15" s="54">
        <v>0</v>
      </c>
      <c r="K15" s="54">
        <f t="shared" si="11"/>
        <v>275843.88</v>
      </c>
      <c r="L15" s="54">
        <f t="shared" si="12"/>
        <v>51.420203087185747</v>
      </c>
      <c r="M15" s="54">
        <v>275843.88</v>
      </c>
      <c r="N15" s="54">
        <f t="shared" si="13"/>
        <v>51.420203087185747</v>
      </c>
      <c r="O15" s="54">
        <v>243005.88</v>
      </c>
      <c r="P15" s="54">
        <f t="shared" si="14"/>
        <v>88.0954400728412</v>
      </c>
      <c r="Q15" s="54">
        <f t="shared" si="5"/>
        <v>32838</v>
      </c>
      <c r="R15" s="54">
        <v>15000</v>
      </c>
      <c r="S15" s="54">
        <v>114170.62</v>
      </c>
      <c r="T15" s="54">
        <v>0</v>
      </c>
      <c r="U15" s="54">
        <v>0</v>
      </c>
      <c r="V15" s="186">
        <v>20222.939999999999</v>
      </c>
      <c r="W15" s="54">
        <v>0</v>
      </c>
      <c r="X15" s="54">
        <f t="shared" si="15"/>
        <v>20222.939999999999</v>
      </c>
      <c r="Y15" s="54">
        <f t="shared" si="15"/>
        <v>0</v>
      </c>
      <c r="Z15" s="54">
        <f t="shared" si="16"/>
        <v>20222.939999999999</v>
      </c>
      <c r="AA15" s="54">
        <f t="shared" si="2"/>
        <v>134.81959999999998</v>
      </c>
      <c r="AB15" s="55"/>
      <c r="AC15" s="54">
        <f t="shared" si="6"/>
        <v>-5222.9399999999987</v>
      </c>
      <c r="AD15" s="54">
        <f t="shared" si="3"/>
        <v>-34.819599999999994</v>
      </c>
      <c r="AE15" s="54">
        <f t="shared" si="17"/>
        <v>20222.939999999999</v>
      </c>
      <c r="AF15" s="54">
        <f t="shared" si="7"/>
        <v>100</v>
      </c>
      <c r="AG15" s="54">
        <v>0</v>
      </c>
      <c r="AH15" s="54">
        <v>0</v>
      </c>
      <c r="AI15" s="56">
        <f t="shared" si="8"/>
        <v>0</v>
      </c>
      <c r="AJ15" s="54">
        <f t="shared" si="4"/>
        <v>0</v>
      </c>
    </row>
    <row r="16" spans="1:36" s="41" customFormat="1" ht="17.45" customHeight="1">
      <c r="A16" s="59" t="s">
        <v>22</v>
      </c>
      <c r="B16" s="47">
        <f>SUM(B17:B28)</f>
        <v>2574000</v>
      </c>
      <c r="C16" s="47">
        <f>SUM(C17:C28)</f>
        <v>1750576.19</v>
      </c>
      <c r="D16" s="47">
        <f t="shared" si="0"/>
        <v>68.009952991452991</v>
      </c>
      <c r="E16" s="47">
        <f>SUM(E17:E28)</f>
        <v>1750576.19</v>
      </c>
      <c r="F16" s="47">
        <f>E16*100/C16</f>
        <v>100</v>
      </c>
      <c r="G16" s="49">
        <f>SUM(G17:G28)</f>
        <v>0</v>
      </c>
      <c r="H16" s="49">
        <f>SUM(H17:H28)</f>
        <v>1900000</v>
      </c>
      <c r="I16" s="49">
        <f>SUM(I17:I28)</f>
        <v>1742979</v>
      </c>
      <c r="J16" s="49">
        <f>SUM(J17:J28)</f>
        <v>298101.31</v>
      </c>
      <c r="K16" s="49">
        <f>SUM(K17:K28)</f>
        <v>2041080.31</v>
      </c>
      <c r="L16" s="49">
        <f t="shared" si="12"/>
        <v>107.42527947368421</v>
      </c>
      <c r="M16" s="49">
        <f>SUM(M17:M28)</f>
        <v>2041080.31</v>
      </c>
      <c r="N16" s="49">
        <f t="shared" si="13"/>
        <v>107.42527947368421</v>
      </c>
      <c r="O16" s="49">
        <f>SUM(O17:O28)</f>
        <v>2041080.31</v>
      </c>
      <c r="P16" s="49">
        <f>O16*100/M16</f>
        <v>100</v>
      </c>
      <c r="Q16" s="49">
        <f>SUM(Q17:Q28)</f>
        <v>0</v>
      </c>
      <c r="R16" s="49">
        <f>SUM(R17:R28)</f>
        <v>1900000</v>
      </c>
      <c r="S16" s="49">
        <f>SUM(S17:S28)</f>
        <v>445139.27999999997</v>
      </c>
      <c r="T16" s="49">
        <f t="shared" ref="T16:V16" si="18">SUM(T17:T28)</f>
        <v>214637.8</v>
      </c>
      <c r="U16" s="49">
        <f t="shared" si="18"/>
        <v>0</v>
      </c>
      <c r="V16" s="49">
        <f t="shared" si="18"/>
        <v>215934</v>
      </c>
      <c r="W16" s="49">
        <f>SUM(W17:W28)</f>
        <v>0</v>
      </c>
      <c r="X16" s="49">
        <f>T16+V16</f>
        <v>430571.8</v>
      </c>
      <c r="Y16" s="49">
        <f>U16+W16</f>
        <v>0</v>
      </c>
      <c r="Z16" s="49">
        <f t="shared" si="16"/>
        <v>430571.8</v>
      </c>
      <c r="AA16" s="49">
        <f t="shared" si="2"/>
        <v>22.661673684210527</v>
      </c>
      <c r="AB16" s="60"/>
      <c r="AC16" s="49">
        <f t="shared" si="6"/>
        <v>1469428.2</v>
      </c>
      <c r="AD16" s="49">
        <f t="shared" si="3"/>
        <v>77.338326315789473</v>
      </c>
      <c r="AE16" s="49">
        <f t="shared" ref="AE16" si="19">SUM(AE17:AE28)</f>
        <v>430571.8</v>
      </c>
      <c r="AF16" s="49">
        <f t="shared" si="7"/>
        <v>100</v>
      </c>
      <c r="AG16" s="49">
        <f>SUM(AG17:AG28)</f>
        <v>16370</v>
      </c>
      <c r="AH16" s="49">
        <f>SUM(AH17:AH28)</f>
        <v>248117.8</v>
      </c>
      <c r="AI16" s="49">
        <f>SUM(AI17:AI28)</f>
        <v>264487.8</v>
      </c>
      <c r="AJ16" s="49">
        <f t="shared" si="4"/>
        <v>61.427106930830121</v>
      </c>
    </row>
    <row r="17" spans="1:38" s="66" customFormat="1" ht="17.45" customHeight="1">
      <c r="A17" s="144" t="s">
        <v>23</v>
      </c>
      <c r="B17" s="53">
        <v>438000</v>
      </c>
      <c r="C17" s="53">
        <v>304428</v>
      </c>
      <c r="D17" s="53">
        <f t="shared" si="0"/>
        <v>69.504109589041093</v>
      </c>
      <c r="E17" s="53">
        <v>304428</v>
      </c>
      <c r="F17" s="53">
        <f t="shared" si="9"/>
        <v>100</v>
      </c>
      <c r="G17" s="54">
        <f t="shared" ref="G17:G28" si="20">C17-E17</f>
        <v>0</v>
      </c>
      <c r="H17" s="54">
        <v>390000</v>
      </c>
      <c r="I17" s="54">
        <v>390000</v>
      </c>
      <c r="J17" s="54">
        <v>39049.4</v>
      </c>
      <c r="K17" s="54">
        <f t="shared" ref="K17:K28" si="21">I17+J17</f>
        <v>429049.4</v>
      </c>
      <c r="L17" s="54">
        <f t="shared" si="12"/>
        <v>110.01266666666666</v>
      </c>
      <c r="M17" s="54">
        <v>429049.4</v>
      </c>
      <c r="N17" s="54">
        <f t="shared" si="13"/>
        <v>110.01266666666666</v>
      </c>
      <c r="O17" s="54">
        <v>429049.4</v>
      </c>
      <c r="P17" s="54">
        <f t="shared" ref="P17:P29" si="22">O17*100/M17</f>
        <v>100</v>
      </c>
      <c r="Q17" s="54">
        <f t="shared" ref="Q17:Q28" si="23">M17-O17</f>
        <v>0</v>
      </c>
      <c r="R17" s="54">
        <v>360000</v>
      </c>
      <c r="S17" s="54">
        <v>67648.460000000006</v>
      </c>
      <c r="T17" s="54">
        <v>51083</v>
      </c>
      <c r="U17" s="54">
        <v>0</v>
      </c>
      <c r="V17" s="186">
        <v>56787</v>
      </c>
      <c r="W17" s="54">
        <v>0</v>
      </c>
      <c r="X17" s="54">
        <f t="shared" ref="X17:Y28" si="24">T17+V17</f>
        <v>107870</v>
      </c>
      <c r="Y17" s="54">
        <f t="shared" si="24"/>
        <v>0</v>
      </c>
      <c r="Z17" s="54">
        <f t="shared" si="16"/>
        <v>107870</v>
      </c>
      <c r="AA17" s="54">
        <f t="shared" si="2"/>
        <v>29.963888888888889</v>
      </c>
      <c r="AB17" s="55"/>
      <c r="AC17" s="54">
        <f t="shared" si="6"/>
        <v>252130</v>
      </c>
      <c r="AD17" s="54">
        <f t="shared" si="3"/>
        <v>70.036111111111111</v>
      </c>
      <c r="AE17" s="54">
        <f t="shared" ref="AE17:AE28" si="25">Z17</f>
        <v>107870</v>
      </c>
      <c r="AF17" s="54">
        <f t="shared" si="7"/>
        <v>100</v>
      </c>
      <c r="AG17" s="54">
        <v>0</v>
      </c>
      <c r="AH17" s="186">
        <v>51083</v>
      </c>
      <c r="AI17" s="56">
        <f t="shared" si="8"/>
        <v>51083</v>
      </c>
      <c r="AJ17" s="54">
        <f t="shared" si="4"/>
        <v>47.356076759061835</v>
      </c>
    </row>
    <row r="18" spans="1:38" s="66" customFormat="1" ht="17.45" customHeight="1">
      <c r="A18" s="144" t="s">
        <v>24</v>
      </c>
      <c r="B18" s="53">
        <v>10000</v>
      </c>
      <c r="C18" s="53">
        <v>5000</v>
      </c>
      <c r="D18" s="53">
        <f t="shared" si="0"/>
        <v>50</v>
      </c>
      <c r="E18" s="53">
        <v>5000</v>
      </c>
      <c r="F18" s="53">
        <f t="shared" si="9"/>
        <v>100</v>
      </c>
      <c r="G18" s="54">
        <f t="shared" si="20"/>
        <v>0</v>
      </c>
      <c r="H18" s="54">
        <v>10000</v>
      </c>
      <c r="I18" s="54">
        <v>680</v>
      </c>
      <c r="J18" s="54">
        <v>0</v>
      </c>
      <c r="K18" s="54">
        <f t="shared" si="21"/>
        <v>680</v>
      </c>
      <c r="L18" s="54">
        <f t="shared" si="12"/>
        <v>6.8</v>
      </c>
      <c r="M18" s="54">
        <v>680</v>
      </c>
      <c r="N18" s="54">
        <f t="shared" si="13"/>
        <v>6.8</v>
      </c>
      <c r="O18" s="54">
        <v>680</v>
      </c>
      <c r="P18" s="54">
        <f t="shared" si="22"/>
        <v>100</v>
      </c>
      <c r="Q18" s="54">
        <f t="shared" si="23"/>
        <v>0</v>
      </c>
      <c r="R18" s="54">
        <v>10000</v>
      </c>
      <c r="S18" s="54">
        <v>0</v>
      </c>
      <c r="T18" s="54">
        <v>0</v>
      </c>
      <c r="U18" s="54">
        <v>0</v>
      </c>
      <c r="V18" s="186">
        <v>8400</v>
      </c>
      <c r="W18" s="54">
        <v>0</v>
      </c>
      <c r="X18" s="54">
        <f t="shared" si="24"/>
        <v>8400</v>
      </c>
      <c r="Y18" s="54">
        <f t="shared" si="24"/>
        <v>0</v>
      </c>
      <c r="Z18" s="54">
        <f t="shared" si="16"/>
        <v>8400</v>
      </c>
      <c r="AA18" s="54">
        <f t="shared" si="2"/>
        <v>84</v>
      </c>
      <c r="AB18" s="55"/>
      <c r="AC18" s="54">
        <f t="shared" si="6"/>
        <v>1600</v>
      </c>
      <c r="AD18" s="54">
        <f t="shared" si="3"/>
        <v>16</v>
      </c>
      <c r="AE18" s="54">
        <f t="shared" si="25"/>
        <v>8400</v>
      </c>
      <c r="AF18" s="54">
        <f t="shared" si="7"/>
        <v>100</v>
      </c>
      <c r="AG18" s="54">
        <v>0</v>
      </c>
      <c r="AH18" s="186"/>
      <c r="AI18" s="56">
        <f t="shared" si="8"/>
        <v>0</v>
      </c>
      <c r="AJ18" s="54">
        <f t="shared" si="4"/>
        <v>0</v>
      </c>
    </row>
    <row r="19" spans="1:38" s="140" customFormat="1" ht="17.45" customHeight="1">
      <c r="A19" s="174" t="s">
        <v>141</v>
      </c>
      <c r="B19" s="53">
        <v>390000</v>
      </c>
      <c r="C19" s="53">
        <v>379595.1</v>
      </c>
      <c r="D19" s="53">
        <f t="shared" ref="D19" si="26">C19*100/B19</f>
        <v>97.332076923076926</v>
      </c>
      <c r="E19" s="53">
        <v>379595.1</v>
      </c>
      <c r="F19" s="53">
        <f t="shared" ref="F19" si="27">E19*100/C19</f>
        <v>100</v>
      </c>
      <c r="G19" s="54">
        <f t="shared" si="20"/>
        <v>0</v>
      </c>
      <c r="H19" s="54">
        <v>450000</v>
      </c>
      <c r="I19" s="54">
        <v>343567</v>
      </c>
      <c r="J19" s="54">
        <v>0</v>
      </c>
      <c r="K19" s="54">
        <f t="shared" si="21"/>
        <v>343567</v>
      </c>
      <c r="L19" s="54">
        <f t="shared" ref="L19" si="28">K19*100/H19</f>
        <v>76.348222222222219</v>
      </c>
      <c r="M19" s="54">
        <v>343567</v>
      </c>
      <c r="N19" s="54">
        <f t="shared" ref="N19" si="29">M19*100/H19</f>
        <v>76.348222222222219</v>
      </c>
      <c r="O19" s="54">
        <v>343567</v>
      </c>
      <c r="P19" s="54">
        <f t="shared" si="22"/>
        <v>100</v>
      </c>
      <c r="Q19" s="54">
        <f t="shared" si="23"/>
        <v>0</v>
      </c>
      <c r="R19" s="54">
        <v>420000</v>
      </c>
      <c r="S19" s="54">
        <v>436.8</v>
      </c>
      <c r="T19" s="54">
        <v>47370</v>
      </c>
      <c r="U19" s="54">
        <v>0</v>
      </c>
      <c r="V19" s="186">
        <v>28030</v>
      </c>
      <c r="W19" s="54">
        <v>0</v>
      </c>
      <c r="X19" s="54">
        <f t="shared" si="24"/>
        <v>75400</v>
      </c>
      <c r="Y19" s="54">
        <f t="shared" si="24"/>
        <v>0</v>
      </c>
      <c r="Z19" s="54">
        <f t="shared" si="16"/>
        <v>75400</v>
      </c>
      <c r="AA19" s="54">
        <f t="shared" si="2"/>
        <v>17.952380952380953</v>
      </c>
      <c r="AB19" s="55"/>
      <c r="AC19" s="54">
        <v>0</v>
      </c>
      <c r="AD19" s="54">
        <f t="shared" si="3"/>
        <v>0</v>
      </c>
      <c r="AE19" s="54">
        <f t="shared" si="25"/>
        <v>75400</v>
      </c>
      <c r="AF19" s="54">
        <f t="shared" si="7"/>
        <v>100</v>
      </c>
      <c r="AG19" s="186">
        <v>16370</v>
      </c>
      <c r="AH19" s="186">
        <v>31000</v>
      </c>
      <c r="AI19" s="56">
        <f t="shared" si="8"/>
        <v>47370</v>
      </c>
      <c r="AJ19" s="54">
        <f t="shared" si="4"/>
        <v>62.824933687002655</v>
      </c>
      <c r="AL19" s="147"/>
    </row>
    <row r="20" spans="1:38" s="66" customFormat="1" ht="17.45" customHeight="1">
      <c r="A20" s="144" t="s">
        <v>142</v>
      </c>
      <c r="B20" s="53">
        <v>100000</v>
      </c>
      <c r="C20" s="53">
        <v>76140</v>
      </c>
      <c r="D20" s="53">
        <f t="shared" si="0"/>
        <v>76.14</v>
      </c>
      <c r="E20" s="53">
        <v>76140</v>
      </c>
      <c r="F20" s="53">
        <f t="shared" si="9"/>
        <v>100</v>
      </c>
      <c r="G20" s="54">
        <f t="shared" si="20"/>
        <v>0</v>
      </c>
      <c r="H20" s="54">
        <v>30000</v>
      </c>
      <c r="I20" s="54">
        <v>30000</v>
      </c>
      <c r="J20" s="54">
        <v>21710</v>
      </c>
      <c r="K20" s="54">
        <f t="shared" si="21"/>
        <v>51710</v>
      </c>
      <c r="L20" s="54">
        <f t="shared" si="12"/>
        <v>172.36666666666667</v>
      </c>
      <c r="M20" s="54">
        <v>51710</v>
      </c>
      <c r="N20" s="54">
        <f t="shared" si="13"/>
        <v>172.36666666666667</v>
      </c>
      <c r="O20" s="54">
        <v>51710</v>
      </c>
      <c r="P20" s="54">
        <f t="shared" si="22"/>
        <v>100</v>
      </c>
      <c r="Q20" s="54">
        <f t="shared" si="23"/>
        <v>0</v>
      </c>
      <c r="R20" s="54">
        <v>80000</v>
      </c>
      <c r="S20" s="54">
        <v>81965</v>
      </c>
      <c r="T20" s="54">
        <v>0</v>
      </c>
      <c r="U20" s="54">
        <v>0</v>
      </c>
      <c r="V20" s="186">
        <v>44555</v>
      </c>
      <c r="W20" s="54">
        <v>0</v>
      </c>
      <c r="X20" s="54">
        <f t="shared" si="24"/>
        <v>44555</v>
      </c>
      <c r="Y20" s="54">
        <f t="shared" si="24"/>
        <v>0</v>
      </c>
      <c r="Z20" s="54">
        <f t="shared" si="16"/>
        <v>44555</v>
      </c>
      <c r="AA20" s="54">
        <f t="shared" si="2"/>
        <v>55.693750000000001</v>
      </c>
      <c r="AB20" s="55"/>
      <c r="AC20" s="54">
        <f t="shared" si="6"/>
        <v>35445</v>
      </c>
      <c r="AD20" s="54">
        <f t="shared" si="3"/>
        <v>44.306249999999999</v>
      </c>
      <c r="AE20" s="54">
        <f t="shared" si="25"/>
        <v>44555</v>
      </c>
      <c r="AF20" s="54">
        <f t="shared" si="7"/>
        <v>100</v>
      </c>
      <c r="AG20" s="54">
        <v>0</v>
      </c>
      <c r="AH20" s="186"/>
      <c r="AI20" s="56">
        <f t="shared" si="8"/>
        <v>0</v>
      </c>
      <c r="AJ20" s="54">
        <f t="shared" si="4"/>
        <v>0</v>
      </c>
    </row>
    <row r="21" spans="1:38" s="66" customFormat="1" ht="17.45" customHeight="1">
      <c r="A21" s="144" t="s">
        <v>143</v>
      </c>
      <c r="B21" s="53">
        <v>10000</v>
      </c>
      <c r="C21" s="53">
        <v>31530</v>
      </c>
      <c r="D21" s="53">
        <f t="shared" si="0"/>
        <v>315.3</v>
      </c>
      <c r="E21" s="53">
        <v>31530</v>
      </c>
      <c r="F21" s="53">
        <f t="shared" si="9"/>
        <v>100</v>
      </c>
      <c r="G21" s="54">
        <f t="shared" si="20"/>
        <v>0</v>
      </c>
      <c r="H21" s="54">
        <v>30000</v>
      </c>
      <c r="I21" s="54">
        <v>30000</v>
      </c>
      <c r="J21" s="54">
        <v>17640</v>
      </c>
      <c r="K21" s="54">
        <f t="shared" si="21"/>
        <v>47640</v>
      </c>
      <c r="L21" s="54">
        <f t="shared" si="12"/>
        <v>158.80000000000001</v>
      </c>
      <c r="M21" s="54">
        <v>47640</v>
      </c>
      <c r="N21" s="54">
        <f t="shared" si="13"/>
        <v>158.80000000000001</v>
      </c>
      <c r="O21" s="54">
        <v>47640</v>
      </c>
      <c r="P21" s="54">
        <f t="shared" si="22"/>
        <v>100</v>
      </c>
      <c r="Q21" s="54">
        <f t="shared" si="23"/>
        <v>0</v>
      </c>
      <c r="R21" s="54">
        <v>40000</v>
      </c>
      <c r="S21" s="54">
        <v>22906.67</v>
      </c>
      <c r="T21" s="54">
        <v>0</v>
      </c>
      <c r="U21" s="54">
        <v>0</v>
      </c>
      <c r="V21" s="186">
        <v>0</v>
      </c>
      <c r="W21" s="54">
        <v>0</v>
      </c>
      <c r="X21" s="54">
        <f t="shared" si="24"/>
        <v>0</v>
      </c>
      <c r="Y21" s="54">
        <f t="shared" si="24"/>
        <v>0</v>
      </c>
      <c r="Z21" s="54">
        <f t="shared" si="16"/>
        <v>0</v>
      </c>
      <c r="AA21" s="54">
        <f>Z21*100/R21</f>
        <v>0</v>
      </c>
      <c r="AB21" s="55"/>
      <c r="AC21" s="54">
        <f t="shared" si="6"/>
        <v>40000</v>
      </c>
      <c r="AD21" s="54">
        <f t="shared" si="3"/>
        <v>100</v>
      </c>
      <c r="AE21" s="54">
        <f t="shared" si="25"/>
        <v>0</v>
      </c>
      <c r="AF21" s="54" t="e">
        <f t="shared" si="7"/>
        <v>#DIV/0!</v>
      </c>
      <c r="AG21" s="54">
        <v>0</v>
      </c>
      <c r="AH21" s="186"/>
      <c r="AI21" s="56">
        <f t="shared" si="8"/>
        <v>0</v>
      </c>
      <c r="AJ21" s="54" t="e">
        <f t="shared" si="4"/>
        <v>#DIV/0!</v>
      </c>
    </row>
    <row r="22" spans="1:38" s="66" customFormat="1" ht="17.45" customHeight="1">
      <c r="A22" s="144" t="s">
        <v>144</v>
      </c>
      <c r="B22" s="53">
        <v>1060000</v>
      </c>
      <c r="C22" s="53">
        <v>552616.49</v>
      </c>
      <c r="D22" s="53">
        <f t="shared" si="0"/>
        <v>52.133631132075472</v>
      </c>
      <c r="E22" s="53">
        <v>552616.49</v>
      </c>
      <c r="F22" s="53">
        <f t="shared" si="9"/>
        <v>100</v>
      </c>
      <c r="G22" s="54">
        <f t="shared" si="20"/>
        <v>0</v>
      </c>
      <c r="H22" s="54">
        <v>500000</v>
      </c>
      <c r="I22" s="54">
        <v>493895</v>
      </c>
      <c r="J22" s="54">
        <v>0</v>
      </c>
      <c r="K22" s="54">
        <f t="shared" si="21"/>
        <v>493895</v>
      </c>
      <c r="L22" s="54">
        <f t="shared" si="12"/>
        <v>98.778999999999996</v>
      </c>
      <c r="M22" s="54">
        <v>493895</v>
      </c>
      <c r="N22" s="54">
        <f t="shared" si="13"/>
        <v>98.778999999999996</v>
      </c>
      <c r="O22" s="54">
        <v>493895</v>
      </c>
      <c r="P22" s="54">
        <f t="shared" si="22"/>
        <v>100</v>
      </c>
      <c r="Q22" s="54">
        <f t="shared" si="23"/>
        <v>0</v>
      </c>
      <c r="R22" s="54">
        <v>500000</v>
      </c>
      <c r="S22" s="54">
        <v>155870</v>
      </c>
      <c r="T22" s="54">
        <v>48160</v>
      </c>
      <c r="U22" s="54">
        <v>0</v>
      </c>
      <c r="V22" s="186">
        <v>51650</v>
      </c>
      <c r="W22" s="54">
        <v>0</v>
      </c>
      <c r="X22" s="54">
        <f t="shared" si="24"/>
        <v>99810</v>
      </c>
      <c r="Y22" s="54">
        <f t="shared" si="24"/>
        <v>0</v>
      </c>
      <c r="Z22" s="54">
        <f t="shared" si="16"/>
        <v>99810</v>
      </c>
      <c r="AA22" s="54">
        <f t="shared" si="2"/>
        <v>19.962</v>
      </c>
      <c r="AB22" s="55"/>
      <c r="AC22" s="54">
        <f t="shared" si="6"/>
        <v>400190</v>
      </c>
      <c r="AD22" s="54">
        <f t="shared" si="3"/>
        <v>80.037999999999997</v>
      </c>
      <c r="AE22" s="54">
        <f t="shared" si="25"/>
        <v>99810</v>
      </c>
      <c r="AF22" s="54">
        <f t="shared" si="7"/>
        <v>100</v>
      </c>
      <c r="AG22" s="54">
        <v>0</v>
      </c>
      <c r="AH22" s="186">
        <v>98010</v>
      </c>
      <c r="AI22" s="56">
        <f t="shared" si="8"/>
        <v>98010</v>
      </c>
      <c r="AJ22" s="54">
        <f t="shared" si="4"/>
        <v>98.196573489630296</v>
      </c>
    </row>
    <row r="23" spans="1:38" s="66" customFormat="1" ht="17.45" customHeight="1">
      <c r="A23" s="144" t="s">
        <v>145</v>
      </c>
      <c r="B23" s="53">
        <v>350000</v>
      </c>
      <c r="C23" s="53">
        <v>288041.59999999998</v>
      </c>
      <c r="D23" s="53">
        <f t="shared" si="0"/>
        <v>82.297599999999989</v>
      </c>
      <c r="E23" s="53">
        <v>288041.59999999998</v>
      </c>
      <c r="F23" s="53">
        <f t="shared" si="9"/>
        <v>100</v>
      </c>
      <c r="G23" s="54">
        <f t="shared" si="20"/>
        <v>0</v>
      </c>
      <c r="H23" s="54">
        <v>350000</v>
      </c>
      <c r="I23" s="54">
        <v>350000</v>
      </c>
      <c r="J23" s="54">
        <v>205661.91</v>
      </c>
      <c r="K23" s="54">
        <f t="shared" si="21"/>
        <v>555661.91</v>
      </c>
      <c r="L23" s="54">
        <f t="shared" si="12"/>
        <v>158.76054571428571</v>
      </c>
      <c r="M23" s="54">
        <v>555661.91</v>
      </c>
      <c r="N23" s="54">
        <f t="shared" si="13"/>
        <v>158.76054571428571</v>
      </c>
      <c r="O23" s="54">
        <v>555661.91</v>
      </c>
      <c r="P23" s="54">
        <f t="shared" si="22"/>
        <v>100</v>
      </c>
      <c r="Q23" s="54">
        <f t="shared" si="23"/>
        <v>0</v>
      </c>
      <c r="R23" s="54">
        <v>250000</v>
      </c>
      <c r="S23" s="54">
        <v>59689.35</v>
      </c>
      <c r="T23" s="54">
        <v>58234.8</v>
      </c>
      <c r="U23" s="54">
        <v>0</v>
      </c>
      <c r="V23" s="186">
        <v>7422</v>
      </c>
      <c r="W23" s="54">
        <v>0</v>
      </c>
      <c r="X23" s="54">
        <f t="shared" si="24"/>
        <v>65656.800000000003</v>
      </c>
      <c r="Y23" s="54">
        <f t="shared" si="24"/>
        <v>0</v>
      </c>
      <c r="Z23" s="54">
        <f>X23+Y23</f>
        <v>65656.800000000003</v>
      </c>
      <c r="AA23" s="54">
        <f t="shared" si="2"/>
        <v>26.262720000000002</v>
      </c>
      <c r="AB23" s="55"/>
      <c r="AC23" s="54">
        <f t="shared" si="6"/>
        <v>184343.2</v>
      </c>
      <c r="AD23" s="54">
        <f t="shared" si="3"/>
        <v>73.737279999999998</v>
      </c>
      <c r="AE23" s="54">
        <f t="shared" si="25"/>
        <v>65656.800000000003</v>
      </c>
      <c r="AF23" s="54">
        <f t="shared" si="7"/>
        <v>100</v>
      </c>
      <c r="AG23" s="54">
        <v>0</v>
      </c>
      <c r="AH23" s="186">
        <v>58234.8</v>
      </c>
      <c r="AI23" s="56">
        <f t="shared" si="8"/>
        <v>58234.8</v>
      </c>
      <c r="AJ23" s="54">
        <f t="shared" si="4"/>
        <v>88.69576342435208</v>
      </c>
    </row>
    <row r="24" spans="1:38" s="66" customFormat="1" ht="17.45" customHeight="1">
      <c r="A24" s="144" t="s">
        <v>146</v>
      </c>
      <c r="B24" s="53">
        <v>0</v>
      </c>
      <c r="C24" s="53">
        <v>0</v>
      </c>
      <c r="D24" s="53" t="e">
        <f t="shared" si="0"/>
        <v>#DIV/0!</v>
      </c>
      <c r="E24" s="53">
        <v>0</v>
      </c>
      <c r="F24" s="53" t="e">
        <f t="shared" si="9"/>
        <v>#DIV/0!</v>
      </c>
      <c r="G24" s="54">
        <f t="shared" si="20"/>
        <v>0</v>
      </c>
      <c r="H24" s="54">
        <v>0</v>
      </c>
      <c r="I24" s="54">
        <v>0</v>
      </c>
      <c r="J24" s="54">
        <v>0</v>
      </c>
      <c r="K24" s="54">
        <f t="shared" si="21"/>
        <v>0</v>
      </c>
      <c r="L24" s="54" t="e">
        <f t="shared" si="12"/>
        <v>#DIV/0!</v>
      </c>
      <c r="M24" s="54">
        <v>0</v>
      </c>
      <c r="N24" s="54" t="e">
        <f t="shared" si="13"/>
        <v>#DIV/0!</v>
      </c>
      <c r="O24" s="54">
        <v>0</v>
      </c>
      <c r="P24" s="54" t="e">
        <f t="shared" si="22"/>
        <v>#DIV/0!</v>
      </c>
      <c r="Q24" s="54">
        <f t="shared" si="23"/>
        <v>0</v>
      </c>
      <c r="R24" s="54">
        <v>0</v>
      </c>
      <c r="S24" s="54">
        <v>0</v>
      </c>
      <c r="T24" s="54">
        <v>0</v>
      </c>
      <c r="U24" s="54">
        <v>0</v>
      </c>
      <c r="V24" s="186">
        <v>0</v>
      </c>
      <c r="W24" s="54">
        <v>0</v>
      </c>
      <c r="X24" s="54">
        <f t="shared" si="24"/>
        <v>0</v>
      </c>
      <c r="Y24" s="54">
        <f t="shared" si="24"/>
        <v>0</v>
      </c>
      <c r="Z24" s="54">
        <f t="shared" si="16"/>
        <v>0</v>
      </c>
      <c r="AA24" s="54" t="e">
        <f t="shared" si="2"/>
        <v>#DIV/0!</v>
      </c>
      <c r="AB24" s="55"/>
      <c r="AC24" s="54">
        <f t="shared" si="6"/>
        <v>0</v>
      </c>
      <c r="AD24" s="54" t="e">
        <f t="shared" si="3"/>
        <v>#DIV/0!</v>
      </c>
      <c r="AE24" s="54">
        <f t="shared" si="25"/>
        <v>0</v>
      </c>
      <c r="AF24" s="54" t="e">
        <f t="shared" si="7"/>
        <v>#DIV/0!</v>
      </c>
      <c r="AG24" s="54">
        <v>0</v>
      </c>
      <c r="AH24" s="186"/>
      <c r="AI24" s="56">
        <f t="shared" si="8"/>
        <v>0</v>
      </c>
      <c r="AJ24" s="54" t="e">
        <f t="shared" si="4"/>
        <v>#DIV/0!</v>
      </c>
    </row>
    <row r="25" spans="1:38" s="66" customFormat="1" ht="17.45" customHeight="1">
      <c r="A25" s="144" t="s">
        <v>147</v>
      </c>
      <c r="B25" s="53">
        <v>10000</v>
      </c>
      <c r="C25" s="53">
        <v>360</v>
      </c>
      <c r="D25" s="53">
        <f t="shared" si="0"/>
        <v>3.6</v>
      </c>
      <c r="E25" s="53">
        <v>360</v>
      </c>
      <c r="F25" s="53">
        <f t="shared" si="9"/>
        <v>100</v>
      </c>
      <c r="G25" s="54">
        <f t="shared" si="20"/>
        <v>0</v>
      </c>
      <c r="H25" s="54">
        <v>10000</v>
      </c>
      <c r="I25" s="54">
        <v>10000</v>
      </c>
      <c r="J25" s="54">
        <v>14040</v>
      </c>
      <c r="K25" s="54">
        <f t="shared" si="21"/>
        <v>24040</v>
      </c>
      <c r="L25" s="54">
        <f t="shared" si="12"/>
        <v>240.4</v>
      </c>
      <c r="M25" s="54">
        <v>24040</v>
      </c>
      <c r="N25" s="54">
        <f t="shared" si="13"/>
        <v>240.4</v>
      </c>
      <c r="O25" s="54">
        <v>24040</v>
      </c>
      <c r="P25" s="54">
        <f t="shared" si="22"/>
        <v>100</v>
      </c>
      <c r="Q25" s="54">
        <f t="shared" si="23"/>
        <v>0</v>
      </c>
      <c r="R25" s="54">
        <v>30000</v>
      </c>
      <c r="S25" s="54">
        <v>0</v>
      </c>
      <c r="T25" s="54">
        <v>0</v>
      </c>
      <c r="U25" s="54">
        <v>0</v>
      </c>
      <c r="V25" s="186">
        <v>0</v>
      </c>
      <c r="W25" s="54">
        <v>0</v>
      </c>
      <c r="X25" s="54">
        <f t="shared" si="24"/>
        <v>0</v>
      </c>
      <c r="Y25" s="54">
        <f t="shared" si="24"/>
        <v>0</v>
      </c>
      <c r="Z25" s="54">
        <f t="shared" si="16"/>
        <v>0</v>
      </c>
      <c r="AA25" s="54">
        <f t="shared" si="2"/>
        <v>0</v>
      </c>
      <c r="AB25" s="61"/>
      <c r="AC25" s="54">
        <f t="shared" si="6"/>
        <v>30000</v>
      </c>
      <c r="AD25" s="54">
        <f t="shared" si="3"/>
        <v>100</v>
      </c>
      <c r="AE25" s="54">
        <f t="shared" si="25"/>
        <v>0</v>
      </c>
      <c r="AF25" s="54" t="e">
        <f t="shared" si="7"/>
        <v>#DIV/0!</v>
      </c>
      <c r="AG25" s="54">
        <v>0</v>
      </c>
      <c r="AH25" s="186"/>
      <c r="AI25" s="56">
        <f t="shared" si="8"/>
        <v>0</v>
      </c>
      <c r="AJ25" s="54" t="e">
        <f t="shared" si="4"/>
        <v>#DIV/0!</v>
      </c>
    </row>
    <row r="26" spans="1:38" s="66" customFormat="1" ht="17.45" customHeight="1">
      <c r="A26" s="144" t="s">
        <v>148</v>
      </c>
      <c r="B26" s="53">
        <v>180000</v>
      </c>
      <c r="C26" s="53">
        <v>86335</v>
      </c>
      <c r="D26" s="53">
        <f t="shared" si="0"/>
        <v>47.963888888888889</v>
      </c>
      <c r="E26" s="53">
        <v>86335</v>
      </c>
      <c r="F26" s="53">
        <f t="shared" si="9"/>
        <v>100</v>
      </c>
      <c r="G26" s="54">
        <f t="shared" si="20"/>
        <v>0</v>
      </c>
      <c r="H26" s="54">
        <v>100000</v>
      </c>
      <c r="I26" s="54">
        <v>68908</v>
      </c>
      <c r="J26" s="54">
        <v>0</v>
      </c>
      <c r="K26" s="54">
        <f t="shared" si="21"/>
        <v>68908</v>
      </c>
      <c r="L26" s="54">
        <f t="shared" si="12"/>
        <v>68.908000000000001</v>
      </c>
      <c r="M26" s="54">
        <v>68908</v>
      </c>
      <c r="N26" s="54">
        <f t="shared" si="13"/>
        <v>68.908000000000001</v>
      </c>
      <c r="O26" s="54">
        <v>68908</v>
      </c>
      <c r="P26" s="54">
        <f t="shared" si="22"/>
        <v>100</v>
      </c>
      <c r="Q26" s="54">
        <f t="shared" si="23"/>
        <v>0</v>
      </c>
      <c r="R26" s="54">
        <v>60000</v>
      </c>
      <c r="S26" s="54">
        <v>55023</v>
      </c>
      <c r="T26" s="54">
        <v>0</v>
      </c>
      <c r="U26" s="54">
        <v>0</v>
      </c>
      <c r="V26" s="186">
        <v>17790</v>
      </c>
      <c r="W26" s="54">
        <v>0</v>
      </c>
      <c r="X26" s="54">
        <f t="shared" si="24"/>
        <v>17790</v>
      </c>
      <c r="Y26" s="54">
        <f t="shared" si="24"/>
        <v>0</v>
      </c>
      <c r="Z26" s="54">
        <f t="shared" si="16"/>
        <v>17790</v>
      </c>
      <c r="AA26" s="54">
        <f t="shared" si="2"/>
        <v>29.65</v>
      </c>
      <c r="AB26" s="55"/>
      <c r="AC26" s="54">
        <f t="shared" si="6"/>
        <v>42210</v>
      </c>
      <c r="AD26" s="54">
        <f t="shared" si="3"/>
        <v>70.349999999999994</v>
      </c>
      <c r="AE26" s="54">
        <f t="shared" si="25"/>
        <v>17790</v>
      </c>
      <c r="AF26" s="54">
        <f t="shared" si="7"/>
        <v>100</v>
      </c>
      <c r="AG26" s="54">
        <v>0</v>
      </c>
      <c r="AH26" s="186"/>
      <c r="AI26" s="56">
        <f t="shared" si="8"/>
        <v>0</v>
      </c>
      <c r="AJ26" s="54">
        <f t="shared" si="4"/>
        <v>0</v>
      </c>
    </row>
    <row r="27" spans="1:38" s="66" customFormat="1" ht="17.45" customHeight="1">
      <c r="A27" s="144" t="s">
        <v>149</v>
      </c>
      <c r="B27" s="53">
        <v>26000</v>
      </c>
      <c r="C27" s="53">
        <v>26530</v>
      </c>
      <c r="D27" s="53">
        <f t="shared" si="0"/>
        <v>102.03846153846153</v>
      </c>
      <c r="E27" s="53">
        <v>26530</v>
      </c>
      <c r="F27" s="53">
        <f t="shared" si="9"/>
        <v>100</v>
      </c>
      <c r="G27" s="54">
        <f t="shared" si="20"/>
        <v>0</v>
      </c>
      <c r="H27" s="54">
        <v>30000</v>
      </c>
      <c r="I27" s="54">
        <v>25929</v>
      </c>
      <c r="J27" s="54">
        <v>0</v>
      </c>
      <c r="K27" s="54">
        <f t="shared" si="21"/>
        <v>25929</v>
      </c>
      <c r="L27" s="54">
        <f t="shared" si="12"/>
        <v>86.43</v>
      </c>
      <c r="M27" s="54">
        <v>25929</v>
      </c>
      <c r="N27" s="54">
        <f t="shared" si="13"/>
        <v>86.43</v>
      </c>
      <c r="O27" s="54">
        <v>25929</v>
      </c>
      <c r="P27" s="54">
        <f t="shared" si="22"/>
        <v>100</v>
      </c>
      <c r="Q27" s="54">
        <f t="shared" si="23"/>
        <v>0</v>
      </c>
      <c r="R27" s="54">
        <v>50000</v>
      </c>
      <c r="S27" s="54">
        <v>1600</v>
      </c>
      <c r="T27" s="54">
        <v>9790</v>
      </c>
      <c r="U27" s="54">
        <v>0</v>
      </c>
      <c r="V27" s="186">
        <v>1300</v>
      </c>
      <c r="W27" s="54">
        <v>0</v>
      </c>
      <c r="X27" s="54">
        <f t="shared" si="24"/>
        <v>11090</v>
      </c>
      <c r="Y27" s="54">
        <f t="shared" si="24"/>
        <v>0</v>
      </c>
      <c r="Z27" s="54">
        <f t="shared" si="16"/>
        <v>11090</v>
      </c>
      <c r="AA27" s="54">
        <f t="shared" si="2"/>
        <v>22.18</v>
      </c>
      <c r="AB27" s="55"/>
      <c r="AC27" s="54">
        <f t="shared" si="6"/>
        <v>38910</v>
      </c>
      <c r="AD27" s="54">
        <f t="shared" si="3"/>
        <v>77.819999999999993</v>
      </c>
      <c r="AE27" s="54">
        <f t="shared" si="25"/>
        <v>11090</v>
      </c>
      <c r="AF27" s="54">
        <f t="shared" si="7"/>
        <v>100</v>
      </c>
      <c r="AG27" s="54">
        <v>0</v>
      </c>
      <c r="AH27" s="186">
        <v>9790</v>
      </c>
      <c r="AI27" s="56">
        <f t="shared" si="8"/>
        <v>9790</v>
      </c>
      <c r="AJ27" s="54">
        <f t="shared" si="4"/>
        <v>88.277727682596932</v>
      </c>
    </row>
    <row r="28" spans="1:38" s="66" customFormat="1" ht="17.45" customHeight="1">
      <c r="A28" s="144" t="s">
        <v>150</v>
      </c>
      <c r="B28" s="53">
        <v>0</v>
      </c>
      <c r="C28" s="53">
        <v>0</v>
      </c>
      <c r="D28" s="53" t="e">
        <f t="shared" si="0"/>
        <v>#DIV/0!</v>
      </c>
      <c r="E28" s="53">
        <v>0</v>
      </c>
      <c r="F28" s="53" t="e">
        <f t="shared" si="9"/>
        <v>#DIV/0!</v>
      </c>
      <c r="G28" s="54">
        <f t="shared" si="20"/>
        <v>0</v>
      </c>
      <c r="H28" s="54">
        <v>0</v>
      </c>
      <c r="I28" s="54">
        <v>0</v>
      </c>
      <c r="J28" s="54">
        <v>0</v>
      </c>
      <c r="K28" s="54">
        <f t="shared" si="21"/>
        <v>0</v>
      </c>
      <c r="L28" s="54" t="e">
        <f t="shared" si="12"/>
        <v>#DIV/0!</v>
      </c>
      <c r="M28" s="54">
        <v>0</v>
      </c>
      <c r="N28" s="54" t="e">
        <f t="shared" si="13"/>
        <v>#DIV/0!</v>
      </c>
      <c r="O28" s="54">
        <v>0</v>
      </c>
      <c r="P28" s="54" t="e">
        <f t="shared" si="22"/>
        <v>#DIV/0!</v>
      </c>
      <c r="Q28" s="54">
        <f t="shared" si="23"/>
        <v>0</v>
      </c>
      <c r="R28" s="54">
        <v>100000</v>
      </c>
      <c r="S28" s="54">
        <v>0</v>
      </c>
      <c r="T28" s="54">
        <v>0</v>
      </c>
      <c r="U28" s="54">
        <v>0</v>
      </c>
      <c r="V28" s="186">
        <v>0</v>
      </c>
      <c r="W28" s="54">
        <v>0</v>
      </c>
      <c r="X28" s="54">
        <f t="shared" si="24"/>
        <v>0</v>
      </c>
      <c r="Y28" s="54">
        <f t="shared" si="24"/>
        <v>0</v>
      </c>
      <c r="Z28" s="54">
        <f t="shared" si="16"/>
        <v>0</v>
      </c>
      <c r="AA28" s="54">
        <f t="shared" si="2"/>
        <v>0</v>
      </c>
      <c r="AB28" s="55"/>
      <c r="AC28" s="54">
        <f t="shared" si="6"/>
        <v>100000</v>
      </c>
      <c r="AD28" s="54">
        <f t="shared" si="3"/>
        <v>100</v>
      </c>
      <c r="AE28" s="54">
        <f t="shared" si="25"/>
        <v>0</v>
      </c>
      <c r="AF28" s="54" t="e">
        <f t="shared" si="7"/>
        <v>#DIV/0!</v>
      </c>
      <c r="AG28" s="54">
        <v>0</v>
      </c>
      <c r="AH28" s="186"/>
      <c r="AI28" s="56">
        <f t="shared" si="8"/>
        <v>0</v>
      </c>
      <c r="AJ28" s="54" t="e">
        <f t="shared" si="4"/>
        <v>#DIV/0!</v>
      </c>
    </row>
    <row r="29" spans="1:38" s="41" customFormat="1" ht="17.45" customHeight="1">
      <c r="A29" s="63" t="s">
        <v>33</v>
      </c>
      <c r="B29" s="47">
        <f>B9+B16</f>
        <v>17337000</v>
      </c>
      <c r="C29" s="47">
        <f>C9+C16</f>
        <v>17097189.75</v>
      </c>
      <c r="D29" s="47">
        <f t="shared" si="0"/>
        <v>98.61677193286036</v>
      </c>
      <c r="E29" s="47">
        <f>E9+E16</f>
        <v>17097189.75</v>
      </c>
      <c r="F29" s="47">
        <f t="shared" si="9"/>
        <v>100</v>
      </c>
      <c r="G29" s="49">
        <f>G9+G16</f>
        <v>0</v>
      </c>
      <c r="H29" s="49">
        <f>H9+H16</f>
        <v>18615257.48</v>
      </c>
      <c r="I29" s="49">
        <f>I9+I16</f>
        <v>17587818.649999999</v>
      </c>
      <c r="J29" s="49">
        <f>J9+J16</f>
        <v>1503110.57</v>
      </c>
      <c r="K29" s="49">
        <f>K9+K16</f>
        <v>19090929.219999999</v>
      </c>
      <c r="L29" s="49">
        <f t="shared" si="12"/>
        <v>102.55527886472188</v>
      </c>
      <c r="M29" s="49">
        <f>M9+M16</f>
        <v>19090929.219999999</v>
      </c>
      <c r="N29" s="49">
        <f t="shared" si="13"/>
        <v>102.55527886472188</v>
      </c>
      <c r="O29" s="49">
        <f>O9+O16</f>
        <v>17150115.27</v>
      </c>
      <c r="P29" s="49">
        <f t="shared" si="22"/>
        <v>89.833842409479118</v>
      </c>
      <c r="Q29" s="49">
        <f t="shared" ref="Q29:W29" si="30">Q9+Q16</f>
        <v>1940813.9500000002</v>
      </c>
      <c r="R29" s="49">
        <f t="shared" si="30"/>
        <v>16973628.57</v>
      </c>
      <c r="S29" s="49">
        <f t="shared" si="30"/>
        <v>3480424.83</v>
      </c>
      <c r="T29" s="49">
        <f t="shared" si="30"/>
        <v>1446068.58</v>
      </c>
      <c r="U29" s="49">
        <f t="shared" si="30"/>
        <v>0</v>
      </c>
      <c r="V29" s="49">
        <f t="shared" si="30"/>
        <v>2231873.58</v>
      </c>
      <c r="W29" s="49">
        <f t="shared" si="30"/>
        <v>0</v>
      </c>
      <c r="X29" s="49">
        <f>T29+V29</f>
        <v>3677942.16</v>
      </c>
      <c r="Y29" s="49">
        <f>U29+W29</f>
        <v>0</v>
      </c>
      <c r="Z29" s="49">
        <f>X29+Y29</f>
        <v>3677942.16</v>
      </c>
      <c r="AA29" s="49">
        <f t="shared" si="2"/>
        <v>21.668567477083659</v>
      </c>
      <c r="AB29" s="60"/>
      <c r="AC29" s="49">
        <f t="shared" si="6"/>
        <v>13295686.41</v>
      </c>
      <c r="AD29" s="49">
        <f t="shared" si="3"/>
        <v>78.331432522916344</v>
      </c>
      <c r="AE29" s="49">
        <f>AE9+AE16</f>
        <v>3677942.16</v>
      </c>
      <c r="AF29" s="49">
        <f t="shared" si="7"/>
        <v>100</v>
      </c>
      <c r="AG29" s="49">
        <f>AG9+AG16</f>
        <v>16370</v>
      </c>
      <c r="AH29" s="49">
        <f>AH9+AH16</f>
        <v>248117.8</v>
      </c>
      <c r="AI29" s="48">
        <f t="shared" si="8"/>
        <v>264487.8</v>
      </c>
      <c r="AJ29" s="49">
        <f t="shared" si="4"/>
        <v>7.1911897603087915</v>
      </c>
    </row>
    <row r="30" spans="1:38" s="66" customFormat="1" ht="17.45" customHeight="1">
      <c r="C30" s="67"/>
      <c r="D30" s="67"/>
      <c r="H30" s="153"/>
      <c r="I30" s="153"/>
      <c r="J30" s="153"/>
      <c r="K30" s="153"/>
      <c r="L30" s="153"/>
      <c r="M30" s="67"/>
      <c r="N30" s="67"/>
      <c r="R30" s="65"/>
      <c r="S30" s="57"/>
      <c r="W30" s="57"/>
      <c r="X30" s="57"/>
      <c r="Y30" s="57"/>
      <c r="Z30" s="57"/>
      <c r="AA30" s="64"/>
      <c r="AB30" s="44"/>
      <c r="AC30" s="57"/>
      <c r="AD30" s="64"/>
      <c r="AE30" s="64"/>
      <c r="AF30" s="67"/>
      <c r="AG30" s="57"/>
      <c r="AH30" s="57"/>
      <c r="AI30" s="57"/>
      <c r="AJ30" s="57"/>
    </row>
    <row r="31" spans="1:38" s="66" customFormat="1" ht="17.45" customHeight="1">
      <c r="C31" s="67"/>
      <c r="D31" s="67"/>
      <c r="M31" s="67"/>
      <c r="N31" s="67"/>
      <c r="R31" s="57"/>
      <c r="S31" s="57"/>
      <c r="W31" s="57"/>
      <c r="X31" s="57"/>
      <c r="Y31" s="57"/>
      <c r="Z31" s="57"/>
      <c r="AA31" s="64"/>
      <c r="AB31" s="44"/>
      <c r="AC31" s="57"/>
      <c r="AD31" s="64"/>
      <c r="AE31" s="64"/>
      <c r="AF31" s="64"/>
      <c r="AG31" s="57"/>
      <c r="AH31" s="57"/>
      <c r="AI31" s="57"/>
      <c r="AJ31" s="57"/>
    </row>
    <row r="32" spans="1:38" s="130" customFormat="1" ht="17.45" customHeight="1">
      <c r="A32" s="166" t="s">
        <v>58</v>
      </c>
      <c r="C32" s="263"/>
      <c r="D32" s="263"/>
      <c r="M32" s="263"/>
      <c r="N32" s="263"/>
      <c r="R32" s="129"/>
      <c r="S32" s="129"/>
      <c r="W32" s="129"/>
      <c r="X32" s="129"/>
      <c r="Y32" s="129"/>
      <c r="Z32" s="129"/>
      <c r="AA32" s="131"/>
      <c r="AB32" s="132"/>
      <c r="AC32" s="222" t="s">
        <v>37</v>
      </c>
      <c r="AD32" s="222"/>
      <c r="AE32" s="221" t="s">
        <v>38</v>
      </c>
      <c r="AF32" s="221"/>
      <c r="AG32" s="129"/>
      <c r="AH32" s="129"/>
      <c r="AI32" s="129"/>
      <c r="AJ32" s="129"/>
    </row>
    <row r="33" spans="1:48" s="129" customFormat="1" ht="21" customHeight="1">
      <c r="A33" s="133" t="s">
        <v>117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K33" s="130"/>
      <c r="AP33" s="131"/>
      <c r="AQ33" s="132"/>
      <c r="AR33" s="132"/>
      <c r="AS33" s="132"/>
      <c r="AT33" s="131"/>
      <c r="AU33" s="131"/>
    </row>
    <row r="34" spans="1:48" s="129" customFormat="1" ht="21" customHeight="1">
      <c r="A34" s="133" t="s">
        <v>116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</row>
    <row r="35" spans="1:48" s="129" customFormat="1" ht="21" customHeight="1">
      <c r="A35" s="133" t="s">
        <v>151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</row>
    <row r="36" spans="1:48" s="129" customFormat="1" ht="21" customHeight="1">
      <c r="A36" s="134" t="s">
        <v>127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</row>
    <row r="37" spans="1:48" s="129" customFormat="1" ht="21" customHeight="1">
      <c r="A37" s="134" t="s">
        <v>128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</row>
    <row r="38" spans="1:48" s="129" customFormat="1" ht="21" customHeight="1">
      <c r="A38" s="134" t="s">
        <v>129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</row>
    <row r="39" spans="1:48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</row>
    <row r="40" spans="1:48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</row>
    <row r="41" spans="1:48" s="129" customFormat="1" ht="21" customHeight="1">
      <c r="A41" s="134" t="s">
        <v>130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</row>
    <row r="42" spans="1:48" s="129" customFormat="1" ht="21" customHeight="1">
      <c r="A42" s="134" t="s">
        <v>131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</row>
    <row r="43" spans="1:48" s="129" customFormat="1" ht="21" customHeight="1">
      <c r="A43" s="134" t="s">
        <v>132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</row>
    <row r="44" spans="1:48" s="129" customFormat="1" ht="21" customHeight="1">
      <c r="A44" s="134" t="s">
        <v>133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</row>
    <row r="45" spans="1:48" s="129" customFormat="1" ht="21" customHeight="1">
      <c r="A45" s="134" t="s">
        <v>137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</row>
    <row r="46" spans="1:48" s="129" customFormat="1" ht="21" customHeight="1">
      <c r="A46" s="134" t="s">
        <v>138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</row>
    <row r="47" spans="1:48" s="129" customFormat="1" ht="21" customHeight="1">
      <c r="A47" s="136" t="s">
        <v>139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</row>
    <row r="48" spans="1:48" ht="21" customHeight="1">
      <c r="A48" s="112" t="s">
        <v>76</v>
      </c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70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</row>
    <row r="49" spans="7:36" ht="17.45" customHeight="1"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7:36" ht="17.45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T8:U8"/>
    <mergeCell ref="V8:W8"/>
    <mergeCell ref="X8:AA8"/>
    <mergeCell ref="AC8:AD8"/>
    <mergeCell ref="AE8:AF8"/>
    <mergeCell ref="R4:AJ4"/>
    <mergeCell ref="T5:U5"/>
    <mergeCell ref="H4:Q4"/>
    <mergeCell ref="I5:L5"/>
    <mergeCell ref="M5:N5"/>
    <mergeCell ref="O5:P5"/>
    <mergeCell ref="X5:AA5"/>
    <mergeCell ref="AB5:AB6"/>
    <mergeCell ref="AC5:AD5"/>
    <mergeCell ref="AE5:AF5"/>
    <mergeCell ref="X6:Y6"/>
    <mergeCell ref="Z6:Z7"/>
    <mergeCell ref="AE6:AF6"/>
    <mergeCell ref="I6:J6"/>
    <mergeCell ref="K6:K7"/>
    <mergeCell ref="M6:N6"/>
    <mergeCell ref="AG5:AJ5"/>
    <mergeCell ref="T6:U6"/>
    <mergeCell ref="AI6:AJ6"/>
    <mergeCell ref="C32:D32"/>
    <mergeCell ref="C8:D8"/>
    <mergeCell ref="E8:F8"/>
    <mergeCell ref="K8:L8"/>
    <mergeCell ref="M8:N8"/>
    <mergeCell ref="O8:P8"/>
    <mergeCell ref="M32:N32"/>
    <mergeCell ref="V5:W5"/>
    <mergeCell ref="V6:W6"/>
    <mergeCell ref="O6:P6"/>
    <mergeCell ref="AG8:AJ8"/>
    <mergeCell ref="AC32:AD32"/>
    <mergeCell ref="AE32:AF32"/>
    <mergeCell ref="A4:A8"/>
    <mergeCell ref="B4:F4"/>
    <mergeCell ref="C5:D5"/>
    <mergeCell ref="E5:F5"/>
    <mergeCell ref="C6:D6"/>
    <mergeCell ref="E6:F6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A1:AT50"/>
  <sheetViews>
    <sheetView zoomScale="70" zoomScaleNormal="70" workbookViewId="0">
      <pane xSplit="7" ySplit="8" topLeftCell="W9" activePane="bottomRight" state="frozen"/>
      <selection pane="topRight" activeCell="H1" sqref="H1"/>
      <selection pane="bottomLeft" activeCell="A9" sqref="A9"/>
      <selection pane="bottomRight" activeCell="AA36" sqref="AA36"/>
    </sheetView>
  </sheetViews>
  <sheetFormatPr defaultColWidth="9" defaultRowHeight="17.45" customHeight="1"/>
  <cols>
    <col min="1" max="1" width="28.625" style="62" bestFit="1" customWidth="1"/>
    <col min="2" max="2" width="16.875" style="62" hidden="1" customWidth="1"/>
    <col min="3" max="3" width="16.375" style="158" hidden="1" customWidth="1"/>
    <col min="4" max="4" width="9.125" style="158" hidden="1" customWidth="1"/>
    <col min="5" max="5" width="16.625" style="62" hidden="1" customWidth="1"/>
    <col min="6" max="6" width="9.125" style="62" hidden="1" customWidth="1"/>
    <col min="7" max="7" width="12.25" style="57" hidden="1" customWidth="1"/>
    <col min="8" max="8" width="20.5" style="57" customWidth="1"/>
    <col min="9" max="9" width="20" style="57" bestFit="1" customWidth="1"/>
    <col min="10" max="10" width="16.875" style="57" bestFit="1" customWidth="1"/>
    <col min="11" max="11" width="20" style="57" bestFit="1" customWidth="1"/>
    <col min="12" max="12" width="9.625" style="57" bestFit="1" customWidth="1"/>
    <col min="13" max="13" width="22.875" style="64" customWidth="1"/>
    <col min="14" max="14" width="9.625" style="64" bestFit="1" customWidth="1"/>
    <col min="15" max="15" width="19.625" style="57" customWidth="1"/>
    <col min="16" max="16" width="9.625" style="57" bestFit="1" customWidth="1"/>
    <col min="17" max="17" width="22.625" style="57" customWidth="1"/>
    <col min="18" max="18" width="20.5" style="57" customWidth="1"/>
    <col min="19" max="19" width="17.125" style="57" customWidth="1"/>
    <col min="20" max="22" width="16.625" style="66" customWidth="1"/>
    <col min="23" max="23" width="16.625" style="57" customWidth="1"/>
    <col min="24" max="26" width="17.875" style="57" customWidth="1"/>
    <col min="27" max="27" width="9.875" style="64" bestFit="1" customWidth="1"/>
    <col min="28" max="28" width="16.875" style="44" bestFit="1" customWidth="1"/>
    <col min="29" max="29" width="15.75" style="57" bestFit="1" customWidth="1"/>
    <col min="30" max="30" width="9.875" style="64" bestFit="1" customWidth="1"/>
    <col min="31" max="31" width="19.125" style="64" customWidth="1"/>
    <col min="32" max="32" width="10.875" style="64" customWidth="1"/>
    <col min="33" max="33" width="19.625" style="57" customWidth="1"/>
    <col min="34" max="34" width="16.125" style="57" bestFit="1" customWidth="1"/>
    <col min="35" max="35" width="18.875" style="57" customWidth="1"/>
    <col min="36" max="36" width="9.875" style="57" bestFit="1" customWidth="1"/>
    <col min="37" max="16384" width="9" style="62"/>
  </cols>
  <sheetData>
    <row r="1" spans="1:36" s="125" customFormat="1" ht="17.45" customHeight="1">
      <c r="A1" s="40" t="s">
        <v>104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1"/>
      <c r="U1" s="41"/>
      <c r="V1" s="41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s="125" customFormat="1" ht="17.45" customHeight="1">
      <c r="A2" s="125" t="s">
        <v>88</v>
      </c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1"/>
      <c r="U2" s="41"/>
      <c r="V2" s="41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6" s="125" customFormat="1" ht="17.45" customHeight="1">
      <c r="A3" s="42" t="s">
        <v>159</v>
      </c>
      <c r="B3" s="156"/>
      <c r="C3" s="156"/>
      <c r="D3" s="156"/>
      <c r="E3" s="156"/>
      <c r="F3" s="156"/>
      <c r="G3" s="40"/>
      <c r="H3" s="42"/>
      <c r="I3" s="42"/>
      <c r="J3" s="42"/>
      <c r="K3" s="42"/>
      <c r="L3" s="42"/>
      <c r="M3" s="43"/>
      <c r="N3" s="42"/>
      <c r="O3" s="43"/>
      <c r="P3" s="42"/>
      <c r="Q3" s="40"/>
      <c r="R3" s="40"/>
      <c r="S3" s="40"/>
      <c r="T3" s="41"/>
      <c r="U3" s="41"/>
      <c r="V3" s="41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 s="125" customFormat="1" ht="17.45" customHeight="1">
      <c r="A4" s="264" t="s">
        <v>0</v>
      </c>
      <c r="B4" s="264" t="s">
        <v>56</v>
      </c>
      <c r="C4" s="264"/>
      <c r="D4" s="264"/>
      <c r="E4" s="264"/>
      <c r="F4" s="264"/>
      <c r="G4" s="167"/>
      <c r="H4" s="236" t="s">
        <v>55</v>
      </c>
      <c r="I4" s="237"/>
      <c r="J4" s="237"/>
      <c r="K4" s="237"/>
      <c r="L4" s="237"/>
      <c r="M4" s="237"/>
      <c r="N4" s="237"/>
      <c r="O4" s="237"/>
      <c r="P4" s="237"/>
      <c r="Q4" s="238"/>
      <c r="R4" s="206"/>
      <c r="S4" s="206"/>
      <c r="T4" s="207"/>
      <c r="U4" s="207"/>
      <c r="V4" s="207"/>
      <c r="W4" s="207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</row>
    <row r="5" spans="1:36" s="157" customFormat="1" ht="17.45" customHeight="1">
      <c r="A5" s="264"/>
      <c r="B5" s="168" t="s">
        <v>1</v>
      </c>
      <c r="C5" s="265" t="s">
        <v>5</v>
      </c>
      <c r="D5" s="266"/>
      <c r="E5" s="266" t="s">
        <v>50</v>
      </c>
      <c r="F5" s="267"/>
      <c r="G5" s="73" t="s">
        <v>94</v>
      </c>
      <c r="H5" s="108" t="s">
        <v>1</v>
      </c>
      <c r="I5" s="239" t="s">
        <v>46</v>
      </c>
      <c r="J5" s="239"/>
      <c r="K5" s="239"/>
      <c r="L5" s="240"/>
      <c r="M5" s="245" t="s">
        <v>5</v>
      </c>
      <c r="N5" s="246"/>
      <c r="O5" s="246" t="s">
        <v>50</v>
      </c>
      <c r="P5" s="242"/>
      <c r="Q5" s="109" t="s">
        <v>94</v>
      </c>
      <c r="R5" s="110" t="s">
        <v>1</v>
      </c>
      <c r="S5" s="111" t="s">
        <v>4</v>
      </c>
      <c r="T5" s="211" t="s">
        <v>2</v>
      </c>
      <c r="U5" s="212"/>
      <c r="V5" s="211" t="s">
        <v>2</v>
      </c>
      <c r="W5" s="213"/>
      <c r="X5" s="214" t="s">
        <v>46</v>
      </c>
      <c r="Y5" s="214"/>
      <c r="Z5" s="214"/>
      <c r="AA5" s="215"/>
      <c r="AB5" s="216" t="s">
        <v>3</v>
      </c>
      <c r="AC5" s="204" t="s">
        <v>48</v>
      </c>
      <c r="AD5" s="204"/>
      <c r="AE5" s="218" t="s">
        <v>115</v>
      </c>
      <c r="AF5" s="211"/>
      <c r="AG5" s="204" t="s">
        <v>114</v>
      </c>
      <c r="AH5" s="204"/>
      <c r="AI5" s="204"/>
      <c r="AJ5" s="204"/>
    </row>
    <row r="6" spans="1:36" s="163" customFormat="1" ht="17.45" customHeight="1">
      <c r="A6" s="264"/>
      <c r="B6" s="169" t="s">
        <v>6</v>
      </c>
      <c r="C6" s="268" t="s">
        <v>49</v>
      </c>
      <c r="D6" s="269"/>
      <c r="E6" s="268" t="s">
        <v>100</v>
      </c>
      <c r="F6" s="270"/>
      <c r="G6" s="77" t="s">
        <v>93</v>
      </c>
      <c r="H6" s="78" t="s">
        <v>106</v>
      </c>
      <c r="I6" s="241" t="s">
        <v>45</v>
      </c>
      <c r="J6" s="242"/>
      <c r="K6" s="243" t="s">
        <v>47</v>
      </c>
      <c r="L6" s="79" t="s">
        <v>44</v>
      </c>
      <c r="M6" s="247" t="s">
        <v>183</v>
      </c>
      <c r="N6" s="248"/>
      <c r="O6" s="247" t="s">
        <v>184</v>
      </c>
      <c r="P6" s="249"/>
      <c r="Q6" s="80" t="s">
        <v>93</v>
      </c>
      <c r="R6" s="95" t="s">
        <v>111</v>
      </c>
      <c r="S6" s="96" t="s">
        <v>112</v>
      </c>
      <c r="T6" s="224" t="s">
        <v>158</v>
      </c>
      <c r="U6" s="250"/>
      <c r="V6" s="251" t="s">
        <v>185</v>
      </c>
      <c r="W6" s="252"/>
      <c r="X6" s="212" t="s">
        <v>45</v>
      </c>
      <c r="Y6" s="213"/>
      <c r="Z6" s="207" t="s">
        <v>47</v>
      </c>
      <c r="AA6" s="97" t="s">
        <v>44</v>
      </c>
      <c r="AB6" s="217"/>
      <c r="AC6" s="95" t="s">
        <v>45</v>
      </c>
      <c r="AD6" s="97" t="s">
        <v>44</v>
      </c>
      <c r="AE6" s="224" t="s">
        <v>161</v>
      </c>
      <c r="AF6" s="225"/>
      <c r="AG6" s="98" t="s">
        <v>136</v>
      </c>
      <c r="AH6" s="98" t="s">
        <v>186</v>
      </c>
      <c r="AI6" s="204" t="s">
        <v>113</v>
      </c>
      <c r="AJ6" s="204"/>
    </row>
    <row r="7" spans="1:36" s="157" customFormat="1" ht="17.45" customHeight="1">
      <c r="A7" s="264"/>
      <c r="B7" s="170"/>
      <c r="C7" s="171" t="s">
        <v>8</v>
      </c>
      <c r="D7" s="168" t="s">
        <v>44</v>
      </c>
      <c r="E7" s="171" t="s">
        <v>8</v>
      </c>
      <c r="F7" s="172" t="s">
        <v>44</v>
      </c>
      <c r="G7" s="84" t="s">
        <v>96</v>
      </c>
      <c r="H7" s="85"/>
      <c r="I7" s="86" t="s">
        <v>35</v>
      </c>
      <c r="J7" s="86" t="s">
        <v>34</v>
      </c>
      <c r="K7" s="244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223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157" customFormat="1" ht="17.45" customHeight="1">
      <c r="A8" s="264"/>
      <c r="B8" s="167" t="s">
        <v>9</v>
      </c>
      <c r="C8" s="264" t="s">
        <v>10</v>
      </c>
      <c r="D8" s="264"/>
      <c r="E8" s="264" t="s">
        <v>11</v>
      </c>
      <c r="F8" s="264"/>
      <c r="G8" s="162"/>
      <c r="H8" s="91" t="s">
        <v>12</v>
      </c>
      <c r="I8" s="91" t="s">
        <v>13</v>
      </c>
      <c r="J8" s="91" t="s">
        <v>52</v>
      </c>
      <c r="K8" s="231" t="s">
        <v>109</v>
      </c>
      <c r="L8" s="232"/>
      <c r="M8" s="231" t="s">
        <v>36</v>
      </c>
      <c r="N8" s="232"/>
      <c r="O8" s="231" t="s">
        <v>118</v>
      </c>
      <c r="P8" s="232"/>
      <c r="Q8" s="91" t="s">
        <v>65</v>
      </c>
      <c r="R8" s="105" t="s">
        <v>66</v>
      </c>
      <c r="S8" s="105" t="s">
        <v>119</v>
      </c>
      <c r="T8" s="200" t="s">
        <v>120</v>
      </c>
      <c r="U8" s="202"/>
      <c r="V8" s="200" t="s">
        <v>121</v>
      </c>
      <c r="W8" s="202"/>
      <c r="X8" s="200" t="s">
        <v>122</v>
      </c>
      <c r="Y8" s="201"/>
      <c r="Z8" s="201"/>
      <c r="AA8" s="202"/>
      <c r="AB8" s="105" t="s">
        <v>123</v>
      </c>
      <c r="AC8" s="200" t="s">
        <v>124</v>
      </c>
      <c r="AD8" s="202"/>
      <c r="AE8" s="203" t="s">
        <v>125</v>
      </c>
      <c r="AF8" s="203"/>
      <c r="AG8" s="200" t="s">
        <v>126</v>
      </c>
      <c r="AH8" s="201"/>
      <c r="AI8" s="201"/>
      <c r="AJ8" s="202"/>
    </row>
    <row r="9" spans="1:36" s="51" customFormat="1" ht="17.45" customHeight="1">
      <c r="A9" s="116" t="s">
        <v>14</v>
      </c>
      <c r="B9" s="117">
        <f>SUM(B10:B15)</f>
        <v>9694832.2200000007</v>
      </c>
      <c r="C9" s="117">
        <f>SUM(C10:C15)</f>
        <v>8966628.1899999995</v>
      </c>
      <c r="D9" s="120">
        <f t="shared" ref="D9:D29" si="0">C9*100/B9</f>
        <v>92.488740253825654</v>
      </c>
      <c r="E9" s="117">
        <f>SUM(E10:E15)</f>
        <v>8966628.1899999995</v>
      </c>
      <c r="F9" s="120">
        <f>E9*100/C9</f>
        <v>100</v>
      </c>
      <c r="G9" s="118">
        <f>SUM(G10:G15)</f>
        <v>0</v>
      </c>
      <c r="H9" s="48">
        <f>SUM(H10:H15)</f>
        <v>9609634.1766666658</v>
      </c>
      <c r="I9" s="48">
        <f>SUM(I10:I15)</f>
        <v>9222464.879999999</v>
      </c>
      <c r="J9" s="48">
        <f>SUM(J10:J15)</f>
        <v>338291.27</v>
      </c>
      <c r="K9" s="48">
        <f>SUM(K10:K15)</f>
        <v>9560756.1499999985</v>
      </c>
      <c r="L9" s="49">
        <f>K9*100/H9</f>
        <v>99.491364335331838</v>
      </c>
      <c r="M9" s="48">
        <f>SUM(M10:M15)</f>
        <v>8918957.0600000005</v>
      </c>
      <c r="N9" s="49">
        <f>M9*100/H9</f>
        <v>92.812659629190549</v>
      </c>
      <c r="O9" s="48">
        <f>SUM(O10:O15)</f>
        <v>8094738.089999998</v>
      </c>
      <c r="P9" s="49">
        <f>O9*100/M9</f>
        <v>90.758796522336851</v>
      </c>
      <c r="Q9" s="48">
        <f t="shared" ref="Q9:W9" si="1">SUM(Q10:Q15)</f>
        <v>824218.97000000114</v>
      </c>
      <c r="R9" s="48">
        <f t="shared" si="1"/>
        <v>8512618.3300000001</v>
      </c>
      <c r="S9" s="48">
        <f t="shared" si="1"/>
        <v>2526973.14</v>
      </c>
      <c r="T9" s="48">
        <f t="shared" si="1"/>
        <v>682515.3</v>
      </c>
      <c r="U9" s="50">
        <f t="shared" si="1"/>
        <v>0</v>
      </c>
      <c r="V9" s="48">
        <f t="shared" si="1"/>
        <v>2084928.88</v>
      </c>
      <c r="W9" s="48">
        <f t="shared" si="1"/>
        <v>0</v>
      </c>
      <c r="X9" s="49">
        <f>T9+V9</f>
        <v>2767444.1799999997</v>
      </c>
      <c r="Y9" s="49">
        <f>U9+W9</f>
        <v>0</v>
      </c>
      <c r="Z9" s="49">
        <f>X9+Y9</f>
        <v>2767444.1799999997</v>
      </c>
      <c r="AA9" s="49">
        <f t="shared" ref="AA9:AA29" si="2">Z9*100/R9</f>
        <v>32.509905562745935</v>
      </c>
      <c r="AB9" s="48"/>
      <c r="AC9" s="49">
        <f t="shared" ref="AC9:AC18" si="3">R9-Z9</f>
        <v>5745174.1500000004</v>
      </c>
      <c r="AD9" s="49">
        <f t="shared" ref="AD9:AD29" si="4">AC9*100/R9</f>
        <v>67.490094437254072</v>
      </c>
      <c r="AE9" s="48">
        <f>SUM(AE10:AE15)</f>
        <v>2245665.69</v>
      </c>
      <c r="AF9" s="49">
        <f t="shared" ref="AF9:AF29" si="5">AE9*100/Z9</f>
        <v>81.145835071549669</v>
      </c>
      <c r="AG9" s="48">
        <f>SUM(AG10:AG15)</f>
        <v>0</v>
      </c>
      <c r="AH9" s="48">
        <f>SUM(AH10:AH15)</f>
        <v>143804.4</v>
      </c>
      <c r="AI9" s="48">
        <f>SUM(AI10:AI15)</f>
        <v>143804.4</v>
      </c>
      <c r="AJ9" s="49">
        <f t="shared" ref="AJ9:AJ29" si="6">AI9*100/AE9</f>
        <v>6.4036423872157036</v>
      </c>
    </row>
    <row r="10" spans="1:36" s="57" customFormat="1" ht="17.45" customHeight="1">
      <c r="A10" s="52" t="s">
        <v>15</v>
      </c>
      <c r="B10" s="121">
        <v>4996688.6100000003</v>
      </c>
      <c r="C10" s="121">
        <v>5258117.2300000004</v>
      </c>
      <c r="D10" s="121">
        <f t="shared" si="0"/>
        <v>105.23203746330712</v>
      </c>
      <c r="E10" s="121">
        <v>5258117.2299999995</v>
      </c>
      <c r="F10" s="121">
        <f>E10*100/C10</f>
        <v>99.999999999999986</v>
      </c>
      <c r="G10" s="121">
        <f>C10-E10</f>
        <v>0</v>
      </c>
      <c r="H10" s="54">
        <v>5539565.1966666663</v>
      </c>
      <c r="I10" s="54">
        <v>5326300.3</v>
      </c>
      <c r="J10" s="54">
        <v>0</v>
      </c>
      <c r="K10" s="54">
        <f>I10+J10</f>
        <v>5326300.3</v>
      </c>
      <c r="L10" s="54">
        <f>K10*100/H10</f>
        <v>96.150150975838415</v>
      </c>
      <c r="M10" s="54">
        <v>4676323.58</v>
      </c>
      <c r="N10" s="54">
        <f>M10*100/H10</f>
        <v>84.416798322256298</v>
      </c>
      <c r="O10" s="54">
        <v>4326853.709999999</v>
      </c>
      <c r="P10" s="54">
        <f>O10*100/M10</f>
        <v>92.526824458969514</v>
      </c>
      <c r="Q10" s="54">
        <f t="shared" ref="Q10:Q15" si="7">M10-O10</f>
        <v>349469.87000000104</v>
      </c>
      <c r="R10" s="54">
        <v>4713483.5199999996</v>
      </c>
      <c r="S10" s="54">
        <v>1255187.7</v>
      </c>
      <c r="T10" s="54">
        <v>31790</v>
      </c>
      <c r="U10" s="54">
        <v>0</v>
      </c>
      <c r="V10" s="54">
        <v>1373407.56</v>
      </c>
      <c r="W10" s="54">
        <v>0</v>
      </c>
      <c r="X10" s="54">
        <f>T10+V10</f>
        <v>1405197.56</v>
      </c>
      <c r="Y10" s="54">
        <f>U10+W10</f>
        <v>0</v>
      </c>
      <c r="Z10" s="54">
        <f>X10+Y10</f>
        <v>1405197.56</v>
      </c>
      <c r="AA10" s="54">
        <f t="shared" si="2"/>
        <v>29.812293901899547</v>
      </c>
      <c r="AB10" s="55"/>
      <c r="AC10" s="54">
        <f t="shared" si="3"/>
        <v>3308285.9599999995</v>
      </c>
      <c r="AD10" s="54">
        <f t="shared" si="4"/>
        <v>70.187706098100449</v>
      </c>
      <c r="AE10" s="54">
        <v>1142773.27</v>
      </c>
      <c r="AF10" s="54">
        <f t="shared" si="5"/>
        <v>81.324740558188836</v>
      </c>
      <c r="AG10" s="54">
        <v>0</v>
      </c>
      <c r="AH10" s="54">
        <v>31790</v>
      </c>
      <c r="AI10" s="56">
        <f t="shared" ref="AI10:AI29" si="8">AG10+AH10</f>
        <v>31790</v>
      </c>
      <c r="AJ10" s="54">
        <f t="shared" si="6"/>
        <v>2.7818291549643965</v>
      </c>
    </row>
    <row r="11" spans="1:36" s="57" customFormat="1" ht="17.45" customHeight="1">
      <c r="A11" s="52" t="s">
        <v>16</v>
      </c>
      <c r="B11" s="121">
        <v>840</v>
      </c>
      <c r="C11" s="121">
        <v>1600</v>
      </c>
      <c r="D11" s="121">
        <f t="shared" si="0"/>
        <v>190.47619047619048</v>
      </c>
      <c r="E11" s="121">
        <v>1600</v>
      </c>
      <c r="F11" s="121">
        <f t="shared" ref="F11:F29" si="9">E11*100/C11</f>
        <v>100</v>
      </c>
      <c r="G11" s="121">
        <f t="shared" ref="G11:G28" si="10">C11-E11</f>
        <v>0</v>
      </c>
      <c r="H11" s="54">
        <v>1575</v>
      </c>
      <c r="I11" s="54">
        <v>0</v>
      </c>
      <c r="J11" s="54">
        <v>0</v>
      </c>
      <c r="K11" s="54">
        <f t="shared" ref="K11:K15" si="11">I11+J11</f>
        <v>0</v>
      </c>
      <c r="L11" s="54">
        <f t="shared" ref="L11:L29" si="12">K11*100/H11</f>
        <v>0</v>
      </c>
      <c r="M11" s="54">
        <v>0</v>
      </c>
      <c r="N11" s="54">
        <f t="shared" ref="N11:N29" si="13">M11*100/H11</f>
        <v>0</v>
      </c>
      <c r="O11" s="54">
        <v>0</v>
      </c>
      <c r="P11" s="54" t="e">
        <f t="shared" ref="P11:P15" si="14">O11*100/M11</f>
        <v>#DIV/0!</v>
      </c>
      <c r="Q11" s="54">
        <f t="shared" si="7"/>
        <v>0</v>
      </c>
      <c r="R11" s="177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f t="shared" ref="X11:Y15" si="15">T11+V11</f>
        <v>0</v>
      </c>
      <c r="Y11" s="54">
        <f t="shared" si="15"/>
        <v>0</v>
      </c>
      <c r="Z11" s="54">
        <f t="shared" ref="Z11:Z28" si="16">X11+Y11</f>
        <v>0</v>
      </c>
      <c r="AA11" s="54" t="e">
        <f t="shared" si="2"/>
        <v>#DIV/0!</v>
      </c>
      <c r="AB11" s="55"/>
      <c r="AC11" s="54">
        <f t="shared" si="3"/>
        <v>0</v>
      </c>
      <c r="AD11" s="54" t="e">
        <f t="shared" si="4"/>
        <v>#DIV/0!</v>
      </c>
      <c r="AE11" s="54">
        <v>0</v>
      </c>
      <c r="AF11" s="54" t="e">
        <f t="shared" si="5"/>
        <v>#DIV/0!</v>
      </c>
      <c r="AG11" s="54">
        <v>0</v>
      </c>
      <c r="AH11" s="54">
        <v>0</v>
      </c>
      <c r="AI11" s="56">
        <f t="shared" si="8"/>
        <v>0</v>
      </c>
      <c r="AJ11" s="54" t="e">
        <f t="shared" si="6"/>
        <v>#DIV/0!</v>
      </c>
    </row>
    <row r="12" spans="1:36" s="57" customFormat="1" ht="17.45" customHeight="1">
      <c r="A12" s="52" t="s">
        <v>17</v>
      </c>
      <c r="B12" s="121">
        <v>1729128.89</v>
      </c>
      <c r="C12" s="121">
        <v>1469938.35</v>
      </c>
      <c r="D12" s="121">
        <f t="shared" si="0"/>
        <v>85.010340090957598</v>
      </c>
      <c r="E12" s="121">
        <v>1469938.35</v>
      </c>
      <c r="F12" s="121">
        <f t="shared" si="9"/>
        <v>100</v>
      </c>
      <c r="G12" s="121">
        <f t="shared" si="10"/>
        <v>0</v>
      </c>
      <c r="H12" s="54">
        <v>1765428.2</v>
      </c>
      <c r="I12" s="54">
        <v>1765428.2</v>
      </c>
      <c r="J12" s="54">
        <v>243314.63</v>
      </c>
      <c r="K12" s="54">
        <f t="shared" si="11"/>
        <v>2008742.83</v>
      </c>
      <c r="L12" s="54">
        <f t="shared" si="12"/>
        <v>113.78218780010425</v>
      </c>
      <c r="M12" s="54">
        <v>2018154.92</v>
      </c>
      <c r="N12" s="54">
        <f t="shared" si="13"/>
        <v>114.31532134810128</v>
      </c>
      <c r="O12" s="54">
        <v>1695714.52</v>
      </c>
      <c r="P12" s="54">
        <f t="shared" si="14"/>
        <v>84.023010483258645</v>
      </c>
      <c r="Q12" s="54">
        <f t="shared" si="7"/>
        <v>322440.39999999991</v>
      </c>
      <c r="R12" s="54">
        <v>1905737.9</v>
      </c>
      <c r="S12" s="54">
        <v>559325.49</v>
      </c>
      <c r="T12" s="54">
        <v>335588.3</v>
      </c>
      <c r="U12" s="54">
        <v>0</v>
      </c>
      <c r="V12" s="54">
        <v>335854.72</v>
      </c>
      <c r="W12" s="54">
        <v>0</v>
      </c>
      <c r="X12" s="54">
        <f t="shared" si="15"/>
        <v>671443.02</v>
      </c>
      <c r="Y12" s="54">
        <f t="shared" si="15"/>
        <v>0</v>
      </c>
      <c r="Z12" s="54">
        <f t="shared" si="16"/>
        <v>671443.02</v>
      </c>
      <c r="AA12" s="54">
        <f t="shared" si="2"/>
        <v>35.232705399834892</v>
      </c>
      <c r="AB12" s="55"/>
      <c r="AC12" s="54">
        <f t="shared" si="3"/>
        <v>1234294.8799999999</v>
      </c>
      <c r="AD12" s="54">
        <f t="shared" si="4"/>
        <v>64.767294600165101</v>
      </c>
      <c r="AE12" s="54">
        <v>607846.02</v>
      </c>
      <c r="AF12" s="54">
        <f t="shared" si="5"/>
        <v>90.528310205682075</v>
      </c>
      <c r="AG12" s="54">
        <v>0</v>
      </c>
      <c r="AH12" s="54">
        <v>61968.4</v>
      </c>
      <c r="AI12" s="56">
        <f t="shared" si="8"/>
        <v>61968.4</v>
      </c>
      <c r="AJ12" s="54">
        <f t="shared" si="6"/>
        <v>10.1947529408846</v>
      </c>
    </row>
    <row r="13" spans="1:36" s="57" customFormat="1" ht="31.5">
      <c r="A13" s="58" t="s">
        <v>18</v>
      </c>
      <c r="B13" s="121">
        <v>2199145</v>
      </c>
      <c r="C13" s="121">
        <v>1739124.58</v>
      </c>
      <c r="D13" s="121">
        <f t="shared" si="0"/>
        <v>79.081851355867855</v>
      </c>
      <c r="E13" s="121">
        <v>1739124.58</v>
      </c>
      <c r="F13" s="121">
        <f t="shared" si="9"/>
        <v>100</v>
      </c>
      <c r="G13" s="121">
        <f t="shared" si="10"/>
        <v>0</v>
      </c>
      <c r="H13" s="54">
        <v>1803962.2</v>
      </c>
      <c r="I13" s="54">
        <v>1803962.2</v>
      </c>
      <c r="J13" s="54">
        <v>94976.639999999999</v>
      </c>
      <c r="K13" s="54">
        <f t="shared" si="11"/>
        <v>1898938.8399999999</v>
      </c>
      <c r="L13" s="54">
        <f t="shared" si="12"/>
        <v>105.26489080536167</v>
      </c>
      <c r="M13" s="54">
        <v>1897704.3800000001</v>
      </c>
      <c r="N13" s="54">
        <f t="shared" si="13"/>
        <v>105.19646032494472</v>
      </c>
      <c r="O13" s="54">
        <v>1773695.68</v>
      </c>
      <c r="P13" s="54">
        <f t="shared" si="14"/>
        <v>93.465330991120965</v>
      </c>
      <c r="Q13" s="54">
        <f t="shared" si="7"/>
        <v>124008.70000000019</v>
      </c>
      <c r="R13" s="54">
        <v>1485949.8</v>
      </c>
      <c r="S13" s="54">
        <v>377025</v>
      </c>
      <c r="T13" s="54">
        <v>301067</v>
      </c>
      <c r="U13" s="54">
        <v>0</v>
      </c>
      <c r="V13" s="54">
        <v>352021.6</v>
      </c>
      <c r="W13" s="54">
        <v>0</v>
      </c>
      <c r="X13" s="54">
        <f t="shared" si="15"/>
        <v>653088.6</v>
      </c>
      <c r="Y13" s="54">
        <f t="shared" si="15"/>
        <v>0</v>
      </c>
      <c r="Z13" s="54">
        <f t="shared" si="16"/>
        <v>653088.6</v>
      </c>
      <c r="AA13" s="54">
        <f t="shared" si="2"/>
        <v>43.950919472515153</v>
      </c>
      <c r="AB13" s="55"/>
      <c r="AC13" s="54">
        <f t="shared" si="3"/>
        <v>832861.20000000007</v>
      </c>
      <c r="AD13" s="54">
        <f t="shared" si="4"/>
        <v>56.04908052748484</v>
      </c>
      <c r="AE13" s="54">
        <v>480976.4</v>
      </c>
      <c r="AF13" s="54">
        <f t="shared" si="5"/>
        <v>73.64642408396044</v>
      </c>
      <c r="AG13" s="54">
        <v>0</v>
      </c>
      <c r="AH13" s="54">
        <v>50046</v>
      </c>
      <c r="AI13" s="56">
        <f t="shared" si="8"/>
        <v>50046</v>
      </c>
      <c r="AJ13" s="54">
        <f t="shared" si="6"/>
        <v>10.405084324303646</v>
      </c>
    </row>
    <row r="14" spans="1:36" s="57" customFormat="1" ht="17.45" customHeight="1">
      <c r="A14" s="52" t="s">
        <v>19</v>
      </c>
      <c r="B14" s="121">
        <v>117805</v>
      </c>
      <c r="C14" s="121">
        <v>0</v>
      </c>
      <c r="D14" s="121">
        <f t="shared" si="0"/>
        <v>0</v>
      </c>
      <c r="E14" s="121">
        <v>0</v>
      </c>
      <c r="F14" s="121" t="e">
        <f t="shared" si="9"/>
        <v>#DIV/0!</v>
      </c>
      <c r="G14" s="121">
        <f t="shared" si="10"/>
        <v>0</v>
      </c>
      <c r="H14" s="54">
        <v>0</v>
      </c>
      <c r="I14" s="54">
        <v>0</v>
      </c>
      <c r="J14" s="54">
        <v>0</v>
      </c>
      <c r="K14" s="54">
        <f t="shared" si="11"/>
        <v>0</v>
      </c>
      <c r="L14" s="54" t="e">
        <f t="shared" si="12"/>
        <v>#DIV/0!</v>
      </c>
      <c r="M14" s="54">
        <v>0</v>
      </c>
      <c r="N14" s="54" t="e">
        <f t="shared" si="13"/>
        <v>#DIV/0!</v>
      </c>
      <c r="O14" s="54">
        <v>0</v>
      </c>
      <c r="P14" s="54" t="e">
        <f t="shared" si="14"/>
        <v>#DIV/0!</v>
      </c>
      <c r="Q14" s="54">
        <f t="shared" si="7"/>
        <v>0</v>
      </c>
      <c r="R14" s="54">
        <v>0</v>
      </c>
      <c r="S14" s="54">
        <v>410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15"/>
        <v>0</v>
      </c>
      <c r="Y14" s="54">
        <f t="shared" si="15"/>
        <v>0</v>
      </c>
      <c r="Z14" s="54">
        <f t="shared" si="16"/>
        <v>0</v>
      </c>
      <c r="AA14" s="54" t="e">
        <f t="shared" si="2"/>
        <v>#DIV/0!</v>
      </c>
      <c r="AB14" s="55"/>
      <c r="AC14" s="54">
        <f t="shared" si="3"/>
        <v>0</v>
      </c>
      <c r="AD14" s="54" t="e">
        <f t="shared" si="4"/>
        <v>#DIV/0!</v>
      </c>
      <c r="AE14" s="54">
        <v>0</v>
      </c>
      <c r="AF14" s="54" t="e">
        <f t="shared" si="5"/>
        <v>#DIV/0!</v>
      </c>
      <c r="AG14" s="54">
        <v>0</v>
      </c>
      <c r="AH14" s="54">
        <v>0</v>
      </c>
      <c r="AI14" s="56">
        <f t="shared" si="8"/>
        <v>0</v>
      </c>
      <c r="AJ14" s="54" t="e">
        <f t="shared" si="6"/>
        <v>#DIV/0!</v>
      </c>
    </row>
    <row r="15" spans="1:36" s="57" customFormat="1" ht="17.45" customHeight="1">
      <c r="A15" s="52" t="s">
        <v>20</v>
      </c>
      <c r="B15" s="121">
        <v>651224.72</v>
      </c>
      <c r="C15" s="121">
        <v>497848.03</v>
      </c>
      <c r="D15" s="121">
        <f t="shared" si="0"/>
        <v>76.447962540488334</v>
      </c>
      <c r="E15" s="121">
        <v>497848.03</v>
      </c>
      <c r="F15" s="121">
        <f t="shared" si="9"/>
        <v>100</v>
      </c>
      <c r="G15" s="121">
        <f t="shared" si="10"/>
        <v>0</v>
      </c>
      <c r="H15" s="54">
        <v>499103.58</v>
      </c>
      <c r="I15" s="54">
        <v>326774.18</v>
      </c>
      <c r="J15" s="54">
        <v>0</v>
      </c>
      <c r="K15" s="54">
        <f t="shared" si="11"/>
        <v>326774.18</v>
      </c>
      <c r="L15" s="54">
        <f t="shared" si="12"/>
        <v>65.472217209902595</v>
      </c>
      <c r="M15" s="54">
        <v>326774.18000000005</v>
      </c>
      <c r="N15" s="54">
        <f t="shared" si="13"/>
        <v>65.47221720990261</v>
      </c>
      <c r="O15" s="54">
        <v>298474.18</v>
      </c>
      <c r="P15" s="54">
        <f t="shared" si="14"/>
        <v>91.339585030861357</v>
      </c>
      <c r="Q15" s="54">
        <f t="shared" si="7"/>
        <v>28300.000000000058</v>
      </c>
      <c r="R15" s="54">
        <v>407447.11</v>
      </c>
      <c r="S15" s="54">
        <v>335024.95</v>
      </c>
      <c r="T15" s="54">
        <v>14070</v>
      </c>
      <c r="U15" s="54">
        <v>0</v>
      </c>
      <c r="V15" s="54">
        <v>23645</v>
      </c>
      <c r="W15" s="54">
        <v>0</v>
      </c>
      <c r="X15" s="54">
        <f t="shared" si="15"/>
        <v>37715</v>
      </c>
      <c r="Y15" s="54">
        <f t="shared" si="15"/>
        <v>0</v>
      </c>
      <c r="Z15" s="54">
        <f t="shared" si="16"/>
        <v>37715</v>
      </c>
      <c r="AA15" s="54">
        <f t="shared" si="2"/>
        <v>9.2564161272367347</v>
      </c>
      <c r="AB15" s="55"/>
      <c r="AC15" s="54">
        <f t="shared" si="3"/>
        <v>369732.11</v>
      </c>
      <c r="AD15" s="54">
        <f t="shared" si="4"/>
        <v>90.743583872763267</v>
      </c>
      <c r="AE15" s="54">
        <v>14070</v>
      </c>
      <c r="AF15" s="54">
        <f t="shared" si="5"/>
        <v>37.30611162667374</v>
      </c>
      <c r="AG15" s="54">
        <v>0</v>
      </c>
      <c r="AH15" s="54">
        <v>0</v>
      </c>
      <c r="AI15" s="56">
        <f t="shared" si="8"/>
        <v>0</v>
      </c>
      <c r="AJ15" s="54">
        <f t="shared" si="6"/>
        <v>0</v>
      </c>
    </row>
    <row r="16" spans="1:36" s="40" customFormat="1" ht="17.45" customHeight="1">
      <c r="A16" s="59" t="s">
        <v>22</v>
      </c>
      <c r="B16" s="120">
        <f>SUM(B17:B28)</f>
        <v>1790908.6</v>
      </c>
      <c r="C16" s="120">
        <f>SUM(C17:C28)</f>
        <v>1995871.38</v>
      </c>
      <c r="D16" s="120">
        <f t="shared" si="0"/>
        <v>111.44462537060797</v>
      </c>
      <c r="E16" s="120">
        <f>SUM(E17:E28)</f>
        <v>1995871.38</v>
      </c>
      <c r="F16" s="120">
        <f>E16*100/C16</f>
        <v>100</v>
      </c>
      <c r="G16" s="119">
        <f>SUM(G17:G28)</f>
        <v>0</v>
      </c>
      <c r="H16" s="49">
        <f>SUM(H17:H28)</f>
        <v>2417260</v>
      </c>
      <c r="I16" s="49">
        <f>SUM(I17:I28)</f>
        <v>2032912.35</v>
      </c>
      <c r="J16" s="49">
        <f>SUM(J17:J28)</f>
        <v>259167.05</v>
      </c>
      <c r="K16" s="49">
        <f>SUM(K17:K28)</f>
        <v>2292079.4</v>
      </c>
      <c r="L16" s="49">
        <f t="shared" si="12"/>
        <v>94.821384542829492</v>
      </c>
      <c r="M16" s="49">
        <f>SUM(M17:M28)</f>
        <v>2272945.0500000003</v>
      </c>
      <c r="N16" s="49">
        <f t="shared" si="13"/>
        <v>94.029812680472943</v>
      </c>
      <c r="O16" s="49">
        <f>SUM(O17:O28)</f>
        <v>2235865.0500000003</v>
      </c>
      <c r="P16" s="49">
        <f>O16*100/M16</f>
        <v>98.368636320530499</v>
      </c>
      <c r="Q16" s="49">
        <f>SUM(Q17:Q28)</f>
        <v>37080.000000000116</v>
      </c>
      <c r="R16" s="49">
        <f>SUM(R17:R28)</f>
        <v>2418146.9300000002</v>
      </c>
      <c r="S16" s="49">
        <f>SUM(S17:S28)</f>
        <v>466428.03</v>
      </c>
      <c r="T16" s="49">
        <f t="shared" ref="T16:V16" si="17">SUM(T17:T28)</f>
        <v>296076.79999999999</v>
      </c>
      <c r="U16" s="49">
        <f t="shared" si="17"/>
        <v>0</v>
      </c>
      <c r="V16" s="49">
        <f t="shared" si="17"/>
        <v>319957.12</v>
      </c>
      <c r="W16" s="49">
        <f>SUM(W17:W28)</f>
        <v>490</v>
      </c>
      <c r="X16" s="49">
        <f>T16+V16</f>
        <v>616033.91999999993</v>
      </c>
      <c r="Y16" s="49">
        <f>U16+W16</f>
        <v>490</v>
      </c>
      <c r="Z16" s="49">
        <f t="shared" si="16"/>
        <v>616523.91999999993</v>
      </c>
      <c r="AA16" s="49">
        <f t="shared" si="2"/>
        <v>25.495717913220428</v>
      </c>
      <c r="AB16" s="60"/>
      <c r="AC16" s="49">
        <f t="shared" si="3"/>
        <v>1801623.0100000002</v>
      </c>
      <c r="AD16" s="49">
        <f t="shared" si="4"/>
        <v>74.504282086779568</v>
      </c>
      <c r="AE16" s="49">
        <f t="shared" ref="AE16" si="18">SUM(AE17:AE28)</f>
        <v>514084.3</v>
      </c>
      <c r="AF16" s="49">
        <f t="shared" si="5"/>
        <v>83.384323514974099</v>
      </c>
      <c r="AG16" s="49">
        <f>SUM(AG17:AG28)</f>
        <v>55783</v>
      </c>
      <c r="AH16" s="49">
        <f>SUM(AH17:AH28)</f>
        <v>41910</v>
      </c>
      <c r="AI16" s="49">
        <f>SUM(AI17:AI28)</f>
        <v>97693</v>
      </c>
      <c r="AJ16" s="49">
        <f t="shared" si="6"/>
        <v>19.003303543796221</v>
      </c>
    </row>
    <row r="17" spans="1:36" s="57" customFormat="1" ht="17.45" customHeight="1">
      <c r="A17" s="144" t="s">
        <v>23</v>
      </c>
      <c r="B17" s="121">
        <v>265564</v>
      </c>
      <c r="C17" s="121">
        <v>378419</v>
      </c>
      <c r="D17" s="121">
        <f t="shared" si="0"/>
        <v>142.49634739648445</v>
      </c>
      <c r="E17" s="121">
        <v>378419</v>
      </c>
      <c r="F17" s="121">
        <f t="shared" si="9"/>
        <v>100</v>
      </c>
      <c r="G17" s="121">
        <f t="shared" si="10"/>
        <v>0</v>
      </c>
      <c r="H17" s="54">
        <v>400000</v>
      </c>
      <c r="I17" s="54">
        <v>377714</v>
      </c>
      <c r="J17" s="54">
        <v>0</v>
      </c>
      <c r="K17" s="54">
        <f t="shared" ref="K17:K28" si="19">I17+J17</f>
        <v>377714</v>
      </c>
      <c r="L17" s="54">
        <f t="shared" si="12"/>
        <v>94.4285</v>
      </c>
      <c r="M17" s="54">
        <v>359269</v>
      </c>
      <c r="N17" s="54">
        <f t="shared" si="13"/>
        <v>89.817250000000001</v>
      </c>
      <c r="O17" s="54">
        <v>346439</v>
      </c>
      <c r="P17" s="54">
        <f t="shared" ref="P17:P29" si="20">O17*100/M17</f>
        <v>96.428859712360378</v>
      </c>
      <c r="Q17" s="54">
        <f t="shared" ref="Q17:Q28" si="21">M17-O17</f>
        <v>12830</v>
      </c>
      <c r="R17" s="54">
        <v>577131.48</v>
      </c>
      <c r="S17" s="54">
        <v>160774.91</v>
      </c>
      <c r="T17" s="54">
        <v>75734</v>
      </c>
      <c r="U17" s="54">
        <v>0</v>
      </c>
      <c r="V17" s="54">
        <v>76239</v>
      </c>
      <c r="W17" s="54">
        <v>0</v>
      </c>
      <c r="X17" s="54">
        <f t="shared" ref="X17:Y28" si="22">T17+V17</f>
        <v>151973</v>
      </c>
      <c r="Y17" s="54">
        <f t="shared" si="22"/>
        <v>0</v>
      </c>
      <c r="Z17" s="54">
        <f t="shared" si="16"/>
        <v>151973</v>
      </c>
      <c r="AA17" s="54">
        <f t="shared" si="2"/>
        <v>26.332474534225721</v>
      </c>
      <c r="AB17" s="55"/>
      <c r="AC17" s="54">
        <f t="shared" si="3"/>
        <v>425158.48</v>
      </c>
      <c r="AD17" s="54">
        <f t="shared" si="4"/>
        <v>73.66752546577429</v>
      </c>
      <c r="AE17" s="54">
        <v>151973</v>
      </c>
      <c r="AF17" s="54">
        <f t="shared" si="5"/>
        <v>100</v>
      </c>
      <c r="AG17" s="54">
        <v>0</v>
      </c>
      <c r="AH17" s="54">
        <v>0</v>
      </c>
      <c r="AI17" s="56">
        <f t="shared" si="8"/>
        <v>0</v>
      </c>
      <c r="AJ17" s="54">
        <f t="shared" si="6"/>
        <v>0</v>
      </c>
    </row>
    <row r="18" spans="1:36" s="57" customFormat="1" ht="17.45" customHeight="1">
      <c r="A18" s="144" t="s">
        <v>24</v>
      </c>
      <c r="B18" s="121">
        <v>52000</v>
      </c>
      <c r="C18" s="121">
        <v>53640</v>
      </c>
      <c r="D18" s="121">
        <f t="shared" si="0"/>
        <v>103.15384615384616</v>
      </c>
      <c r="E18" s="121">
        <v>53640</v>
      </c>
      <c r="F18" s="121">
        <f t="shared" si="9"/>
        <v>100</v>
      </c>
      <c r="G18" s="121">
        <f t="shared" si="10"/>
        <v>0</v>
      </c>
      <c r="H18" s="54">
        <v>64000</v>
      </c>
      <c r="I18" s="54">
        <v>86819</v>
      </c>
      <c r="J18" s="54">
        <v>0</v>
      </c>
      <c r="K18" s="54">
        <f t="shared" si="19"/>
        <v>86819</v>
      </c>
      <c r="L18" s="54">
        <f t="shared" si="12"/>
        <v>135.65468749999999</v>
      </c>
      <c r="M18" s="54">
        <v>86419</v>
      </c>
      <c r="N18" s="54">
        <f t="shared" si="13"/>
        <v>135.02968749999999</v>
      </c>
      <c r="O18" s="54">
        <v>86419</v>
      </c>
      <c r="P18" s="54">
        <f t="shared" si="20"/>
        <v>100</v>
      </c>
      <c r="Q18" s="54">
        <f t="shared" si="21"/>
        <v>0</v>
      </c>
      <c r="R18" s="54">
        <v>82520</v>
      </c>
      <c r="S18" s="54">
        <v>0</v>
      </c>
      <c r="T18" s="54">
        <v>12600</v>
      </c>
      <c r="U18" s="54">
        <v>0</v>
      </c>
      <c r="V18" s="54">
        <v>0</v>
      </c>
      <c r="W18" s="54">
        <v>0</v>
      </c>
      <c r="X18" s="54">
        <f t="shared" si="22"/>
        <v>12600</v>
      </c>
      <c r="Y18" s="54">
        <f t="shared" si="22"/>
        <v>0</v>
      </c>
      <c r="Z18" s="54">
        <f t="shared" si="16"/>
        <v>12600</v>
      </c>
      <c r="AA18" s="54">
        <f t="shared" si="2"/>
        <v>15.269025690741639</v>
      </c>
      <c r="AB18" s="55"/>
      <c r="AC18" s="54">
        <f t="shared" si="3"/>
        <v>69920</v>
      </c>
      <c r="AD18" s="54">
        <f t="shared" si="4"/>
        <v>84.730974309258357</v>
      </c>
      <c r="AE18" s="54">
        <v>12600</v>
      </c>
      <c r="AF18" s="54">
        <f t="shared" si="5"/>
        <v>100</v>
      </c>
      <c r="AG18" s="54">
        <v>12600</v>
      </c>
      <c r="AH18" s="54">
        <v>0</v>
      </c>
      <c r="AI18" s="56">
        <f t="shared" si="8"/>
        <v>12600</v>
      </c>
      <c r="AJ18" s="54">
        <f t="shared" si="6"/>
        <v>100</v>
      </c>
    </row>
    <row r="19" spans="1:36" s="140" customFormat="1" ht="17.45" customHeight="1">
      <c r="A19" s="174" t="s">
        <v>141</v>
      </c>
      <c r="B19" s="121">
        <v>500000</v>
      </c>
      <c r="C19" s="121">
        <v>567373</v>
      </c>
      <c r="D19" s="121">
        <f t="shared" ref="D19" si="23">C19*100/B19</f>
        <v>113.4746</v>
      </c>
      <c r="E19" s="121">
        <v>567373</v>
      </c>
      <c r="F19" s="121">
        <f t="shared" ref="F19" si="24">E19*100/C19</f>
        <v>100</v>
      </c>
      <c r="G19" s="121">
        <f t="shared" ref="G19" si="25">C19-E19</f>
        <v>0</v>
      </c>
      <c r="H19" s="54">
        <v>600000</v>
      </c>
      <c r="I19" s="54">
        <v>568420</v>
      </c>
      <c r="J19" s="54">
        <v>0</v>
      </c>
      <c r="K19" s="54">
        <f t="shared" si="19"/>
        <v>568420</v>
      </c>
      <c r="L19" s="54">
        <f t="shared" ref="L19" si="26">K19*100/H19</f>
        <v>94.736666666666665</v>
      </c>
      <c r="M19" s="54">
        <v>568420</v>
      </c>
      <c r="N19" s="54">
        <f t="shared" ref="N19" si="27">M19*100/H19</f>
        <v>94.736666666666665</v>
      </c>
      <c r="O19" s="54">
        <v>568420</v>
      </c>
      <c r="P19" s="54">
        <f t="shared" si="20"/>
        <v>100</v>
      </c>
      <c r="Q19" s="54">
        <f t="shared" si="21"/>
        <v>0</v>
      </c>
      <c r="R19" s="54">
        <v>620000</v>
      </c>
      <c r="S19" s="54">
        <v>0</v>
      </c>
      <c r="T19" s="54">
        <v>76623</v>
      </c>
      <c r="U19" s="54">
        <v>0</v>
      </c>
      <c r="V19" s="54">
        <v>55085</v>
      </c>
      <c r="W19" s="54">
        <v>0</v>
      </c>
      <c r="X19" s="54">
        <f t="shared" si="22"/>
        <v>131708</v>
      </c>
      <c r="Y19" s="54">
        <f t="shared" si="22"/>
        <v>0</v>
      </c>
      <c r="Z19" s="54">
        <f t="shared" si="16"/>
        <v>131708</v>
      </c>
      <c r="AA19" s="54">
        <f t="shared" si="2"/>
        <v>21.243225806451612</v>
      </c>
      <c r="AB19" s="55"/>
      <c r="AC19" s="54">
        <v>0</v>
      </c>
      <c r="AD19" s="54">
        <f t="shared" si="4"/>
        <v>0</v>
      </c>
      <c r="AE19" s="54">
        <v>131708</v>
      </c>
      <c r="AF19" s="54">
        <f t="shared" si="5"/>
        <v>100</v>
      </c>
      <c r="AG19" s="54">
        <v>37433</v>
      </c>
      <c r="AH19" s="54">
        <v>39190</v>
      </c>
      <c r="AI19" s="56">
        <f t="shared" si="8"/>
        <v>76623</v>
      </c>
      <c r="AJ19" s="54">
        <f t="shared" si="6"/>
        <v>58.176420566708174</v>
      </c>
    </row>
    <row r="20" spans="1:36" s="57" customFormat="1" ht="17.45" customHeight="1">
      <c r="A20" s="144" t="s">
        <v>142</v>
      </c>
      <c r="B20" s="121">
        <v>25795</v>
      </c>
      <c r="C20" s="121">
        <v>28235</v>
      </c>
      <c r="D20" s="121">
        <f t="shared" si="0"/>
        <v>109.45919751889902</v>
      </c>
      <c r="E20" s="121">
        <v>28235</v>
      </c>
      <c r="F20" s="121">
        <f t="shared" si="9"/>
        <v>100</v>
      </c>
      <c r="G20" s="121">
        <f t="shared" si="10"/>
        <v>0</v>
      </c>
      <c r="H20" s="54">
        <v>30000</v>
      </c>
      <c r="I20" s="54">
        <v>30289.35</v>
      </c>
      <c r="J20" s="54">
        <v>4369.3500000000004</v>
      </c>
      <c r="K20" s="54">
        <f t="shared" si="19"/>
        <v>34658.699999999997</v>
      </c>
      <c r="L20" s="54">
        <f t="shared" si="12"/>
        <v>115.52899999999998</v>
      </c>
      <c r="M20" s="54">
        <v>34369.35</v>
      </c>
      <c r="N20" s="54">
        <f t="shared" si="13"/>
        <v>114.5645</v>
      </c>
      <c r="O20" s="54">
        <v>34369.35</v>
      </c>
      <c r="P20" s="54">
        <f t="shared" si="20"/>
        <v>100</v>
      </c>
      <c r="Q20" s="54">
        <f t="shared" si="21"/>
        <v>0</v>
      </c>
      <c r="R20" s="54">
        <v>22559.05</v>
      </c>
      <c r="S20" s="54">
        <v>14512.55</v>
      </c>
      <c r="T20" s="54">
        <v>8300</v>
      </c>
      <c r="U20" s="54">
        <v>0</v>
      </c>
      <c r="V20" s="54">
        <v>2514.5</v>
      </c>
      <c r="W20" s="54">
        <v>0</v>
      </c>
      <c r="X20" s="54">
        <f t="shared" si="22"/>
        <v>10814.5</v>
      </c>
      <c r="Y20" s="54">
        <f t="shared" si="22"/>
        <v>0</v>
      </c>
      <c r="Z20" s="54">
        <f t="shared" si="16"/>
        <v>10814.5</v>
      </c>
      <c r="AA20" s="54">
        <f t="shared" si="2"/>
        <v>47.938632167577978</v>
      </c>
      <c r="AB20" s="55"/>
      <c r="AC20" s="54">
        <f t="shared" ref="AC20:AC29" si="28">R20-Z20</f>
        <v>11744.55</v>
      </c>
      <c r="AD20" s="54">
        <f t="shared" si="4"/>
        <v>52.061367832422022</v>
      </c>
      <c r="AE20" s="54">
        <v>10814.5</v>
      </c>
      <c r="AF20" s="54">
        <f t="shared" si="5"/>
        <v>100</v>
      </c>
      <c r="AG20" s="54">
        <v>5750</v>
      </c>
      <c r="AH20" s="54">
        <v>0</v>
      </c>
      <c r="AI20" s="56">
        <f t="shared" si="8"/>
        <v>5750</v>
      </c>
      <c r="AJ20" s="54">
        <f t="shared" si="6"/>
        <v>53.169355957279578</v>
      </c>
    </row>
    <row r="21" spans="1:36" s="57" customFormat="1" ht="17.45" customHeight="1">
      <c r="A21" s="144" t="s">
        <v>143</v>
      </c>
      <c r="B21" s="121">
        <v>0</v>
      </c>
      <c r="C21" s="121">
        <v>0</v>
      </c>
      <c r="D21" s="121" t="e">
        <f t="shared" si="0"/>
        <v>#DIV/0!</v>
      </c>
      <c r="E21" s="121">
        <v>0</v>
      </c>
      <c r="F21" s="121" t="e">
        <f t="shared" si="9"/>
        <v>#DIV/0!</v>
      </c>
      <c r="G21" s="121">
        <f t="shared" si="10"/>
        <v>0</v>
      </c>
      <c r="H21" s="54">
        <v>2000</v>
      </c>
      <c r="I21" s="54">
        <v>0</v>
      </c>
      <c r="J21" s="54">
        <v>0</v>
      </c>
      <c r="K21" s="54">
        <f t="shared" si="19"/>
        <v>0</v>
      </c>
      <c r="L21" s="54">
        <f t="shared" si="12"/>
        <v>0</v>
      </c>
      <c r="M21" s="54">
        <v>0</v>
      </c>
      <c r="N21" s="54">
        <f t="shared" si="13"/>
        <v>0</v>
      </c>
      <c r="O21" s="54">
        <v>0</v>
      </c>
      <c r="P21" s="54" t="e">
        <f t="shared" si="20"/>
        <v>#DIV/0!</v>
      </c>
      <c r="Q21" s="54">
        <f t="shared" si="21"/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490</v>
      </c>
      <c r="X21" s="54">
        <f t="shared" si="22"/>
        <v>0</v>
      </c>
      <c r="Y21" s="179">
        <f t="shared" si="22"/>
        <v>490</v>
      </c>
      <c r="Z21" s="179">
        <f t="shared" si="16"/>
        <v>490</v>
      </c>
      <c r="AA21" s="54" t="e">
        <f>Z21*100/R21</f>
        <v>#DIV/0!</v>
      </c>
      <c r="AB21" s="199" t="s">
        <v>165</v>
      </c>
      <c r="AC21" s="179">
        <f t="shared" si="28"/>
        <v>-490</v>
      </c>
      <c r="AD21" s="54" t="e">
        <f t="shared" si="4"/>
        <v>#DIV/0!</v>
      </c>
      <c r="AE21" s="54">
        <v>490</v>
      </c>
      <c r="AF21" s="54">
        <f t="shared" si="5"/>
        <v>100</v>
      </c>
      <c r="AG21" s="54">
        <v>0</v>
      </c>
      <c r="AH21" s="54">
        <v>0</v>
      </c>
      <c r="AI21" s="56">
        <f t="shared" si="8"/>
        <v>0</v>
      </c>
      <c r="AJ21" s="54">
        <f t="shared" si="6"/>
        <v>0</v>
      </c>
    </row>
    <row r="22" spans="1:36" s="57" customFormat="1" ht="17.45" customHeight="1">
      <c r="A22" s="144" t="s">
        <v>144</v>
      </c>
      <c r="B22" s="121">
        <v>197420</v>
      </c>
      <c r="C22" s="121">
        <v>173390</v>
      </c>
      <c r="D22" s="121">
        <f t="shared" si="0"/>
        <v>87.827980954310604</v>
      </c>
      <c r="E22" s="121">
        <v>173390</v>
      </c>
      <c r="F22" s="121">
        <f t="shared" si="9"/>
        <v>100</v>
      </c>
      <c r="G22" s="121">
        <f t="shared" si="10"/>
        <v>0</v>
      </c>
      <c r="H22" s="54">
        <v>273960</v>
      </c>
      <c r="I22" s="54">
        <v>188010</v>
      </c>
      <c r="J22" s="54">
        <v>0</v>
      </c>
      <c r="K22" s="54">
        <f t="shared" si="19"/>
        <v>188010</v>
      </c>
      <c r="L22" s="54">
        <f t="shared" si="12"/>
        <v>68.62680683311433</v>
      </c>
      <c r="M22" s="54">
        <v>188010</v>
      </c>
      <c r="N22" s="54">
        <f t="shared" si="13"/>
        <v>68.62680683311433</v>
      </c>
      <c r="O22" s="54">
        <v>188010</v>
      </c>
      <c r="P22" s="54">
        <f t="shared" si="20"/>
        <v>100</v>
      </c>
      <c r="Q22" s="54">
        <f t="shared" si="21"/>
        <v>0</v>
      </c>
      <c r="R22" s="54">
        <v>324230</v>
      </c>
      <c r="S22" s="54">
        <v>55400</v>
      </c>
      <c r="T22" s="54">
        <v>0</v>
      </c>
      <c r="U22" s="54">
        <v>0</v>
      </c>
      <c r="V22" s="54">
        <v>51110</v>
      </c>
      <c r="W22" s="54">
        <v>0</v>
      </c>
      <c r="X22" s="54">
        <f t="shared" si="22"/>
        <v>51110</v>
      </c>
      <c r="Y22" s="54">
        <f t="shared" si="22"/>
        <v>0</v>
      </c>
      <c r="Z22" s="54">
        <f t="shared" si="16"/>
        <v>51110</v>
      </c>
      <c r="AA22" s="54">
        <f t="shared" si="2"/>
        <v>15.76350121827098</v>
      </c>
      <c r="AB22" s="55"/>
      <c r="AC22" s="54">
        <f t="shared" si="28"/>
        <v>273120</v>
      </c>
      <c r="AD22" s="54">
        <f t="shared" si="4"/>
        <v>84.236498781729026</v>
      </c>
      <c r="AE22" s="54">
        <v>0</v>
      </c>
      <c r="AF22" s="54">
        <f t="shared" si="5"/>
        <v>0</v>
      </c>
      <c r="AG22" s="54">
        <v>0</v>
      </c>
      <c r="AH22" s="54">
        <v>0</v>
      </c>
      <c r="AI22" s="56">
        <f t="shared" si="8"/>
        <v>0</v>
      </c>
      <c r="AJ22" s="54" t="e">
        <f t="shared" si="6"/>
        <v>#DIV/0!</v>
      </c>
    </row>
    <row r="23" spans="1:36" s="57" customFormat="1" ht="17.45" customHeight="1">
      <c r="A23" s="144" t="s">
        <v>145</v>
      </c>
      <c r="B23" s="121">
        <v>482591.6</v>
      </c>
      <c r="C23" s="121">
        <v>576153.38</v>
      </c>
      <c r="D23" s="121">
        <f t="shared" si="0"/>
        <v>119.38736190186485</v>
      </c>
      <c r="E23" s="121">
        <v>576153.38</v>
      </c>
      <c r="F23" s="121">
        <f t="shared" si="9"/>
        <v>100</v>
      </c>
      <c r="G23" s="121">
        <f t="shared" si="10"/>
        <v>0</v>
      </c>
      <c r="H23" s="54">
        <v>500000</v>
      </c>
      <c r="I23" s="54">
        <v>500000</v>
      </c>
      <c r="J23" s="54">
        <v>202490.59999999998</v>
      </c>
      <c r="K23" s="54">
        <f t="shared" si="19"/>
        <v>702490.6</v>
      </c>
      <c r="L23" s="54">
        <f t="shared" si="12"/>
        <v>140.49812</v>
      </c>
      <c r="M23" s="54">
        <v>702490.60000000009</v>
      </c>
      <c r="N23" s="54">
        <f t="shared" si="13"/>
        <v>140.49812000000003</v>
      </c>
      <c r="O23" s="54">
        <v>678240.6</v>
      </c>
      <c r="P23" s="54">
        <f t="shared" si="20"/>
        <v>96.547996514117045</v>
      </c>
      <c r="Q23" s="54">
        <f t="shared" si="21"/>
        <v>24250.000000000116</v>
      </c>
      <c r="R23" s="54">
        <v>468011.3</v>
      </c>
      <c r="S23" s="54">
        <v>220976.44</v>
      </c>
      <c r="T23" s="54">
        <v>106769.8</v>
      </c>
      <c r="U23" s="54">
        <v>0</v>
      </c>
      <c r="V23" s="54">
        <v>132763.82</v>
      </c>
      <c r="W23" s="54">
        <v>0</v>
      </c>
      <c r="X23" s="54">
        <f t="shared" si="22"/>
        <v>239533.62</v>
      </c>
      <c r="Y23" s="54">
        <f t="shared" si="22"/>
        <v>0</v>
      </c>
      <c r="Z23" s="54">
        <f>X23+Y23</f>
        <v>239533.62</v>
      </c>
      <c r="AA23" s="54">
        <f t="shared" si="2"/>
        <v>51.181161651438757</v>
      </c>
      <c r="AB23" s="55"/>
      <c r="AC23" s="54">
        <f t="shared" si="28"/>
        <v>228477.68</v>
      </c>
      <c r="AD23" s="54">
        <f t="shared" si="4"/>
        <v>48.818838348561243</v>
      </c>
      <c r="AE23" s="54">
        <v>188204</v>
      </c>
      <c r="AF23" s="54">
        <f t="shared" si="5"/>
        <v>78.571016461071309</v>
      </c>
      <c r="AG23" s="54">
        <v>0</v>
      </c>
      <c r="AH23" s="54">
        <v>0</v>
      </c>
      <c r="AI23" s="56">
        <f t="shared" si="8"/>
        <v>0</v>
      </c>
      <c r="AJ23" s="54">
        <f t="shared" si="6"/>
        <v>0</v>
      </c>
    </row>
    <row r="24" spans="1:36" s="57" customFormat="1" ht="17.45" customHeight="1">
      <c r="A24" s="144" t="s">
        <v>146</v>
      </c>
      <c r="B24" s="121">
        <v>62000</v>
      </c>
      <c r="C24" s="121">
        <v>29175</v>
      </c>
      <c r="D24" s="121">
        <f t="shared" si="0"/>
        <v>47.056451612903224</v>
      </c>
      <c r="E24" s="121">
        <v>29175</v>
      </c>
      <c r="F24" s="121">
        <f t="shared" si="9"/>
        <v>100</v>
      </c>
      <c r="G24" s="121">
        <f t="shared" si="10"/>
        <v>0</v>
      </c>
      <c r="H24" s="54">
        <v>150000</v>
      </c>
      <c r="I24" s="54">
        <v>93960</v>
      </c>
      <c r="J24" s="54">
        <v>0</v>
      </c>
      <c r="K24" s="54">
        <f t="shared" si="19"/>
        <v>93960</v>
      </c>
      <c r="L24" s="54">
        <f t="shared" si="12"/>
        <v>62.64</v>
      </c>
      <c r="M24" s="54">
        <v>93960</v>
      </c>
      <c r="N24" s="54">
        <f t="shared" si="13"/>
        <v>62.64</v>
      </c>
      <c r="O24" s="54">
        <v>93960</v>
      </c>
      <c r="P24" s="54">
        <f t="shared" si="20"/>
        <v>100</v>
      </c>
      <c r="Q24" s="54">
        <f t="shared" si="21"/>
        <v>0</v>
      </c>
      <c r="R24" s="54">
        <v>150000</v>
      </c>
      <c r="S24" s="54">
        <v>0</v>
      </c>
      <c r="T24" s="54">
        <v>4000</v>
      </c>
      <c r="U24" s="54">
        <v>0</v>
      </c>
      <c r="V24" s="54">
        <v>1560</v>
      </c>
      <c r="W24" s="54">
        <v>0</v>
      </c>
      <c r="X24" s="54">
        <f t="shared" si="22"/>
        <v>5560</v>
      </c>
      <c r="Y24" s="54">
        <f t="shared" si="22"/>
        <v>0</v>
      </c>
      <c r="Z24" s="54">
        <f t="shared" si="16"/>
        <v>5560</v>
      </c>
      <c r="AA24" s="54">
        <f t="shared" si="2"/>
        <v>3.7066666666666666</v>
      </c>
      <c r="AB24" s="55"/>
      <c r="AC24" s="54">
        <f t="shared" si="28"/>
        <v>144440</v>
      </c>
      <c r="AD24" s="54">
        <f t="shared" si="4"/>
        <v>96.293333333333337</v>
      </c>
      <c r="AE24" s="54">
        <v>5560</v>
      </c>
      <c r="AF24" s="54">
        <f t="shared" si="5"/>
        <v>100</v>
      </c>
      <c r="AG24" s="54">
        <v>0</v>
      </c>
      <c r="AH24" s="54">
        <v>2720</v>
      </c>
      <c r="AI24" s="56">
        <f t="shared" si="8"/>
        <v>2720</v>
      </c>
      <c r="AJ24" s="54">
        <f t="shared" si="6"/>
        <v>48.920863309352519</v>
      </c>
    </row>
    <row r="25" spans="1:36" s="57" customFormat="1" ht="17.45" customHeight="1">
      <c r="A25" s="144" t="s">
        <v>147</v>
      </c>
      <c r="B25" s="121">
        <v>173050</v>
      </c>
      <c r="C25" s="121">
        <v>68350</v>
      </c>
      <c r="D25" s="121">
        <f t="shared" si="0"/>
        <v>39.497255128575553</v>
      </c>
      <c r="E25" s="121">
        <v>68350</v>
      </c>
      <c r="F25" s="121">
        <f t="shared" si="9"/>
        <v>100</v>
      </c>
      <c r="G25" s="121">
        <f t="shared" si="10"/>
        <v>0</v>
      </c>
      <c r="H25" s="54">
        <v>350000</v>
      </c>
      <c r="I25" s="54">
        <v>140400</v>
      </c>
      <c r="J25" s="54">
        <v>0</v>
      </c>
      <c r="K25" s="54">
        <f t="shared" si="19"/>
        <v>140400</v>
      </c>
      <c r="L25" s="54">
        <f t="shared" si="12"/>
        <v>40.114285714285714</v>
      </c>
      <c r="M25" s="54">
        <v>140400</v>
      </c>
      <c r="N25" s="54">
        <f t="shared" si="13"/>
        <v>40.114285714285714</v>
      </c>
      <c r="O25" s="54">
        <v>140400</v>
      </c>
      <c r="P25" s="54">
        <f t="shared" si="20"/>
        <v>100</v>
      </c>
      <c r="Q25" s="54">
        <f t="shared" si="21"/>
        <v>0</v>
      </c>
      <c r="R25" s="54">
        <v>96150</v>
      </c>
      <c r="S25" s="54">
        <v>7925</v>
      </c>
      <c r="T25" s="54">
        <v>0</v>
      </c>
      <c r="U25" s="54">
        <v>0</v>
      </c>
      <c r="V25" s="54">
        <v>0</v>
      </c>
      <c r="W25" s="54">
        <v>0</v>
      </c>
      <c r="X25" s="54">
        <f t="shared" si="22"/>
        <v>0</v>
      </c>
      <c r="Y25" s="54">
        <f t="shared" si="22"/>
        <v>0</v>
      </c>
      <c r="Z25" s="54">
        <f t="shared" si="16"/>
        <v>0</v>
      </c>
      <c r="AA25" s="54">
        <f t="shared" si="2"/>
        <v>0</v>
      </c>
      <c r="AB25" s="61"/>
      <c r="AC25" s="54">
        <f t="shared" si="28"/>
        <v>96150</v>
      </c>
      <c r="AD25" s="54">
        <f t="shared" si="4"/>
        <v>100</v>
      </c>
      <c r="AE25" s="54">
        <v>0</v>
      </c>
      <c r="AF25" s="54" t="e">
        <f t="shared" si="5"/>
        <v>#DIV/0!</v>
      </c>
      <c r="AG25" s="54">
        <v>0</v>
      </c>
      <c r="AH25" s="54">
        <v>0</v>
      </c>
      <c r="AI25" s="56">
        <f t="shared" si="8"/>
        <v>0</v>
      </c>
      <c r="AJ25" s="54" t="e">
        <f t="shared" si="6"/>
        <v>#DIV/0!</v>
      </c>
    </row>
    <row r="26" spans="1:36" s="57" customFormat="1" ht="17.45" customHeight="1">
      <c r="A26" s="144" t="s">
        <v>148</v>
      </c>
      <c r="B26" s="121">
        <v>20278</v>
      </c>
      <c r="C26" s="121">
        <v>62570</v>
      </c>
      <c r="D26" s="121">
        <f t="shared" si="0"/>
        <v>308.56100207121017</v>
      </c>
      <c r="E26" s="121">
        <v>62570</v>
      </c>
      <c r="F26" s="121">
        <f t="shared" si="9"/>
        <v>100</v>
      </c>
      <c r="G26" s="121">
        <f t="shared" si="10"/>
        <v>0</v>
      </c>
      <c r="H26" s="54">
        <v>40000</v>
      </c>
      <c r="I26" s="54">
        <v>40000</v>
      </c>
      <c r="J26" s="54">
        <v>29062.1</v>
      </c>
      <c r="K26" s="54">
        <f t="shared" si="19"/>
        <v>69062.100000000006</v>
      </c>
      <c r="L26" s="54">
        <f t="shared" si="12"/>
        <v>172.65525000000002</v>
      </c>
      <c r="M26" s="54">
        <v>69062.100000000006</v>
      </c>
      <c r="N26" s="54">
        <f t="shared" si="13"/>
        <v>172.65525000000002</v>
      </c>
      <c r="O26" s="54">
        <v>69062.100000000006</v>
      </c>
      <c r="P26" s="54">
        <f t="shared" si="20"/>
        <v>100</v>
      </c>
      <c r="Q26" s="54">
        <f t="shared" si="21"/>
        <v>0</v>
      </c>
      <c r="R26" s="54">
        <v>27795.1</v>
      </c>
      <c r="S26" s="54">
        <v>6839.13</v>
      </c>
      <c r="T26" s="54">
        <v>10750</v>
      </c>
      <c r="U26" s="54">
        <v>0</v>
      </c>
      <c r="V26" s="54">
        <v>684.8</v>
      </c>
      <c r="W26" s="54">
        <v>0</v>
      </c>
      <c r="X26" s="54">
        <f t="shared" si="22"/>
        <v>11434.8</v>
      </c>
      <c r="Y26" s="54">
        <f t="shared" si="22"/>
        <v>0</v>
      </c>
      <c r="Z26" s="54">
        <f t="shared" si="16"/>
        <v>11434.8</v>
      </c>
      <c r="AA26" s="54">
        <f t="shared" si="2"/>
        <v>41.139625329644439</v>
      </c>
      <c r="AB26" s="55"/>
      <c r="AC26" s="54">
        <f t="shared" si="28"/>
        <v>16360.3</v>
      </c>
      <c r="AD26" s="54">
        <f t="shared" si="4"/>
        <v>58.860374670355569</v>
      </c>
      <c r="AE26" s="54">
        <v>11434.8</v>
      </c>
      <c r="AF26" s="54">
        <f t="shared" si="5"/>
        <v>100</v>
      </c>
      <c r="AG26" s="54">
        <v>0</v>
      </c>
      <c r="AH26" s="54">
        <v>0</v>
      </c>
      <c r="AI26" s="56">
        <f t="shared" si="8"/>
        <v>0</v>
      </c>
      <c r="AJ26" s="54">
        <f t="shared" si="6"/>
        <v>0</v>
      </c>
    </row>
    <row r="27" spans="1:36" s="57" customFormat="1" ht="17.45" customHeight="1">
      <c r="A27" s="144" t="s">
        <v>149</v>
      </c>
      <c r="B27" s="121">
        <v>12210</v>
      </c>
      <c r="C27" s="121">
        <v>58566</v>
      </c>
      <c r="D27" s="121">
        <f t="shared" si="0"/>
        <v>479.65601965601968</v>
      </c>
      <c r="E27" s="121">
        <v>58566</v>
      </c>
      <c r="F27" s="121">
        <f t="shared" si="9"/>
        <v>100</v>
      </c>
      <c r="G27" s="121">
        <f t="shared" si="10"/>
        <v>0</v>
      </c>
      <c r="H27" s="54">
        <v>7300</v>
      </c>
      <c r="I27" s="54">
        <v>7300</v>
      </c>
      <c r="J27" s="54">
        <v>23245</v>
      </c>
      <c r="K27" s="54">
        <f t="shared" si="19"/>
        <v>30545</v>
      </c>
      <c r="L27" s="54">
        <f t="shared" si="12"/>
        <v>418.42465753424659</v>
      </c>
      <c r="M27" s="54">
        <v>30545</v>
      </c>
      <c r="N27" s="54">
        <f t="shared" si="13"/>
        <v>418.42465753424659</v>
      </c>
      <c r="O27" s="54">
        <v>30545</v>
      </c>
      <c r="P27" s="54">
        <f t="shared" si="20"/>
        <v>100</v>
      </c>
      <c r="Q27" s="54">
        <f t="shared" si="21"/>
        <v>0</v>
      </c>
      <c r="R27" s="54">
        <v>49750</v>
      </c>
      <c r="S27" s="54">
        <v>0</v>
      </c>
      <c r="T27" s="54">
        <v>1300</v>
      </c>
      <c r="U27" s="54">
        <v>0</v>
      </c>
      <c r="V27" s="54">
        <v>0</v>
      </c>
      <c r="W27" s="54">
        <v>0</v>
      </c>
      <c r="X27" s="54">
        <f t="shared" si="22"/>
        <v>1300</v>
      </c>
      <c r="Y27" s="54">
        <f t="shared" si="22"/>
        <v>0</v>
      </c>
      <c r="Z27" s="54">
        <f t="shared" si="16"/>
        <v>1300</v>
      </c>
      <c r="AA27" s="54">
        <f t="shared" si="2"/>
        <v>2.613065326633166</v>
      </c>
      <c r="AB27" s="55"/>
      <c r="AC27" s="54">
        <f t="shared" si="28"/>
        <v>48450</v>
      </c>
      <c r="AD27" s="54">
        <f t="shared" si="4"/>
        <v>97.386934673366838</v>
      </c>
      <c r="AE27" s="54">
        <v>1300</v>
      </c>
      <c r="AF27" s="54">
        <f t="shared" si="5"/>
        <v>100</v>
      </c>
      <c r="AG27" s="189">
        <v>0</v>
      </c>
      <c r="AH27" s="54">
        <v>0</v>
      </c>
      <c r="AI27" s="56">
        <f t="shared" si="8"/>
        <v>0</v>
      </c>
      <c r="AJ27" s="54">
        <f t="shared" si="6"/>
        <v>0</v>
      </c>
    </row>
    <row r="28" spans="1:36" s="57" customFormat="1" ht="17.45" customHeight="1">
      <c r="A28" s="144" t="s">
        <v>150</v>
      </c>
      <c r="B28" s="121">
        <v>0</v>
      </c>
      <c r="C28" s="121">
        <v>0</v>
      </c>
      <c r="D28" s="121" t="e">
        <f t="shared" si="0"/>
        <v>#DIV/0!</v>
      </c>
      <c r="E28" s="121">
        <v>0</v>
      </c>
      <c r="F28" s="121" t="e">
        <f t="shared" si="9"/>
        <v>#DIV/0!</v>
      </c>
      <c r="G28" s="121">
        <f t="shared" si="10"/>
        <v>0</v>
      </c>
      <c r="H28" s="54">
        <v>0</v>
      </c>
      <c r="I28" s="54">
        <v>0</v>
      </c>
      <c r="J28" s="54">
        <v>0</v>
      </c>
      <c r="K28" s="54">
        <f t="shared" si="19"/>
        <v>0</v>
      </c>
      <c r="L28" s="54" t="e">
        <f t="shared" si="12"/>
        <v>#DIV/0!</v>
      </c>
      <c r="M28" s="54">
        <v>0</v>
      </c>
      <c r="N28" s="54" t="e">
        <f t="shared" si="13"/>
        <v>#DIV/0!</v>
      </c>
      <c r="O28" s="54">
        <v>0</v>
      </c>
      <c r="P28" s="54" t="e">
        <f t="shared" si="20"/>
        <v>#DIV/0!</v>
      </c>
      <c r="Q28" s="54">
        <f t="shared" si="21"/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f t="shared" si="22"/>
        <v>0</v>
      </c>
      <c r="Y28" s="54">
        <f t="shared" si="22"/>
        <v>0</v>
      </c>
      <c r="Z28" s="54">
        <f t="shared" si="16"/>
        <v>0</v>
      </c>
      <c r="AA28" s="54" t="e">
        <f t="shared" si="2"/>
        <v>#DIV/0!</v>
      </c>
      <c r="AB28" s="55"/>
      <c r="AC28" s="54">
        <f t="shared" si="28"/>
        <v>0</v>
      </c>
      <c r="AD28" s="54" t="e">
        <f t="shared" si="4"/>
        <v>#DIV/0!</v>
      </c>
      <c r="AE28" s="54">
        <v>0</v>
      </c>
      <c r="AF28" s="54" t="e">
        <f t="shared" si="5"/>
        <v>#DIV/0!</v>
      </c>
      <c r="AG28" s="54">
        <v>0</v>
      </c>
      <c r="AH28" s="54">
        <v>0</v>
      </c>
      <c r="AI28" s="56">
        <f t="shared" si="8"/>
        <v>0</v>
      </c>
      <c r="AJ28" s="54" t="e">
        <f t="shared" si="6"/>
        <v>#DIV/0!</v>
      </c>
    </row>
    <row r="29" spans="1:36" s="40" customFormat="1" ht="17.45" customHeight="1">
      <c r="A29" s="176" t="s">
        <v>33</v>
      </c>
      <c r="B29" s="120">
        <f>B9+B16</f>
        <v>11485740.82</v>
      </c>
      <c r="C29" s="120">
        <f>C9+C16</f>
        <v>10962499.57</v>
      </c>
      <c r="D29" s="120">
        <f t="shared" si="0"/>
        <v>95.444427501890985</v>
      </c>
      <c r="E29" s="120">
        <f>E9+E16</f>
        <v>10962499.57</v>
      </c>
      <c r="F29" s="120">
        <f t="shared" si="9"/>
        <v>100</v>
      </c>
      <c r="G29" s="119">
        <f>G9+G16</f>
        <v>0</v>
      </c>
      <c r="H29" s="49">
        <f>H9+H16</f>
        <v>12026894.176666666</v>
      </c>
      <c r="I29" s="49">
        <f>I9+I16</f>
        <v>11255377.229999999</v>
      </c>
      <c r="J29" s="49">
        <f>J9+J16</f>
        <v>597458.32000000007</v>
      </c>
      <c r="K29" s="49">
        <f>K9+K16</f>
        <v>11852835.549999999</v>
      </c>
      <c r="L29" s="49">
        <f t="shared" si="12"/>
        <v>98.552754983041623</v>
      </c>
      <c r="M29" s="49">
        <f>M9+M16</f>
        <v>11191902.110000001</v>
      </c>
      <c r="N29" s="49">
        <f t="shared" si="13"/>
        <v>93.05729264429192</v>
      </c>
      <c r="O29" s="49">
        <f>O9+O16</f>
        <v>10330603.139999999</v>
      </c>
      <c r="P29" s="49">
        <f t="shared" si="20"/>
        <v>92.304266410350138</v>
      </c>
      <c r="Q29" s="49">
        <f t="shared" ref="Q29:W29" si="29">Q9+Q16</f>
        <v>861298.97000000125</v>
      </c>
      <c r="R29" s="49">
        <f t="shared" si="29"/>
        <v>10930765.26</v>
      </c>
      <c r="S29" s="49">
        <f t="shared" si="29"/>
        <v>2993401.17</v>
      </c>
      <c r="T29" s="49">
        <f t="shared" si="29"/>
        <v>978592.10000000009</v>
      </c>
      <c r="U29" s="49">
        <f t="shared" si="29"/>
        <v>0</v>
      </c>
      <c r="V29" s="49">
        <f t="shared" si="29"/>
        <v>2404886</v>
      </c>
      <c r="W29" s="49">
        <f t="shared" si="29"/>
        <v>490</v>
      </c>
      <c r="X29" s="49">
        <f>T29+V29</f>
        <v>3383478.1</v>
      </c>
      <c r="Y29" s="49">
        <f>U29+W29</f>
        <v>490</v>
      </c>
      <c r="Z29" s="49">
        <f>X29+Y29</f>
        <v>3383968.1</v>
      </c>
      <c r="AA29" s="49">
        <f t="shared" si="2"/>
        <v>30.958199353006691</v>
      </c>
      <c r="AB29" s="60"/>
      <c r="AC29" s="49">
        <f t="shared" si="28"/>
        <v>7546797.1600000001</v>
      </c>
      <c r="AD29" s="49">
        <f t="shared" si="4"/>
        <v>69.041800646993309</v>
      </c>
      <c r="AE29" s="49">
        <f>AE9+AE16</f>
        <v>2759749.9899999998</v>
      </c>
      <c r="AF29" s="49">
        <f t="shared" si="5"/>
        <v>81.55366446864555</v>
      </c>
      <c r="AG29" s="49">
        <f>AG9+AG16</f>
        <v>55783</v>
      </c>
      <c r="AH29" s="49">
        <f>AH9+AH16</f>
        <v>185714.4</v>
      </c>
      <c r="AI29" s="48">
        <f t="shared" si="8"/>
        <v>241497.4</v>
      </c>
      <c r="AJ29" s="49">
        <f t="shared" si="6"/>
        <v>8.7506984645373631</v>
      </c>
    </row>
    <row r="30" spans="1:36" ht="17.45" customHeight="1">
      <c r="H30" s="65"/>
      <c r="I30" s="65"/>
      <c r="J30" s="65"/>
      <c r="K30" s="65"/>
      <c r="L30" s="65"/>
      <c r="R30" s="65" t="s">
        <v>152</v>
      </c>
      <c r="AF30" s="67"/>
    </row>
    <row r="32" spans="1:36" s="129" customFormat="1" ht="17.45" customHeight="1">
      <c r="A32" s="128" t="s">
        <v>58</v>
      </c>
      <c r="C32" s="221"/>
      <c r="D32" s="221"/>
      <c r="M32" s="221"/>
      <c r="N32" s="221"/>
      <c r="T32" s="130"/>
      <c r="U32" s="130"/>
      <c r="V32" s="130"/>
      <c r="AA32" s="131"/>
      <c r="AB32" s="132"/>
      <c r="AC32" s="222" t="s">
        <v>37</v>
      </c>
      <c r="AD32" s="222"/>
      <c r="AE32" s="221" t="s">
        <v>38</v>
      </c>
      <c r="AF32" s="221"/>
    </row>
    <row r="33" spans="1:46" s="129" customFormat="1" ht="21" customHeight="1">
      <c r="A33" s="133" t="s">
        <v>117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N33" s="131"/>
      <c r="AO33" s="132"/>
      <c r="AP33" s="132"/>
      <c r="AQ33" s="132"/>
      <c r="AR33" s="131"/>
      <c r="AS33" s="131"/>
    </row>
    <row r="34" spans="1:46" s="129" customFormat="1" ht="21" customHeight="1">
      <c r="A34" s="133" t="s">
        <v>116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</row>
    <row r="35" spans="1:46" s="129" customFormat="1" ht="21" customHeight="1">
      <c r="A35" s="133" t="s">
        <v>151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</row>
    <row r="36" spans="1:46" s="129" customFormat="1" ht="21" customHeight="1">
      <c r="A36" s="134" t="s">
        <v>127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</row>
    <row r="37" spans="1:46" s="129" customFormat="1" ht="21" customHeight="1">
      <c r="A37" s="134" t="s">
        <v>128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</row>
    <row r="38" spans="1:46" s="129" customFormat="1" ht="21" customHeight="1">
      <c r="A38" s="134" t="s">
        <v>129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</row>
    <row r="39" spans="1:46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</row>
    <row r="40" spans="1:46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</row>
    <row r="41" spans="1:46" s="129" customFormat="1" ht="21" customHeight="1">
      <c r="A41" s="134" t="s">
        <v>130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</row>
    <row r="42" spans="1:46" s="129" customFormat="1" ht="21" customHeight="1">
      <c r="A42" s="134" t="s">
        <v>131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</row>
    <row r="43" spans="1:46" s="129" customFormat="1" ht="21" customHeight="1">
      <c r="A43" s="134" t="s">
        <v>132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</row>
    <row r="44" spans="1:46" s="129" customFormat="1" ht="21" customHeight="1">
      <c r="A44" s="134" t="s">
        <v>133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</row>
    <row r="45" spans="1:46" s="129" customFormat="1" ht="21" customHeight="1">
      <c r="A45" s="134" t="s">
        <v>137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</row>
    <row r="46" spans="1:46" s="129" customFormat="1" ht="21" customHeight="1">
      <c r="A46" s="134" t="s">
        <v>138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</row>
    <row r="47" spans="1:46" s="129" customFormat="1" ht="21" customHeight="1">
      <c r="A47" s="136" t="s">
        <v>139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</row>
    <row r="48" spans="1:46" s="57" customFormat="1" ht="21" customHeight="1">
      <c r="A48" s="112" t="s">
        <v>76</v>
      </c>
      <c r="C48" s="64"/>
      <c r="D48" s="64"/>
      <c r="M48" s="64"/>
      <c r="N48" s="64"/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69"/>
      <c r="AL48" s="69"/>
      <c r="AM48" s="69"/>
      <c r="AN48" s="69"/>
      <c r="AO48" s="69"/>
      <c r="AP48" s="69"/>
      <c r="AQ48" s="69"/>
      <c r="AR48" s="69"/>
      <c r="AS48" s="69"/>
      <c r="AT48" s="69"/>
    </row>
    <row r="49" spans="8:36" ht="17.45" customHeight="1"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8:36" ht="17.45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AG8:AJ8"/>
    <mergeCell ref="AC32:AD32"/>
    <mergeCell ref="AE32:AF32"/>
    <mergeCell ref="T8:U8"/>
    <mergeCell ref="V8:W8"/>
    <mergeCell ref="X8:AA8"/>
    <mergeCell ref="AC8:AD8"/>
    <mergeCell ref="AE8:AF8"/>
    <mergeCell ref="AB5:AB6"/>
    <mergeCell ref="AC5:AD5"/>
    <mergeCell ref="V6:W6"/>
    <mergeCell ref="X6:Y6"/>
    <mergeCell ref="Z6:Z7"/>
    <mergeCell ref="M8:N8"/>
    <mergeCell ref="O8:P8"/>
    <mergeCell ref="T5:U5"/>
    <mergeCell ref="V5:W5"/>
    <mergeCell ref="X5:AA5"/>
    <mergeCell ref="M32:N32"/>
    <mergeCell ref="R4:AJ4"/>
    <mergeCell ref="H4:Q4"/>
    <mergeCell ref="I5:L5"/>
    <mergeCell ref="M5:N5"/>
    <mergeCell ref="O5:P5"/>
    <mergeCell ref="I6:J6"/>
    <mergeCell ref="K6:K7"/>
    <mergeCell ref="M6:N6"/>
    <mergeCell ref="O6:P6"/>
    <mergeCell ref="AE5:AF5"/>
    <mergeCell ref="AG5:AJ5"/>
    <mergeCell ref="T6:U6"/>
    <mergeCell ref="AE6:AF6"/>
    <mergeCell ref="AI6:AJ6"/>
    <mergeCell ref="K8:L8"/>
    <mergeCell ref="C32:D32"/>
    <mergeCell ref="C8:D8"/>
    <mergeCell ref="E8:F8"/>
    <mergeCell ref="A4:A8"/>
    <mergeCell ref="B4:F4"/>
    <mergeCell ref="C5:D5"/>
    <mergeCell ref="E5:F5"/>
    <mergeCell ref="C6:D6"/>
    <mergeCell ref="E6:F6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</sheetPr>
  <dimension ref="A1:AR50"/>
  <sheetViews>
    <sheetView tabSelected="1" topLeftCell="A2" zoomScale="80" zoomScaleNormal="80" workbookViewId="0">
      <pane xSplit="1" ySplit="7" topLeftCell="Y9" activePane="bottomRight" state="frozen"/>
      <selection activeCell="A2" sqref="A2"/>
      <selection pane="topRight" activeCell="B2" sqref="B2"/>
      <selection pane="bottomLeft" activeCell="A9" sqref="A9"/>
      <selection pane="bottomRight" activeCell="AH6" sqref="AH6"/>
    </sheetView>
  </sheetViews>
  <sheetFormatPr defaultColWidth="9" defaultRowHeight="17.45" customHeight="1"/>
  <cols>
    <col min="1" max="1" width="28.625" style="57" bestFit="1" customWidth="1"/>
    <col min="2" max="2" width="18" style="57" hidden="1" customWidth="1"/>
    <col min="3" max="3" width="16.625" style="64" hidden="1" customWidth="1"/>
    <col min="4" max="4" width="8.625" style="64" hidden="1" customWidth="1"/>
    <col min="5" max="5" width="16.625" style="140" hidden="1" customWidth="1"/>
    <col min="6" max="6" width="9.25" style="57" hidden="1" customWidth="1"/>
    <col min="7" max="7" width="13.25" style="57" hidden="1" customWidth="1"/>
    <col min="8" max="8" width="18.75" style="57" bestFit="1" customWidth="1"/>
    <col min="9" max="9" width="15.625" style="57" bestFit="1" customWidth="1"/>
    <col min="10" max="10" width="11.125" style="57" bestFit="1" customWidth="1"/>
    <col min="11" max="11" width="15.625" style="57" bestFit="1" customWidth="1"/>
    <col min="12" max="12" width="9.625" style="57" bestFit="1" customWidth="1"/>
    <col min="13" max="13" width="15.625" style="64" bestFit="1" customWidth="1"/>
    <col min="14" max="14" width="9.625" style="64" bestFit="1" customWidth="1"/>
    <col min="15" max="15" width="19.625" style="57" customWidth="1"/>
    <col min="16" max="16" width="9.625" style="57" bestFit="1" customWidth="1"/>
    <col min="17" max="17" width="14.375" style="57" bestFit="1" customWidth="1"/>
    <col min="18" max="18" width="20.5" style="57" customWidth="1"/>
    <col min="19" max="19" width="17.125" style="57" customWidth="1"/>
    <col min="20" max="20" width="23.375" style="66" customWidth="1"/>
    <col min="21" max="22" width="19.625" style="66" customWidth="1"/>
    <col min="23" max="26" width="19.625" style="57" customWidth="1"/>
    <col min="27" max="27" width="9.875" style="64" bestFit="1" customWidth="1"/>
    <col min="28" max="28" width="16.875" style="44" bestFit="1" customWidth="1"/>
    <col min="29" max="29" width="15.75" style="57" bestFit="1" customWidth="1"/>
    <col min="30" max="30" width="9.875" style="64" bestFit="1" customWidth="1"/>
    <col min="31" max="31" width="14.375" style="64" bestFit="1" customWidth="1"/>
    <col min="32" max="32" width="8.375" style="64" bestFit="1" customWidth="1"/>
    <col min="33" max="34" width="15.375" style="57" customWidth="1"/>
    <col min="35" max="35" width="14.25" style="57" customWidth="1"/>
    <col min="36" max="36" width="8.375" style="57" bestFit="1" customWidth="1"/>
    <col min="37" max="16384" width="9" style="57"/>
  </cols>
  <sheetData>
    <row r="1" spans="1:36" s="40" customFormat="1" ht="17.45" customHeight="1">
      <c r="A1" s="40" t="s">
        <v>104</v>
      </c>
      <c r="E1" s="143"/>
      <c r="T1" s="41"/>
      <c r="U1" s="41"/>
      <c r="V1" s="41"/>
    </row>
    <row r="2" spans="1:36" s="40" customFormat="1" ht="17.45" customHeight="1">
      <c r="A2" s="40" t="s">
        <v>89</v>
      </c>
      <c r="E2" s="143"/>
      <c r="T2" s="41"/>
      <c r="U2" s="41"/>
      <c r="V2" s="41"/>
    </row>
    <row r="3" spans="1:36" s="40" customFormat="1" ht="17.45" customHeight="1">
      <c r="A3" s="42" t="s">
        <v>159</v>
      </c>
      <c r="B3" s="42"/>
      <c r="C3" s="42"/>
      <c r="D3" s="42"/>
      <c r="E3" s="159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 ht="17.45" customHeight="1">
      <c r="A4" s="256" t="s">
        <v>0</v>
      </c>
      <c r="B4" s="233" t="s">
        <v>56</v>
      </c>
      <c r="C4" s="234"/>
      <c r="D4" s="234"/>
      <c r="E4" s="234"/>
      <c r="F4" s="234"/>
      <c r="G4" s="235"/>
      <c r="H4" s="236" t="s">
        <v>55</v>
      </c>
      <c r="I4" s="237"/>
      <c r="J4" s="237"/>
      <c r="K4" s="237"/>
      <c r="L4" s="237"/>
      <c r="M4" s="237"/>
      <c r="N4" s="237"/>
      <c r="O4" s="237"/>
      <c r="P4" s="237"/>
      <c r="Q4" s="238"/>
      <c r="R4" s="206"/>
      <c r="S4" s="206"/>
      <c r="T4" s="207"/>
      <c r="U4" s="207"/>
      <c r="V4" s="207"/>
      <c r="W4" s="207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</row>
    <row r="5" spans="1:36" s="51" customFormat="1" ht="17.45" customHeight="1">
      <c r="A5" s="256"/>
      <c r="B5" s="72" t="s">
        <v>1</v>
      </c>
      <c r="C5" s="253" t="s">
        <v>5</v>
      </c>
      <c r="D5" s="254"/>
      <c r="E5" s="254" t="s">
        <v>50</v>
      </c>
      <c r="F5" s="255"/>
      <c r="G5" s="73" t="s">
        <v>94</v>
      </c>
      <c r="H5" s="108" t="s">
        <v>1</v>
      </c>
      <c r="I5" s="239" t="s">
        <v>46</v>
      </c>
      <c r="J5" s="239"/>
      <c r="K5" s="239"/>
      <c r="L5" s="240"/>
      <c r="M5" s="245" t="s">
        <v>5</v>
      </c>
      <c r="N5" s="246"/>
      <c r="O5" s="246" t="s">
        <v>50</v>
      </c>
      <c r="P5" s="242"/>
      <c r="Q5" s="109" t="s">
        <v>94</v>
      </c>
      <c r="R5" s="110" t="s">
        <v>1</v>
      </c>
      <c r="S5" s="111" t="s">
        <v>4</v>
      </c>
      <c r="T5" s="211" t="s">
        <v>2</v>
      </c>
      <c r="U5" s="212"/>
      <c r="V5" s="211" t="s">
        <v>2</v>
      </c>
      <c r="W5" s="213"/>
      <c r="X5" s="214" t="s">
        <v>46</v>
      </c>
      <c r="Y5" s="214"/>
      <c r="Z5" s="214"/>
      <c r="AA5" s="215"/>
      <c r="AB5" s="216" t="s">
        <v>3</v>
      </c>
      <c r="AC5" s="204" t="s">
        <v>48</v>
      </c>
      <c r="AD5" s="204"/>
      <c r="AE5" s="218" t="s">
        <v>115</v>
      </c>
      <c r="AF5" s="211"/>
      <c r="AG5" s="204" t="s">
        <v>114</v>
      </c>
      <c r="AH5" s="204"/>
      <c r="AI5" s="204"/>
      <c r="AJ5" s="204"/>
    </row>
    <row r="6" spans="1:36" s="81" customFormat="1" ht="17.45" customHeight="1">
      <c r="A6" s="256"/>
      <c r="B6" s="76" t="s">
        <v>6</v>
      </c>
      <c r="C6" s="219" t="s">
        <v>49</v>
      </c>
      <c r="D6" s="220"/>
      <c r="E6" s="219" t="s">
        <v>103</v>
      </c>
      <c r="F6" s="228"/>
      <c r="G6" s="77" t="s">
        <v>93</v>
      </c>
      <c r="H6" s="78" t="s">
        <v>106</v>
      </c>
      <c r="I6" s="241" t="s">
        <v>45</v>
      </c>
      <c r="J6" s="242"/>
      <c r="K6" s="243" t="s">
        <v>47</v>
      </c>
      <c r="L6" s="79" t="s">
        <v>44</v>
      </c>
      <c r="M6" s="247" t="s">
        <v>140</v>
      </c>
      <c r="N6" s="248"/>
      <c r="O6" s="247" t="s">
        <v>187</v>
      </c>
      <c r="P6" s="249"/>
      <c r="Q6" s="80" t="s">
        <v>93</v>
      </c>
      <c r="R6" s="95" t="s">
        <v>111</v>
      </c>
      <c r="S6" s="96" t="s">
        <v>112</v>
      </c>
      <c r="T6" s="224" t="s">
        <v>188</v>
      </c>
      <c r="U6" s="250"/>
      <c r="V6" s="224" t="s">
        <v>189</v>
      </c>
      <c r="W6" s="225"/>
      <c r="X6" s="212" t="s">
        <v>45</v>
      </c>
      <c r="Y6" s="213"/>
      <c r="Z6" s="207" t="s">
        <v>47</v>
      </c>
      <c r="AA6" s="97" t="s">
        <v>44</v>
      </c>
      <c r="AB6" s="217"/>
      <c r="AC6" s="95" t="s">
        <v>45</v>
      </c>
      <c r="AD6" s="97" t="s">
        <v>44</v>
      </c>
      <c r="AE6" s="224" t="s">
        <v>161</v>
      </c>
      <c r="AF6" s="225"/>
      <c r="AG6" s="98" t="s">
        <v>136</v>
      </c>
      <c r="AH6" s="190" t="s">
        <v>190</v>
      </c>
      <c r="AI6" s="204" t="s">
        <v>113</v>
      </c>
      <c r="AJ6" s="204"/>
    </row>
    <row r="7" spans="1:36" s="51" customFormat="1" ht="17.45" customHeight="1">
      <c r="A7" s="256"/>
      <c r="B7" s="82"/>
      <c r="C7" s="83" t="s">
        <v>8</v>
      </c>
      <c r="D7" s="72" t="s">
        <v>44</v>
      </c>
      <c r="E7" s="161" t="s">
        <v>8</v>
      </c>
      <c r="F7" s="73" t="s">
        <v>44</v>
      </c>
      <c r="G7" s="84" t="s">
        <v>96</v>
      </c>
      <c r="H7" s="85"/>
      <c r="I7" s="86" t="s">
        <v>35</v>
      </c>
      <c r="J7" s="86" t="s">
        <v>34</v>
      </c>
      <c r="K7" s="244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223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51" customFormat="1" ht="17.45" customHeight="1">
      <c r="A8" s="256"/>
      <c r="B8" s="162" t="s">
        <v>9</v>
      </c>
      <c r="C8" s="256" t="s">
        <v>10</v>
      </c>
      <c r="D8" s="256"/>
      <c r="E8" s="256" t="s">
        <v>11</v>
      </c>
      <c r="F8" s="256"/>
      <c r="G8" s="162"/>
      <c r="H8" s="91" t="s">
        <v>12</v>
      </c>
      <c r="I8" s="91" t="s">
        <v>13</v>
      </c>
      <c r="J8" s="91" t="s">
        <v>52</v>
      </c>
      <c r="K8" s="231" t="s">
        <v>109</v>
      </c>
      <c r="L8" s="232"/>
      <c r="M8" s="231" t="s">
        <v>36</v>
      </c>
      <c r="N8" s="232"/>
      <c r="O8" s="231" t="s">
        <v>118</v>
      </c>
      <c r="P8" s="232"/>
      <c r="Q8" s="91" t="s">
        <v>65</v>
      </c>
      <c r="R8" s="105" t="s">
        <v>66</v>
      </c>
      <c r="S8" s="105" t="s">
        <v>119</v>
      </c>
      <c r="T8" s="200" t="s">
        <v>120</v>
      </c>
      <c r="U8" s="202"/>
      <c r="V8" s="200" t="s">
        <v>121</v>
      </c>
      <c r="W8" s="202"/>
      <c r="X8" s="200" t="s">
        <v>122</v>
      </c>
      <c r="Y8" s="201"/>
      <c r="Z8" s="201"/>
      <c r="AA8" s="202"/>
      <c r="AB8" s="105" t="s">
        <v>123</v>
      </c>
      <c r="AC8" s="200" t="s">
        <v>124</v>
      </c>
      <c r="AD8" s="202"/>
      <c r="AE8" s="203" t="s">
        <v>125</v>
      </c>
      <c r="AF8" s="203"/>
      <c r="AG8" s="200" t="s">
        <v>126</v>
      </c>
      <c r="AH8" s="201"/>
      <c r="AI8" s="201"/>
      <c r="AJ8" s="202"/>
    </row>
    <row r="9" spans="1:36" s="51" customFormat="1" ht="17.45" customHeight="1">
      <c r="A9" s="116" t="s">
        <v>14</v>
      </c>
      <c r="B9" s="117">
        <f>SUM(B10:B15)</f>
        <v>8170396.1600000001</v>
      </c>
      <c r="C9" s="117">
        <f>SUM(C10:C15)</f>
        <v>7696427.1799999997</v>
      </c>
      <c r="D9" s="120">
        <f t="shared" ref="D9:D29" si="0">C9*100/B9</f>
        <v>94.198947386169337</v>
      </c>
      <c r="E9" s="48">
        <f>SUM(E10:E15)</f>
        <v>7696427.1799999997</v>
      </c>
      <c r="F9" s="49">
        <f>E9*100/C9</f>
        <v>100</v>
      </c>
      <c r="G9" s="118">
        <f>SUM(G10:G15)</f>
        <v>0</v>
      </c>
      <c r="H9" s="48">
        <f>SUM(H10:H15)</f>
        <v>8882869.790000001</v>
      </c>
      <c r="I9" s="48">
        <f>SUM(I10:I15)</f>
        <v>8230863.169999999</v>
      </c>
      <c r="J9" s="48">
        <f>SUM(J10:J15)</f>
        <v>71240.7</v>
      </c>
      <c r="K9" s="48">
        <f>SUM(K10:K15)</f>
        <v>8302103.8699999992</v>
      </c>
      <c r="L9" s="49">
        <f>K9*100/H9</f>
        <v>93.461956172612076</v>
      </c>
      <c r="M9" s="48">
        <f>SUM(M10:M15)</f>
        <v>8300643.8700000001</v>
      </c>
      <c r="N9" s="49">
        <f>M9*100/H9</f>
        <v>93.44552004290945</v>
      </c>
      <c r="O9" s="48">
        <f>SUM(O10:O15)</f>
        <v>8219234.0700000003</v>
      </c>
      <c r="P9" s="49">
        <f>O9*100/M9</f>
        <v>99.019235118684833</v>
      </c>
      <c r="Q9" s="48">
        <f t="shared" ref="Q9:W9" si="1">SUM(Q10:Q15)</f>
        <v>81409.800000000047</v>
      </c>
      <c r="R9" s="48">
        <f t="shared" si="1"/>
        <v>6984004.5800000001</v>
      </c>
      <c r="S9" s="48">
        <f t="shared" si="1"/>
        <v>3597036.2799999993</v>
      </c>
      <c r="T9" s="48">
        <f t="shared" si="1"/>
        <v>1322643.2999999998</v>
      </c>
      <c r="U9" s="50">
        <f t="shared" si="1"/>
        <v>0</v>
      </c>
      <c r="V9" s="48">
        <f t="shared" si="1"/>
        <v>320775.79999999993</v>
      </c>
      <c r="W9" s="48">
        <f t="shared" si="1"/>
        <v>0</v>
      </c>
      <c r="X9" s="49">
        <f>T9+V9</f>
        <v>1643419.0999999996</v>
      </c>
      <c r="Y9" s="49">
        <f>U9+W9</f>
        <v>0</v>
      </c>
      <c r="Z9" s="49">
        <f>X9+Y9</f>
        <v>1643419.0999999996</v>
      </c>
      <c r="AA9" s="49">
        <f t="shared" ref="AA9:AA29" si="2">Z9*100/R9</f>
        <v>23.531185885906158</v>
      </c>
      <c r="AB9" s="48"/>
      <c r="AC9" s="49">
        <f>R9-Z9</f>
        <v>5340585.4800000004</v>
      </c>
      <c r="AD9" s="49">
        <f t="shared" ref="AD9:AD29" si="3">AC9*100/R9</f>
        <v>76.468814114093846</v>
      </c>
      <c r="AE9" s="48">
        <f>SUM(AE10:AE15)</f>
        <v>1537704.5</v>
      </c>
      <c r="AF9" s="49">
        <f>AE9*100/Z9</f>
        <v>93.567398602097313</v>
      </c>
      <c r="AG9" s="48">
        <f>SUM(AG10:AG15)</f>
        <v>8220</v>
      </c>
      <c r="AH9" s="48">
        <f>SUM(AH10:AH15)</f>
        <v>164090.5</v>
      </c>
      <c r="AI9" s="48">
        <f>SUM(AI10:AI15)</f>
        <v>172310.5</v>
      </c>
      <c r="AJ9" s="49">
        <f t="shared" ref="AJ9:AJ29" si="4">AI9*100/AE9</f>
        <v>11.205696543126459</v>
      </c>
    </row>
    <row r="10" spans="1:36" ht="17.45" customHeight="1">
      <c r="A10" s="52" t="s">
        <v>15</v>
      </c>
      <c r="B10" s="121">
        <v>4875866.16</v>
      </c>
      <c r="C10" s="121">
        <v>4905530.42</v>
      </c>
      <c r="D10" s="121">
        <f t="shared" si="0"/>
        <v>100.60838954611502</v>
      </c>
      <c r="E10" s="54">
        <v>4905530.42</v>
      </c>
      <c r="F10" s="54">
        <f>E10*100/C10</f>
        <v>100</v>
      </c>
      <c r="G10" s="121">
        <f>C10-E10</f>
        <v>0</v>
      </c>
      <c r="H10" s="54">
        <v>5394293.3300000001</v>
      </c>
      <c r="I10" s="54">
        <v>4879708.71</v>
      </c>
      <c r="J10" s="54">
        <v>0</v>
      </c>
      <c r="K10" s="54">
        <f>I10+J10</f>
        <v>4879708.71</v>
      </c>
      <c r="L10" s="54">
        <f>K10*100/H10</f>
        <v>90.460574008124993</v>
      </c>
      <c r="M10" s="54">
        <v>4879708.71</v>
      </c>
      <c r="N10" s="54">
        <f>M10*100/H10</f>
        <v>90.460574008124993</v>
      </c>
      <c r="O10" s="54">
        <v>4861297.71</v>
      </c>
      <c r="P10" s="54">
        <f>O10*100/M10</f>
        <v>99.622702888755015</v>
      </c>
      <c r="Q10" s="54">
        <f t="shared" ref="Q10:Q15" si="5">M10-O10</f>
        <v>18411</v>
      </c>
      <c r="R10" s="54">
        <v>3349380.88</v>
      </c>
      <c r="S10" s="54">
        <v>2851240.57</v>
      </c>
      <c r="T10" s="54">
        <v>156747.22</v>
      </c>
      <c r="U10" s="54">
        <v>0</v>
      </c>
      <c r="V10" s="54">
        <v>61414.8</v>
      </c>
      <c r="W10" s="54">
        <v>0</v>
      </c>
      <c r="X10" s="54">
        <f>T10+V10</f>
        <v>218162.02000000002</v>
      </c>
      <c r="Y10" s="54">
        <f>U10+W10</f>
        <v>0</v>
      </c>
      <c r="Z10" s="54">
        <f>X10+Y10</f>
        <v>218162.02000000002</v>
      </c>
      <c r="AA10" s="54">
        <f t="shared" si="2"/>
        <v>6.5135028775825585</v>
      </c>
      <c r="AB10" s="55"/>
      <c r="AC10" s="54">
        <f t="shared" ref="AC10:AC29" si="6">R10-Z10</f>
        <v>3131218.86</v>
      </c>
      <c r="AD10" s="54">
        <f t="shared" si="3"/>
        <v>93.486497122417447</v>
      </c>
      <c r="AE10" s="54">
        <v>183496.02000000002</v>
      </c>
      <c r="AF10" s="54">
        <f t="shared" ref="AF10:AF29" si="7">AE10*100/Z10</f>
        <v>84.10997477929476</v>
      </c>
      <c r="AG10" s="54">
        <v>0</v>
      </c>
      <c r="AH10" s="54">
        <v>0</v>
      </c>
      <c r="AI10" s="56">
        <f t="shared" ref="AI10:AI29" si="8">AG10+AH10</f>
        <v>0</v>
      </c>
      <c r="AJ10" s="54">
        <f t="shared" si="4"/>
        <v>0</v>
      </c>
    </row>
    <row r="11" spans="1:36" ht="17.45" customHeight="1">
      <c r="A11" s="52" t="s">
        <v>16</v>
      </c>
      <c r="B11" s="121">
        <v>1048455.6</v>
      </c>
      <c r="C11" s="121">
        <v>1011230.4</v>
      </c>
      <c r="D11" s="121">
        <f t="shared" si="0"/>
        <v>96.449520609170293</v>
      </c>
      <c r="E11" s="54">
        <v>1011230.4</v>
      </c>
      <c r="F11" s="54">
        <f t="shared" ref="F11:F29" si="9">E11*100/C11</f>
        <v>100</v>
      </c>
      <c r="G11" s="121">
        <f t="shared" ref="G11:G15" si="10">C11-E11</f>
        <v>0</v>
      </c>
      <c r="H11" s="54">
        <v>1406665.16</v>
      </c>
      <c r="I11" s="54">
        <v>1337281.1499999999</v>
      </c>
      <c r="J11" s="54">
        <v>0</v>
      </c>
      <c r="K11" s="54">
        <f t="shared" ref="K11:K15" si="11">I11+J11</f>
        <v>1337281.1499999999</v>
      </c>
      <c r="L11" s="54">
        <f t="shared" ref="L11:L29" si="12">K11*100/H11</f>
        <v>95.06748215758752</v>
      </c>
      <c r="M11" s="54">
        <v>1337281.1500000001</v>
      </c>
      <c r="N11" s="54">
        <f t="shared" ref="N11:N29" si="13">M11*100/H11</f>
        <v>95.067482157587534</v>
      </c>
      <c r="O11" s="54">
        <v>1287321.3500000001</v>
      </c>
      <c r="P11" s="54">
        <f t="shared" ref="P11:P15" si="14">O11*100/M11</f>
        <v>96.264076555629316</v>
      </c>
      <c r="Q11" s="54">
        <f t="shared" si="5"/>
        <v>49959.800000000047</v>
      </c>
      <c r="R11" s="54">
        <v>1337582</v>
      </c>
      <c r="S11" s="178">
        <v>441398.28</v>
      </c>
      <c r="T11" s="54">
        <v>234719.06</v>
      </c>
      <c r="U11" s="54">
        <v>0</v>
      </c>
      <c r="V11" s="54">
        <v>60284</v>
      </c>
      <c r="W11" s="54">
        <v>0</v>
      </c>
      <c r="X11" s="54">
        <f t="shared" ref="X11:Y15" si="15">T11+V11</f>
        <v>295003.06</v>
      </c>
      <c r="Y11" s="54">
        <f t="shared" si="15"/>
        <v>0</v>
      </c>
      <c r="Z11" s="54">
        <f t="shared" ref="Z11:Z28" si="16">X11+Y11</f>
        <v>295003.06</v>
      </c>
      <c r="AA11" s="54">
        <f t="shared" si="2"/>
        <v>22.054951397372275</v>
      </c>
      <c r="AB11" s="55"/>
      <c r="AC11" s="54">
        <f t="shared" si="6"/>
        <v>1042578.94</v>
      </c>
      <c r="AD11" s="54">
        <f t="shared" si="3"/>
        <v>77.945048602627722</v>
      </c>
      <c r="AE11" s="54">
        <v>268528.06</v>
      </c>
      <c r="AF11" s="54">
        <f t="shared" si="7"/>
        <v>91.025516820062819</v>
      </c>
      <c r="AG11" s="54">
        <v>0</v>
      </c>
      <c r="AH11" s="54">
        <v>0</v>
      </c>
      <c r="AI11" s="56">
        <f t="shared" si="8"/>
        <v>0</v>
      </c>
      <c r="AJ11" s="54">
        <f t="shared" si="4"/>
        <v>0</v>
      </c>
    </row>
    <row r="12" spans="1:36" ht="17.45" customHeight="1">
      <c r="A12" s="52" t="s">
        <v>17</v>
      </c>
      <c r="B12" s="121">
        <v>127090</v>
      </c>
      <c r="C12" s="121">
        <v>331315</v>
      </c>
      <c r="D12" s="121">
        <f t="shared" si="0"/>
        <v>260.69320953654892</v>
      </c>
      <c r="E12" s="54">
        <v>331315</v>
      </c>
      <c r="F12" s="54">
        <f t="shared" si="9"/>
        <v>100</v>
      </c>
      <c r="G12" s="121">
        <f t="shared" si="10"/>
        <v>0</v>
      </c>
      <c r="H12" s="54">
        <v>413110</v>
      </c>
      <c r="I12" s="54">
        <v>412866.5</v>
      </c>
      <c r="J12" s="54">
        <v>0</v>
      </c>
      <c r="K12" s="179">
        <f t="shared" si="11"/>
        <v>412866.5</v>
      </c>
      <c r="L12" s="54">
        <f t="shared" si="12"/>
        <v>99.941056861368637</v>
      </c>
      <c r="M12" s="179">
        <v>411406.5</v>
      </c>
      <c r="N12" s="54">
        <f t="shared" si="13"/>
        <v>99.587640095858248</v>
      </c>
      <c r="O12" s="54">
        <v>411406.5</v>
      </c>
      <c r="P12" s="54">
        <f t="shared" si="14"/>
        <v>100</v>
      </c>
      <c r="Q12" s="54">
        <f t="shared" si="5"/>
        <v>0</v>
      </c>
      <c r="R12" s="54">
        <v>449770</v>
      </c>
      <c r="S12" s="178">
        <v>2620</v>
      </c>
      <c r="T12" s="54">
        <v>26260</v>
      </c>
      <c r="U12" s="54">
        <v>0</v>
      </c>
      <c r="V12" s="54">
        <v>29250</v>
      </c>
      <c r="W12" s="54">
        <v>0</v>
      </c>
      <c r="X12" s="54">
        <f t="shared" si="15"/>
        <v>55510</v>
      </c>
      <c r="Y12" s="54">
        <f t="shared" si="15"/>
        <v>0</v>
      </c>
      <c r="Z12" s="54">
        <f t="shared" si="16"/>
        <v>55510</v>
      </c>
      <c r="AA12" s="54">
        <f t="shared" si="2"/>
        <v>12.341863619183139</v>
      </c>
      <c r="AB12" s="55"/>
      <c r="AC12" s="54">
        <f t="shared" si="6"/>
        <v>394260</v>
      </c>
      <c r="AD12" s="54">
        <f t="shared" si="3"/>
        <v>87.658136380816856</v>
      </c>
      <c r="AE12" s="54">
        <v>41600</v>
      </c>
      <c r="AF12" s="54">
        <f t="shared" si="7"/>
        <v>74.941451990632316</v>
      </c>
      <c r="AG12" s="54">
        <v>8220</v>
      </c>
      <c r="AH12" s="54">
        <v>0</v>
      </c>
      <c r="AI12" s="56">
        <f t="shared" si="8"/>
        <v>8220</v>
      </c>
      <c r="AJ12" s="54">
        <f t="shared" si="4"/>
        <v>19.759615384615383</v>
      </c>
    </row>
    <row r="13" spans="1:36" ht="31.5">
      <c r="A13" s="58" t="s">
        <v>18</v>
      </c>
      <c r="B13" s="121">
        <v>1808605.4</v>
      </c>
      <c r="C13" s="121">
        <v>1140286.3</v>
      </c>
      <c r="D13" s="121">
        <f t="shared" si="0"/>
        <v>63.047821266042888</v>
      </c>
      <c r="E13" s="54">
        <v>1140286.3</v>
      </c>
      <c r="F13" s="54">
        <f t="shared" si="9"/>
        <v>100</v>
      </c>
      <c r="G13" s="121">
        <f t="shared" si="10"/>
        <v>0</v>
      </c>
      <c r="H13" s="54">
        <v>1289824.3</v>
      </c>
      <c r="I13" s="54">
        <v>1289824.3</v>
      </c>
      <c r="J13" s="54">
        <v>71240.7</v>
      </c>
      <c r="K13" s="54">
        <f t="shared" si="11"/>
        <v>1361065</v>
      </c>
      <c r="L13" s="54">
        <f t="shared" si="12"/>
        <v>105.5232871639959</v>
      </c>
      <c r="M13" s="54">
        <v>1361065</v>
      </c>
      <c r="N13" s="54">
        <f t="shared" si="13"/>
        <v>105.5232871639959</v>
      </c>
      <c r="O13" s="54">
        <v>1348836</v>
      </c>
      <c r="P13" s="54">
        <f t="shared" si="14"/>
        <v>99.10151241858398</v>
      </c>
      <c r="Q13" s="54">
        <f t="shared" si="5"/>
        <v>12229</v>
      </c>
      <c r="R13" s="54">
        <v>1491498.7</v>
      </c>
      <c r="S13" s="54">
        <v>112171.92</v>
      </c>
      <c r="T13" s="54">
        <v>842176.0199999999</v>
      </c>
      <c r="U13" s="54">
        <v>0</v>
      </c>
      <c r="V13" s="54">
        <v>142039.4</v>
      </c>
      <c r="W13" s="54">
        <v>0</v>
      </c>
      <c r="X13" s="54">
        <f t="shared" si="15"/>
        <v>984215.41999999993</v>
      </c>
      <c r="Y13" s="54">
        <f t="shared" si="15"/>
        <v>0</v>
      </c>
      <c r="Z13" s="54">
        <f t="shared" si="16"/>
        <v>984215.41999999993</v>
      </c>
      <c r="AA13" s="54">
        <f t="shared" si="2"/>
        <v>65.988352520857049</v>
      </c>
      <c r="AB13" s="55"/>
      <c r="AC13" s="54">
        <f t="shared" si="6"/>
        <v>507283.28</v>
      </c>
      <c r="AD13" s="54">
        <f t="shared" si="3"/>
        <v>34.011647479142958</v>
      </c>
      <c r="AE13" s="54">
        <v>964535.42</v>
      </c>
      <c r="AF13" s="54">
        <f t="shared" si="7"/>
        <v>98.000437749695095</v>
      </c>
      <c r="AG13" s="54">
        <v>0</v>
      </c>
      <c r="AH13" s="54">
        <v>164090.5</v>
      </c>
      <c r="AI13" s="56">
        <f t="shared" si="8"/>
        <v>164090.5</v>
      </c>
      <c r="AJ13" s="54">
        <f t="shared" si="4"/>
        <v>17.012387165626329</v>
      </c>
    </row>
    <row r="14" spans="1:36" ht="17.45" customHeight="1">
      <c r="A14" s="52" t="s">
        <v>19</v>
      </c>
      <c r="B14" s="121">
        <v>0</v>
      </c>
      <c r="C14" s="121">
        <v>0</v>
      </c>
      <c r="D14" s="121" t="e">
        <f t="shared" si="0"/>
        <v>#DIV/0!</v>
      </c>
      <c r="E14" s="54">
        <v>0</v>
      </c>
      <c r="F14" s="54" t="e">
        <f t="shared" si="9"/>
        <v>#DIV/0!</v>
      </c>
      <c r="G14" s="121">
        <v>0</v>
      </c>
      <c r="H14" s="54">
        <v>0</v>
      </c>
      <c r="I14" s="54">
        <v>0</v>
      </c>
      <c r="J14" s="54">
        <v>0</v>
      </c>
      <c r="K14" s="54">
        <f t="shared" si="11"/>
        <v>0</v>
      </c>
      <c r="L14" s="54" t="e">
        <f t="shared" si="12"/>
        <v>#DIV/0!</v>
      </c>
      <c r="M14" s="54">
        <v>0</v>
      </c>
      <c r="N14" s="54" t="e">
        <f t="shared" si="13"/>
        <v>#DIV/0!</v>
      </c>
      <c r="O14" s="54">
        <v>0</v>
      </c>
      <c r="P14" s="54" t="e">
        <f t="shared" si="14"/>
        <v>#DIV/0!</v>
      </c>
      <c r="Q14" s="54">
        <f t="shared" si="5"/>
        <v>0</v>
      </c>
      <c r="R14" s="54">
        <v>0</v>
      </c>
      <c r="S14" s="178">
        <v>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15"/>
        <v>0</v>
      </c>
      <c r="Y14" s="54">
        <f t="shared" si="15"/>
        <v>0</v>
      </c>
      <c r="Z14" s="54">
        <f t="shared" si="16"/>
        <v>0</v>
      </c>
      <c r="AA14" s="54" t="e">
        <f t="shared" si="2"/>
        <v>#DIV/0!</v>
      </c>
      <c r="AB14" s="55"/>
      <c r="AC14" s="54">
        <f t="shared" si="6"/>
        <v>0</v>
      </c>
      <c r="AD14" s="54" t="e">
        <f t="shared" si="3"/>
        <v>#DIV/0!</v>
      </c>
      <c r="AE14" s="54">
        <v>0</v>
      </c>
      <c r="AF14" s="54" t="e">
        <f t="shared" si="7"/>
        <v>#DIV/0!</v>
      </c>
      <c r="AG14" s="54">
        <v>0</v>
      </c>
      <c r="AH14" s="54">
        <v>0</v>
      </c>
      <c r="AI14" s="56">
        <f t="shared" si="8"/>
        <v>0</v>
      </c>
      <c r="AJ14" s="54" t="e">
        <f t="shared" si="4"/>
        <v>#DIV/0!</v>
      </c>
    </row>
    <row r="15" spans="1:36" ht="17.45" customHeight="1">
      <c r="A15" s="52" t="s">
        <v>20</v>
      </c>
      <c r="B15" s="121">
        <v>310379</v>
      </c>
      <c r="C15" s="121">
        <v>308065.06</v>
      </c>
      <c r="D15" s="121">
        <f t="shared" si="0"/>
        <v>99.254479201234616</v>
      </c>
      <c r="E15" s="54">
        <v>308065.06</v>
      </c>
      <c r="F15" s="54">
        <f t="shared" si="9"/>
        <v>100</v>
      </c>
      <c r="G15" s="121">
        <f t="shared" si="10"/>
        <v>0</v>
      </c>
      <c r="H15" s="54">
        <v>378977</v>
      </c>
      <c r="I15" s="54">
        <v>311182.51</v>
      </c>
      <c r="J15" s="54">
        <v>0</v>
      </c>
      <c r="K15" s="54">
        <f t="shared" si="11"/>
        <v>311182.51</v>
      </c>
      <c r="L15" s="54">
        <f t="shared" si="12"/>
        <v>82.111186166970555</v>
      </c>
      <c r="M15" s="54">
        <v>311182.51</v>
      </c>
      <c r="N15" s="54">
        <f t="shared" si="13"/>
        <v>82.111186166970555</v>
      </c>
      <c r="O15" s="54">
        <v>310372.51</v>
      </c>
      <c r="P15" s="54">
        <f t="shared" si="14"/>
        <v>99.739702594467786</v>
      </c>
      <c r="Q15" s="54">
        <f t="shared" si="5"/>
        <v>810</v>
      </c>
      <c r="R15" s="54">
        <v>355773</v>
      </c>
      <c r="S15" s="178">
        <v>189605.51</v>
      </c>
      <c r="T15" s="54">
        <v>62741</v>
      </c>
      <c r="U15" s="54">
        <v>0</v>
      </c>
      <c r="V15" s="54">
        <v>27787.599999999999</v>
      </c>
      <c r="W15" s="54">
        <v>0</v>
      </c>
      <c r="X15" s="54">
        <f t="shared" si="15"/>
        <v>90528.6</v>
      </c>
      <c r="Y15" s="54">
        <f t="shared" si="15"/>
        <v>0</v>
      </c>
      <c r="Z15" s="54">
        <f t="shared" si="16"/>
        <v>90528.6</v>
      </c>
      <c r="AA15" s="54">
        <f t="shared" si="2"/>
        <v>25.445607170864569</v>
      </c>
      <c r="AB15" s="55"/>
      <c r="AC15" s="54">
        <f t="shared" si="6"/>
        <v>265244.40000000002</v>
      </c>
      <c r="AD15" s="54">
        <f t="shared" si="3"/>
        <v>74.554392829135438</v>
      </c>
      <c r="AE15" s="54">
        <v>79545</v>
      </c>
      <c r="AF15" s="54">
        <f t="shared" si="7"/>
        <v>87.867259628448906</v>
      </c>
      <c r="AG15" s="54">
        <v>0</v>
      </c>
      <c r="AH15" s="54">
        <v>0</v>
      </c>
      <c r="AI15" s="56">
        <f t="shared" si="8"/>
        <v>0</v>
      </c>
      <c r="AJ15" s="54">
        <f t="shared" si="4"/>
        <v>0</v>
      </c>
    </row>
    <row r="16" spans="1:36" s="40" customFormat="1" ht="17.45" customHeight="1">
      <c r="A16" s="59" t="s">
        <v>22</v>
      </c>
      <c r="B16" s="120">
        <f>SUM(B17:B28)</f>
        <v>2597032</v>
      </c>
      <c r="C16" s="120">
        <f>SUM(C17:C28)</f>
        <v>2074721.13</v>
      </c>
      <c r="D16" s="120">
        <f t="shared" si="0"/>
        <v>79.888161947946728</v>
      </c>
      <c r="E16" s="119">
        <f>SUM(E17:E28)</f>
        <v>2074721.13</v>
      </c>
      <c r="F16" s="120">
        <f>E16*100/C16</f>
        <v>100</v>
      </c>
      <c r="G16" s="119">
        <f>SUM(G17:G28)</f>
        <v>0</v>
      </c>
      <c r="H16" s="49">
        <f>SUM(H17:H28)</f>
        <v>2531286</v>
      </c>
      <c r="I16" s="49">
        <f>SUM(I17:I28)</f>
        <v>2051385.35</v>
      </c>
      <c r="J16" s="49">
        <f>SUM(J17:J28)</f>
        <v>0</v>
      </c>
      <c r="K16" s="49">
        <f>SUM(K17:K28)</f>
        <v>2051385.35</v>
      </c>
      <c r="L16" s="49">
        <f t="shared" si="12"/>
        <v>81.041231611125724</v>
      </c>
      <c r="M16" s="49">
        <f>SUM(M17:M28)</f>
        <v>2024175.35</v>
      </c>
      <c r="N16" s="49">
        <f t="shared" si="13"/>
        <v>79.966283936307477</v>
      </c>
      <c r="O16" s="49">
        <f>SUM(O17:O28)</f>
        <v>2003181.75</v>
      </c>
      <c r="P16" s="49">
        <f>O16*100/M16</f>
        <v>98.96285665172239</v>
      </c>
      <c r="Q16" s="49">
        <f>SUM(Q17:Q28)</f>
        <v>20993.600000000006</v>
      </c>
      <c r="R16" s="49">
        <f>SUM(R17:R28)</f>
        <v>2215449</v>
      </c>
      <c r="S16" s="49">
        <f>SUM(S17:S28)</f>
        <v>561646.17999999993</v>
      </c>
      <c r="T16" s="49">
        <f t="shared" ref="T16:V16" si="17">SUM(T17:T28)</f>
        <v>420448</v>
      </c>
      <c r="U16" s="49">
        <f t="shared" si="17"/>
        <v>0</v>
      </c>
      <c r="V16" s="49">
        <f t="shared" si="17"/>
        <v>188610</v>
      </c>
      <c r="W16" s="49">
        <f>SUM(W17:W28)</f>
        <v>0</v>
      </c>
      <c r="X16" s="49">
        <f>T16+V16</f>
        <v>609058</v>
      </c>
      <c r="Y16" s="49">
        <f>U16+W16</f>
        <v>0</v>
      </c>
      <c r="Z16" s="49">
        <f t="shared" si="16"/>
        <v>609058</v>
      </c>
      <c r="AA16" s="49">
        <f t="shared" si="2"/>
        <v>27.491402420006057</v>
      </c>
      <c r="AB16" s="60"/>
      <c r="AC16" s="49">
        <f t="shared" si="6"/>
        <v>1606391</v>
      </c>
      <c r="AD16" s="49">
        <f t="shared" si="3"/>
        <v>72.508597579993946</v>
      </c>
      <c r="AE16" s="49">
        <f t="shared" ref="AE16" si="18">SUM(AE17:AE28)</f>
        <v>601058</v>
      </c>
      <c r="AF16" s="49">
        <f t="shared" si="7"/>
        <v>98.686496195764605</v>
      </c>
      <c r="AG16" s="49">
        <f>SUM(AG17:AG28)</f>
        <v>31630</v>
      </c>
      <c r="AH16" s="49">
        <f>SUM(AH17:AH28)</f>
        <v>72920</v>
      </c>
      <c r="AI16" s="49">
        <f>SUM(AI17:AI28)</f>
        <v>104550</v>
      </c>
      <c r="AJ16" s="49">
        <f t="shared" si="4"/>
        <v>17.394328001623805</v>
      </c>
    </row>
    <row r="17" spans="1:36" ht="17.45" customHeight="1">
      <c r="A17" s="144" t="s">
        <v>23</v>
      </c>
      <c r="B17" s="121">
        <v>331917</v>
      </c>
      <c r="C17" s="121">
        <v>353318</v>
      </c>
      <c r="D17" s="121">
        <f t="shared" si="0"/>
        <v>106.44769626141475</v>
      </c>
      <c r="E17" s="122">
        <v>353318</v>
      </c>
      <c r="F17" s="121">
        <f t="shared" si="9"/>
        <v>100</v>
      </c>
      <c r="G17" s="121">
        <f t="shared" ref="G17:G26" si="19">C17-E17</f>
        <v>0</v>
      </c>
      <c r="H17" s="54">
        <v>615309</v>
      </c>
      <c r="I17" s="54">
        <v>429596</v>
      </c>
      <c r="J17" s="54">
        <v>0</v>
      </c>
      <c r="K17" s="54">
        <f t="shared" ref="K17:K28" si="20">I17+J17</f>
        <v>429596</v>
      </c>
      <c r="L17" s="54">
        <f t="shared" si="12"/>
        <v>69.817928878010889</v>
      </c>
      <c r="M17" s="54">
        <v>429596</v>
      </c>
      <c r="N17" s="54">
        <f t="shared" si="13"/>
        <v>69.817928878010889</v>
      </c>
      <c r="O17" s="54">
        <v>411791</v>
      </c>
      <c r="P17" s="54">
        <f t="shared" ref="P17:P29" si="21">O17*100/M17</f>
        <v>95.855408337135358</v>
      </c>
      <c r="Q17" s="54">
        <f t="shared" ref="Q17:Q28" si="22">M17-O17</f>
        <v>17805</v>
      </c>
      <c r="R17" s="54">
        <v>575501</v>
      </c>
      <c r="S17" s="54">
        <v>133828</v>
      </c>
      <c r="T17" s="54">
        <v>118491</v>
      </c>
      <c r="U17" s="54">
        <v>0</v>
      </c>
      <c r="V17" s="54">
        <v>62001</v>
      </c>
      <c r="W17" s="54">
        <v>0</v>
      </c>
      <c r="X17" s="54">
        <f t="shared" ref="X17:Y28" si="23">T17+V17</f>
        <v>180492</v>
      </c>
      <c r="Y17" s="54">
        <f t="shared" si="23"/>
        <v>0</v>
      </c>
      <c r="Z17" s="54">
        <f t="shared" si="16"/>
        <v>180492</v>
      </c>
      <c r="AA17" s="54">
        <f t="shared" si="2"/>
        <v>31.362586685340251</v>
      </c>
      <c r="AB17" s="55"/>
      <c r="AC17" s="54">
        <f t="shared" si="6"/>
        <v>395009</v>
      </c>
      <c r="AD17" s="54">
        <f t="shared" si="3"/>
        <v>68.637413314659753</v>
      </c>
      <c r="AE17" s="54">
        <v>180492</v>
      </c>
      <c r="AF17" s="54">
        <f t="shared" si="7"/>
        <v>100</v>
      </c>
      <c r="AG17" s="54">
        <v>0</v>
      </c>
      <c r="AH17" s="54">
        <v>0</v>
      </c>
      <c r="AI17" s="56">
        <f t="shared" si="8"/>
        <v>0</v>
      </c>
      <c r="AJ17" s="54">
        <f t="shared" si="4"/>
        <v>0</v>
      </c>
    </row>
    <row r="18" spans="1:36" ht="17.45" customHeight="1">
      <c r="A18" s="144" t="s">
        <v>24</v>
      </c>
      <c r="B18" s="121">
        <v>38641</v>
      </c>
      <c r="C18" s="121">
        <v>14215</v>
      </c>
      <c r="D18" s="121">
        <f t="shared" si="0"/>
        <v>36.787350223855491</v>
      </c>
      <c r="E18" s="122">
        <v>14215</v>
      </c>
      <c r="F18" s="121">
        <f t="shared" si="9"/>
        <v>100</v>
      </c>
      <c r="G18" s="121">
        <f t="shared" si="19"/>
        <v>0</v>
      </c>
      <c r="H18" s="54">
        <v>10972</v>
      </c>
      <c r="I18" s="54">
        <v>7728</v>
      </c>
      <c r="J18" s="54">
        <v>0</v>
      </c>
      <c r="K18" s="54">
        <f t="shared" si="20"/>
        <v>7728</v>
      </c>
      <c r="L18" s="54">
        <f t="shared" si="12"/>
        <v>70.433831571272336</v>
      </c>
      <c r="M18" s="54">
        <v>7728</v>
      </c>
      <c r="N18" s="54">
        <f t="shared" si="13"/>
        <v>70.433831571272336</v>
      </c>
      <c r="O18" s="54">
        <v>7728</v>
      </c>
      <c r="P18" s="54">
        <f t="shared" si="21"/>
        <v>100</v>
      </c>
      <c r="Q18" s="54">
        <f t="shared" si="22"/>
        <v>0</v>
      </c>
      <c r="R18" s="54">
        <v>6880</v>
      </c>
      <c r="S18" s="54">
        <v>370</v>
      </c>
      <c r="T18" s="54">
        <v>0</v>
      </c>
      <c r="U18" s="54">
        <v>0</v>
      </c>
      <c r="V18" s="54">
        <v>0</v>
      </c>
      <c r="W18" s="54">
        <v>0</v>
      </c>
      <c r="X18" s="54">
        <f t="shared" si="23"/>
        <v>0</v>
      </c>
      <c r="Y18" s="54">
        <f t="shared" si="23"/>
        <v>0</v>
      </c>
      <c r="Z18" s="54">
        <f t="shared" si="16"/>
        <v>0</v>
      </c>
      <c r="AA18" s="54">
        <f t="shared" si="2"/>
        <v>0</v>
      </c>
      <c r="AB18" s="55"/>
      <c r="AC18" s="54">
        <f t="shared" si="6"/>
        <v>6880</v>
      </c>
      <c r="AD18" s="54">
        <f t="shared" si="3"/>
        <v>100</v>
      </c>
      <c r="AE18" s="54">
        <v>0</v>
      </c>
      <c r="AF18" s="54" t="e">
        <f t="shared" si="7"/>
        <v>#DIV/0!</v>
      </c>
      <c r="AG18" s="54">
        <v>0</v>
      </c>
      <c r="AH18" s="54">
        <v>0</v>
      </c>
      <c r="AI18" s="56">
        <f t="shared" si="8"/>
        <v>0</v>
      </c>
      <c r="AJ18" s="54" t="e">
        <f t="shared" si="4"/>
        <v>#DIV/0!</v>
      </c>
    </row>
    <row r="19" spans="1:36" s="140" customFormat="1" ht="17.45" customHeight="1">
      <c r="A19" s="174" t="s">
        <v>141</v>
      </c>
      <c r="B19" s="121">
        <v>380000</v>
      </c>
      <c r="C19" s="121">
        <v>371186.63</v>
      </c>
      <c r="D19" s="121">
        <f t="shared" ref="D19" si="24">C19*100/B19</f>
        <v>97.680692105263162</v>
      </c>
      <c r="E19" s="54">
        <v>371186.63</v>
      </c>
      <c r="F19" s="54">
        <f t="shared" ref="F19" si="25">E19*100/C19</f>
        <v>100</v>
      </c>
      <c r="G19" s="121">
        <f t="shared" si="19"/>
        <v>0</v>
      </c>
      <c r="H19" s="54">
        <v>422400</v>
      </c>
      <c r="I19" s="54">
        <v>361894</v>
      </c>
      <c r="J19" s="54">
        <v>0</v>
      </c>
      <c r="K19" s="179">
        <f t="shared" si="20"/>
        <v>361894</v>
      </c>
      <c r="L19" s="54">
        <f t="shared" ref="L19" si="26">K19*100/H19</f>
        <v>85.675662878787875</v>
      </c>
      <c r="M19" s="179">
        <v>334684</v>
      </c>
      <c r="N19" s="54">
        <f t="shared" ref="N19" si="27">M19*100/H19</f>
        <v>79.233901515151516</v>
      </c>
      <c r="O19" s="54">
        <v>334684</v>
      </c>
      <c r="P19" s="54">
        <f t="shared" si="21"/>
        <v>100</v>
      </c>
      <c r="Q19" s="54">
        <f t="shared" si="22"/>
        <v>0</v>
      </c>
      <c r="R19" s="54">
        <v>417000</v>
      </c>
      <c r="S19" s="54">
        <v>0</v>
      </c>
      <c r="T19" s="54">
        <v>45650</v>
      </c>
      <c r="U19" s="54">
        <v>0</v>
      </c>
      <c r="V19" s="54">
        <v>27350</v>
      </c>
      <c r="W19" s="54">
        <v>0</v>
      </c>
      <c r="X19" s="54">
        <f t="shared" ref="X19" si="28">T19+V19</f>
        <v>73000</v>
      </c>
      <c r="Y19" s="54">
        <f t="shared" ref="Y19" si="29">U19+W19</f>
        <v>0</v>
      </c>
      <c r="Z19" s="54">
        <f t="shared" si="16"/>
        <v>73000</v>
      </c>
      <c r="AA19" s="54">
        <f t="shared" si="2"/>
        <v>17.505995203836932</v>
      </c>
      <c r="AB19" s="55"/>
      <c r="AC19" s="54">
        <v>0</v>
      </c>
      <c r="AD19" s="54">
        <f t="shared" si="3"/>
        <v>0</v>
      </c>
      <c r="AE19" s="54">
        <v>73000</v>
      </c>
      <c r="AF19" s="54">
        <f t="shared" si="7"/>
        <v>100</v>
      </c>
      <c r="AG19" s="54">
        <v>27740</v>
      </c>
      <c r="AH19" s="54">
        <v>24890</v>
      </c>
      <c r="AI19" s="56">
        <f t="shared" si="8"/>
        <v>52630</v>
      </c>
      <c r="AJ19" s="54">
        <f t="shared" si="4"/>
        <v>72.095890410958901</v>
      </c>
    </row>
    <row r="20" spans="1:36" ht="17.45" customHeight="1">
      <c r="A20" s="144" t="s">
        <v>142</v>
      </c>
      <c r="B20" s="121">
        <v>64702</v>
      </c>
      <c r="C20" s="121">
        <v>66247</v>
      </c>
      <c r="D20" s="121">
        <f t="shared" si="0"/>
        <v>102.38787054495997</v>
      </c>
      <c r="E20" s="122">
        <v>66247</v>
      </c>
      <c r="F20" s="121">
        <f t="shared" si="9"/>
        <v>100</v>
      </c>
      <c r="G20" s="121">
        <f t="shared" si="19"/>
        <v>0</v>
      </c>
      <c r="H20" s="54">
        <v>123349</v>
      </c>
      <c r="I20" s="54">
        <v>107975.6</v>
      </c>
      <c r="J20" s="54">
        <v>0</v>
      </c>
      <c r="K20" s="54">
        <f t="shared" si="20"/>
        <v>107975.6</v>
      </c>
      <c r="L20" s="54">
        <f t="shared" si="12"/>
        <v>87.53666426156677</v>
      </c>
      <c r="M20" s="54">
        <v>107975.6</v>
      </c>
      <c r="N20" s="54">
        <f t="shared" si="13"/>
        <v>87.53666426156677</v>
      </c>
      <c r="O20" s="54">
        <v>104787</v>
      </c>
      <c r="P20" s="54">
        <f t="shared" si="21"/>
        <v>97.046925416482978</v>
      </c>
      <c r="Q20" s="54">
        <f t="shared" si="22"/>
        <v>3188.6000000000058</v>
      </c>
      <c r="R20" s="54">
        <v>42000</v>
      </c>
      <c r="S20" s="54">
        <v>12555.4</v>
      </c>
      <c r="T20" s="54">
        <v>3890</v>
      </c>
      <c r="U20" s="54">
        <v>0</v>
      </c>
      <c r="V20" s="54">
        <v>3084</v>
      </c>
      <c r="W20" s="54">
        <v>0</v>
      </c>
      <c r="X20" s="54">
        <f t="shared" si="23"/>
        <v>6974</v>
      </c>
      <c r="Y20" s="54">
        <f t="shared" si="23"/>
        <v>0</v>
      </c>
      <c r="Z20" s="54">
        <f t="shared" si="16"/>
        <v>6974</v>
      </c>
      <c r="AA20" s="54">
        <f t="shared" si="2"/>
        <v>16.604761904761904</v>
      </c>
      <c r="AB20" s="55"/>
      <c r="AC20" s="54">
        <f t="shared" si="6"/>
        <v>35026</v>
      </c>
      <c r="AD20" s="54">
        <f t="shared" si="3"/>
        <v>83.395238095238099</v>
      </c>
      <c r="AE20" s="54">
        <v>6974</v>
      </c>
      <c r="AF20" s="54">
        <f t="shared" si="7"/>
        <v>100</v>
      </c>
      <c r="AG20" s="54">
        <v>3890</v>
      </c>
      <c r="AH20" s="54">
        <v>0</v>
      </c>
      <c r="AI20" s="56">
        <f t="shared" si="8"/>
        <v>3890</v>
      </c>
      <c r="AJ20" s="54">
        <f t="shared" si="4"/>
        <v>55.778606251792368</v>
      </c>
    </row>
    <row r="21" spans="1:36" ht="17.45" customHeight="1">
      <c r="A21" s="144" t="s">
        <v>143</v>
      </c>
      <c r="B21" s="121">
        <v>4648</v>
      </c>
      <c r="C21" s="121">
        <v>0</v>
      </c>
      <c r="D21" s="121">
        <f t="shared" si="0"/>
        <v>0</v>
      </c>
      <c r="E21" s="121">
        <v>0</v>
      </c>
      <c r="F21" s="121" t="e">
        <f t="shared" si="9"/>
        <v>#DIV/0!</v>
      </c>
      <c r="G21" s="121">
        <v>0</v>
      </c>
      <c r="H21" s="54">
        <v>0</v>
      </c>
      <c r="I21" s="54">
        <v>0</v>
      </c>
      <c r="J21" s="54">
        <v>0</v>
      </c>
      <c r="K21" s="54">
        <f t="shared" si="20"/>
        <v>0</v>
      </c>
      <c r="L21" s="54" t="e">
        <f t="shared" si="12"/>
        <v>#DIV/0!</v>
      </c>
      <c r="M21" s="54">
        <v>0</v>
      </c>
      <c r="N21" s="54" t="e">
        <f t="shared" si="13"/>
        <v>#DIV/0!</v>
      </c>
      <c r="O21" s="54">
        <v>0</v>
      </c>
      <c r="P21" s="54" t="e">
        <f t="shared" si="21"/>
        <v>#DIV/0!</v>
      </c>
      <c r="Q21" s="54">
        <f t="shared" si="22"/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f t="shared" si="23"/>
        <v>0</v>
      </c>
      <c r="Y21" s="54">
        <f t="shared" si="23"/>
        <v>0</v>
      </c>
      <c r="Z21" s="54">
        <f t="shared" si="16"/>
        <v>0</v>
      </c>
      <c r="AA21" s="54" t="e">
        <f>Z21*100/R21</f>
        <v>#DIV/0!</v>
      </c>
      <c r="AB21" s="55"/>
      <c r="AC21" s="54">
        <f t="shared" si="6"/>
        <v>0</v>
      </c>
      <c r="AD21" s="54" t="e">
        <f t="shared" si="3"/>
        <v>#DIV/0!</v>
      </c>
      <c r="AE21" s="54">
        <v>0</v>
      </c>
      <c r="AF21" s="54" t="e">
        <f t="shared" si="7"/>
        <v>#DIV/0!</v>
      </c>
      <c r="AG21" s="54">
        <v>0</v>
      </c>
      <c r="AH21" s="54">
        <v>0</v>
      </c>
      <c r="AI21" s="56">
        <f t="shared" si="8"/>
        <v>0</v>
      </c>
      <c r="AJ21" s="54" t="e">
        <f t="shared" si="4"/>
        <v>#DIV/0!</v>
      </c>
    </row>
    <row r="22" spans="1:36" ht="17.45" customHeight="1">
      <c r="A22" s="144" t="s">
        <v>144</v>
      </c>
      <c r="B22" s="121">
        <v>417706</v>
      </c>
      <c r="C22" s="121">
        <v>287682</v>
      </c>
      <c r="D22" s="121">
        <f t="shared" si="0"/>
        <v>68.871885967642314</v>
      </c>
      <c r="E22" s="122">
        <v>287682</v>
      </c>
      <c r="F22" s="121">
        <f t="shared" si="9"/>
        <v>100</v>
      </c>
      <c r="G22" s="121">
        <f t="shared" si="19"/>
        <v>0</v>
      </c>
      <c r="H22" s="54">
        <v>236385</v>
      </c>
      <c r="I22" s="54">
        <v>231783</v>
      </c>
      <c r="J22" s="54">
        <v>0</v>
      </c>
      <c r="K22" s="54">
        <f t="shared" si="20"/>
        <v>231783</v>
      </c>
      <c r="L22" s="54">
        <f t="shared" si="12"/>
        <v>98.053175962941808</v>
      </c>
      <c r="M22" s="54">
        <v>231783</v>
      </c>
      <c r="N22" s="54">
        <f t="shared" si="13"/>
        <v>98.053175962941808</v>
      </c>
      <c r="O22" s="54">
        <v>231783</v>
      </c>
      <c r="P22" s="54">
        <f t="shared" si="21"/>
        <v>100</v>
      </c>
      <c r="Q22" s="54">
        <f t="shared" si="22"/>
        <v>0</v>
      </c>
      <c r="R22" s="54">
        <v>201132</v>
      </c>
      <c r="S22" s="54">
        <v>98825</v>
      </c>
      <c r="T22" s="54">
        <v>51170</v>
      </c>
      <c r="U22" s="54">
        <v>0</v>
      </c>
      <c r="V22" s="54">
        <v>0</v>
      </c>
      <c r="W22" s="54">
        <v>0</v>
      </c>
      <c r="X22" s="54">
        <f t="shared" si="23"/>
        <v>51170</v>
      </c>
      <c r="Y22" s="54">
        <f t="shared" si="23"/>
        <v>0</v>
      </c>
      <c r="Z22" s="54">
        <f t="shared" si="16"/>
        <v>51170</v>
      </c>
      <c r="AA22" s="54">
        <f t="shared" si="2"/>
        <v>25.44100391782511</v>
      </c>
      <c r="AB22" s="55"/>
      <c r="AC22" s="54">
        <f t="shared" si="6"/>
        <v>149962</v>
      </c>
      <c r="AD22" s="54">
        <f t="shared" si="3"/>
        <v>74.558996082174886</v>
      </c>
      <c r="AE22" s="54">
        <v>51170</v>
      </c>
      <c r="AF22" s="54">
        <f t="shared" si="7"/>
        <v>100</v>
      </c>
      <c r="AG22" s="54">
        <v>0</v>
      </c>
      <c r="AH22" s="54">
        <v>26530</v>
      </c>
      <c r="AI22" s="56">
        <f t="shared" si="8"/>
        <v>26530</v>
      </c>
      <c r="AJ22" s="54">
        <f t="shared" si="4"/>
        <v>51.846785225718193</v>
      </c>
    </row>
    <row r="23" spans="1:36" ht="17.45" customHeight="1">
      <c r="A23" s="144" t="s">
        <v>145</v>
      </c>
      <c r="B23" s="121">
        <v>840018</v>
      </c>
      <c r="C23" s="121">
        <v>659718</v>
      </c>
      <c r="D23" s="121">
        <f t="shared" si="0"/>
        <v>78.536174224838035</v>
      </c>
      <c r="E23" s="122">
        <v>659718</v>
      </c>
      <c r="F23" s="121">
        <f t="shared" si="9"/>
        <v>100</v>
      </c>
      <c r="G23" s="121">
        <f t="shared" si="19"/>
        <v>0</v>
      </c>
      <c r="H23" s="54">
        <v>933541</v>
      </c>
      <c r="I23" s="54">
        <v>757149</v>
      </c>
      <c r="J23" s="54">
        <v>0</v>
      </c>
      <c r="K23" s="54">
        <f t="shared" si="20"/>
        <v>757149</v>
      </c>
      <c r="L23" s="54">
        <f t="shared" si="12"/>
        <v>81.105061266725301</v>
      </c>
      <c r="M23" s="54">
        <v>757149</v>
      </c>
      <c r="N23" s="54">
        <f t="shared" si="13"/>
        <v>81.105061266725301</v>
      </c>
      <c r="O23" s="54">
        <v>757149</v>
      </c>
      <c r="P23" s="54">
        <f t="shared" si="21"/>
        <v>100</v>
      </c>
      <c r="Q23" s="54">
        <f t="shared" si="22"/>
        <v>0</v>
      </c>
      <c r="R23" s="54">
        <v>657556</v>
      </c>
      <c r="S23" s="54">
        <v>211445.78</v>
      </c>
      <c r="T23" s="54">
        <v>133193</v>
      </c>
      <c r="U23" s="54">
        <v>0</v>
      </c>
      <c r="V23" s="54">
        <v>33010</v>
      </c>
      <c r="W23" s="54">
        <v>0</v>
      </c>
      <c r="X23" s="54">
        <f t="shared" si="23"/>
        <v>166203</v>
      </c>
      <c r="Y23" s="54">
        <f t="shared" si="23"/>
        <v>0</v>
      </c>
      <c r="Z23" s="54">
        <f>X23+Y23</f>
        <v>166203</v>
      </c>
      <c r="AA23" s="54">
        <f t="shared" si="2"/>
        <v>25.275870039966179</v>
      </c>
      <c r="AB23" s="55"/>
      <c r="AC23" s="54">
        <f t="shared" si="6"/>
        <v>491353</v>
      </c>
      <c r="AD23" s="54">
        <f t="shared" si="3"/>
        <v>74.724129960033821</v>
      </c>
      <c r="AE23" s="54">
        <v>166203</v>
      </c>
      <c r="AF23" s="54">
        <f t="shared" si="7"/>
        <v>100</v>
      </c>
      <c r="AG23" s="54">
        <v>0</v>
      </c>
      <c r="AH23" s="54">
        <v>0</v>
      </c>
      <c r="AI23" s="56">
        <f t="shared" si="8"/>
        <v>0</v>
      </c>
      <c r="AJ23" s="54">
        <f t="shared" si="4"/>
        <v>0</v>
      </c>
    </row>
    <row r="24" spans="1:36" ht="17.45" customHeight="1">
      <c r="A24" s="144" t="s">
        <v>146</v>
      </c>
      <c r="B24" s="121">
        <v>55000</v>
      </c>
      <c r="C24" s="121">
        <v>8825</v>
      </c>
      <c r="D24" s="121">
        <f t="shared" si="0"/>
        <v>16.045454545454547</v>
      </c>
      <c r="E24" s="122">
        <v>8825</v>
      </c>
      <c r="F24" s="121">
        <f t="shared" si="9"/>
        <v>100</v>
      </c>
      <c r="G24" s="121">
        <f t="shared" si="19"/>
        <v>0</v>
      </c>
      <c r="H24" s="54">
        <v>30960</v>
      </c>
      <c r="I24" s="54">
        <v>26990</v>
      </c>
      <c r="J24" s="54">
        <v>0</v>
      </c>
      <c r="K24" s="54">
        <f t="shared" si="20"/>
        <v>26990</v>
      </c>
      <c r="L24" s="54">
        <f t="shared" si="12"/>
        <v>87.177002583979331</v>
      </c>
      <c r="M24" s="54">
        <v>26990</v>
      </c>
      <c r="N24" s="54">
        <f t="shared" si="13"/>
        <v>87.177002583979331</v>
      </c>
      <c r="O24" s="54">
        <v>26990</v>
      </c>
      <c r="P24" s="54">
        <f t="shared" si="21"/>
        <v>100</v>
      </c>
      <c r="Q24" s="54">
        <f t="shared" si="22"/>
        <v>0</v>
      </c>
      <c r="R24" s="54">
        <v>32560</v>
      </c>
      <c r="S24" s="54">
        <v>3305</v>
      </c>
      <c r="T24" s="54">
        <v>3000</v>
      </c>
      <c r="U24" s="54">
        <v>0</v>
      </c>
      <c r="V24" s="54">
        <v>4854</v>
      </c>
      <c r="W24" s="54">
        <v>0</v>
      </c>
      <c r="X24" s="54">
        <f t="shared" si="23"/>
        <v>7854</v>
      </c>
      <c r="Y24" s="54">
        <f t="shared" si="23"/>
        <v>0</v>
      </c>
      <c r="Z24" s="54">
        <f t="shared" si="16"/>
        <v>7854</v>
      </c>
      <c r="AA24" s="54">
        <f t="shared" si="2"/>
        <v>24.121621621621621</v>
      </c>
      <c r="AB24" s="55"/>
      <c r="AC24" s="54">
        <f t="shared" si="6"/>
        <v>24706</v>
      </c>
      <c r="AD24" s="54">
        <f t="shared" si="3"/>
        <v>75.878378378378372</v>
      </c>
      <c r="AE24" s="54">
        <v>7854</v>
      </c>
      <c r="AF24" s="54">
        <f t="shared" si="7"/>
        <v>100</v>
      </c>
      <c r="AG24" s="54">
        <v>0</v>
      </c>
      <c r="AH24" s="54">
        <v>0</v>
      </c>
      <c r="AI24" s="56">
        <f t="shared" si="8"/>
        <v>0</v>
      </c>
      <c r="AJ24" s="54">
        <f t="shared" si="4"/>
        <v>0</v>
      </c>
    </row>
    <row r="25" spans="1:36" ht="17.45" customHeight="1">
      <c r="A25" s="144" t="s">
        <v>147</v>
      </c>
      <c r="B25" s="121">
        <v>412400</v>
      </c>
      <c r="C25" s="121">
        <v>249100</v>
      </c>
      <c r="D25" s="121">
        <f t="shared" si="0"/>
        <v>60.402521823472355</v>
      </c>
      <c r="E25" s="122">
        <v>249100</v>
      </c>
      <c r="F25" s="121">
        <f t="shared" si="9"/>
        <v>100</v>
      </c>
      <c r="G25" s="121">
        <v>0</v>
      </c>
      <c r="H25" s="54">
        <v>52100</v>
      </c>
      <c r="I25" s="54">
        <v>52100</v>
      </c>
      <c r="J25" s="54">
        <v>0</v>
      </c>
      <c r="K25" s="54">
        <f t="shared" si="20"/>
        <v>52100</v>
      </c>
      <c r="L25" s="54">
        <f t="shared" si="12"/>
        <v>100</v>
      </c>
      <c r="M25" s="54">
        <v>52100</v>
      </c>
      <c r="N25" s="54">
        <f t="shared" si="13"/>
        <v>100</v>
      </c>
      <c r="O25" s="54">
        <v>52100</v>
      </c>
      <c r="P25" s="54">
        <f t="shared" si="21"/>
        <v>100</v>
      </c>
      <c r="Q25" s="54">
        <f t="shared" si="22"/>
        <v>0</v>
      </c>
      <c r="R25" s="54">
        <v>19850</v>
      </c>
      <c r="S25" s="54">
        <v>97400</v>
      </c>
      <c r="T25" s="54">
        <v>19850</v>
      </c>
      <c r="U25" s="54">
        <v>0</v>
      </c>
      <c r="V25" s="54">
        <v>0</v>
      </c>
      <c r="W25" s="54">
        <v>0</v>
      </c>
      <c r="X25" s="54">
        <f t="shared" si="23"/>
        <v>19850</v>
      </c>
      <c r="Y25" s="54">
        <f t="shared" si="23"/>
        <v>0</v>
      </c>
      <c r="Z25" s="54">
        <f t="shared" si="16"/>
        <v>19850</v>
      </c>
      <c r="AA25" s="54">
        <f t="shared" si="2"/>
        <v>100</v>
      </c>
      <c r="AB25" s="61"/>
      <c r="AC25" s="54">
        <f t="shared" si="6"/>
        <v>0</v>
      </c>
      <c r="AD25" s="54">
        <f t="shared" si="3"/>
        <v>0</v>
      </c>
      <c r="AE25" s="54">
        <v>19850</v>
      </c>
      <c r="AF25" s="54">
        <f t="shared" si="7"/>
        <v>100</v>
      </c>
      <c r="AG25" s="54">
        <v>0</v>
      </c>
      <c r="AH25" s="54">
        <v>0</v>
      </c>
      <c r="AI25" s="56">
        <f t="shared" si="8"/>
        <v>0</v>
      </c>
      <c r="AJ25" s="54">
        <f t="shared" si="4"/>
        <v>0</v>
      </c>
    </row>
    <row r="26" spans="1:36" ht="17.45" customHeight="1">
      <c r="A26" s="144" t="s">
        <v>148</v>
      </c>
      <c r="B26" s="121">
        <v>35000</v>
      </c>
      <c r="C26" s="121">
        <v>56146.5</v>
      </c>
      <c r="D26" s="121">
        <f t="shared" si="0"/>
        <v>160.41857142857143</v>
      </c>
      <c r="E26" s="122">
        <v>56146.5</v>
      </c>
      <c r="F26" s="121">
        <f t="shared" si="9"/>
        <v>100</v>
      </c>
      <c r="G26" s="121">
        <f t="shared" si="19"/>
        <v>0</v>
      </c>
      <c r="H26" s="54">
        <v>53160</v>
      </c>
      <c r="I26" s="54">
        <v>39828.75</v>
      </c>
      <c r="J26" s="54">
        <v>0</v>
      </c>
      <c r="K26" s="54">
        <f t="shared" si="20"/>
        <v>39828.75</v>
      </c>
      <c r="L26" s="54">
        <f t="shared" si="12"/>
        <v>74.92240406320542</v>
      </c>
      <c r="M26" s="54">
        <v>39828.75</v>
      </c>
      <c r="N26" s="54">
        <f t="shared" si="13"/>
        <v>74.92240406320542</v>
      </c>
      <c r="O26" s="54">
        <v>39828.75</v>
      </c>
      <c r="P26" s="54">
        <f t="shared" si="21"/>
        <v>100</v>
      </c>
      <c r="Q26" s="54">
        <f t="shared" si="22"/>
        <v>0</v>
      </c>
      <c r="R26" s="54">
        <v>42000</v>
      </c>
      <c r="S26" s="54">
        <v>2093</v>
      </c>
      <c r="T26" s="54">
        <v>10666</v>
      </c>
      <c r="U26" s="54">
        <v>0</v>
      </c>
      <c r="V26" s="54">
        <v>962</v>
      </c>
      <c r="W26" s="54">
        <v>0</v>
      </c>
      <c r="X26" s="54">
        <f t="shared" si="23"/>
        <v>11628</v>
      </c>
      <c r="Y26" s="54">
        <f t="shared" si="23"/>
        <v>0</v>
      </c>
      <c r="Z26" s="54">
        <f t="shared" si="16"/>
        <v>11628</v>
      </c>
      <c r="AA26" s="54">
        <f t="shared" si="2"/>
        <v>27.685714285714287</v>
      </c>
      <c r="AB26" s="55"/>
      <c r="AC26" s="54">
        <f t="shared" si="6"/>
        <v>30372</v>
      </c>
      <c r="AD26" s="54">
        <f t="shared" si="3"/>
        <v>72.314285714285717</v>
      </c>
      <c r="AE26" s="54">
        <v>11628</v>
      </c>
      <c r="AF26" s="54">
        <f t="shared" si="7"/>
        <v>100</v>
      </c>
      <c r="AG26" s="54">
        <v>0</v>
      </c>
      <c r="AH26" s="54">
        <v>0</v>
      </c>
      <c r="AI26" s="56">
        <f t="shared" si="8"/>
        <v>0</v>
      </c>
      <c r="AJ26" s="54">
        <f t="shared" si="4"/>
        <v>0</v>
      </c>
    </row>
    <row r="27" spans="1:36" ht="17.45" customHeight="1">
      <c r="A27" s="144" t="s">
        <v>149</v>
      </c>
      <c r="B27" s="121">
        <v>17000</v>
      </c>
      <c r="C27" s="121">
        <v>8283</v>
      </c>
      <c r="D27" s="121">
        <f t="shared" si="0"/>
        <v>48.723529411764709</v>
      </c>
      <c r="E27" s="122">
        <v>8283</v>
      </c>
      <c r="F27" s="121">
        <f t="shared" si="9"/>
        <v>100</v>
      </c>
      <c r="G27" s="121">
        <v>0</v>
      </c>
      <c r="H27" s="54">
        <v>53110</v>
      </c>
      <c r="I27" s="54">
        <v>36341</v>
      </c>
      <c r="J27" s="54">
        <v>0</v>
      </c>
      <c r="K27" s="54">
        <f t="shared" si="20"/>
        <v>36341</v>
      </c>
      <c r="L27" s="54">
        <f t="shared" si="12"/>
        <v>68.425908491809452</v>
      </c>
      <c r="M27" s="54">
        <v>36341</v>
      </c>
      <c r="N27" s="54">
        <f t="shared" si="13"/>
        <v>68.425908491809452</v>
      </c>
      <c r="O27" s="54">
        <v>36341</v>
      </c>
      <c r="P27" s="54">
        <f t="shared" si="21"/>
        <v>100</v>
      </c>
      <c r="Q27" s="54">
        <f t="shared" si="22"/>
        <v>0</v>
      </c>
      <c r="R27" s="54">
        <v>53070</v>
      </c>
      <c r="S27" s="54">
        <v>1824</v>
      </c>
      <c r="T27" s="54">
        <v>22538</v>
      </c>
      <c r="U27" s="54">
        <v>0</v>
      </c>
      <c r="V27" s="54">
        <v>0</v>
      </c>
      <c r="W27" s="54">
        <v>0</v>
      </c>
      <c r="X27" s="54">
        <f t="shared" si="23"/>
        <v>22538</v>
      </c>
      <c r="Y27" s="54">
        <f t="shared" si="23"/>
        <v>0</v>
      </c>
      <c r="Z27" s="54">
        <f t="shared" si="16"/>
        <v>22538</v>
      </c>
      <c r="AA27" s="54">
        <f t="shared" si="2"/>
        <v>42.468437912191447</v>
      </c>
      <c r="AB27" s="55"/>
      <c r="AC27" s="54">
        <f t="shared" si="6"/>
        <v>30532</v>
      </c>
      <c r="AD27" s="54">
        <f t="shared" si="3"/>
        <v>57.531562087808553</v>
      </c>
      <c r="AE27" s="54">
        <v>22538</v>
      </c>
      <c r="AF27" s="54">
        <f t="shared" si="7"/>
        <v>100</v>
      </c>
      <c r="AG27" s="54">
        <v>0</v>
      </c>
      <c r="AH27" s="54">
        <v>21500</v>
      </c>
      <c r="AI27" s="56">
        <f t="shared" si="8"/>
        <v>21500</v>
      </c>
      <c r="AJ27" s="54">
        <f t="shared" si="4"/>
        <v>95.39444493743899</v>
      </c>
    </row>
    <row r="28" spans="1:36" ht="17.45" customHeight="1">
      <c r="A28" s="144" t="s">
        <v>150</v>
      </c>
      <c r="B28" s="121">
        <v>0</v>
      </c>
      <c r="C28" s="121">
        <v>0</v>
      </c>
      <c r="D28" s="121" t="e">
        <f t="shared" si="0"/>
        <v>#DIV/0!</v>
      </c>
      <c r="E28" s="121">
        <v>0</v>
      </c>
      <c r="F28" s="121" t="e">
        <f t="shared" si="9"/>
        <v>#DIV/0!</v>
      </c>
      <c r="G28" s="121">
        <v>0</v>
      </c>
      <c r="H28" s="54">
        <v>0</v>
      </c>
      <c r="I28" s="54">
        <v>0</v>
      </c>
      <c r="J28" s="54">
        <v>0</v>
      </c>
      <c r="K28" s="54">
        <f t="shared" si="20"/>
        <v>0</v>
      </c>
      <c r="L28" s="54" t="e">
        <f t="shared" si="12"/>
        <v>#DIV/0!</v>
      </c>
      <c r="M28" s="54">
        <v>0</v>
      </c>
      <c r="N28" s="54" t="e">
        <f t="shared" si="13"/>
        <v>#DIV/0!</v>
      </c>
      <c r="O28" s="54">
        <v>0</v>
      </c>
      <c r="P28" s="54" t="e">
        <f t="shared" si="21"/>
        <v>#DIV/0!</v>
      </c>
      <c r="Q28" s="54">
        <f t="shared" si="22"/>
        <v>0</v>
      </c>
      <c r="R28" s="54">
        <v>167900</v>
      </c>
      <c r="S28" s="54">
        <v>0</v>
      </c>
      <c r="T28" s="54">
        <v>12000</v>
      </c>
      <c r="U28" s="54">
        <v>0</v>
      </c>
      <c r="V28" s="54">
        <v>57349</v>
      </c>
      <c r="W28" s="54">
        <v>0</v>
      </c>
      <c r="X28" s="54">
        <f t="shared" si="23"/>
        <v>69349</v>
      </c>
      <c r="Y28" s="54">
        <f t="shared" si="23"/>
        <v>0</v>
      </c>
      <c r="Z28" s="54">
        <f t="shared" si="16"/>
        <v>69349</v>
      </c>
      <c r="AA28" s="54">
        <f t="shared" si="2"/>
        <v>41.303752233472302</v>
      </c>
      <c r="AB28" s="55"/>
      <c r="AC28" s="54">
        <f t="shared" si="6"/>
        <v>98551</v>
      </c>
      <c r="AD28" s="54">
        <f t="shared" si="3"/>
        <v>58.696247766527698</v>
      </c>
      <c r="AE28" s="54">
        <v>61349</v>
      </c>
      <c r="AF28" s="54">
        <f t="shared" si="7"/>
        <v>88.464145121054372</v>
      </c>
      <c r="AG28" s="54">
        <v>0</v>
      </c>
      <c r="AH28" s="54">
        <v>0</v>
      </c>
      <c r="AI28" s="56">
        <f t="shared" si="8"/>
        <v>0</v>
      </c>
      <c r="AJ28" s="54">
        <f t="shared" si="4"/>
        <v>0</v>
      </c>
    </row>
    <row r="29" spans="1:36" s="40" customFormat="1" ht="17.45" customHeight="1">
      <c r="A29" s="176" t="s">
        <v>33</v>
      </c>
      <c r="B29" s="120">
        <f>B9+B16</f>
        <v>10767428.16</v>
      </c>
      <c r="C29" s="120">
        <f>C9+C16</f>
        <v>9771148.3099999987</v>
      </c>
      <c r="D29" s="120">
        <f t="shared" si="0"/>
        <v>90.747281196626986</v>
      </c>
      <c r="E29" s="119">
        <f>E9+E16</f>
        <v>9771148.3099999987</v>
      </c>
      <c r="F29" s="120">
        <f t="shared" si="9"/>
        <v>100</v>
      </c>
      <c r="G29" s="119">
        <f>G9+G16</f>
        <v>0</v>
      </c>
      <c r="H29" s="49">
        <f>H9+H16</f>
        <v>11414155.790000001</v>
      </c>
      <c r="I29" s="49">
        <f>I9+I16</f>
        <v>10282248.52</v>
      </c>
      <c r="J29" s="49">
        <f>J9+J16</f>
        <v>71240.7</v>
      </c>
      <c r="K29" s="49">
        <f>K9+K16</f>
        <v>10353489.219999999</v>
      </c>
      <c r="L29" s="49">
        <f t="shared" si="12"/>
        <v>90.707446178987169</v>
      </c>
      <c r="M29" s="49">
        <f>M9+M16</f>
        <v>10324819.220000001</v>
      </c>
      <c r="N29" s="49">
        <f t="shared" si="13"/>
        <v>90.456266849324308</v>
      </c>
      <c r="O29" s="49">
        <f>O9+O16</f>
        <v>10222415.82</v>
      </c>
      <c r="P29" s="49">
        <f t="shared" si="21"/>
        <v>99.008182150040582</v>
      </c>
      <c r="Q29" s="49">
        <f t="shared" ref="Q29:W29" si="30">Q9+Q16</f>
        <v>102403.40000000005</v>
      </c>
      <c r="R29" s="49">
        <f t="shared" si="30"/>
        <v>9199453.5800000001</v>
      </c>
      <c r="S29" s="49">
        <f t="shared" si="30"/>
        <v>4158682.459999999</v>
      </c>
      <c r="T29" s="49">
        <f t="shared" si="30"/>
        <v>1743091.2999999998</v>
      </c>
      <c r="U29" s="49">
        <f t="shared" si="30"/>
        <v>0</v>
      </c>
      <c r="V29" s="49">
        <f t="shared" si="30"/>
        <v>509385.79999999993</v>
      </c>
      <c r="W29" s="49">
        <f t="shared" si="30"/>
        <v>0</v>
      </c>
      <c r="X29" s="49">
        <f>T29+V29</f>
        <v>2252477.0999999996</v>
      </c>
      <c r="Y29" s="49">
        <f>U29+W29</f>
        <v>0</v>
      </c>
      <c r="Z29" s="49">
        <f>X29+Y29</f>
        <v>2252477.0999999996</v>
      </c>
      <c r="AA29" s="49">
        <f t="shared" si="2"/>
        <v>24.48490098256466</v>
      </c>
      <c r="AB29" s="60"/>
      <c r="AC29" s="49">
        <f t="shared" si="6"/>
        <v>6946976.4800000004</v>
      </c>
      <c r="AD29" s="49">
        <f t="shared" si="3"/>
        <v>75.515099017435332</v>
      </c>
      <c r="AE29" s="49">
        <f>AE9+AE16</f>
        <v>2138762.5</v>
      </c>
      <c r="AF29" s="49">
        <f t="shared" si="7"/>
        <v>94.951575756308486</v>
      </c>
      <c r="AG29" s="49">
        <f>AG9+AG16</f>
        <v>39850</v>
      </c>
      <c r="AH29" s="49">
        <f>AH9+AH16</f>
        <v>237010.5</v>
      </c>
      <c r="AI29" s="48">
        <f t="shared" si="8"/>
        <v>276860.5</v>
      </c>
      <c r="AJ29" s="49">
        <f t="shared" si="4"/>
        <v>12.944892198175348</v>
      </c>
    </row>
    <row r="30" spans="1:36" ht="17.45" customHeight="1">
      <c r="H30" s="65"/>
      <c r="I30" s="65"/>
      <c r="J30" s="65"/>
      <c r="K30" s="65"/>
      <c r="L30" s="65"/>
      <c r="R30" s="65"/>
      <c r="AF30" s="67"/>
    </row>
    <row r="32" spans="1:36" s="129" customFormat="1" ht="17.45" customHeight="1">
      <c r="A32" s="128" t="s">
        <v>58</v>
      </c>
      <c r="C32" s="221"/>
      <c r="D32" s="221"/>
      <c r="M32" s="221"/>
      <c r="N32" s="221"/>
      <c r="T32" s="130"/>
      <c r="U32" s="130"/>
      <c r="V32" s="130"/>
      <c r="AA32" s="131"/>
      <c r="AB32" s="132"/>
      <c r="AC32" s="222" t="s">
        <v>37</v>
      </c>
      <c r="AD32" s="222"/>
      <c r="AE32" s="221" t="s">
        <v>38</v>
      </c>
      <c r="AF32" s="221"/>
    </row>
    <row r="33" spans="1:44" s="129" customFormat="1" ht="21" customHeight="1">
      <c r="A33" s="133" t="s">
        <v>117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L33" s="131"/>
      <c r="AM33" s="132"/>
      <c r="AN33" s="132"/>
      <c r="AO33" s="132"/>
      <c r="AP33" s="131"/>
      <c r="AQ33" s="131"/>
    </row>
    <row r="34" spans="1:44" s="129" customFormat="1" ht="21" customHeight="1">
      <c r="A34" s="133" t="s">
        <v>116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</row>
    <row r="35" spans="1:44" s="129" customFormat="1" ht="21" customHeight="1">
      <c r="A35" s="133" t="s">
        <v>151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</row>
    <row r="36" spans="1:44" s="129" customFormat="1" ht="21" customHeight="1">
      <c r="A36" s="134" t="s">
        <v>127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</row>
    <row r="37" spans="1:44" s="129" customFormat="1" ht="21" customHeight="1">
      <c r="A37" s="134" t="s">
        <v>128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</row>
    <row r="38" spans="1:44" s="129" customFormat="1" ht="21" customHeight="1">
      <c r="A38" s="134" t="s">
        <v>129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</row>
    <row r="39" spans="1:44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</row>
    <row r="40" spans="1:44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</row>
    <row r="41" spans="1:44" s="129" customFormat="1" ht="21" customHeight="1">
      <c r="A41" s="134" t="s">
        <v>130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</row>
    <row r="42" spans="1:44" s="129" customFormat="1" ht="21" customHeight="1">
      <c r="A42" s="134" t="s">
        <v>131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</row>
    <row r="43" spans="1:44" s="129" customFormat="1" ht="21" customHeight="1">
      <c r="A43" s="134" t="s">
        <v>132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</row>
    <row r="44" spans="1:44" s="129" customFormat="1" ht="21" customHeight="1">
      <c r="A44" s="134" t="s">
        <v>133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</row>
    <row r="45" spans="1:44" s="129" customFormat="1" ht="21" customHeight="1">
      <c r="A45" s="134" t="s">
        <v>137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</row>
    <row r="46" spans="1:44" s="129" customFormat="1" ht="21" customHeight="1">
      <c r="A46" s="134" t="s">
        <v>138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</row>
    <row r="47" spans="1:44" s="129" customFormat="1" ht="21" customHeight="1">
      <c r="A47" s="136" t="s">
        <v>139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</row>
    <row r="48" spans="1:44" ht="21" customHeight="1">
      <c r="A48" s="112" t="s">
        <v>76</v>
      </c>
      <c r="E48" s="57"/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69"/>
      <c r="AL48" s="69"/>
      <c r="AM48" s="69"/>
      <c r="AN48" s="69"/>
      <c r="AO48" s="69"/>
      <c r="AP48" s="69"/>
      <c r="AQ48" s="69"/>
      <c r="AR48" s="69"/>
    </row>
    <row r="49" spans="8:36" ht="17.45" customHeight="1"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8:36" ht="17.45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AC32:AD32"/>
    <mergeCell ref="AE32:AF32"/>
    <mergeCell ref="AG5:AJ5"/>
    <mergeCell ref="T6:U6"/>
    <mergeCell ref="V6:W6"/>
    <mergeCell ref="X6:Y6"/>
    <mergeCell ref="Z6:Z7"/>
    <mergeCell ref="AE6:AF6"/>
    <mergeCell ref="AI6:AJ6"/>
    <mergeCell ref="V5:W5"/>
    <mergeCell ref="X5:AA5"/>
    <mergeCell ref="AB5:AB6"/>
    <mergeCell ref="AC5:AD5"/>
    <mergeCell ref="AE5:AF5"/>
    <mergeCell ref="H4:Q4"/>
    <mergeCell ref="I5:L5"/>
    <mergeCell ref="M5:N5"/>
    <mergeCell ref="O5:P5"/>
    <mergeCell ref="I6:J6"/>
    <mergeCell ref="K6:K7"/>
    <mergeCell ref="M6:N6"/>
    <mergeCell ref="O6:P6"/>
    <mergeCell ref="R4:AJ4"/>
    <mergeCell ref="T5:U5"/>
    <mergeCell ref="V8:W8"/>
    <mergeCell ref="X8:AA8"/>
    <mergeCell ref="AC8:AD8"/>
    <mergeCell ref="AE8:AF8"/>
    <mergeCell ref="AG8:AJ8"/>
    <mergeCell ref="C32:D32"/>
    <mergeCell ref="C8:D8"/>
    <mergeCell ref="E8:F8"/>
    <mergeCell ref="T8:U8"/>
    <mergeCell ref="K8:L8"/>
    <mergeCell ref="M8:N8"/>
    <mergeCell ref="O8:P8"/>
    <mergeCell ref="M32:N32"/>
    <mergeCell ref="A4:A8"/>
    <mergeCell ref="C5:D5"/>
    <mergeCell ref="E5:F5"/>
    <mergeCell ref="C6:D6"/>
    <mergeCell ref="E6:F6"/>
    <mergeCell ref="B4:G4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10</vt:i4>
      </vt:variant>
    </vt:vector>
  </HeadingPairs>
  <TitlesOfParts>
    <vt:vector size="20" baseType="lpstr">
      <vt:lpstr>รพร.สระแก้ว</vt:lpstr>
      <vt:lpstr>รพ.คลองหาด</vt:lpstr>
      <vt:lpstr>รพ.ตาพระยา</vt:lpstr>
      <vt:lpstr>รพ.วังน้ำเย็น</vt:lpstr>
      <vt:lpstr>รพ.วัฒนานคร</vt:lpstr>
      <vt:lpstr>รพ.อรัญประเทศ</vt:lpstr>
      <vt:lpstr>รพ.เขาฉกรรจ์</vt:lpstr>
      <vt:lpstr>รพ.วังสมบูรณ์</vt:lpstr>
      <vt:lpstr>รพ.โคกสูง</vt:lpstr>
      <vt:lpstr>ฟอร์ม</vt:lpstr>
      <vt:lpstr>ฟอร์ม!Print_Titles</vt:lpstr>
      <vt:lpstr>รพ.เขาฉกรรจ์!Print_Titles</vt:lpstr>
      <vt:lpstr>รพ.คลองหาด!Print_Titles</vt:lpstr>
      <vt:lpstr>รพ.โคกสูง!Print_Titles</vt:lpstr>
      <vt:lpstr>รพ.ตาพระยา!Print_Titles</vt:lpstr>
      <vt:lpstr>รพ.วังน้ำเย็น!Print_Titles</vt:lpstr>
      <vt:lpstr>รพ.วังสมบูรณ์!Print_Titles</vt:lpstr>
      <vt:lpstr>รพ.วัฒนานคร!Print_Titles</vt:lpstr>
      <vt:lpstr>รพ.อรัญประเทศ!Print_Titles</vt:lpstr>
      <vt:lpstr>รพร.สระแก้ว!Print_Titles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2020-06-26T08:15:39Z</cp:lastPrinted>
  <dcterms:created xsi:type="dcterms:W3CDTF">2018-12-21T03:08:07Z</dcterms:created>
  <dcterms:modified xsi:type="dcterms:W3CDTF">2021-01-28T08:54:25Z</dcterms:modified>
</cp:coreProperties>
</file>