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สูตรข้อมูล" sheetId="1" r:id="rId1"/>
    <sheet name="Risk7Plus R6 ก.ย.2564" sheetId="2" r:id="rId2"/>
  </sheets>
  <externalReferences>
    <externalReference r:id="rId3"/>
  </externalReferences>
  <definedNames>
    <definedName name="_xlnm._FilterDatabase" localSheetId="1" hidden="1">'Risk7Plus R6 ก.ย.2564'!$A$4:$AD$77</definedName>
    <definedName name="_xlnm._FilterDatabase" localSheetId="0" hidden="1">สูตรข้อมูล!$A$3:$BB$76</definedName>
    <definedName name="_xlnm.Print_Titles" localSheetId="1">'Risk7Plus R6 ก.ย.2564'!$1:$4</definedName>
  </definedNames>
  <calcPr calcId="144525"/>
</workbook>
</file>

<file path=xl/calcChain.xml><?xml version="1.0" encoding="utf-8"?>
<calcChain xmlns="http://schemas.openxmlformats.org/spreadsheetml/2006/main">
  <c r="AA77" i="2" l="1"/>
  <c r="Z77" i="2"/>
  <c r="Y77" i="2"/>
  <c r="X77" i="2"/>
  <c r="W77" i="2"/>
  <c r="V77" i="2"/>
  <c r="U77" i="2"/>
  <c r="AD77" i="2" s="1"/>
  <c r="T77" i="2"/>
  <c r="S77" i="2"/>
  <c r="M77" i="2"/>
  <c r="P77" i="2" s="1"/>
  <c r="L77" i="2"/>
  <c r="Q77" i="2" s="1"/>
  <c r="K77" i="2"/>
  <c r="J77" i="2"/>
  <c r="I77" i="2"/>
  <c r="N77" i="2" s="1"/>
  <c r="AD76" i="2"/>
  <c r="AA76" i="2"/>
  <c r="Z76" i="2"/>
  <c r="Y76" i="2"/>
  <c r="X76" i="2"/>
  <c r="W76" i="2"/>
  <c r="V76" i="2"/>
  <c r="U76" i="2"/>
  <c r="AB76" i="2" s="1"/>
  <c r="T76" i="2"/>
  <c r="S76" i="2"/>
  <c r="M76" i="2"/>
  <c r="P76" i="2" s="1"/>
  <c r="L76" i="2"/>
  <c r="Q76" i="2" s="1"/>
  <c r="K76" i="2"/>
  <c r="J76" i="2"/>
  <c r="I76" i="2"/>
  <c r="N76" i="2" s="1"/>
  <c r="AB75" i="2"/>
  <c r="AA75" i="2"/>
  <c r="Z75" i="2"/>
  <c r="Y75" i="2"/>
  <c r="X75" i="2"/>
  <c r="W75" i="2"/>
  <c r="V75" i="2"/>
  <c r="AD75" i="2" s="1"/>
  <c r="U75" i="2"/>
  <c r="T75" i="2"/>
  <c r="S75" i="2"/>
  <c r="Q75" i="2"/>
  <c r="P75" i="2"/>
  <c r="O75" i="2"/>
  <c r="M75" i="2"/>
  <c r="L75" i="2"/>
  <c r="K75" i="2"/>
  <c r="J75" i="2"/>
  <c r="I75" i="2"/>
  <c r="N75" i="2" s="1"/>
  <c r="R75" i="2" s="1"/>
  <c r="AC75" i="2" s="1"/>
  <c r="AA74" i="2"/>
  <c r="Z74" i="2"/>
  <c r="Y74" i="2"/>
  <c r="AB74" i="2" s="1"/>
  <c r="X74" i="2"/>
  <c r="W74" i="2"/>
  <c r="V74" i="2"/>
  <c r="U74" i="2"/>
  <c r="AD74" i="2" s="1"/>
  <c r="T74" i="2"/>
  <c r="S74" i="2"/>
  <c r="O74" i="2"/>
  <c r="N74" i="2"/>
  <c r="M74" i="2"/>
  <c r="Q74" i="2" s="1"/>
  <c r="L74" i="2"/>
  <c r="K74" i="2"/>
  <c r="J74" i="2"/>
  <c r="I74" i="2"/>
  <c r="AA73" i="2"/>
  <c r="Z73" i="2"/>
  <c r="Y73" i="2"/>
  <c r="X73" i="2"/>
  <c r="AD73" i="2" s="1"/>
  <c r="W73" i="2"/>
  <c r="AB73" i="2" s="1"/>
  <c r="V73" i="2"/>
  <c r="U73" i="2"/>
  <c r="T73" i="2"/>
  <c r="S73" i="2"/>
  <c r="M73" i="2"/>
  <c r="P73" i="2" s="1"/>
  <c r="L73" i="2"/>
  <c r="Q73" i="2" s="1"/>
  <c r="K73" i="2"/>
  <c r="N73" i="2" s="1"/>
  <c r="J73" i="2"/>
  <c r="I73" i="2"/>
  <c r="AA72" i="2"/>
  <c r="Z72" i="2"/>
  <c r="Y72" i="2"/>
  <c r="X72" i="2"/>
  <c r="W72" i="2"/>
  <c r="V72" i="2"/>
  <c r="AB72" i="2" s="1"/>
  <c r="U72" i="2"/>
  <c r="AD72" i="2" s="1"/>
  <c r="T72" i="2"/>
  <c r="S72" i="2"/>
  <c r="P72" i="2"/>
  <c r="M72" i="2"/>
  <c r="O72" i="2" s="1"/>
  <c r="L72" i="2"/>
  <c r="Q72" i="2" s="1"/>
  <c r="K72" i="2"/>
  <c r="J72" i="2"/>
  <c r="I72" i="2"/>
  <c r="N72" i="2" s="1"/>
  <c r="R72" i="2" s="1"/>
  <c r="AA71" i="2"/>
  <c r="Z71" i="2"/>
  <c r="Y71" i="2"/>
  <c r="X71" i="2"/>
  <c r="W71" i="2"/>
  <c r="V71" i="2"/>
  <c r="U71" i="2"/>
  <c r="AD71" i="2" s="1"/>
  <c r="T71" i="2"/>
  <c r="S71" i="2"/>
  <c r="O71" i="2"/>
  <c r="N71" i="2"/>
  <c r="M71" i="2"/>
  <c r="L71" i="2"/>
  <c r="Q71" i="2" s="1"/>
  <c r="K71" i="2"/>
  <c r="J71" i="2"/>
  <c r="I71" i="2"/>
  <c r="AD70" i="2"/>
  <c r="AA70" i="2"/>
  <c r="Z70" i="2"/>
  <c r="Y70" i="2"/>
  <c r="X70" i="2"/>
  <c r="W70" i="2"/>
  <c r="V70" i="2"/>
  <c r="U70" i="2"/>
  <c r="AB70" i="2" s="1"/>
  <c r="T70" i="2"/>
  <c r="S70" i="2"/>
  <c r="M70" i="2"/>
  <c r="P70" i="2" s="1"/>
  <c r="L70" i="2"/>
  <c r="Q70" i="2" s="1"/>
  <c r="K70" i="2"/>
  <c r="J70" i="2"/>
  <c r="N70" i="2" s="1"/>
  <c r="I70" i="2"/>
  <c r="AB69" i="2"/>
  <c r="AA69" i="2"/>
  <c r="Z69" i="2"/>
  <c r="Y69" i="2"/>
  <c r="X69" i="2"/>
  <c r="W69" i="2"/>
  <c r="V69" i="2"/>
  <c r="AD69" i="2" s="1"/>
  <c r="U69" i="2"/>
  <c r="T69" i="2"/>
  <c r="S69" i="2"/>
  <c r="Q69" i="2"/>
  <c r="P69" i="2"/>
  <c r="O69" i="2"/>
  <c r="M69" i="2"/>
  <c r="L69" i="2"/>
  <c r="K69" i="2"/>
  <c r="J69" i="2"/>
  <c r="I69" i="2"/>
  <c r="N69" i="2" s="1"/>
  <c r="R69" i="2" s="1"/>
  <c r="AC69" i="2" s="1"/>
  <c r="AA68" i="2"/>
  <c r="Z68" i="2"/>
  <c r="Y68" i="2"/>
  <c r="AB68" i="2" s="1"/>
  <c r="X68" i="2"/>
  <c r="W68" i="2"/>
  <c r="V68" i="2"/>
  <c r="U68" i="2"/>
  <c r="AD68" i="2" s="1"/>
  <c r="T68" i="2"/>
  <c r="S68" i="2"/>
  <c r="O68" i="2"/>
  <c r="N68" i="2"/>
  <c r="M68" i="2"/>
  <c r="Q68" i="2" s="1"/>
  <c r="L68" i="2"/>
  <c r="K68" i="2"/>
  <c r="J68" i="2"/>
  <c r="I68" i="2"/>
  <c r="AA67" i="2"/>
  <c r="Z67" i="2"/>
  <c r="Y67" i="2"/>
  <c r="X67" i="2"/>
  <c r="AD67" i="2" s="1"/>
  <c r="W67" i="2"/>
  <c r="AB67" i="2" s="1"/>
  <c r="V67" i="2"/>
  <c r="U67" i="2"/>
  <c r="T67" i="2"/>
  <c r="S67" i="2"/>
  <c r="M67" i="2"/>
  <c r="P67" i="2" s="1"/>
  <c r="L67" i="2"/>
  <c r="Q67" i="2" s="1"/>
  <c r="K67" i="2"/>
  <c r="N67" i="2" s="1"/>
  <c r="J67" i="2"/>
  <c r="I67" i="2"/>
  <c r="AA66" i="2"/>
  <c r="Z66" i="2"/>
  <c r="Y66" i="2"/>
  <c r="X66" i="2"/>
  <c r="W66" i="2"/>
  <c r="V66" i="2"/>
  <c r="AB66" i="2" s="1"/>
  <c r="U66" i="2"/>
  <c r="AD66" i="2" s="1"/>
  <c r="T66" i="2"/>
  <c r="S66" i="2"/>
  <c r="P66" i="2"/>
  <c r="M66" i="2"/>
  <c r="O66" i="2" s="1"/>
  <c r="L66" i="2"/>
  <c r="Q66" i="2" s="1"/>
  <c r="K66" i="2"/>
  <c r="J66" i="2"/>
  <c r="I66" i="2"/>
  <c r="N66" i="2" s="1"/>
  <c r="R66" i="2" s="1"/>
  <c r="AA65" i="2"/>
  <c r="Z65" i="2"/>
  <c r="Y65" i="2"/>
  <c r="X65" i="2"/>
  <c r="W65" i="2"/>
  <c r="V65" i="2"/>
  <c r="U65" i="2"/>
  <c r="AD65" i="2" s="1"/>
  <c r="T65" i="2"/>
  <c r="S65" i="2"/>
  <c r="P65" i="2"/>
  <c r="O65" i="2"/>
  <c r="N65" i="2"/>
  <c r="R65" i="2" s="1"/>
  <c r="M65" i="2"/>
  <c r="L65" i="2"/>
  <c r="Q65" i="2" s="1"/>
  <c r="K65" i="2"/>
  <c r="J65" i="2"/>
  <c r="I65" i="2"/>
  <c r="AD64" i="2"/>
  <c r="AA64" i="2"/>
  <c r="Z64" i="2"/>
  <c r="Y64" i="2"/>
  <c r="X64" i="2"/>
  <c r="W64" i="2"/>
  <c r="V64" i="2"/>
  <c r="U64" i="2"/>
  <c r="AB64" i="2" s="1"/>
  <c r="T64" i="2"/>
  <c r="S64" i="2"/>
  <c r="N64" i="2"/>
  <c r="M64" i="2"/>
  <c r="P64" i="2" s="1"/>
  <c r="L64" i="2"/>
  <c r="Q64" i="2" s="1"/>
  <c r="K64" i="2"/>
  <c r="J64" i="2"/>
  <c r="I64" i="2"/>
  <c r="AB63" i="2"/>
  <c r="AA63" i="2"/>
  <c r="Z63" i="2"/>
  <c r="Y63" i="2"/>
  <c r="X63" i="2"/>
  <c r="W63" i="2"/>
  <c r="V63" i="2"/>
  <c r="AD63" i="2" s="1"/>
  <c r="U63" i="2"/>
  <c r="T63" i="2"/>
  <c r="S63" i="2"/>
  <c r="Q63" i="2"/>
  <c r="P63" i="2"/>
  <c r="O63" i="2"/>
  <c r="M63" i="2"/>
  <c r="L63" i="2"/>
  <c r="K63" i="2"/>
  <c r="J63" i="2"/>
  <c r="I63" i="2"/>
  <c r="N63" i="2" s="1"/>
  <c r="R63" i="2" s="1"/>
  <c r="AC63" i="2" s="1"/>
  <c r="AA62" i="2"/>
  <c r="Z62" i="2"/>
  <c r="Y62" i="2"/>
  <c r="X62" i="2"/>
  <c r="W62" i="2"/>
  <c r="V62" i="2"/>
  <c r="AB62" i="2" s="1"/>
  <c r="U62" i="2"/>
  <c r="AD62" i="2" s="1"/>
  <c r="T62" i="2"/>
  <c r="S62" i="2"/>
  <c r="O62" i="2"/>
  <c r="N62" i="2"/>
  <c r="M62" i="2"/>
  <c r="Q62" i="2" s="1"/>
  <c r="L62" i="2"/>
  <c r="K62" i="2"/>
  <c r="J62" i="2"/>
  <c r="I62" i="2"/>
  <c r="AA61" i="2"/>
  <c r="Z61" i="2"/>
  <c r="Y61" i="2"/>
  <c r="X61" i="2"/>
  <c r="AD61" i="2" s="1"/>
  <c r="W61" i="2"/>
  <c r="AB61" i="2" s="1"/>
  <c r="V61" i="2"/>
  <c r="U61" i="2"/>
  <c r="T61" i="2"/>
  <c r="S61" i="2"/>
  <c r="M61" i="2"/>
  <c r="P61" i="2" s="1"/>
  <c r="L61" i="2"/>
  <c r="Q61" i="2" s="1"/>
  <c r="K61" i="2"/>
  <c r="N61" i="2" s="1"/>
  <c r="J61" i="2"/>
  <c r="I61" i="2"/>
  <c r="AA60" i="2"/>
  <c r="Z60" i="2"/>
  <c r="Y60" i="2"/>
  <c r="X60" i="2"/>
  <c r="W60" i="2"/>
  <c r="V60" i="2"/>
  <c r="AB60" i="2" s="1"/>
  <c r="U60" i="2"/>
  <c r="AD60" i="2" s="1"/>
  <c r="T60" i="2"/>
  <c r="S60" i="2"/>
  <c r="P60" i="2"/>
  <c r="M60" i="2"/>
  <c r="O60" i="2" s="1"/>
  <c r="L60" i="2"/>
  <c r="Q60" i="2" s="1"/>
  <c r="K60" i="2"/>
  <c r="J60" i="2"/>
  <c r="I60" i="2"/>
  <c r="N60" i="2" s="1"/>
  <c r="R60" i="2" s="1"/>
  <c r="AA59" i="2"/>
  <c r="Z59" i="2"/>
  <c r="Y59" i="2"/>
  <c r="X59" i="2"/>
  <c r="W59" i="2"/>
  <c r="V59" i="2"/>
  <c r="U59" i="2"/>
  <c r="AD59" i="2" s="1"/>
  <c r="T59" i="2"/>
  <c r="S59" i="2"/>
  <c r="P59" i="2"/>
  <c r="O59" i="2"/>
  <c r="N59" i="2"/>
  <c r="R59" i="2" s="1"/>
  <c r="M59" i="2"/>
  <c r="L59" i="2"/>
  <c r="Q59" i="2" s="1"/>
  <c r="K59" i="2"/>
  <c r="J59" i="2"/>
  <c r="I59" i="2"/>
  <c r="AD58" i="2"/>
  <c r="AA58" i="2"/>
  <c r="Z58" i="2"/>
  <c r="Y58" i="2"/>
  <c r="X58" i="2"/>
  <c r="W58" i="2"/>
  <c r="V58" i="2"/>
  <c r="U58" i="2"/>
  <c r="AB58" i="2" s="1"/>
  <c r="T58" i="2"/>
  <c r="S58" i="2"/>
  <c r="N58" i="2"/>
  <c r="M58" i="2"/>
  <c r="P58" i="2" s="1"/>
  <c r="L58" i="2"/>
  <c r="Q58" i="2" s="1"/>
  <c r="K58" i="2"/>
  <c r="J58" i="2"/>
  <c r="I58" i="2"/>
  <c r="AB57" i="2"/>
  <c r="AA57" i="2"/>
  <c r="Z57" i="2"/>
  <c r="Y57" i="2"/>
  <c r="X57" i="2"/>
  <c r="W57" i="2"/>
  <c r="V57" i="2"/>
  <c r="AD57" i="2" s="1"/>
  <c r="U57" i="2"/>
  <c r="T57" i="2"/>
  <c r="S57" i="2"/>
  <c r="Q57" i="2"/>
  <c r="P57" i="2"/>
  <c r="M57" i="2"/>
  <c r="L57" i="2"/>
  <c r="O57" i="2" s="1"/>
  <c r="K57" i="2"/>
  <c r="J57" i="2"/>
  <c r="I57" i="2"/>
  <c r="N57" i="2" s="1"/>
  <c r="R57" i="2" s="1"/>
  <c r="AC57" i="2" s="1"/>
  <c r="AA56" i="2"/>
  <c r="Z56" i="2"/>
  <c r="Y56" i="2"/>
  <c r="X56" i="2"/>
  <c r="W56" i="2"/>
  <c r="V56" i="2"/>
  <c r="U56" i="2"/>
  <c r="AD56" i="2" s="1"/>
  <c r="T56" i="2"/>
  <c r="S56" i="2"/>
  <c r="O56" i="2"/>
  <c r="N56" i="2"/>
  <c r="M56" i="2"/>
  <c r="Q56" i="2" s="1"/>
  <c r="L56" i="2"/>
  <c r="K56" i="2"/>
  <c r="J56" i="2"/>
  <c r="I56" i="2"/>
  <c r="AA55" i="2"/>
  <c r="Z55" i="2"/>
  <c r="Y55" i="2"/>
  <c r="X55" i="2"/>
  <c r="AD55" i="2" s="1"/>
  <c r="W55" i="2"/>
  <c r="AB55" i="2" s="1"/>
  <c r="V55" i="2"/>
  <c r="U55" i="2"/>
  <c r="T55" i="2"/>
  <c r="S55" i="2"/>
  <c r="M55" i="2"/>
  <c r="P55" i="2" s="1"/>
  <c r="L55" i="2"/>
  <c r="Q55" i="2" s="1"/>
  <c r="K55" i="2"/>
  <c r="N55" i="2" s="1"/>
  <c r="J55" i="2"/>
  <c r="I55" i="2"/>
  <c r="AA54" i="2"/>
  <c r="Z54" i="2"/>
  <c r="Y54" i="2"/>
  <c r="X54" i="2"/>
  <c r="W54" i="2"/>
  <c r="V54" i="2"/>
  <c r="AD54" i="2" s="1"/>
  <c r="U54" i="2"/>
  <c r="T54" i="2"/>
  <c r="S54" i="2"/>
  <c r="P54" i="2"/>
  <c r="M54" i="2"/>
  <c r="O54" i="2" s="1"/>
  <c r="L54" i="2"/>
  <c r="Q54" i="2" s="1"/>
  <c r="K54" i="2"/>
  <c r="J54" i="2"/>
  <c r="I54" i="2"/>
  <c r="N54" i="2" s="1"/>
  <c r="R54" i="2" s="1"/>
  <c r="AA53" i="2"/>
  <c r="Z53" i="2"/>
  <c r="Y53" i="2"/>
  <c r="X53" i="2"/>
  <c r="W53" i="2"/>
  <c r="V53" i="2"/>
  <c r="U53" i="2"/>
  <c r="AD53" i="2" s="1"/>
  <c r="T53" i="2"/>
  <c r="S53" i="2"/>
  <c r="P53" i="2"/>
  <c r="O53" i="2"/>
  <c r="N53" i="2"/>
  <c r="R53" i="2" s="1"/>
  <c r="M53" i="2"/>
  <c r="L53" i="2"/>
  <c r="Q53" i="2" s="1"/>
  <c r="K53" i="2"/>
  <c r="J53" i="2"/>
  <c r="I53" i="2"/>
  <c r="AD52" i="2"/>
  <c r="AA52" i="2"/>
  <c r="Z52" i="2"/>
  <c r="Y52" i="2"/>
  <c r="X52" i="2"/>
  <c r="W52" i="2"/>
  <c r="V52" i="2"/>
  <c r="U52" i="2"/>
  <c r="AB52" i="2" s="1"/>
  <c r="T52" i="2"/>
  <c r="S52" i="2"/>
  <c r="N52" i="2"/>
  <c r="M52" i="2"/>
  <c r="P52" i="2" s="1"/>
  <c r="L52" i="2"/>
  <c r="Q52" i="2" s="1"/>
  <c r="K52" i="2"/>
  <c r="J52" i="2"/>
  <c r="I52" i="2"/>
  <c r="AB51" i="2"/>
  <c r="AA51" i="2"/>
  <c r="Z51" i="2"/>
  <c r="Y51" i="2"/>
  <c r="X51" i="2"/>
  <c r="W51" i="2"/>
  <c r="V51" i="2"/>
  <c r="AD51" i="2" s="1"/>
  <c r="U51" i="2"/>
  <c r="T51" i="2"/>
  <c r="S51" i="2"/>
  <c r="Q51" i="2"/>
  <c r="P51" i="2"/>
  <c r="M51" i="2"/>
  <c r="L51" i="2"/>
  <c r="O51" i="2" s="1"/>
  <c r="K51" i="2"/>
  <c r="J51" i="2"/>
  <c r="I51" i="2"/>
  <c r="N51" i="2" s="1"/>
  <c r="R51" i="2" s="1"/>
  <c r="AC51" i="2" s="1"/>
  <c r="AA50" i="2"/>
  <c r="Z50" i="2"/>
  <c r="Y50" i="2"/>
  <c r="X50" i="2"/>
  <c r="W50" i="2"/>
  <c r="V50" i="2"/>
  <c r="U50" i="2"/>
  <c r="AD50" i="2" s="1"/>
  <c r="T50" i="2"/>
  <c r="S50" i="2"/>
  <c r="P50" i="2"/>
  <c r="O50" i="2"/>
  <c r="N50" i="2"/>
  <c r="R50" i="2" s="1"/>
  <c r="M50" i="2"/>
  <c r="Q50" i="2" s="1"/>
  <c r="L50" i="2"/>
  <c r="K50" i="2"/>
  <c r="J50" i="2"/>
  <c r="I50" i="2"/>
  <c r="AA49" i="2"/>
  <c r="Z49" i="2"/>
  <c r="Y49" i="2"/>
  <c r="X49" i="2"/>
  <c r="AD49" i="2" s="1"/>
  <c r="W49" i="2"/>
  <c r="AB49" i="2" s="1"/>
  <c r="V49" i="2"/>
  <c r="U49" i="2"/>
  <c r="T49" i="2"/>
  <c r="S49" i="2"/>
  <c r="N49" i="2"/>
  <c r="M49" i="2"/>
  <c r="P49" i="2" s="1"/>
  <c r="L49" i="2"/>
  <c r="Q49" i="2" s="1"/>
  <c r="K49" i="2"/>
  <c r="J49" i="2"/>
  <c r="I49" i="2"/>
  <c r="AA48" i="2"/>
  <c r="Z48" i="2"/>
  <c r="Y48" i="2"/>
  <c r="X48" i="2"/>
  <c r="W48" i="2"/>
  <c r="V48" i="2"/>
  <c r="AD48" i="2" s="1"/>
  <c r="U48" i="2"/>
  <c r="T48" i="2"/>
  <c r="S48" i="2"/>
  <c r="P48" i="2"/>
  <c r="M48" i="2"/>
  <c r="O48" i="2" s="1"/>
  <c r="L48" i="2"/>
  <c r="Q48" i="2" s="1"/>
  <c r="K48" i="2"/>
  <c r="J48" i="2"/>
  <c r="I48" i="2"/>
  <c r="N48" i="2" s="1"/>
  <c r="R48" i="2" s="1"/>
  <c r="AA47" i="2"/>
  <c r="Z47" i="2"/>
  <c r="Y47" i="2"/>
  <c r="X47" i="2"/>
  <c r="W47" i="2"/>
  <c r="V47" i="2"/>
  <c r="U47" i="2"/>
  <c r="AD47" i="2" s="1"/>
  <c r="T47" i="2"/>
  <c r="S47" i="2"/>
  <c r="P47" i="2"/>
  <c r="O47" i="2"/>
  <c r="N47" i="2"/>
  <c r="R47" i="2" s="1"/>
  <c r="M47" i="2"/>
  <c r="L47" i="2"/>
  <c r="Q47" i="2" s="1"/>
  <c r="K47" i="2"/>
  <c r="J47" i="2"/>
  <c r="I47" i="2"/>
  <c r="AD46" i="2"/>
  <c r="AA46" i="2"/>
  <c r="Z46" i="2"/>
  <c r="Y46" i="2"/>
  <c r="X46" i="2"/>
  <c r="W46" i="2"/>
  <c r="V46" i="2"/>
  <c r="U46" i="2"/>
  <c r="AB46" i="2" s="1"/>
  <c r="T46" i="2"/>
  <c r="S46" i="2"/>
  <c r="N46" i="2"/>
  <c r="M46" i="2"/>
  <c r="P46" i="2" s="1"/>
  <c r="L46" i="2"/>
  <c r="Q46" i="2" s="1"/>
  <c r="K46" i="2"/>
  <c r="J46" i="2"/>
  <c r="I46" i="2"/>
  <c r="AB45" i="2"/>
  <c r="AA45" i="2"/>
  <c r="Z45" i="2"/>
  <c r="Y45" i="2"/>
  <c r="X45" i="2"/>
  <c r="W45" i="2"/>
  <c r="V45" i="2"/>
  <c r="AD45" i="2" s="1"/>
  <c r="U45" i="2"/>
  <c r="T45" i="2"/>
  <c r="S45" i="2"/>
  <c r="Q45" i="2"/>
  <c r="P45" i="2"/>
  <c r="M45" i="2"/>
  <c r="L45" i="2"/>
  <c r="O45" i="2" s="1"/>
  <c r="K45" i="2"/>
  <c r="J45" i="2"/>
  <c r="I45" i="2"/>
  <c r="N45" i="2" s="1"/>
  <c r="R45" i="2" s="1"/>
  <c r="AC45" i="2" s="1"/>
  <c r="AA44" i="2"/>
  <c r="Z44" i="2"/>
  <c r="Y44" i="2"/>
  <c r="X44" i="2"/>
  <c r="W44" i="2"/>
  <c r="V44" i="2"/>
  <c r="U44" i="2"/>
  <c r="AD44" i="2" s="1"/>
  <c r="T44" i="2"/>
  <c r="S44" i="2"/>
  <c r="P44" i="2"/>
  <c r="O44" i="2"/>
  <c r="N44" i="2"/>
  <c r="R44" i="2" s="1"/>
  <c r="M44" i="2"/>
  <c r="Q44" i="2" s="1"/>
  <c r="L44" i="2"/>
  <c r="K44" i="2"/>
  <c r="J44" i="2"/>
  <c r="I44" i="2"/>
  <c r="AA43" i="2"/>
  <c r="Z43" i="2"/>
  <c r="Y43" i="2"/>
  <c r="X43" i="2"/>
  <c r="AD43" i="2" s="1"/>
  <c r="W43" i="2"/>
  <c r="AB43" i="2" s="1"/>
  <c r="V43" i="2"/>
  <c r="U43" i="2"/>
  <c r="T43" i="2"/>
  <c r="S43" i="2"/>
  <c r="N43" i="2"/>
  <c r="M43" i="2"/>
  <c r="P43" i="2" s="1"/>
  <c r="L43" i="2"/>
  <c r="Q43" i="2" s="1"/>
  <c r="K43" i="2"/>
  <c r="J43" i="2"/>
  <c r="I43" i="2"/>
  <c r="AA42" i="2"/>
  <c r="Z42" i="2"/>
  <c r="Y42" i="2"/>
  <c r="X42" i="2"/>
  <c r="W42" i="2"/>
  <c r="V42" i="2"/>
  <c r="AD42" i="2" s="1"/>
  <c r="U42" i="2"/>
  <c r="T42" i="2"/>
  <c r="S42" i="2"/>
  <c r="P42" i="2"/>
  <c r="M42" i="2"/>
  <c r="O42" i="2" s="1"/>
  <c r="L42" i="2"/>
  <c r="Q42" i="2" s="1"/>
  <c r="K42" i="2"/>
  <c r="J42" i="2"/>
  <c r="I42" i="2"/>
  <c r="N42" i="2" s="1"/>
  <c r="R42" i="2" s="1"/>
  <c r="AA41" i="2"/>
  <c r="Z41" i="2"/>
  <c r="Y41" i="2"/>
  <c r="X41" i="2"/>
  <c r="W41" i="2"/>
  <c r="V41" i="2"/>
  <c r="U41" i="2"/>
  <c r="AD41" i="2" s="1"/>
  <c r="T41" i="2"/>
  <c r="S41" i="2"/>
  <c r="P41" i="2"/>
  <c r="O41" i="2"/>
  <c r="N41" i="2"/>
  <c r="R41" i="2" s="1"/>
  <c r="M41" i="2"/>
  <c r="L41" i="2"/>
  <c r="Q41" i="2" s="1"/>
  <c r="K41" i="2"/>
  <c r="J41" i="2"/>
  <c r="I41" i="2"/>
  <c r="AD40" i="2"/>
  <c r="AA40" i="2"/>
  <c r="Z40" i="2"/>
  <c r="Y40" i="2"/>
  <c r="X40" i="2"/>
  <c r="W40" i="2"/>
  <c r="V40" i="2"/>
  <c r="U40" i="2"/>
  <c r="AB40" i="2" s="1"/>
  <c r="T40" i="2"/>
  <c r="S40" i="2"/>
  <c r="N40" i="2"/>
  <c r="M40" i="2"/>
  <c r="P40" i="2" s="1"/>
  <c r="L40" i="2"/>
  <c r="Q40" i="2" s="1"/>
  <c r="K40" i="2"/>
  <c r="J40" i="2"/>
  <c r="I40" i="2"/>
  <c r="AB39" i="2"/>
  <c r="AA39" i="2"/>
  <c r="Z39" i="2"/>
  <c r="Y39" i="2"/>
  <c r="X39" i="2"/>
  <c r="W39" i="2"/>
  <c r="V39" i="2"/>
  <c r="AD39" i="2" s="1"/>
  <c r="U39" i="2"/>
  <c r="T39" i="2"/>
  <c r="S39" i="2"/>
  <c r="Q39" i="2"/>
  <c r="P39" i="2"/>
  <c r="M39" i="2"/>
  <c r="L39" i="2"/>
  <c r="O39" i="2" s="1"/>
  <c r="K39" i="2"/>
  <c r="J39" i="2"/>
  <c r="I39" i="2"/>
  <c r="N39" i="2" s="1"/>
  <c r="R39" i="2" s="1"/>
  <c r="AC39" i="2" s="1"/>
  <c r="AA38" i="2"/>
  <c r="Z38" i="2"/>
  <c r="Y38" i="2"/>
  <c r="X38" i="2"/>
  <c r="W38" i="2"/>
  <c r="V38" i="2"/>
  <c r="AB38" i="2" s="1"/>
  <c r="U38" i="2"/>
  <c r="AD38" i="2" s="1"/>
  <c r="T38" i="2"/>
  <c r="S38" i="2"/>
  <c r="P38" i="2"/>
  <c r="O38" i="2"/>
  <c r="N38" i="2"/>
  <c r="R38" i="2" s="1"/>
  <c r="AC38" i="2" s="1"/>
  <c r="M38" i="2"/>
  <c r="Q38" i="2" s="1"/>
  <c r="L38" i="2"/>
  <c r="K38" i="2"/>
  <c r="J38" i="2"/>
  <c r="I38" i="2"/>
  <c r="AA37" i="2"/>
  <c r="Z37" i="2"/>
  <c r="Y37" i="2"/>
  <c r="X37" i="2"/>
  <c r="AD37" i="2" s="1"/>
  <c r="W37" i="2"/>
  <c r="AB37" i="2" s="1"/>
  <c r="V37" i="2"/>
  <c r="U37" i="2"/>
  <c r="T37" i="2"/>
  <c r="S37" i="2"/>
  <c r="N37" i="2"/>
  <c r="M37" i="2"/>
  <c r="P37" i="2" s="1"/>
  <c r="L37" i="2"/>
  <c r="Q37" i="2" s="1"/>
  <c r="K37" i="2"/>
  <c r="J37" i="2"/>
  <c r="I37" i="2"/>
  <c r="AA36" i="2"/>
  <c r="Z36" i="2"/>
  <c r="Y36" i="2"/>
  <c r="X36" i="2"/>
  <c r="W36" i="2"/>
  <c r="V36" i="2"/>
  <c r="AD36" i="2" s="1"/>
  <c r="U36" i="2"/>
  <c r="T36" i="2"/>
  <c r="S36" i="2"/>
  <c r="P36" i="2"/>
  <c r="M36" i="2"/>
  <c r="O36" i="2" s="1"/>
  <c r="L36" i="2"/>
  <c r="Q36" i="2" s="1"/>
  <c r="K36" i="2"/>
  <c r="J36" i="2"/>
  <c r="I36" i="2"/>
  <c r="N36" i="2" s="1"/>
  <c r="R36" i="2" s="1"/>
  <c r="AA35" i="2"/>
  <c r="Z35" i="2"/>
  <c r="Y35" i="2"/>
  <c r="X35" i="2"/>
  <c r="W35" i="2"/>
  <c r="V35" i="2"/>
  <c r="U35" i="2"/>
  <c r="AD35" i="2" s="1"/>
  <c r="T35" i="2"/>
  <c r="S35" i="2"/>
  <c r="P35" i="2"/>
  <c r="O35" i="2"/>
  <c r="N35" i="2"/>
  <c r="R35" i="2" s="1"/>
  <c r="M35" i="2"/>
  <c r="L35" i="2"/>
  <c r="Q35" i="2" s="1"/>
  <c r="K35" i="2"/>
  <c r="J35" i="2"/>
  <c r="I35" i="2"/>
  <c r="AD34" i="2"/>
  <c r="AA34" i="2"/>
  <c r="Z34" i="2"/>
  <c r="Y34" i="2"/>
  <c r="X34" i="2"/>
  <c r="W34" i="2"/>
  <c r="V34" i="2"/>
  <c r="U34" i="2"/>
  <c r="AB34" i="2" s="1"/>
  <c r="T34" i="2"/>
  <c r="S34" i="2"/>
  <c r="N34" i="2"/>
  <c r="M34" i="2"/>
  <c r="P34" i="2" s="1"/>
  <c r="L34" i="2"/>
  <c r="Q34" i="2" s="1"/>
  <c r="K34" i="2"/>
  <c r="J34" i="2"/>
  <c r="I34" i="2"/>
  <c r="AB33" i="2"/>
  <c r="AA33" i="2"/>
  <c r="Z33" i="2"/>
  <c r="Y33" i="2"/>
  <c r="X33" i="2"/>
  <c r="W33" i="2"/>
  <c r="V33" i="2"/>
  <c r="AD33" i="2" s="1"/>
  <c r="U33" i="2"/>
  <c r="T33" i="2"/>
  <c r="S33" i="2"/>
  <c r="Q33" i="2"/>
  <c r="P33" i="2"/>
  <c r="M33" i="2"/>
  <c r="L33" i="2"/>
  <c r="O33" i="2" s="1"/>
  <c r="K33" i="2"/>
  <c r="J33" i="2"/>
  <c r="I33" i="2"/>
  <c r="N33" i="2" s="1"/>
  <c r="R33" i="2" s="1"/>
  <c r="AC33" i="2" s="1"/>
  <c r="AA32" i="2"/>
  <c r="Z32" i="2"/>
  <c r="Y32" i="2"/>
  <c r="X32" i="2"/>
  <c r="W32" i="2"/>
  <c r="V32" i="2"/>
  <c r="AB32" i="2" s="1"/>
  <c r="U32" i="2"/>
  <c r="AD32" i="2" s="1"/>
  <c r="T32" i="2"/>
  <c r="S32" i="2"/>
  <c r="P32" i="2"/>
  <c r="O32" i="2"/>
  <c r="N32" i="2"/>
  <c r="R32" i="2" s="1"/>
  <c r="AC32" i="2" s="1"/>
  <c r="M32" i="2"/>
  <c r="Q32" i="2" s="1"/>
  <c r="L32" i="2"/>
  <c r="K32" i="2"/>
  <c r="J32" i="2"/>
  <c r="I32" i="2"/>
  <c r="AA31" i="2"/>
  <c r="Z31" i="2"/>
  <c r="Y31" i="2"/>
  <c r="X31" i="2"/>
  <c r="AD31" i="2" s="1"/>
  <c r="W31" i="2"/>
  <c r="AB31" i="2" s="1"/>
  <c r="V31" i="2"/>
  <c r="U31" i="2"/>
  <c r="T31" i="2"/>
  <c r="S31" i="2"/>
  <c r="N31" i="2"/>
  <c r="M31" i="2"/>
  <c r="P31" i="2" s="1"/>
  <c r="L31" i="2"/>
  <c r="Q31" i="2" s="1"/>
  <c r="K31" i="2"/>
  <c r="J31" i="2"/>
  <c r="I31" i="2"/>
  <c r="AA30" i="2"/>
  <c r="Z30" i="2"/>
  <c r="Y30" i="2"/>
  <c r="X30" i="2"/>
  <c r="W30" i="2"/>
  <c r="V30" i="2"/>
  <c r="AD30" i="2" s="1"/>
  <c r="U30" i="2"/>
  <c r="T30" i="2"/>
  <c r="S30" i="2"/>
  <c r="P30" i="2"/>
  <c r="M30" i="2"/>
  <c r="O30" i="2" s="1"/>
  <c r="L30" i="2"/>
  <c r="Q30" i="2" s="1"/>
  <c r="K30" i="2"/>
  <c r="J30" i="2"/>
  <c r="I30" i="2"/>
  <c r="N30" i="2" s="1"/>
  <c r="R30" i="2" s="1"/>
  <c r="AA29" i="2"/>
  <c r="Z29" i="2"/>
  <c r="Y29" i="2"/>
  <c r="X29" i="2"/>
  <c r="W29" i="2"/>
  <c r="V29" i="2"/>
  <c r="U29" i="2"/>
  <c r="AD29" i="2" s="1"/>
  <c r="T29" i="2"/>
  <c r="S29" i="2"/>
  <c r="P29" i="2"/>
  <c r="O29" i="2"/>
  <c r="N29" i="2"/>
  <c r="R29" i="2" s="1"/>
  <c r="M29" i="2"/>
  <c r="L29" i="2"/>
  <c r="Q29" i="2" s="1"/>
  <c r="K29" i="2"/>
  <c r="J29" i="2"/>
  <c r="I29" i="2"/>
  <c r="AD28" i="2"/>
  <c r="AA28" i="2"/>
  <c r="Z28" i="2"/>
  <c r="Y28" i="2"/>
  <c r="X28" i="2"/>
  <c r="W28" i="2"/>
  <c r="V28" i="2"/>
  <c r="U28" i="2"/>
  <c r="AB28" i="2" s="1"/>
  <c r="T28" i="2"/>
  <c r="S28" i="2"/>
  <c r="N28" i="2"/>
  <c r="M28" i="2"/>
  <c r="P28" i="2" s="1"/>
  <c r="L28" i="2"/>
  <c r="Q28" i="2" s="1"/>
  <c r="K28" i="2"/>
  <c r="J28" i="2"/>
  <c r="I28" i="2"/>
  <c r="AB27" i="2"/>
  <c r="AA27" i="2"/>
  <c r="Z27" i="2"/>
  <c r="Y27" i="2"/>
  <c r="X27" i="2"/>
  <c r="W27" i="2"/>
  <c r="V27" i="2"/>
  <c r="AD27" i="2" s="1"/>
  <c r="U27" i="2"/>
  <c r="T27" i="2"/>
  <c r="S27" i="2"/>
  <c r="P27" i="2"/>
  <c r="M27" i="2"/>
  <c r="L27" i="2"/>
  <c r="Q27" i="2" s="1"/>
  <c r="K27" i="2"/>
  <c r="J27" i="2"/>
  <c r="I27" i="2"/>
  <c r="N27" i="2" s="1"/>
  <c r="AA26" i="2"/>
  <c r="Z26" i="2"/>
  <c r="Y26" i="2"/>
  <c r="X26" i="2"/>
  <c r="W26" i="2"/>
  <c r="V26" i="2"/>
  <c r="AB26" i="2" s="1"/>
  <c r="U26" i="2"/>
  <c r="AD26" i="2" s="1"/>
  <c r="T26" i="2"/>
  <c r="S26" i="2"/>
  <c r="P26" i="2"/>
  <c r="O26" i="2"/>
  <c r="N26" i="2"/>
  <c r="R26" i="2" s="1"/>
  <c r="AC26" i="2" s="1"/>
  <c r="M26" i="2"/>
  <c r="Q26" i="2" s="1"/>
  <c r="L26" i="2"/>
  <c r="K26" i="2"/>
  <c r="J26" i="2"/>
  <c r="I26" i="2"/>
  <c r="AA25" i="2"/>
  <c r="Z25" i="2"/>
  <c r="Y25" i="2"/>
  <c r="X25" i="2"/>
  <c r="AD25" i="2" s="1"/>
  <c r="W25" i="2"/>
  <c r="AB25" i="2" s="1"/>
  <c r="V25" i="2"/>
  <c r="U25" i="2"/>
  <c r="T25" i="2"/>
  <c r="S25" i="2"/>
  <c r="N25" i="2"/>
  <c r="M25" i="2"/>
  <c r="P25" i="2" s="1"/>
  <c r="L25" i="2"/>
  <c r="Q25" i="2" s="1"/>
  <c r="K25" i="2"/>
  <c r="J25" i="2"/>
  <c r="I25" i="2"/>
  <c r="AA24" i="2"/>
  <c r="Z24" i="2"/>
  <c r="Y24" i="2"/>
  <c r="X24" i="2"/>
  <c r="W24" i="2"/>
  <c r="V24" i="2"/>
  <c r="AD24" i="2" s="1"/>
  <c r="U24" i="2"/>
  <c r="T24" i="2"/>
  <c r="S24" i="2"/>
  <c r="P24" i="2"/>
  <c r="M24" i="2"/>
  <c r="O24" i="2" s="1"/>
  <c r="L24" i="2"/>
  <c r="Q24" i="2" s="1"/>
  <c r="K24" i="2"/>
  <c r="J24" i="2"/>
  <c r="I24" i="2"/>
  <c r="N24" i="2" s="1"/>
  <c r="R24" i="2" s="1"/>
  <c r="AA23" i="2"/>
  <c r="Z23" i="2"/>
  <c r="Y23" i="2"/>
  <c r="X23" i="2"/>
  <c r="W23" i="2"/>
  <c r="V23" i="2"/>
  <c r="U23" i="2"/>
  <c r="AD23" i="2" s="1"/>
  <c r="T23" i="2"/>
  <c r="S23" i="2"/>
  <c r="P23" i="2"/>
  <c r="O23" i="2"/>
  <c r="N23" i="2"/>
  <c r="R23" i="2" s="1"/>
  <c r="M23" i="2"/>
  <c r="L23" i="2"/>
  <c r="Q23" i="2" s="1"/>
  <c r="K23" i="2"/>
  <c r="J23" i="2"/>
  <c r="I23" i="2"/>
  <c r="AD22" i="2"/>
  <c r="AA22" i="2"/>
  <c r="Z22" i="2"/>
  <c r="Y22" i="2"/>
  <c r="X22" i="2"/>
  <c r="W22" i="2"/>
  <c r="V22" i="2"/>
  <c r="U22" i="2"/>
  <c r="AB22" i="2" s="1"/>
  <c r="T22" i="2"/>
  <c r="S22" i="2"/>
  <c r="N22" i="2"/>
  <c r="M22" i="2"/>
  <c r="P22" i="2" s="1"/>
  <c r="L22" i="2"/>
  <c r="Q22" i="2" s="1"/>
  <c r="K22" i="2"/>
  <c r="J22" i="2"/>
  <c r="I22" i="2"/>
  <c r="AB21" i="2"/>
  <c r="AA21" i="2"/>
  <c r="Z21" i="2"/>
  <c r="Y21" i="2"/>
  <c r="X21" i="2"/>
  <c r="W21" i="2"/>
  <c r="V21" i="2"/>
  <c r="AD21" i="2" s="1"/>
  <c r="U21" i="2"/>
  <c r="T21" i="2"/>
  <c r="S21" i="2"/>
  <c r="Q21" i="2"/>
  <c r="P21" i="2"/>
  <c r="M21" i="2"/>
  <c r="L21" i="2"/>
  <c r="O21" i="2" s="1"/>
  <c r="K21" i="2"/>
  <c r="J21" i="2"/>
  <c r="I21" i="2"/>
  <c r="N21" i="2" s="1"/>
  <c r="AA20" i="2"/>
  <c r="Z20" i="2"/>
  <c r="Y20" i="2"/>
  <c r="X20" i="2"/>
  <c r="W20" i="2"/>
  <c r="V20" i="2"/>
  <c r="AB20" i="2" s="1"/>
  <c r="U20" i="2"/>
  <c r="AD20" i="2" s="1"/>
  <c r="T20" i="2"/>
  <c r="S20" i="2"/>
  <c r="P20" i="2"/>
  <c r="O20" i="2"/>
  <c r="N20" i="2"/>
  <c r="R20" i="2" s="1"/>
  <c r="M20" i="2"/>
  <c r="Q20" i="2" s="1"/>
  <c r="L20" i="2"/>
  <c r="K20" i="2"/>
  <c r="J20" i="2"/>
  <c r="I20" i="2"/>
  <c r="AA19" i="2"/>
  <c r="Z19" i="2"/>
  <c r="Y19" i="2"/>
  <c r="X19" i="2"/>
  <c r="AD19" i="2" s="1"/>
  <c r="W19" i="2"/>
  <c r="AB19" i="2" s="1"/>
  <c r="V19" i="2"/>
  <c r="U19" i="2"/>
  <c r="T19" i="2"/>
  <c r="S19" i="2"/>
  <c r="N19" i="2"/>
  <c r="M19" i="2"/>
  <c r="P19" i="2" s="1"/>
  <c r="L19" i="2"/>
  <c r="Q19" i="2" s="1"/>
  <c r="K19" i="2"/>
  <c r="J19" i="2"/>
  <c r="I19" i="2"/>
  <c r="AA18" i="2"/>
  <c r="Z18" i="2"/>
  <c r="Y18" i="2"/>
  <c r="X18" i="2"/>
  <c r="W18" i="2"/>
  <c r="V18" i="2"/>
  <c r="AD18" i="2" s="1"/>
  <c r="U18" i="2"/>
  <c r="T18" i="2"/>
  <c r="S18" i="2"/>
  <c r="P18" i="2"/>
  <c r="M18" i="2"/>
  <c r="O18" i="2" s="1"/>
  <c r="L18" i="2"/>
  <c r="Q18" i="2" s="1"/>
  <c r="K18" i="2"/>
  <c r="J18" i="2"/>
  <c r="I18" i="2"/>
  <c r="N18" i="2" s="1"/>
  <c r="R18" i="2" s="1"/>
  <c r="AA17" i="2"/>
  <c r="Z17" i="2"/>
  <c r="AB17" i="2" s="1"/>
  <c r="Y17" i="2"/>
  <c r="X17" i="2"/>
  <c r="W17" i="2"/>
  <c r="V17" i="2"/>
  <c r="U17" i="2"/>
  <c r="AD17" i="2" s="1"/>
  <c r="T17" i="2"/>
  <c r="S17" i="2"/>
  <c r="P17" i="2"/>
  <c r="O17" i="2"/>
  <c r="N17" i="2"/>
  <c r="R17" i="2" s="1"/>
  <c r="M17" i="2"/>
  <c r="L17" i="2"/>
  <c r="Q17" i="2" s="1"/>
  <c r="K17" i="2"/>
  <c r="J17" i="2"/>
  <c r="I17" i="2"/>
  <c r="AD16" i="2"/>
  <c r="AA16" i="2"/>
  <c r="Z16" i="2"/>
  <c r="Y16" i="2"/>
  <c r="X16" i="2"/>
  <c r="W16" i="2"/>
  <c r="V16" i="2"/>
  <c r="U16" i="2"/>
  <c r="AB16" i="2" s="1"/>
  <c r="T16" i="2"/>
  <c r="S16" i="2"/>
  <c r="N16" i="2"/>
  <c r="M16" i="2"/>
  <c r="P16" i="2" s="1"/>
  <c r="L16" i="2"/>
  <c r="Q16" i="2" s="1"/>
  <c r="K16" i="2"/>
  <c r="J16" i="2"/>
  <c r="I16" i="2"/>
  <c r="AB15" i="2"/>
  <c r="AA15" i="2"/>
  <c r="Z15" i="2"/>
  <c r="Y15" i="2"/>
  <c r="X15" i="2"/>
  <c r="W15" i="2"/>
  <c r="V15" i="2"/>
  <c r="AD15" i="2" s="1"/>
  <c r="U15" i="2"/>
  <c r="T15" i="2"/>
  <c r="S15" i="2"/>
  <c r="Q15" i="2"/>
  <c r="P15" i="2"/>
  <c r="M15" i="2"/>
  <c r="L15" i="2"/>
  <c r="O15" i="2" s="1"/>
  <c r="K15" i="2"/>
  <c r="J15" i="2"/>
  <c r="I15" i="2"/>
  <c r="N15" i="2" s="1"/>
  <c r="R15" i="2" s="1"/>
  <c r="AC15" i="2" s="1"/>
  <c r="AA14" i="2"/>
  <c r="Z14" i="2"/>
  <c r="Y14" i="2"/>
  <c r="X14" i="2"/>
  <c r="W14" i="2"/>
  <c r="V14" i="2"/>
  <c r="AB14" i="2" s="1"/>
  <c r="U14" i="2"/>
  <c r="AD14" i="2" s="1"/>
  <c r="T14" i="2"/>
  <c r="S14" i="2"/>
  <c r="P14" i="2"/>
  <c r="O14" i="2"/>
  <c r="N14" i="2"/>
  <c r="R14" i="2" s="1"/>
  <c r="AC14" i="2" s="1"/>
  <c r="M14" i="2"/>
  <c r="Q14" i="2" s="1"/>
  <c r="L14" i="2"/>
  <c r="K14" i="2"/>
  <c r="J14" i="2"/>
  <c r="I14" i="2"/>
  <c r="AA13" i="2"/>
  <c r="Z13" i="2"/>
  <c r="Y13" i="2"/>
  <c r="X13" i="2"/>
  <c r="AD13" i="2" s="1"/>
  <c r="W13" i="2"/>
  <c r="AB13" i="2" s="1"/>
  <c r="V13" i="2"/>
  <c r="U13" i="2"/>
  <c r="T13" i="2"/>
  <c r="S13" i="2"/>
  <c r="N13" i="2"/>
  <c r="M13" i="2"/>
  <c r="P13" i="2" s="1"/>
  <c r="L13" i="2"/>
  <c r="Q13" i="2" s="1"/>
  <c r="K13" i="2"/>
  <c r="J13" i="2"/>
  <c r="I13" i="2"/>
  <c r="AA12" i="2"/>
  <c r="Z12" i="2"/>
  <c r="Y12" i="2"/>
  <c r="X12" i="2"/>
  <c r="W12" i="2"/>
  <c r="V12" i="2"/>
  <c r="AD12" i="2" s="1"/>
  <c r="U12" i="2"/>
  <c r="T12" i="2"/>
  <c r="S12" i="2"/>
  <c r="P12" i="2"/>
  <c r="M12" i="2"/>
  <c r="O12" i="2" s="1"/>
  <c r="L12" i="2"/>
  <c r="Q12" i="2" s="1"/>
  <c r="K12" i="2"/>
  <c r="J12" i="2"/>
  <c r="I12" i="2"/>
  <c r="N12" i="2" s="1"/>
  <c r="AA11" i="2"/>
  <c r="Z11" i="2"/>
  <c r="Y11" i="2"/>
  <c r="X11" i="2"/>
  <c r="W11" i="2"/>
  <c r="V11" i="2"/>
  <c r="U11" i="2"/>
  <c r="AD11" i="2" s="1"/>
  <c r="T11" i="2"/>
  <c r="S11" i="2"/>
  <c r="P11" i="2"/>
  <c r="O11" i="2"/>
  <c r="N11" i="2"/>
  <c r="R11" i="2" s="1"/>
  <c r="M11" i="2"/>
  <c r="L11" i="2"/>
  <c r="Q11" i="2" s="1"/>
  <c r="K11" i="2"/>
  <c r="J11" i="2"/>
  <c r="I11" i="2"/>
  <c r="AD10" i="2"/>
  <c r="AA10" i="2"/>
  <c r="Z10" i="2"/>
  <c r="Y10" i="2"/>
  <c r="X10" i="2"/>
  <c r="W10" i="2"/>
  <c r="V10" i="2"/>
  <c r="U10" i="2"/>
  <c r="AB10" i="2" s="1"/>
  <c r="T10" i="2"/>
  <c r="S10" i="2"/>
  <c r="N10" i="2"/>
  <c r="M10" i="2"/>
  <c r="P10" i="2" s="1"/>
  <c r="L10" i="2"/>
  <c r="Q10" i="2" s="1"/>
  <c r="K10" i="2"/>
  <c r="J10" i="2"/>
  <c r="I10" i="2"/>
  <c r="AB9" i="2"/>
  <c r="AA9" i="2"/>
  <c r="Z9" i="2"/>
  <c r="Y9" i="2"/>
  <c r="X9" i="2"/>
  <c r="W9" i="2"/>
  <c r="V9" i="2"/>
  <c r="AD9" i="2" s="1"/>
  <c r="U9" i="2"/>
  <c r="T9" i="2"/>
  <c r="S9" i="2"/>
  <c r="Q9" i="2"/>
  <c r="P9" i="2"/>
  <c r="M9" i="2"/>
  <c r="L9" i="2"/>
  <c r="O9" i="2" s="1"/>
  <c r="K9" i="2"/>
  <c r="J9" i="2"/>
  <c r="I9" i="2"/>
  <c r="N9" i="2" s="1"/>
  <c r="AA8" i="2"/>
  <c r="Z8" i="2"/>
  <c r="Y8" i="2"/>
  <c r="X8" i="2"/>
  <c r="W8" i="2"/>
  <c r="V8" i="2"/>
  <c r="U8" i="2"/>
  <c r="AD8" i="2" s="1"/>
  <c r="T8" i="2"/>
  <c r="S8" i="2"/>
  <c r="P8" i="2"/>
  <c r="O8" i="2"/>
  <c r="N8" i="2"/>
  <c r="R8" i="2" s="1"/>
  <c r="M8" i="2"/>
  <c r="Q8" i="2" s="1"/>
  <c r="L8" i="2"/>
  <c r="K8" i="2"/>
  <c r="J8" i="2"/>
  <c r="I8" i="2"/>
  <c r="AA7" i="2"/>
  <c r="Z7" i="2"/>
  <c r="Y7" i="2"/>
  <c r="X7" i="2"/>
  <c r="AD7" i="2" s="1"/>
  <c r="W7" i="2"/>
  <c r="V7" i="2"/>
  <c r="U7" i="2"/>
  <c r="T7" i="2"/>
  <c r="S7" i="2"/>
  <c r="N7" i="2"/>
  <c r="M7" i="2"/>
  <c r="P7" i="2" s="1"/>
  <c r="L7" i="2"/>
  <c r="Q7" i="2" s="1"/>
  <c r="K7" i="2"/>
  <c r="J7" i="2"/>
  <c r="I7" i="2"/>
  <c r="AA6" i="2"/>
  <c r="Z6" i="2"/>
  <c r="Y6" i="2"/>
  <c r="X6" i="2"/>
  <c r="W6" i="2"/>
  <c r="V6" i="2"/>
  <c r="AD6" i="2" s="1"/>
  <c r="U6" i="2"/>
  <c r="T6" i="2"/>
  <c r="S6" i="2"/>
  <c r="Q6" i="2"/>
  <c r="P6" i="2"/>
  <c r="M6" i="2"/>
  <c r="O6" i="2" s="1"/>
  <c r="L6" i="2"/>
  <c r="K6" i="2"/>
  <c r="J6" i="2"/>
  <c r="N6" i="2" s="1"/>
  <c r="R6" i="2" s="1"/>
  <c r="I6" i="2"/>
  <c r="AA5" i="2"/>
  <c r="Z5" i="2"/>
  <c r="Y5" i="2"/>
  <c r="X5" i="2"/>
  <c r="W5" i="2"/>
  <c r="V5" i="2"/>
  <c r="U5" i="2"/>
  <c r="AD5" i="2" s="1"/>
  <c r="T5" i="2"/>
  <c r="S5" i="2"/>
  <c r="P5" i="2"/>
  <c r="O5" i="2"/>
  <c r="N5" i="2"/>
  <c r="R5" i="2" s="1"/>
  <c r="M5" i="2"/>
  <c r="L5" i="2"/>
  <c r="Q5" i="2" s="1"/>
  <c r="K5" i="2"/>
  <c r="J5" i="2"/>
  <c r="I5" i="2"/>
  <c r="BA76" i="1"/>
  <c r="AZ76" i="1"/>
  <c r="AX76" i="1"/>
  <c r="AY76" i="1" s="1"/>
  <c r="AV76" i="1"/>
  <c r="AW76" i="1" s="1"/>
  <c r="AU76" i="1"/>
  <c r="AT76" i="1"/>
  <c r="AR76" i="1"/>
  <c r="AQ76" i="1"/>
  <c r="AS76" i="1" s="1"/>
  <c r="AN76" i="1"/>
  <c r="AP76" i="1" s="1"/>
  <c r="AK76" i="1"/>
  <c r="AM76" i="1" s="1"/>
  <c r="BB76" i="1" s="1"/>
  <c r="AZ75" i="1"/>
  <c r="BA75" i="1" s="1"/>
  <c r="AY75" i="1"/>
  <c r="AX75" i="1"/>
  <c r="AV75" i="1"/>
  <c r="AW75" i="1" s="1"/>
  <c r="AU75" i="1"/>
  <c r="AT75" i="1"/>
  <c r="AS75" i="1"/>
  <c r="AR75" i="1"/>
  <c r="AQ75" i="1"/>
  <c r="AP75" i="1"/>
  <c r="AN75" i="1"/>
  <c r="AK75" i="1"/>
  <c r="AM75" i="1" s="1"/>
  <c r="BB75" i="1" s="1"/>
  <c r="AZ74" i="1"/>
  <c r="BA74" i="1" s="1"/>
  <c r="AY74" i="1"/>
  <c r="AX74" i="1"/>
  <c r="AW74" i="1"/>
  <c r="AV74" i="1"/>
  <c r="AT74" i="1"/>
  <c r="AU74" i="1" s="1"/>
  <c r="AR74" i="1"/>
  <c r="AQ74" i="1"/>
  <c r="AS74" i="1" s="1"/>
  <c r="AN74" i="1"/>
  <c r="AP74" i="1" s="1"/>
  <c r="AM74" i="1"/>
  <c r="AK74" i="1"/>
  <c r="BA73" i="1"/>
  <c r="AZ73" i="1"/>
  <c r="AX73" i="1"/>
  <c r="AY73" i="1" s="1"/>
  <c r="AV73" i="1"/>
  <c r="AW73" i="1" s="1"/>
  <c r="AU73" i="1"/>
  <c r="AT73" i="1"/>
  <c r="AR73" i="1"/>
  <c r="AQ73" i="1"/>
  <c r="AS73" i="1" s="1"/>
  <c r="AN73" i="1"/>
  <c r="AP73" i="1" s="1"/>
  <c r="AK73" i="1"/>
  <c r="AM73" i="1" s="1"/>
  <c r="AZ72" i="1"/>
  <c r="BA72" i="1" s="1"/>
  <c r="AY72" i="1"/>
  <c r="AX72" i="1"/>
  <c r="AV72" i="1"/>
  <c r="AW72" i="1" s="1"/>
  <c r="AU72" i="1"/>
  <c r="AT72" i="1"/>
  <c r="AS72" i="1"/>
  <c r="AR72" i="1"/>
  <c r="AQ72" i="1"/>
  <c r="AP72" i="1"/>
  <c r="AN72" i="1"/>
  <c r="AK72" i="1"/>
  <c r="AM72" i="1" s="1"/>
  <c r="AZ71" i="1"/>
  <c r="BA71" i="1" s="1"/>
  <c r="AY71" i="1"/>
  <c r="AX71" i="1"/>
  <c r="AW71" i="1"/>
  <c r="AV71" i="1"/>
  <c r="AT71" i="1"/>
  <c r="AU71" i="1" s="1"/>
  <c r="AR71" i="1"/>
  <c r="AQ71" i="1"/>
  <c r="AS71" i="1" s="1"/>
  <c r="AN71" i="1"/>
  <c r="AP71" i="1" s="1"/>
  <c r="AM71" i="1"/>
  <c r="AK71" i="1"/>
  <c r="BA70" i="1"/>
  <c r="AZ70" i="1"/>
  <c r="AX70" i="1"/>
  <c r="AY70" i="1" s="1"/>
  <c r="AV70" i="1"/>
  <c r="AW70" i="1" s="1"/>
  <c r="AU70" i="1"/>
  <c r="AT70" i="1"/>
  <c r="AR70" i="1"/>
  <c r="AQ70" i="1"/>
  <c r="AS70" i="1" s="1"/>
  <c r="AN70" i="1"/>
  <c r="AP70" i="1" s="1"/>
  <c r="AK70" i="1"/>
  <c r="AM70" i="1" s="1"/>
  <c r="AZ69" i="1"/>
  <c r="BA69" i="1" s="1"/>
  <c r="AY69" i="1"/>
  <c r="AX69" i="1"/>
  <c r="AV69" i="1"/>
  <c r="AW69" i="1" s="1"/>
  <c r="AU69" i="1"/>
  <c r="AT69" i="1"/>
  <c r="AS69" i="1"/>
  <c r="AR69" i="1"/>
  <c r="AQ69" i="1"/>
  <c r="AP69" i="1"/>
  <c r="AN69" i="1"/>
  <c r="AK69" i="1"/>
  <c r="AM69" i="1" s="1"/>
  <c r="AZ68" i="1"/>
  <c r="BA68" i="1" s="1"/>
  <c r="AY68" i="1"/>
  <c r="AX68" i="1"/>
  <c r="AW68" i="1"/>
  <c r="AV68" i="1"/>
  <c r="AT68" i="1"/>
  <c r="AU68" i="1" s="1"/>
  <c r="AR68" i="1"/>
  <c r="AQ68" i="1"/>
  <c r="AS68" i="1" s="1"/>
  <c r="AN68" i="1"/>
  <c r="AP68" i="1" s="1"/>
  <c r="AM68" i="1"/>
  <c r="AK68" i="1"/>
  <c r="BA67" i="1"/>
  <c r="AZ67" i="1"/>
  <c r="AX67" i="1"/>
  <c r="AY67" i="1" s="1"/>
  <c r="AV67" i="1"/>
  <c r="AW67" i="1" s="1"/>
  <c r="AU67" i="1"/>
  <c r="AT67" i="1"/>
  <c r="AR67" i="1"/>
  <c r="AQ67" i="1"/>
  <c r="AS67" i="1" s="1"/>
  <c r="AN67" i="1"/>
  <c r="AP67" i="1" s="1"/>
  <c r="AK67" i="1"/>
  <c r="AM67" i="1" s="1"/>
  <c r="AZ66" i="1"/>
  <c r="BA66" i="1" s="1"/>
  <c r="AY66" i="1"/>
  <c r="AX66" i="1"/>
  <c r="AV66" i="1"/>
  <c r="AW66" i="1" s="1"/>
  <c r="AU66" i="1"/>
  <c r="AT66" i="1"/>
  <c r="AS66" i="1"/>
  <c r="AR66" i="1"/>
  <c r="AQ66" i="1"/>
  <c r="AP66" i="1"/>
  <c r="AN66" i="1"/>
  <c r="AK66" i="1"/>
  <c r="AM66" i="1" s="1"/>
  <c r="AZ65" i="1"/>
  <c r="BA65" i="1" s="1"/>
  <c r="AY65" i="1"/>
  <c r="AX65" i="1"/>
  <c r="AW65" i="1"/>
  <c r="AV65" i="1"/>
  <c r="AT65" i="1"/>
  <c r="AU65" i="1" s="1"/>
  <c r="AR65" i="1"/>
  <c r="AQ65" i="1"/>
  <c r="AS65" i="1" s="1"/>
  <c r="AN65" i="1"/>
  <c r="AP65" i="1" s="1"/>
  <c r="AM65" i="1"/>
  <c r="BB65" i="1" s="1"/>
  <c r="AK65" i="1"/>
  <c r="BA64" i="1"/>
  <c r="AZ64" i="1"/>
  <c r="AX64" i="1"/>
  <c r="AY64" i="1" s="1"/>
  <c r="AV64" i="1"/>
  <c r="AW64" i="1" s="1"/>
  <c r="AU64" i="1"/>
  <c r="AT64" i="1"/>
  <c r="AR64" i="1"/>
  <c r="AQ64" i="1"/>
  <c r="AS64" i="1" s="1"/>
  <c r="AN64" i="1"/>
  <c r="AP64" i="1" s="1"/>
  <c r="AM64" i="1"/>
  <c r="BB64" i="1" s="1"/>
  <c r="AK64" i="1"/>
  <c r="AZ63" i="1"/>
  <c r="BA63" i="1" s="1"/>
  <c r="AY63" i="1"/>
  <c r="AX63" i="1"/>
  <c r="AV63" i="1"/>
  <c r="AW63" i="1" s="1"/>
  <c r="AU63" i="1"/>
  <c r="AT63" i="1"/>
  <c r="AS63" i="1"/>
  <c r="AR63" i="1"/>
  <c r="AQ63" i="1"/>
  <c r="AP63" i="1"/>
  <c r="AN63" i="1"/>
  <c r="AK63" i="1"/>
  <c r="AM63" i="1" s="1"/>
  <c r="BB63" i="1" s="1"/>
  <c r="AZ62" i="1"/>
  <c r="BA62" i="1" s="1"/>
  <c r="AY62" i="1"/>
  <c r="AX62" i="1"/>
  <c r="AW62" i="1"/>
  <c r="AV62" i="1"/>
  <c r="AT62" i="1"/>
  <c r="AU62" i="1" s="1"/>
  <c r="AR62" i="1"/>
  <c r="AQ62" i="1"/>
  <c r="AS62" i="1" s="1"/>
  <c r="AN62" i="1"/>
  <c r="AP62" i="1" s="1"/>
  <c r="AM62" i="1"/>
  <c r="AK62" i="1"/>
  <c r="BA61" i="1"/>
  <c r="AZ61" i="1"/>
  <c r="AX61" i="1"/>
  <c r="AY61" i="1" s="1"/>
  <c r="AV61" i="1"/>
  <c r="AW61" i="1" s="1"/>
  <c r="AU61" i="1"/>
  <c r="AT61" i="1"/>
  <c r="AR61" i="1"/>
  <c r="AQ61" i="1"/>
  <c r="AS61" i="1" s="1"/>
  <c r="AN61" i="1"/>
  <c r="AP61" i="1" s="1"/>
  <c r="AM61" i="1"/>
  <c r="BB61" i="1" s="1"/>
  <c r="AK61" i="1"/>
  <c r="AZ60" i="1"/>
  <c r="BA60" i="1" s="1"/>
  <c r="AY60" i="1"/>
  <c r="AX60" i="1"/>
  <c r="AV60" i="1"/>
  <c r="AW60" i="1" s="1"/>
  <c r="AU60" i="1"/>
  <c r="AT60" i="1"/>
  <c r="AS60" i="1"/>
  <c r="AR60" i="1"/>
  <c r="AQ60" i="1"/>
  <c r="AP60" i="1"/>
  <c r="AN60" i="1"/>
  <c r="AK60" i="1"/>
  <c r="AM60" i="1" s="1"/>
  <c r="AZ59" i="1"/>
  <c r="BA59" i="1" s="1"/>
  <c r="AY59" i="1"/>
  <c r="AX59" i="1"/>
  <c r="AW59" i="1"/>
  <c r="AV59" i="1"/>
  <c r="AT59" i="1"/>
  <c r="AU59" i="1" s="1"/>
  <c r="AR59" i="1"/>
  <c r="AQ59" i="1"/>
  <c r="AS59" i="1" s="1"/>
  <c r="AN59" i="1"/>
  <c r="AP59" i="1" s="1"/>
  <c r="AM59" i="1"/>
  <c r="AK59" i="1"/>
  <c r="BA58" i="1"/>
  <c r="AZ58" i="1"/>
  <c r="AX58" i="1"/>
  <c r="AY58" i="1" s="1"/>
  <c r="AV58" i="1"/>
  <c r="AW58" i="1" s="1"/>
  <c r="AU58" i="1"/>
  <c r="AT58" i="1"/>
  <c r="AR58" i="1"/>
  <c r="AQ58" i="1"/>
  <c r="AS58" i="1" s="1"/>
  <c r="AN58" i="1"/>
  <c r="AP58" i="1" s="1"/>
  <c r="AM58" i="1"/>
  <c r="AK58" i="1"/>
  <c r="AZ57" i="1"/>
  <c r="BA57" i="1" s="1"/>
  <c r="AY57" i="1"/>
  <c r="AX57" i="1"/>
  <c r="AV57" i="1"/>
  <c r="AW57" i="1" s="1"/>
  <c r="AU57" i="1"/>
  <c r="AT57" i="1"/>
  <c r="AS57" i="1"/>
  <c r="AR57" i="1"/>
  <c r="AQ57" i="1"/>
  <c r="AP57" i="1"/>
  <c r="AN57" i="1"/>
  <c r="AK57" i="1"/>
  <c r="AM57" i="1" s="1"/>
  <c r="AZ56" i="1"/>
  <c r="BA56" i="1" s="1"/>
  <c r="AY56" i="1"/>
  <c r="AX56" i="1"/>
  <c r="AW56" i="1"/>
  <c r="AV56" i="1"/>
  <c r="AT56" i="1"/>
  <c r="AU56" i="1" s="1"/>
  <c r="AR56" i="1"/>
  <c r="AQ56" i="1"/>
  <c r="AS56" i="1" s="1"/>
  <c r="AN56" i="1"/>
  <c r="AP56" i="1" s="1"/>
  <c r="AM56" i="1"/>
  <c r="AK56" i="1"/>
  <c r="BA55" i="1"/>
  <c r="AZ55" i="1"/>
  <c r="AX55" i="1"/>
  <c r="AY55" i="1" s="1"/>
  <c r="AV55" i="1"/>
  <c r="AW55" i="1" s="1"/>
  <c r="AU55" i="1"/>
  <c r="AT55" i="1"/>
  <c r="AR55" i="1"/>
  <c r="AQ55" i="1"/>
  <c r="AS55" i="1" s="1"/>
  <c r="AN55" i="1"/>
  <c r="AP55" i="1" s="1"/>
  <c r="AM55" i="1"/>
  <c r="AK55" i="1"/>
  <c r="AZ54" i="1"/>
  <c r="BA54" i="1" s="1"/>
  <c r="AY54" i="1"/>
  <c r="AX54" i="1"/>
  <c r="AV54" i="1"/>
  <c r="AW54" i="1" s="1"/>
  <c r="AU54" i="1"/>
  <c r="AT54" i="1"/>
  <c r="AS54" i="1"/>
  <c r="AR54" i="1"/>
  <c r="AQ54" i="1"/>
  <c r="AP54" i="1"/>
  <c r="AN54" i="1"/>
  <c r="AK54" i="1"/>
  <c r="AM54" i="1" s="1"/>
  <c r="AZ53" i="1"/>
  <c r="BA53" i="1" s="1"/>
  <c r="AY53" i="1"/>
  <c r="AX53" i="1"/>
  <c r="AW53" i="1"/>
  <c r="AV53" i="1"/>
  <c r="AT53" i="1"/>
  <c r="AU53" i="1" s="1"/>
  <c r="AR53" i="1"/>
  <c r="AQ53" i="1"/>
  <c r="AS53" i="1" s="1"/>
  <c r="AN53" i="1"/>
  <c r="AP53" i="1" s="1"/>
  <c r="AM53" i="1"/>
  <c r="AK53" i="1"/>
  <c r="BA52" i="1"/>
  <c r="AZ52" i="1"/>
  <c r="AX52" i="1"/>
  <c r="AY52" i="1" s="1"/>
  <c r="AV52" i="1"/>
  <c r="AW52" i="1" s="1"/>
  <c r="AU52" i="1"/>
  <c r="AT52" i="1"/>
  <c r="AR52" i="1"/>
  <c r="AQ52" i="1"/>
  <c r="AS52" i="1" s="1"/>
  <c r="AN52" i="1"/>
  <c r="AP52" i="1" s="1"/>
  <c r="AM52" i="1"/>
  <c r="AK52" i="1"/>
  <c r="AZ51" i="1"/>
  <c r="BA51" i="1" s="1"/>
  <c r="AY51" i="1"/>
  <c r="AX51" i="1"/>
  <c r="AV51" i="1"/>
  <c r="AW51" i="1" s="1"/>
  <c r="AU51" i="1"/>
  <c r="AT51" i="1"/>
  <c r="AS51" i="1"/>
  <c r="AR51" i="1"/>
  <c r="AQ51" i="1"/>
  <c r="AP51" i="1"/>
  <c r="AN51" i="1"/>
  <c r="AK51" i="1"/>
  <c r="AM51" i="1" s="1"/>
  <c r="AZ50" i="1"/>
  <c r="BA50" i="1" s="1"/>
  <c r="AY50" i="1"/>
  <c r="AX50" i="1"/>
  <c r="AW50" i="1"/>
  <c r="AV50" i="1"/>
  <c r="AT50" i="1"/>
  <c r="AU50" i="1" s="1"/>
  <c r="AR50" i="1"/>
  <c r="AQ50" i="1"/>
  <c r="AS50" i="1" s="1"/>
  <c r="AN50" i="1"/>
  <c r="AP50" i="1" s="1"/>
  <c r="AM50" i="1"/>
  <c r="AK50" i="1"/>
  <c r="BA49" i="1"/>
  <c r="AZ49" i="1"/>
  <c r="AX49" i="1"/>
  <c r="AY49" i="1" s="1"/>
  <c r="AV49" i="1"/>
  <c r="AW49" i="1" s="1"/>
  <c r="AU49" i="1"/>
  <c r="AT49" i="1"/>
  <c r="AR49" i="1"/>
  <c r="AQ49" i="1"/>
  <c r="AS49" i="1" s="1"/>
  <c r="AN49" i="1"/>
  <c r="AP49" i="1" s="1"/>
  <c r="AM49" i="1"/>
  <c r="AK49" i="1"/>
  <c r="AZ48" i="1"/>
  <c r="BA48" i="1" s="1"/>
  <c r="AY48" i="1"/>
  <c r="AX48" i="1"/>
  <c r="AV48" i="1"/>
  <c r="AW48" i="1" s="1"/>
  <c r="AU48" i="1"/>
  <c r="AT48" i="1"/>
  <c r="AS48" i="1"/>
  <c r="AR48" i="1"/>
  <c r="AQ48" i="1"/>
  <c r="AP48" i="1"/>
  <c r="AN48" i="1"/>
  <c r="AK48" i="1"/>
  <c r="AM48" i="1" s="1"/>
  <c r="AZ47" i="1"/>
  <c r="BA47" i="1" s="1"/>
  <c r="AY47" i="1"/>
  <c r="AX47" i="1"/>
  <c r="AW47" i="1"/>
  <c r="AV47" i="1"/>
  <c r="AT47" i="1"/>
  <c r="AU47" i="1" s="1"/>
  <c r="AR47" i="1"/>
  <c r="AQ47" i="1"/>
  <c r="AS47" i="1" s="1"/>
  <c r="AN47" i="1"/>
  <c r="AP47" i="1" s="1"/>
  <c r="AM47" i="1"/>
  <c r="BB47" i="1" s="1"/>
  <c r="AK47" i="1"/>
  <c r="BA46" i="1"/>
  <c r="AZ46" i="1"/>
  <c r="AX46" i="1"/>
  <c r="AY46" i="1" s="1"/>
  <c r="AV46" i="1"/>
  <c r="AW46" i="1" s="1"/>
  <c r="AU46" i="1"/>
  <c r="AT46" i="1"/>
  <c r="AR46" i="1"/>
  <c r="AQ46" i="1"/>
  <c r="AS46" i="1" s="1"/>
  <c r="AN46" i="1"/>
  <c r="AP46" i="1" s="1"/>
  <c r="AM46" i="1"/>
  <c r="BB46" i="1" s="1"/>
  <c r="AK46" i="1"/>
  <c r="AZ45" i="1"/>
  <c r="BA45" i="1" s="1"/>
  <c r="AY45" i="1"/>
  <c r="AX45" i="1"/>
  <c r="AV45" i="1"/>
  <c r="AW45" i="1" s="1"/>
  <c r="AU45" i="1"/>
  <c r="AT45" i="1"/>
  <c r="AS45" i="1"/>
  <c r="AR45" i="1"/>
  <c r="AQ45" i="1"/>
  <c r="AP45" i="1"/>
  <c r="AN45" i="1"/>
  <c r="AK45" i="1"/>
  <c r="AM45" i="1" s="1"/>
  <c r="BB45" i="1" s="1"/>
  <c r="AZ44" i="1"/>
  <c r="BA44" i="1" s="1"/>
  <c r="AY44" i="1"/>
  <c r="AX44" i="1"/>
  <c r="AW44" i="1"/>
  <c r="AV44" i="1"/>
  <c r="AT44" i="1"/>
  <c r="AU44" i="1" s="1"/>
  <c r="AR44" i="1"/>
  <c r="AQ44" i="1"/>
  <c r="AS44" i="1" s="1"/>
  <c r="AN44" i="1"/>
  <c r="AP44" i="1" s="1"/>
  <c r="AM44" i="1"/>
  <c r="AK44" i="1"/>
  <c r="BA43" i="1"/>
  <c r="AZ43" i="1"/>
  <c r="AX43" i="1"/>
  <c r="AY43" i="1" s="1"/>
  <c r="AV43" i="1"/>
  <c r="AW43" i="1" s="1"/>
  <c r="AU43" i="1"/>
  <c r="AT43" i="1"/>
  <c r="AR43" i="1"/>
  <c r="AQ43" i="1"/>
  <c r="AS43" i="1" s="1"/>
  <c r="AN43" i="1"/>
  <c r="AP43" i="1" s="1"/>
  <c r="AM43" i="1"/>
  <c r="AK43" i="1"/>
  <c r="AZ42" i="1"/>
  <c r="BA42" i="1" s="1"/>
  <c r="AY42" i="1"/>
  <c r="AX42" i="1"/>
  <c r="AV42" i="1"/>
  <c r="AW42" i="1" s="1"/>
  <c r="AU42" i="1"/>
  <c r="AT42" i="1"/>
  <c r="AS42" i="1"/>
  <c r="AR42" i="1"/>
  <c r="AQ42" i="1"/>
  <c r="AP42" i="1"/>
  <c r="AN42" i="1"/>
  <c r="AK42" i="1"/>
  <c r="AM42" i="1" s="1"/>
  <c r="AZ41" i="1"/>
  <c r="BA41" i="1" s="1"/>
  <c r="AY41" i="1"/>
  <c r="AX41" i="1"/>
  <c r="AW41" i="1"/>
  <c r="AV41" i="1"/>
  <c r="AT41" i="1"/>
  <c r="AU41" i="1" s="1"/>
  <c r="AR41" i="1"/>
  <c r="AQ41" i="1"/>
  <c r="AS41" i="1" s="1"/>
  <c r="AN41" i="1"/>
  <c r="AP41" i="1" s="1"/>
  <c r="AM41" i="1"/>
  <c r="AK41" i="1"/>
  <c r="BA40" i="1"/>
  <c r="AZ40" i="1"/>
  <c r="AX40" i="1"/>
  <c r="AY40" i="1" s="1"/>
  <c r="AV40" i="1"/>
  <c r="AW40" i="1" s="1"/>
  <c r="AU40" i="1"/>
  <c r="AT40" i="1"/>
  <c r="AR40" i="1"/>
  <c r="AQ40" i="1"/>
  <c r="AS40" i="1" s="1"/>
  <c r="AN40" i="1"/>
  <c r="AP40" i="1" s="1"/>
  <c r="AM40" i="1"/>
  <c r="AK40" i="1"/>
  <c r="AZ39" i="1"/>
  <c r="BA39" i="1" s="1"/>
  <c r="AY39" i="1"/>
  <c r="AX39" i="1"/>
  <c r="AV39" i="1"/>
  <c r="AW39" i="1" s="1"/>
  <c r="AU39" i="1"/>
  <c r="AT39" i="1"/>
  <c r="AS39" i="1"/>
  <c r="AR39" i="1"/>
  <c r="AQ39" i="1"/>
  <c r="AP39" i="1"/>
  <c r="AN39" i="1"/>
  <c r="AK39" i="1"/>
  <c r="AM39" i="1" s="1"/>
  <c r="AZ38" i="1"/>
  <c r="BA38" i="1" s="1"/>
  <c r="AY38" i="1"/>
  <c r="AX38" i="1"/>
  <c r="AW38" i="1"/>
  <c r="AV38" i="1"/>
  <c r="AT38" i="1"/>
  <c r="AU38" i="1" s="1"/>
  <c r="AR38" i="1"/>
  <c r="AQ38" i="1"/>
  <c r="AS38" i="1" s="1"/>
  <c r="AN38" i="1"/>
  <c r="AP38" i="1" s="1"/>
  <c r="AK38" i="1"/>
  <c r="AM38" i="1" s="1"/>
  <c r="BA37" i="1"/>
  <c r="AZ37" i="1"/>
  <c r="AX37" i="1"/>
  <c r="AY37" i="1" s="1"/>
  <c r="AV37" i="1"/>
  <c r="AW37" i="1" s="1"/>
  <c r="AU37" i="1"/>
  <c r="AT37" i="1"/>
  <c r="AR37" i="1"/>
  <c r="AQ37" i="1"/>
  <c r="AS37" i="1" s="1"/>
  <c r="AN37" i="1"/>
  <c r="AP37" i="1" s="1"/>
  <c r="AM37" i="1"/>
  <c r="AK37" i="1"/>
  <c r="AZ36" i="1"/>
  <c r="BA36" i="1" s="1"/>
  <c r="AY36" i="1"/>
  <c r="AX36" i="1"/>
  <c r="AV36" i="1"/>
  <c r="AW36" i="1" s="1"/>
  <c r="AU36" i="1"/>
  <c r="AT36" i="1"/>
  <c r="AS36" i="1"/>
  <c r="AR36" i="1"/>
  <c r="AQ36" i="1"/>
  <c r="AP36" i="1"/>
  <c r="AN36" i="1"/>
  <c r="AK36" i="1"/>
  <c r="AM36" i="1" s="1"/>
  <c r="AZ35" i="1"/>
  <c r="BA35" i="1" s="1"/>
  <c r="AY35" i="1"/>
  <c r="AX35" i="1"/>
  <c r="AW35" i="1"/>
  <c r="AV35" i="1"/>
  <c r="AT35" i="1"/>
  <c r="AU35" i="1" s="1"/>
  <c r="AR35" i="1"/>
  <c r="AQ35" i="1"/>
  <c r="AS35" i="1" s="1"/>
  <c r="AN35" i="1"/>
  <c r="AP35" i="1" s="1"/>
  <c r="AK35" i="1"/>
  <c r="AM35" i="1" s="1"/>
  <c r="BA34" i="1"/>
  <c r="AZ34" i="1"/>
  <c r="AX34" i="1"/>
  <c r="AY34" i="1" s="1"/>
  <c r="AV34" i="1"/>
  <c r="AW34" i="1" s="1"/>
  <c r="AU34" i="1"/>
  <c r="AT34" i="1"/>
  <c r="AR34" i="1"/>
  <c r="AQ34" i="1"/>
  <c r="AS34" i="1" s="1"/>
  <c r="AN34" i="1"/>
  <c r="AP34" i="1" s="1"/>
  <c r="AM34" i="1"/>
  <c r="AK34" i="1"/>
  <c r="AZ33" i="1"/>
  <c r="BA33" i="1" s="1"/>
  <c r="AY33" i="1"/>
  <c r="AX33" i="1"/>
  <c r="AV33" i="1"/>
  <c r="AW33" i="1" s="1"/>
  <c r="AU33" i="1"/>
  <c r="AT33" i="1"/>
  <c r="AS33" i="1"/>
  <c r="AR33" i="1"/>
  <c r="AQ33" i="1"/>
  <c r="AP33" i="1"/>
  <c r="AN33" i="1"/>
  <c r="AK33" i="1"/>
  <c r="AM33" i="1" s="1"/>
  <c r="AZ32" i="1"/>
  <c r="BA32" i="1" s="1"/>
  <c r="AY32" i="1"/>
  <c r="AX32" i="1"/>
  <c r="AW32" i="1"/>
  <c r="AV32" i="1"/>
  <c r="AT32" i="1"/>
  <c r="AU32" i="1" s="1"/>
  <c r="AR32" i="1"/>
  <c r="AQ32" i="1"/>
  <c r="AS32" i="1" s="1"/>
  <c r="AN32" i="1"/>
  <c r="AP32" i="1" s="1"/>
  <c r="AK32" i="1"/>
  <c r="AM32" i="1" s="1"/>
  <c r="BA31" i="1"/>
  <c r="AZ31" i="1"/>
  <c r="AX31" i="1"/>
  <c r="AY31" i="1" s="1"/>
  <c r="AV31" i="1"/>
  <c r="AW31" i="1" s="1"/>
  <c r="AU31" i="1"/>
  <c r="AT31" i="1"/>
  <c r="AR31" i="1"/>
  <c r="AQ31" i="1"/>
  <c r="AS31" i="1" s="1"/>
  <c r="AN31" i="1"/>
  <c r="AP31" i="1" s="1"/>
  <c r="AM31" i="1"/>
  <c r="BB31" i="1" s="1"/>
  <c r="AK31" i="1"/>
  <c r="AZ30" i="1"/>
  <c r="BA30" i="1" s="1"/>
  <c r="AY30" i="1"/>
  <c r="AX30" i="1"/>
  <c r="AV30" i="1"/>
  <c r="AW30" i="1" s="1"/>
  <c r="AU30" i="1"/>
  <c r="AT30" i="1"/>
  <c r="AS30" i="1"/>
  <c r="AR30" i="1"/>
  <c r="AQ30" i="1"/>
  <c r="AP30" i="1"/>
  <c r="AN30" i="1"/>
  <c r="AK30" i="1"/>
  <c r="AM30" i="1" s="1"/>
  <c r="BB30" i="1" s="1"/>
  <c r="AZ29" i="1"/>
  <c r="BA29" i="1" s="1"/>
  <c r="AY29" i="1"/>
  <c r="AX29" i="1"/>
  <c r="AW29" i="1"/>
  <c r="AV29" i="1"/>
  <c r="AT29" i="1"/>
  <c r="AU29" i="1" s="1"/>
  <c r="AR29" i="1"/>
  <c r="AQ29" i="1"/>
  <c r="AS29" i="1" s="1"/>
  <c r="AN29" i="1"/>
  <c r="AP29" i="1" s="1"/>
  <c r="AK29" i="1"/>
  <c r="AM29" i="1" s="1"/>
  <c r="BA28" i="1"/>
  <c r="AZ28" i="1"/>
  <c r="AX28" i="1"/>
  <c r="AY28" i="1" s="1"/>
  <c r="AV28" i="1"/>
  <c r="AW28" i="1" s="1"/>
  <c r="AU28" i="1"/>
  <c r="AT28" i="1"/>
  <c r="AR28" i="1"/>
  <c r="AQ28" i="1"/>
  <c r="AS28" i="1" s="1"/>
  <c r="AN28" i="1"/>
  <c r="AP28" i="1" s="1"/>
  <c r="AK28" i="1"/>
  <c r="AM28" i="1" s="1"/>
  <c r="AZ27" i="1"/>
  <c r="BA27" i="1" s="1"/>
  <c r="AY27" i="1"/>
  <c r="AX27" i="1"/>
  <c r="AV27" i="1"/>
  <c r="AW27" i="1" s="1"/>
  <c r="AU27" i="1"/>
  <c r="AT27" i="1"/>
  <c r="AS27" i="1"/>
  <c r="AR27" i="1"/>
  <c r="AQ27" i="1"/>
  <c r="AP27" i="1"/>
  <c r="AN27" i="1"/>
  <c r="AK27" i="1"/>
  <c r="AM27" i="1" s="1"/>
  <c r="AZ26" i="1"/>
  <c r="BA26" i="1" s="1"/>
  <c r="AY26" i="1"/>
  <c r="AX26" i="1"/>
  <c r="AW26" i="1"/>
  <c r="AV26" i="1"/>
  <c r="AT26" i="1"/>
  <c r="AU26" i="1" s="1"/>
  <c r="AR26" i="1"/>
  <c r="AQ26" i="1"/>
  <c r="AS26" i="1" s="1"/>
  <c r="AN26" i="1"/>
  <c r="AP26" i="1" s="1"/>
  <c r="AM26" i="1"/>
  <c r="AK26" i="1"/>
  <c r="BA25" i="1"/>
  <c r="AZ25" i="1"/>
  <c r="AX25" i="1"/>
  <c r="AY25" i="1" s="1"/>
  <c r="AV25" i="1"/>
  <c r="AW25" i="1" s="1"/>
  <c r="AU25" i="1"/>
  <c r="AT25" i="1"/>
  <c r="AR25" i="1"/>
  <c r="AQ25" i="1"/>
  <c r="AS25" i="1" s="1"/>
  <c r="AN25" i="1"/>
  <c r="AP25" i="1" s="1"/>
  <c r="AK25" i="1"/>
  <c r="AM25" i="1" s="1"/>
  <c r="AZ24" i="1"/>
  <c r="BA24" i="1" s="1"/>
  <c r="AY24" i="1"/>
  <c r="AX24" i="1"/>
  <c r="AV24" i="1"/>
  <c r="AW24" i="1" s="1"/>
  <c r="AU24" i="1"/>
  <c r="AT24" i="1"/>
  <c r="AS24" i="1"/>
  <c r="AR24" i="1"/>
  <c r="AQ24" i="1"/>
  <c r="AP24" i="1"/>
  <c r="AN24" i="1"/>
  <c r="AK24" i="1"/>
  <c r="AM24" i="1" s="1"/>
  <c r="AZ23" i="1"/>
  <c r="BA23" i="1" s="1"/>
  <c r="AY23" i="1"/>
  <c r="AX23" i="1"/>
  <c r="AW23" i="1"/>
  <c r="AV23" i="1"/>
  <c r="AT23" i="1"/>
  <c r="AU23" i="1" s="1"/>
  <c r="AR23" i="1"/>
  <c r="AQ23" i="1"/>
  <c r="AS23" i="1" s="1"/>
  <c r="AN23" i="1"/>
  <c r="AP23" i="1" s="1"/>
  <c r="AK23" i="1"/>
  <c r="AM23" i="1" s="1"/>
  <c r="BA22" i="1"/>
  <c r="AZ22" i="1"/>
  <c r="AX22" i="1"/>
  <c r="AY22" i="1" s="1"/>
  <c r="AV22" i="1"/>
  <c r="AW22" i="1" s="1"/>
  <c r="AU22" i="1"/>
  <c r="AT22" i="1"/>
  <c r="AR22" i="1"/>
  <c r="AQ22" i="1"/>
  <c r="AS22" i="1" s="1"/>
  <c r="AN22" i="1"/>
  <c r="AP22" i="1" s="1"/>
  <c r="AM22" i="1"/>
  <c r="BB22" i="1" s="1"/>
  <c r="AK22" i="1"/>
  <c r="AZ21" i="1"/>
  <c r="BA21" i="1" s="1"/>
  <c r="AY21" i="1"/>
  <c r="AX21" i="1"/>
  <c r="AV21" i="1"/>
  <c r="AW21" i="1" s="1"/>
  <c r="AU21" i="1"/>
  <c r="AT21" i="1"/>
  <c r="AS21" i="1"/>
  <c r="AR21" i="1"/>
  <c r="AQ21" i="1"/>
  <c r="AP21" i="1"/>
  <c r="AN21" i="1"/>
  <c r="AK21" i="1"/>
  <c r="AM21" i="1" s="1"/>
  <c r="BB21" i="1" s="1"/>
  <c r="AZ20" i="1"/>
  <c r="BA20" i="1" s="1"/>
  <c r="AY20" i="1"/>
  <c r="AX20" i="1"/>
  <c r="AW20" i="1"/>
  <c r="AV20" i="1"/>
  <c r="AT20" i="1"/>
  <c r="AU20" i="1" s="1"/>
  <c r="AR20" i="1"/>
  <c r="AQ20" i="1"/>
  <c r="AS20" i="1" s="1"/>
  <c r="AN20" i="1"/>
  <c r="AP20" i="1" s="1"/>
  <c r="AK20" i="1"/>
  <c r="AM20" i="1" s="1"/>
  <c r="BB20" i="1" s="1"/>
  <c r="BA19" i="1"/>
  <c r="AZ19" i="1"/>
  <c r="AX19" i="1"/>
  <c r="AY19" i="1" s="1"/>
  <c r="AV19" i="1"/>
  <c r="AW19" i="1" s="1"/>
  <c r="AU19" i="1"/>
  <c r="AT19" i="1"/>
  <c r="AR19" i="1"/>
  <c r="AQ19" i="1"/>
  <c r="AS19" i="1" s="1"/>
  <c r="AN19" i="1"/>
  <c r="AP19" i="1" s="1"/>
  <c r="AM19" i="1"/>
  <c r="BB19" i="1" s="1"/>
  <c r="AK19" i="1"/>
  <c r="AZ18" i="1"/>
  <c r="BA18" i="1" s="1"/>
  <c r="AY18" i="1"/>
  <c r="AX18" i="1"/>
  <c r="AV18" i="1"/>
  <c r="AW18" i="1" s="1"/>
  <c r="AU18" i="1"/>
  <c r="AT18" i="1"/>
  <c r="AS18" i="1"/>
  <c r="AR18" i="1"/>
  <c r="AQ18" i="1"/>
  <c r="AP18" i="1"/>
  <c r="AN18" i="1"/>
  <c r="AK18" i="1"/>
  <c r="AM18" i="1" s="1"/>
  <c r="AZ17" i="1"/>
  <c r="BA17" i="1" s="1"/>
  <c r="AY17" i="1"/>
  <c r="AX17" i="1"/>
  <c r="AW17" i="1"/>
  <c r="AV17" i="1"/>
  <c r="AT17" i="1"/>
  <c r="AU17" i="1" s="1"/>
  <c r="AR17" i="1"/>
  <c r="AQ17" i="1"/>
  <c r="AS17" i="1" s="1"/>
  <c r="AN17" i="1"/>
  <c r="AP17" i="1" s="1"/>
  <c r="AK17" i="1"/>
  <c r="AM17" i="1" s="1"/>
  <c r="BA16" i="1"/>
  <c r="AZ16" i="1"/>
  <c r="AX16" i="1"/>
  <c r="AY16" i="1" s="1"/>
  <c r="AV16" i="1"/>
  <c r="AW16" i="1" s="1"/>
  <c r="AU16" i="1"/>
  <c r="AT16" i="1"/>
  <c r="AR16" i="1"/>
  <c r="AQ16" i="1"/>
  <c r="AS16" i="1" s="1"/>
  <c r="AN16" i="1"/>
  <c r="AP16" i="1" s="1"/>
  <c r="AM16" i="1"/>
  <c r="AK16" i="1"/>
  <c r="AZ15" i="1"/>
  <c r="BA15" i="1" s="1"/>
  <c r="AY15" i="1"/>
  <c r="AX15" i="1"/>
  <c r="AV15" i="1"/>
  <c r="AW15" i="1" s="1"/>
  <c r="AU15" i="1"/>
  <c r="AT15" i="1"/>
  <c r="AS15" i="1"/>
  <c r="AR15" i="1"/>
  <c r="AQ15" i="1"/>
  <c r="AP15" i="1"/>
  <c r="AN15" i="1"/>
  <c r="AK15" i="1"/>
  <c r="AM15" i="1" s="1"/>
  <c r="AZ14" i="1"/>
  <c r="BA14" i="1" s="1"/>
  <c r="AY14" i="1"/>
  <c r="AX14" i="1"/>
  <c r="AW14" i="1"/>
  <c r="AV14" i="1"/>
  <c r="AT14" i="1"/>
  <c r="AU14" i="1" s="1"/>
  <c r="AR14" i="1"/>
  <c r="AQ14" i="1"/>
  <c r="AS14" i="1" s="1"/>
  <c r="AN14" i="1"/>
  <c r="AP14" i="1" s="1"/>
  <c r="AK14" i="1"/>
  <c r="AM14" i="1" s="1"/>
  <c r="BA13" i="1"/>
  <c r="AZ13" i="1"/>
  <c r="AX13" i="1"/>
  <c r="AY13" i="1" s="1"/>
  <c r="AV13" i="1"/>
  <c r="AW13" i="1" s="1"/>
  <c r="AU13" i="1"/>
  <c r="AT13" i="1"/>
  <c r="AR13" i="1"/>
  <c r="AQ13" i="1"/>
  <c r="AS13" i="1" s="1"/>
  <c r="AN13" i="1"/>
  <c r="AP13" i="1" s="1"/>
  <c r="AM13" i="1"/>
  <c r="AK13" i="1"/>
  <c r="AZ12" i="1"/>
  <c r="BA12" i="1" s="1"/>
  <c r="AY12" i="1"/>
  <c r="AX12" i="1"/>
  <c r="AV12" i="1"/>
  <c r="AW12" i="1" s="1"/>
  <c r="AU12" i="1"/>
  <c r="AT12" i="1"/>
  <c r="AS12" i="1"/>
  <c r="AR12" i="1"/>
  <c r="AQ12" i="1"/>
  <c r="AP12" i="1"/>
  <c r="AN12" i="1"/>
  <c r="AK12" i="1"/>
  <c r="AM12" i="1" s="1"/>
  <c r="AZ11" i="1"/>
  <c r="BA11" i="1" s="1"/>
  <c r="AY11" i="1"/>
  <c r="AX11" i="1"/>
  <c r="AW11" i="1"/>
  <c r="AV11" i="1"/>
  <c r="AT11" i="1"/>
  <c r="AU11" i="1" s="1"/>
  <c r="AR11" i="1"/>
  <c r="AQ11" i="1"/>
  <c r="AS11" i="1" s="1"/>
  <c r="AN11" i="1"/>
  <c r="AP11" i="1" s="1"/>
  <c r="AK11" i="1"/>
  <c r="AM11" i="1" s="1"/>
  <c r="BA10" i="1"/>
  <c r="AZ10" i="1"/>
  <c r="AX10" i="1"/>
  <c r="AY10" i="1" s="1"/>
  <c r="AV10" i="1"/>
  <c r="AW10" i="1" s="1"/>
  <c r="AU10" i="1"/>
  <c r="AT10" i="1"/>
  <c r="AR10" i="1"/>
  <c r="AQ10" i="1"/>
  <c r="AS10" i="1" s="1"/>
  <c r="AN10" i="1"/>
  <c r="AP10" i="1" s="1"/>
  <c r="AM10" i="1"/>
  <c r="BB10" i="1" s="1"/>
  <c r="AK10" i="1"/>
  <c r="AZ9" i="1"/>
  <c r="BA9" i="1" s="1"/>
  <c r="AY9" i="1"/>
  <c r="AX9" i="1"/>
  <c r="AV9" i="1"/>
  <c r="AW9" i="1" s="1"/>
  <c r="AU9" i="1"/>
  <c r="AT9" i="1"/>
  <c r="AS9" i="1"/>
  <c r="AR9" i="1"/>
  <c r="AQ9" i="1"/>
  <c r="AP9" i="1"/>
  <c r="AN9" i="1"/>
  <c r="AK9" i="1"/>
  <c r="AM9" i="1" s="1"/>
  <c r="BB9" i="1" s="1"/>
  <c r="AZ8" i="1"/>
  <c r="BA8" i="1" s="1"/>
  <c r="AY8" i="1"/>
  <c r="AX8" i="1"/>
  <c r="AW8" i="1"/>
  <c r="AV8" i="1"/>
  <c r="AT8" i="1"/>
  <c r="AU8" i="1" s="1"/>
  <c r="AR8" i="1"/>
  <c r="AQ8" i="1"/>
  <c r="AS8" i="1" s="1"/>
  <c r="AN8" i="1"/>
  <c r="AP8" i="1" s="1"/>
  <c r="AK8" i="1"/>
  <c r="AM8" i="1" s="1"/>
  <c r="BB8" i="1" s="1"/>
  <c r="BA7" i="1"/>
  <c r="AZ7" i="1"/>
  <c r="AX7" i="1"/>
  <c r="AY7" i="1" s="1"/>
  <c r="AV7" i="1"/>
  <c r="AW7" i="1" s="1"/>
  <c r="AU7" i="1"/>
  <c r="AT7" i="1"/>
  <c r="AR7" i="1"/>
  <c r="AQ7" i="1"/>
  <c r="AS7" i="1" s="1"/>
  <c r="AN7" i="1"/>
  <c r="AP7" i="1" s="1"/>
  <c r="AM7" i="1"/>
  <c r="BB7" i="1" s="1"/>
  <c r="AK7" i="1"/>
  <c r="AZ6" i="1"/>
  <c r="BA6" i="1" s="1"/>
  <c r="AY6" i="1"/>
  <c r="AX6" i="1"/>
  <c r="AV6" i="1"/>
  <c r="AW6" i="1" s="1"/>
  <c r="AU6" i="1"/>
  <c r="AT6" i="1"/>
  <c r="AS6" i="1"/>
  <c r="AR6" i="1"/>
  <c r="AQ6" i="1"/>
  <c r="AP6" i="1"/>
  <c r="AN6" i="1"/>
  <c r="AK6" i="1"/>
  <c r="AM6" i="1" s="1"/>
  <c r="AZ5" i="1"/>
  <c r="BA5" i="1" s="1"/>
  <c r="AY5" i="1"/>
  <c r="AX5" i="1"/>
  <c r="AW5" i="1"/>
  <c r="AV5" i="1"/>
  <c r="AT5" i="1"/>
  <c r="AU5" i="1" s="1"/>
  <c r="AR5" i="1"/>
  <c r="AQ5" i="1"/>
  <c r="AS5" i="1" s="1"/>
  <c r="AN5" i="1"/>
  <c r="AP5" i="1" s="1"/>
  <c r="AK5" i="1"/>
  <c r="AM5" i="1" s="1"/>
  <c r="BA4" i="1"/>
  <c r="AZ4" i="1"/>
  <c r="AX4" i="1"/>
  <c r="AY4" i="1" s="1"/>
  <c r="AV4" i="1"/>
  <c r="AW4" i="1" s="1"/>
  <c r="AU4" i="1"/>
  <c r="AT4" i="1"/>
  <c r="AR4" i="1"/>
  <c r="AQ4" i="1"/>
  <c r="AS4" i="1" s="1"/>
  <c r="AN4" i="1"/>
  <c r="AP4" i="1" s="1"/>
  <c r="AM4" i="1"/>
  <c r="AK4" i="1"/>
  <c r="R12" i="2" l="1"/>
  <c r="AC20" i="2"/>
  <c r="R21" i="2"/>
  <c r="AC21" i="2" s="1"/>
  <c r="AC17" i="2"/>
  <c r="R74" i="2"/>
  <c r="AC74" i="2" s="1"/>
  <c r="AC23" i="2"/>
  <c r="R62" i="2"/>
  <c r="AC62" i="2" s="1"/>
  <c r="R68" i="2"/>
  <c r="AC68" i="2" s="1"/>
  <c r="AC72" i="2"/>
  <c r="AC60" i="2"/>
  <c r="AC66" i="2"/>
  <c r="AC54" i="2"/>
  <c r="R76" i="2"/>
  <c r="AC76" i="2" s="1"/>
  <c r="R73" i="2"/>
  <c r="AC73" i="2" s="1"/>
  <c r="R9" i="2"/>
  <c r="AC9" i="2" s="1"/>
  <c r="R61" i="2"/>
  <c r="AC61" i="2" s="1"/>
  <c r="R67" i="2"/>
  <c r="AC67" i="2" s="1"/>
  <c r="AB12" i="2"/>
  <c r="AB11" i="2"/>
  <c r="AC11" i="2" s="1"/>
  <c r="O27" i="2"/>
  <c r="R27" i="2" s="1"/>
  <c r="AC27" i="2" s="1"/>
  <c r="AB44" i="2"/>
  <c r="AC44" i="2" s="1"/>
  <c r="AB50" i="2"/>
  <c r="AC50" i="2" s="1"/>
  <c r="P56" i="2"/>
  <c r="R56" i="2" s="1"/>
  <c r="AC56" i="2" s="1"/>
  <c r="AB56" i="2"/>
  <c r="P62" i="2"/>
  <c r="P68" i="2"/>
  <c r="P74" i="2"/>
  <c r="AB8" i="2"/>
  <c r="AC8" i="2" s="1"/>
  <c r="O7" i="2"/>
  <c r="R7" i="2" s="1"/>
  <c r="O13" i="2"/>
  <c r="R13" i="2" s="1"/>
  <c r="AC13" i="2" s="1"/>
  <c r="O19" i="2"/>
  <c r="R19" i="2" s="1"/>
  <c r="AC19" i="2" s="1"/>
  <c r="O25" i="2"/>
  <c r="R25" i="2" s="1"/>
  <c r="AC25" i="2" s="1"/>
  <c r="O31" i="2"/>
  <c r="R31" i="2" s="1"/>
  <c r="AC31" i="2" s="1"/>
  <c r="O37" i="2"/>
  <c r="R37" i="2" s="1"/>
  <c r="AC37" i="2" s="1"/>
  <c r="O43" i="2"/>
  <c r="R43" i="2" s="1"/>
  <c r="AC43" i="2" s="1"/>
  <c r="O49" i="2"/>
  <c r="R49" i="2" s="1"/>
  <c r="AC49" i="2" s="1"/>
  <c r="O55" i="2"/>
  <c r="R55" i="2" s="1"/>
  <c r="AC55" i="2" s="1"/>
  <c r="O61" i="2"/>
  <c r="O67" i="2"/>
  <c r="O73" i="2"/>
  <c r="AB7" i="2"/>
  <c r="AB6" i="2"/>
  <c r="AC6" i="2" s="1"/>
  <c r="AB24" i="2"/>
  <c r="AC24" i="2" s="1"/>
  <c r="AB30" i="2"/>
  <c r="AC30" i="2" s="1"/>
  <c r="AB36" i="2"/>
  <c r="AC36" i="2" s="1"/>
  <c r="AB42" i="2"/>
  <c r="AC42" i="2" s="1"/>
  <c r="AB48" i="2"/>
  <c r="AC48" i="2" s="1"/>
  <c r="AB54" i="2"/>
  <c r="O77" i="2"/>
  <c r="R77" i="2" s="1"/>
  <c r="AC77" i="2" s="1"/>
  <c r="AB5" i="2"/>
  <c r="AC5" i="2" s="1"/>
  <c r="AB23" i="2"/>
  <c r="AB29" i="2"/>
  <c r="AC29" i="2" s="1"/>
  <c r="AB35" i="2"/>
  <c r="AC35" i="2" s="1"/>
  <c r="AB41" i="2"/>
  <c r="AC41" i="2" s="1"/>
  <c r="AB47" i="2"/>
  <c r="AC47" i="2" s="1"/>
  <c r="AB53" i="2"/>
  <c r="AC53" i="2" s="1"/>
  <c r="AB59" i="2"/>
  <c r="AC59" i="2" s="1"/>
  <c r="AB65" i="2"/>
  <c r="AC65" i="2" s="1"/>
  <c r="P71" i="2"/>
  <c r="R71" i="2" s="1"/>
  <c r="AC71" i="2" s="1"/>
  <c r="AB71" i="2"/>
  <c r="AB77" i="2"/>
  <c r="O10" i="2"/>
  <c r="R10" i="2" s="1"/>
  <c r="AC10" i="2" s="1"/>
  <c r="O16" i="2"/>
  <c r="R16" i="2" s="1"/>
  <c r="AC16" i="2" s="1"/>
  <c r="O22" i="2"/>
  <c r="R22" i="2" s="1"/>
  <c r="AC22" i="2" s="1"/>
  <c r="O28" i="2"/>
  <c r="R28" i="2" s="1"/>
  <c r="AC28" i="2" s="1"/>
  <c r="O34" i="2"/>
  <c r="R34" i="2" s="1"/>
  <c r="AC34" i="2" s="1"/>
  <c r="O40" i="2"/>
  <c r="R40" i="2" s="1"/>
  <c r="AC40" i="2" s="1"/>
  <c r="O46" i="2"/>
  <c r="R46" i="2" s="1"/>
  <c r="AC46" i="2" s="1"/>
  <c r="O52" i="2"/>
  <c r="R52" i="2" s="1"/>
  <c r="AC52" i="2" s="1"/>
  <c r="O58" i="2"/>
  <c r="R58" i="2" s="1"/>
  <c r="AC58" i="2" s="1"/>
  <c r="O64" i="2"/>
  <c r="R64" i="2" s="1"/>
  <c r="AC64" i="2" s="1"/>
  <c r="O70" i="2"/>
  <c r="R70" i="2" s="1"/>
  <c r="AC70" i="2" s="1"/>
  <c r="O76" i="2"/>
  <c r="AB18" i="2"/>
  <c r="AC18" i="2" s="1"/>
  <c r="BB34" i="1"/>
  <c r="BB49" i="1"/>
  <c r="BB32" i="1"/>
  <c r="BB42" i="1"/>
  <c r="BB44" i="1"/>
  <c r="BB60" i="1"/>
  <c r="BB62" i="1"/>
  <c r="BB29" i="1"/>
  <c r="BB43" i="1"/>
  <c r="BB74" i="1"/>
  <c r="BB17" i="1"/>
  <c r="BB39" i="1"/>
  <c r="BB41" i="1"/>
  <c r="BB57" i="1"/>
  <c r="BB59" i="1"/>
  <c r="BB72" i="1"/>
  <c r="BB73" i="1"/>
  <c r="BB40" i="1"/>
  <c r="BB58" i="1"/>
  <c r="BB38" i="1"/>
  <c r="BB54" i="1"/>
  <c r="BB56" i="1"/>
  <c r="BB71" i="1"/>
  <c r="BB6" i="1"/>
  <c r="BB27" i="1"/>
  <c r="BB26" i="1"/>
  <c r="BB36" i="1"/>
  <c r="BB55" i="1"/>
  <c r="BB69" i="1"/>
  <c r="BB70" i="1"/>
  <c r="BB15" i="1"/>
  <c r="BB16" i="1"/>
  <c r="BB24" i="1"/>
  <c r="BB51" i="1"/>
  <c r="BB53" i="1"/>
  <c r="BB18" i="1"/>
  <c r="BB5" i="1"/>
  <c r="BB28" i="1"/>
  <c r="BB14" i="1"/>
  <c r="BB12" i="1"/>
  <c r="BB37" i="1"/>
  <c r="BB13" i="1"/>
  <c r="BB35" i="1"/>
  <c r="BB52" i="1"/>
  <c r="BB68" i="1"/>
  <c r="BB4" i="1"/>
  <c r="BB25" i="1"/>
  <c r="BB11" i="1"/>
  <c r="BB23" i="1"/>
  <c r="BB33" i="1"/>
  <c r="BB48" i="1"/>
  <c r="BB50" i="1"/>
  <c r="BB66" i="1"/>
  <c r="BB67" i="1"/>
  <c r="AC7" i="2" l="1"/>
  <c r="AC12" i="2"/>
</calcChain>
</file>

<file path=xl/sharedStrings.xml><?xml version="1.0" encoding="utf-8"?>
<sst xmlns="http://schemas.openxmlformats.org/spreadsheetml/2006/main" count="779" uniqueCount="317">
  <si>
    <t>ข้อมูลดิบ ประจำเดือน  กันยายน  2564  ใช้ข้อมูลจาก http://hfo64.cfo.in.th/  ณ วันที่  5 พฤษจิกายน  2564</t>
  </si>
  <si>
    <t>RatioID</t>
  </si>
  <si>
    <t>CapacityGroup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</si>
  <si>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</si>
  <si>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</si>
  <si>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</si>
  <si>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</si>
  <si>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</si>
  <si>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</si>
  <si>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</si>
  <si>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</si>
  <si>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</si>
  <si>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</si>
  <si>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</si>
  <si>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</si>
  <si>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</si>
  <si>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</si>
  <si>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</si>
  <si>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</si>
  <si>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</si>
  <si>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</si>
  <si>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</si>
  <si>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</si>
  <si>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</si>
  <si>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</si>
  <si>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</si>
  <si>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</si>
  <si>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</si>
  <si>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</si>
  <si>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</si>
  <si>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</si>
  <si>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</si>
  <si>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</si>
  <si>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</si>
  <si>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Current Ratio</t>
  </si>
  <si>
    <t>Quick Ratio</t>
  </si>
  <si>
    <t>Cash Ratio</t>
  </si>
  <si>
    <t>อัตราส่วนลูกหนี้ต่อสินทรัพย์หมุนเวียน</t>
  </si>
  <si>
    <t>Networking Capital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</si>
  <si>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</si>
  <si>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</si>
  <si>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</si>
  <si>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</si>
  <si>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</si>
  <si>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</si>
  <si>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Inventory Management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</si>
  <si>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</si>
  <si>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</si>
  <si>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</si>
  <si>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</si>
  <si>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</si>
  <si>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</si>
  <si>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</si>
  <si>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</si>
  <si>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</si>
  <si>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</si>
  <si>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</si>
  <si>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</si>
  <si>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</si>
  <si>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</si>
  <si>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</si>
  <si>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EBITDA</t>
  </si>
  <si>
    <t>NI+Depreciation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</si>
  <si>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</si>
  <si>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</si>
  <si>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</si>
  <si>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</si>
  <si>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</si>
  <si>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</si>
  <si>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</si>
  <si>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</si>
  <si>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</si>
  <si>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</si>
  <si>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</si>
  <si>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</si>
  <si>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</si>
  <si>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</si>
  <si>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</si>
  <si>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</si>
  <si>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รพช.F2 &lt;=30,000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</si>
  <si>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</si>
  <si>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</si>
  <si>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</si>
  <si>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</si>
  <si>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</si>
  <si>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</si>
  <si>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</si>
  <si>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</si>
  <si>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</si>
  <si>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</si>
  <si>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</si>
  <si>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</si>
  <si>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</si>
  <si>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</si>
  <si>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</si>
  <si>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</si>
  <si>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</si>
  <si>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</si>
  <si>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</si>
  <si>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</si>
  <si>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</si>
  <si>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</si>
  <si>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</si>
  <si>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</si>
  <si>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</si>
  <si>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</si>
  <si>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</si>
  <si>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</si>
  <si>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</si>
  <si>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</si>
  <si>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</si>
  <si>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</si>
  <si>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</si>
  <si>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</si>
  <si>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</si>
  <si>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</si>
  <si>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</si>
  <si>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</si>
  <si>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</si>
  <si>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</si>
  <si>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</si>
  <si>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</si>
  <si>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</si>
  <si>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</si>
  <si>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</si>
  <si>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</si>
  <si>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</si>
  <si>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</si>
  <si>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</si>
  <si>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</si>
  <si>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</si>
  <si>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</si>
  <si>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</si>
  <si>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</si>
  <si>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</si>
  <si>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</si>
  <si>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</si>
  <si>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</si>
  <si>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</si>
  <si>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</si>
  <si>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</si>
  <si>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</si>
  <si>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</si>
  <si>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</si>
  <si>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</si>
  <si>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</si>
  <si>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</si>
  <si>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</si>
  <si>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</si>
  <si>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</si>
  <si>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</si>
  <si>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</si>
  <si>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</si>
  <si>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</si>
  <si>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</si>
  <si>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</si>
  <si>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</si>
  <si>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</si>
  <si>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</si>
  <si>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</si>
  <si>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</si>
  <si>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</si>
  <si>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</si>
  <si>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</si>
  <si>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</si>
  <si>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</si>
  <si>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</si>
  <si>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</si>
  <si>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</si>
  <si>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</si>
  <si>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</si>
  <si>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</si>
  <si>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</si>
  <si>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</si>
  <si>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</si>
  <si>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</si>
  <si>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</si>
  <si>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</si>
  <si>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</si>
  <si>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</si>
  <si>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</si>
  <si>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</si>
  <si>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</si>
  <si>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</si>
  <si>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</si>
  <si>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</si>
  <si>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</si>
  <si>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</si>
  <si>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รพท.M1 &lt;=200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</si>
  <si>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</si>
  <si>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</si>
  <si>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</si>
  <si>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</si>
  <si>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</si>
  <si>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</si>
  <si>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</si>
  <si>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</si>
  <si>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</si>
  <si>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</si>
  <si>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</si>
  <si>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</si>
  <si>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</si>
  <si>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</si>
  <si>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</si>
  <si>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</si>
  <si>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</si>
  <si>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</si>
  <si>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</si>
  <si>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</si>
  <si>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</si>
  <si>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</si>
  <si>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</si>
  <si>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</si>
  <si>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</si>
  <si>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</si>
  <si>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</si>
  <si>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รพช.F3 &gt;=25,000</t>
  </si>
  <si>
    <t>สระแก้ว</t>
  </si>
  <si>
    <t>สมเด็จพระยุพราชสระแก้ว,รพท.</t>
  </si>
  <si>
    <t>10699</t>
  </si>
  <si>
    <t>รพท.S &gt;400</t>
  </si>
  <si>
    <t>คลองหาด,รพช.</t>
  </si>
  <si>
    <t>10866</t>
  </si>
  <si>
    <t>ตาพระยา,รพช.</t>
  </si>
  <si>
    <t>10867</t>
  </si>
  <si>
    <t>วังน้ำเย็น,รพช.</t>
  </si>
  <si>
    <t>10868</t>
  </si>
  <si>
    <t>วัฒนานคร,รพช.</t>
  </si>
  <si>
    <t>10869</t>
  </si>
  <si>
    <t>อรัญประเทศ,รพท.</t>
  </si>
  <si>
    <t>10870</t>
  </si>
  <si>
    <t>เขาฉกรรจ์,รพช.</t>
  </si>
  <si>
    <t>13817</t>
  </si>
  <si>
    <t>วังสมบูรณ์,รพช.</t>
  </si>
  <si>
    <t>28849</t>
  </si>
  <si>
    <t>โคกสูง,รพช.</t>
  </si>
  <si>
    <t>28850</t>
  </si>
  <si>
    <t>รพช.F3 15,000-25,000</t>
  </si>
  <si>
    <t>รายงานภาวะวิกฤติแยกรายเดือน ปีงบประมาณ 2564</t>
  </si>
  <si>
    <t>ประจำเดือน  กันยายน  2564</t>
  </si>
  <si>
    <t>No</t>
  </si>
  <si>
    <t>Ket</t>
  </si>
  <si>
    <t>Province</t>
  </si>
  <si>
    <t>ID</t>
  </si>
  <si>
    <t>Org</t>
  </si>
  <si>
    <t>Type</t>
  </si>
  <si>
    <t>ServBed</t>
  </si>
  <si>
    <t>CR (สินทรัพย์หมุนเวียน/หนี้สินหมุนเวียน)</t>
  </si>
  <si>
    <t>QR (สินทรัพย์หมุนเวียน-สินค้าคงเหลือ-ค่าใช้จ่ายล่วงหน้า)/หนี้สินหมุนเวียน</t>
  </si>
  <si>
    <t>NWC ทุนหมุนเวียน</t>
  </si>
  <si>
    <t>NI+Depleciation กำไรสุทธิรวมค่าเสื่อม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</si>
  <si>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</si>
  <si>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</si>
  <si>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</si>
  <si>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</si>
  <si>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</si>
  <si>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</si>
  <si>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</si>
  <si>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</si>
  <si>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</si>
  <si>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</si>
  <si>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</si>
  <si>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</si>
  <si>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</si>
  <si>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</si>
  <si>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</si>
  <si>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รพศ.</t>
  </si>
  <si>
    <t>694</t>
  </si>
  <si>
    <t>รพช.</t>
  </si>
  <si>
    <t>30</t>
  </si>
  <si>
    <t>26</t>
  </si>
  <si>
    <t>69</t>
  </si>
  <si>
    <t>รพช.F2 30,000-=60,000</t>
  </si>
  <si>
    <t>36</t>
  </si>
  <si>
    <t>46</t>
  </si>
  <si>
    <t>62</t>
  </si>
  <si>
    <t>34</t>
  </si>
  <si>
    <t>585</t>
  </si>
  <si>
    <t>31</t>
  </si>
  <si>
    <t>65</t>
  </si>
  <si>
    <t>90</t>
  </si>
  <si>
    <t>44</t>
  </si>
  <si>
    <t>116</t>
  </si>
  <si>
    <t>111</t>
  </si>
  <si>
    <t>40</t>
  </si>
  <si>
    <t>12</t>
  </si>
  <si>
    <t>0</t>
  </si>
  <si>
    <t>850</t>
  </si>
  <si>
    <t>M2 &lt;=100</t>
  </si>
  <si>
    <t>รพท.</t>
  </si>
  <si>
    <t>250</t>
  </si>
  <si>
    <t>23</t>
  </si>
  <si>
    <t>81</t>
  </si>
  <si>
    <t>137</t>
  </si>
  <si>
    <t>113</t>
  </si>
  <si>
    <t>60</t>
  </si>
  <si>
    <t>33</t>
  </si>
  <si>
    <t>7</t>
  </si>
  <si>
    <t>433</t>
  </si>
  <si>
    <t>205</t>
  </si>
  <si>
    <t>29</t>
  </si>
  <si>
    <t>525</t>
  </si>
  <si>
    <t>107</t>
  </si>
  <si>
    <t>70</t>
  </si>
  <si>
    <t>200</t>
  </si>
  <si>
    <t>45</t>
  </si>
  <si>
    <t>10831</t>
  </si>
  <si>
    <t>53</t>
  </si>
  <si>
    <t>415</t>
  </si>
  <si>
    <t>120</t>
  </si>
  <si>
    <t>74</t>
  </si>
  <si>
    <t>41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</si>
  <si>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</si>
  <si>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</si>
  <si>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5  พฤศจิกายน 2564</t>
  </si>
  <si>
    <t xml:space="preserve">หมายเหตุ </t>
  </si>
  <si>
    <t>ใช้ค่ากลางในการคำนวน 7Plus ณ ไตรมาส 3/2564 จากกองเศรษฐกิจฯ สป แก้ไข วันที่ 2 สิงหาคม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</si>
</sst>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0_ ;[Red]\-#,##0.00\ "/>
    <numFmt numFmtId="189" formatCode="#,##0.00_ ;\-#,##0.00\ "/>
  </numFmts>
  <fonts count="1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sz val="11"/>
      <name val="Tahoma"/>
      <family val="2"/>
      <scheme val="minor"/>
    </font>
    <font>
      <sz val="11"/>
      <name val="Tahoma"/>
      <family val="2"/>
      <charset val="222"/>
      <scheme val="minor"/>
    </font>
    <font>
      <sz val="10"/>
      <color indexed="8"/>
      <name val="Arial"/>
      <family val="2"/>
    </font>
    <font>
      <b/>
      <sz val="10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10"/>
      <color rgb="FFFF0000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41" fontId="3" fillId="0" borderId="0" xfId="1" applyNumberFormat="1" applyFont="1"/>
    <xf numFmtId="187" fontId="1" fillId="0" borderId="1" xfId="2" applyNumberFormat="1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187" fontId="1" fillId="2" borderId="1" xfId="2" applyNumberFormat="1" applyFill="1" applyBorder="1" applyAlignment="1">
      <alignment horizontal="center" vertical="center"/>
    </xf>
    <xf numFmtId="187" fontId="1" fillId="3" borderId="1" xfId="2" applyNumberFormat="1" applyFill="1" applyBorder="1" applyAlignment="1">
      <alignment horizontal="center" vertical="center"/>
    </xf>
    <xf numFmtId="187" fontId="1" fillId="4" borderId="1" xfId="2" applyNumberFormat="1" applyFill="1" applyBorder="1" applyAlignment="1">
      <alignment horizontal="center" vertical="center"/>
    </xf>
    <xf numFmtId="187" fontId="1" fillId="0" borderId="1" xfId="2" applyNumberFormat="1" applyFill="1" applyBorder="1" applyAlignment="1">
      <alignment horizontal="center" vertical="center"/>
    </xf>
    <xf numFmtId="187" fontId="1" fillId="5" borderId="1" xfId="2" applyNumberFormat="1" applyFill="1" applyBorder="1" applyAlignment="1">
      <alignment horizontal="center" vertical="center"/>
    </xf>
    <xf numFmtId="187" fontId="1" fillId="6" borderId="1" xfId="2" applyNumberFormat="1" applyFill="1" applyBorder="1" applyAlignment="1">
      <alignment horizontal="center" vertical="center"/>
    </xf>
    <xf numFmtId="41" fontId="1" fillId="7" borderId="1" xfId="1" applyNumberFormat="1" applyFont="1" applyFill="1" applyBorder="1" applyAlignment="1">
      <alignment horizontal="center" vertical="center"/>
    </xf>
    <xf numFmtId="41" fontId="1" fillId="8" borderId="1" xfId="1" applyNumberFormat="1" applyFont="1" applyFill="1" applyBorder="1" applyAlignment="1">
      <alignment horizontal="center" vertical="center"/>
    </xf>
    <xf numFmtId="41" fontId="1" fillId="9" borderId="1" xfId="1" applyNumberFormat="1" applyFont="1" applyFill="1" applyBorder="1" applyAlignment="1">
      <alignment horizontal="center" vertical="center"/>
    </xf>
    <xf numFmtId="41" fontId="1" fillId="10" borderId="1" xfId="1" applyNumberFormat="1" applyFont="1" applyFill="1" applyBorder="1" applyAlignment="1">
      <alignment horizontal="center" vertical="center"/>
    </xf>
    <xf numFmtId="41" fontId="1" fillId="11" borderId="1" xfId="1" applyNumberFormat="1" applyFont="1" applyFill="1" applyBorder="1" applyAlignment="1">
      <alignment horizontal="center" vertical="center"/>
    </xf>
    <xf numFmtId="187" fontId="1" fillId="12" borderId="1" xfId="2" applyNumberFormat="1" applyFill="1" applyBorder="1" applyAlignment="1">
      <alignment horizontal="center" vertical="center"/>
    </xf>
    <xf numFmtId="187" fontId="1" fillId="13" borderId="1" xfId="2" applyNumberFormat="1" applyFill="1" applyBorder="1" applyAlignment="1">
      <alignment horizontal="center" vertical="center"/>
    </xf>
    <xf numFmtId="187" fontId="1" fillId="14" borderId="1" xfId="2" applyNumberFormat="1" applyFill="1" applyBorder="1" applyAlignment="1">
      <alignment horizontal="center" vertical="center"/>
    </xf>
    <xf numFmtId="187" fontId="1" fillId="15" borderId="1" xfId="2" applyNumberFormat="1" applyFill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0" fillId="12" borderId="3" xfId="0" applyNumberFormat="1" applyFill="1" applyBorder="1" applyAlignment="1">
      <alignment horizontal="center" vertical="center"/>
    </xf>
    <xf numFmtId="187" fontId="0" fillId="16" borderId="3" xfId="0" applyNumberFormat="1" applyFill="1" applyBorder="1" applyAlignment="1">
      <alignment horizontal="center" vertical="center"/>
    </xf>
    <xf numFmtId="187" fontId="1" fillId="7" borderId="4" xfId="2" applyNumberFormat="1" applyFill="1" applyBorder="1" applyAlignment="1">
      <alignment horizontal="center" vertical="center"/>
    </xf>
    <xf numFmtId="187" fontId="1" fillId="7" borderId="3" xfId="2" applyNumberFormat="1" applyFill="1" applyBorder="1" applyAlignment="1">
      <alignment horizontal="center" vertical="center"/>
    </xf>
    <xf numFmtId="187" fontId="1" fillId="7" borderId="5" xfId="2" applyNumberFormat="1" applyFill="1" applyBorder="1" applyAlignment="1">
      <alignment horizontal="center" vertical="center"/>
    </xf>
    <xf numFmtId="187" fontId="1" fillId="8" borderId="4" xfId="2" applyNumberFormat="1" applyFill="1" applyBorder="1" applyAlignment="1">
      <alignment horizontal="center" vertical="center"/>
    </xf>
    <xf numFmtId="187" fontId="1" fillId="8" borderId="3" xfId="2" applyNumberFormat="1" applyFill="1" applyBorder="1" applyAlignment="1">
      <alignment horizontal="center" vertical="center"/>
    </xf>
    <xf numFmtId="187" fontId="0" fillId="9" borderId="3" xfId="3" applyNumberFormat="1" applyFont="1" applyFill="1" applyBorder="1" applyAlignment="1">
      <alignment horizontal="center" vertical="center"/>
    </xf>
    <xf numFmtId="187" fontId="0" fillId="10" borderId="3" xfId="3" applyNumberFormat="1" applyFont="1" applyFill="1" applyBorder="1" applyAlignment="1">
      <alignment horizontal="center" vertical="center"/>
    </xf>
    <xf numFmtId="187" fontId="0" fillId="11" borderId="3" xfId="3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top" wrapText="1"/>
    </xf>
    <xf numFmtId="0" fontId="1" fillId="0" borderId="1" xfId="2" applyBorder="1" applyAlignment="1">
      <alignment horizontal="center" vertical="top" wrapText="1"/>
    </xf>
    <xf numFmtId="0" fontId="1" fillId="0" borderId="6" xfId="2" applyBorder="1" applyAlignment="1">
      <alignment horizontal="center" vertical="center" wrapText="1"/>
    </xf>
    <xf numFmtId="0" fontId="1" fillId="2" borderId="1" xfId="2" applyFill="1" applyBorder="1" applyAlignment="1">
      <alignment horizontal="center" vertical="top" wrapText="1"/>
    </xf>
    <xf numFmtId="0" fontId="1" fillId="3" borderId="1" xfId="2" applyFill="1" applyBorder="1" applyAlignment="1">
      <alignment horizontal="center" vertical="top" wrapText="1"/>
    </xf>
    <xf numFmtId="0" fontId="1" fillId="4" borderId="1" xfId="2" applyFill="1" applyBorder="1" applyAlignment="1">
      <alignment horizontal="center" vertical="top" wrapText="1"/>
    </xf>
    <xf numFmtId="0" fontId="1" fillId="0" borderId="1" xfId="2" applyFill="1" applyBorder="1" applyAlignment="1">
      <alignment horizontal="center" vertical="top" wrapText="1"/>
    </xf>
    <xf numFmtId="0" fontId="1" fillId="5" borderId="1" xfId="2" applyFill="1" applyBorder="1" applyAlignment="1">
      <alignment horizontal="center" vertical="top" wrapText="1"/>
    </xf>
    <xf numFmtId="0" fontId="1" fillId="6" borderId="1" xfId="2" applyFill="1" applyBorder="1" applyAlignment="1">
      <alignment horizontal="center" vertical="top" wrapText="1"/>
    </xf>
    <xf numFmtId="41" fontId="1" fillId="7" borderId="1" xfId="1" applyNumberFormat="1" applyFont="1" applyFill="1" applyBorder="1" applyAlignment="1">
      <alignment horizontal="center" vertical="top" wrapText="1"/>
    </xf>
    <xf numFmtId="41" fontId="1" fillId="8" borderId="1" xfId="1" applyNumberFormat="1" applyFont="1" applyFill="1" applyBorder="1" applyAlignment="1">
      <alignment horizontal="center" vertical="top" wrapText="1"/>
    </xf>
    <xf numFmtId="41" fontId="1" fillId="9" borderId="1" xfId="1" applyNumberFormat="1" applyFont="1" applyFill="1" applyBorder="1" applyAlignment="1">
      <alignment horizontal="center" vertical="top" wrapText="1"/>
    </xf>
    <xf numFmtId="41" fontId="1" fillId="10" borderId="1" xfId="1" applyNumberFormat="1" applyFont="1" applyFill="1" applyBorder="1" applyAlignment="1">
      <alignment horizontal="center" vertical="top" wrapText="1"/>
    </xf>
    <xf numFmtId="41" fontId="1" fillId="11" borderId="1" xfId="1" applyNumberFormat="1" applyFont="1" applyFill="1" applyBorder="1" applyAlignment="1">
      <alignment horizontal="center" vertical="top" wrapText="1"/>
    </xf>
    <xf numFmtId="0" fontId="1" fillId="12" borderId="1" xfId="2" applyFill="1" applyBorder="1" applyAlignment="1">
      <alignment horizontal="center" vertical="top" wrapText="1"/>
    </xf>
    <xf numFmtId="0" fontId="1" fillId="13" borderId="1" xfId="2" applyFill="1" applyBorder="1" applyAlignment="1">
      <alignment horizontal="center" vertical="top" wrapText="1"/>
    </xf>
    <xf numFmtId="0" fontId="1" fillId="14" borderId="1" xfId="2" applyFill="1" applyBorder="1" applyAlignment="1">
      <alignment horizontal="center" vertical="top" wrapText="1"/>
    </xf>
    <xf numFmtId="0" fontId="1" fillId="15" borderId="1" xfId="2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8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3" fontId="5" fillId="4" borderId="1" xfId="3" applyFont="1" applyFill="1" applyBorder="1" applyAlignment="1">
      <alignment horizontal="center" vertical="center" wrapText="1"/>
    </xf>
    <xf numFmtId="43" fontId="4" fillId="5" borderId="1" xfId="3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0" fontId="6" fillId="19" borderId="1" xfId="4" applyFont="1" applyFill="1" applyBorder="1" applyAlignment="1" applyProtection="1">
      <alignment horizontal="center" vertical="top"/>
      <protection locked="0"/>
    </xf>
    <xf numFmtId="0" fontId="6" fillId="19" borderId="1" xfId="4" applyFont="1" applyFill="1" applyBorder="1" applyAlignment="1" applyProtection="1">
      <alignment horizontal="left" vertical="top" wrapText="1" shrinkToFit="1"/>
      <protection locked="0"/>
    </xf>
    <xf numFmtId="0" fontId="1" fillId="19" borderId="1" xfId="2" applyFill="1" applyBorder="1" applyAlignment="1">
      <alignment horizontal="center" vertical="top"/>
    </xf>
    <xf numFmtId="0" fontId="1" fillId="19" borderId="1" xfId="2" applyFill="1" applyBorder="1" applyAlignment="1">
      <alignment horizontal="left" vertical="top"/>
    </xf>
    <xf numFmtId="188" fontId="1" fillId="0" borderId="1" xfId="2" applyNumberFormat="1" applyBorder="1"/>
    <xf numFmtId="189" fontId="1" fillId="0" borderId="1" xfId="2" applyNumberFormat="1" applyFill="1" applyBorder="1"/>
    <xf numFmtId="188" fontId="0" fillId="0" borderId="1" xfId="0" applyNumberFormat="1" applyFill="1" applyBorder="1" applyAlignment="1">
      <alignment vertical="top"/>
    </xf>
    <xf numFmtId="188" fontId="0" fillId="17" borderId="1" xfId="0" applyNumberFormat="1" applyFill="1" applyBorder="1" applyAlignment="1">
      <alignment vertical="top"/>
    </xf>
    <xf numFmtId="0" fontId="0" fillId="18" borderId="1" xfId="0" applyNumberFormat="1" applyFill="1" applyBorder="1" applyAlignment="1">
      <alignment horizontal="center" vertical="top"/>
    </xf>
    <xf numFmtId="4" fontId="0" fillId="0" borderId="1" xfId="0" applyNumberFormat="1" applyFill="1" applyBorder="1" applyAlignment="1">
      <alignment vertical="top"/>
    </xf>
    <xf numFmtId="43" fontId="0" fillId="0" borderId="1" xfId="3" applyFont="1" applyFill="1" applyBorder="1" applyAlignment="1">
      <alignment vertical="top"/>
    </xf>
    <xf numFmtId="43" fontId="0" fillId="5" borderId="1" xfId="3" applyFont="1" applyFill="1" applyBorder="1" applyAlignment="1">
      <alignment vertical="top"/>
    </xf>
    <xf numFmtId="0" fontId="0" fillId="18" borderId="1" xfId="3" applyNumberFormat="1" applyFont="1" applyFill="1" applyBorder="1" applyAlignment="1">
      <alignment horizontal="center" vertical="top"/>
    </xf>
    <xf numFmtId="0" fontId="1" fillId="19" borderId="1" xfId="2" applyFont="1" applyFill="1" applyBorder="1" applyAlignment="1">
      <alignment horizontal="left" vertical="top"/>
    </xf>
    <xf numFmtId="0" fontId="6" fillId="20" borderId="1" xfId="4" applyFont="1" applyFill="1" applyBorder="1" applyAlignment="1" applyProtection="1">
      <alignment horizontal="center" vertical="top"/>
      <protection locked="0"/>
    </xf>
    <xf numFmtId="0" fontId="6" fillId="20" borderId="1" xfId="4" applyFont="1" applyFill="1" applyBorder="1" applyAlignment="1" applyProtection="1">
      <alignment horizontal="left" vertical="top" wrapText="1" shrinkToFit="1"/>
      <protection locked="0"/>
    </xf>
    <xf numFmtId="0" fontId="1" fillId="20" borderId="1" xfId="2" applyFill="1" applyBorder="1" applyAlignment="1">
      <alignment horizontal="center" vertical="top"/>
    </xf>
    <xf numFmtId="0" fontId="1" fillId="20" borderId="1" xfId="2" applyFill="1" applyBorder="1" applyAlignment="1">
      <alignment horizontal="left" vertical="top"/>
    </xf>
    <xf numFmtId="0" fontId="1" fillId="20" borderId="1" xfId="2" applyFont="1" applyFill="1" applyBorder="1" applyAlignment="1">
      <alignment horizontal="left" vertical="top"/>
    </xf>
    <xf numFmtId="0" fontId="6" fillId="21" borderId="1" xfId="4" applyFont="1" applyFill="1" applyBorder="1" applyAlignment="1" applyProtection="1">
      <alignment horizontal="center" vertical="top"/>
      <protection locked="0"/>
    </xf>
    <xf numFmtId="0" fontId="6" fillId="21" borderId="1" xfId="4" applyFont="1" applyFill="1" applyBorder="1" applyAlignment="1" applyProtection="1">
      <alignment horizontal="left" vertical="top" wrapText="1" shrinkToFit="1"/>
      <protection locked="0"/>
    </xf>
    <xf numFmtId="0" fontId="1" fillId="21" borderId="1" xfId="2" applyFill="1" applyBorder="1" applyAlignment="1">
      <alignment horizontal="center" vertical="top"/>
    </xf>
    <xf numFmtId="0" fontId="1" fillId="21" borderId="1" xfId="2" applyFill="1" applyBorder="1" applyAlignment="1">
      <alignment horizontal="left" vertical="top"/>
    </xf>
    <xf numFmtId="0" fontId="0" fillId="0" borderId="1" xfId="0" applyBorder="1"/>
    <xf numFmtId="0" fontId="1" fillId="21" borderId="1" xfId="2" applyFont="1" applyFill="1" applyBorder="1" applyAlignment="1">
      <alignment horizontal="left" vertical="top"/>
    </xf>
    <xf numFmtId="0" fontId="6" fillId="6" borderId="1" xfId="4" applyFont="1" applyFill="1" applyBorder="1" applyAlignment="1" applyProtection="1">
      <alignment horizontal="center" vertical="top"/>
      <protection locked="0"/>
    </xf>
    <xf numFmtId="0" fontId="6" fillId="6" borderId="1" xfId="4" applyFont="1" applyFill="1" applyBorder="1" applyAlignment="1" applyProtection="1">
      <alignment horizontal="left" vertical="top" wrapText="1" shrinkToFit="1"/>
      <protection locked="0"/>
    </xf>
    <xf numFmtId="0" fontId="1" fillId="6" borderId="1" xfId="2" applyFill="1" applyBorder="1" applyAlignment="1">
      <alignment horizontal="center" vertical="top"/>
    </xf>
    <xf numFmtId="0" fontId="1" fillId="6" borderId="1" xfId="2" applyFill="1" applyBorder="1" applyAlignment="1">
      <alignment horizontal="left" vertical="top"/>
    </xf>
    <xf numFmtId="0" fontId="1" fillId="6" borderId="1" xfId="2" applyFont="1" applyFill="1" applyBorder="1" applyAlignment="1">
      <alignment horizontal="left" vertical="top"/>
    </xf>
    <xf numFmtId="0" fontId="6" fillId="2" borderId="1" xfId="4" applyFont="1" applyFill="1" applyBorder="1" applyAlignment="1" applyProtection="1">
      <alignment horizontal="center" vertical="top"/>
      <protection locked="0"/>
    </xf>
    <xf numFmtId="0" fontId="6" fillId="2" borderId="1" xfId="4" applyFont="1" applyFill="1" applyBorder="1" applyAlignment="1" applyProtection="1">
      <alignment horizontal="left" vertical="top" wrapText="1" shrinkToFit="1"/>
      <protection locked="0"/>
    </xf>
    <xf numFmtId="0" fontId="1" fillId="2" borderId="1" xfId="2" applyFill="1" applyBorder="1" applyAlignment="1">
      <alignment horizontal="center" vertical="top"/>
    </xf>
    <xf numFmtId="0" fontId="1" fillId="2" borderId="1" xfId="2" applyFill="1" applyBorder="1" applyAlignment="1">
      <alignment horizontal="left" vertical="top"/>
    </xf>
    <xf numFmtId="0" fontId="7" fillId="2" borderId="1" xfId="4" applyFont="1" applyFill="1" applyBorder="1" applyAlignment="1" applyProtection="1">
      <alignment horizontal="left" vertical="top" wrapText="1" shrinkToFit="1"/>
      <protection locked="0"/>
    </xf>
    <xf numFmtId="0" fontId="8" fillId="2" borderId="1" xfId="2" applyFont="1" applyFill="1" applyBorder="1" applyAlignment="1">
      <alignment horizontal="center" vertical="top"/>
    </xf>
    <xf numFmtId="0" fontId="8" fillId="2" borderId="1" xfId="2" applyFont="1" applyFill="1" applyBorder="1" applyAlignment="1">
      <alignment horizontal="left" vertical="top"/>
    </xf>
    <xf numFmtId="189" fontId="8" fillId="0" borderId="1" xfId="2" applyNumberFormat="1" applyFont="1" applyFill="1" applyBorder="1"/>
    <xf numFmtId="0" fontId="8" fillId="0" borderId="0" xfId="0" applyFont="1"/>
    <xf numFmtId="188" fontId="8" fillId="0" borderId="1" xfId="0" applyNumberFormat="1" applyFont="1" applyFill="1" applyBorder="1" applyAlignment="1">
      <alignment vertical="top"/>
    </xf>
    <xf numFmtId="188" fontId="8" fillId="17" borderId="1" xfId="0" applyNumberFormat="1" applyFont="1" applyFill="1" applyBorder="1" applyAlignment="1">
      <alignment vertical="top"/>
    </xf>
    <xf numFmtId="0" fontId="8" fillId="18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vertical="top"/>
    </xf>
    <xf numFmtId="43" fontId="8" fillId="0" borderId="1" xfId="3" applyFont="1" applyFill="1" applyBorder="1" applyAlignment="1">
      <alignment vertical="top"/>
    </xf>
    <xf numFmtId="43" fontId="8" fillId="5" borderId="1" xfId="3" applyFont="1" applyFill="1" applyBorder="1" applyAlignment="1">
      <alignment vertical="top"/>
    </xf>
    <xf numFmtId="0" fontId="8" fillId="18" borderId="1" xfId="3" applyNumberFormat="1" applyFont="1" applyFill="1" applyBorder="1" applyAlignment="1">
      <alignment horizontal="center" vertical="top"/>
    </xf>
    <xf numFmtId="0" fontId="1" fillId="2" borderId="1" xfId="2" applyFont="1" applyFill="1" applyBorder="1" applyAlignment="1">
      <alignment horizontal="left" vertical="top"/>
    </xf>
    <xf numFmtId="0" fontId="6" fillId="22" borderId="1" xfId="4" applyFont="1" applyFill="1" applyBorder="1" applyAlignment="1" applyProtection="1">
      <alignment horizontal="center" vertical="top"/>
      <protection locked="0"/>
    </xf>
    <xf numFmtId="0" fontId="6" fillId="22" borderId="1" xfId="4" applyFont="1" applyFill="1" applyBorder="1" applyAlignment="1" applyProtection="1">
      <alignment horizontal="left" vertical="top" wrapText="1" shrinkToFit="1"/>
      <protection locked="0"/>
    </xf>
    <xf numFmtId="0" fontId="1" fillId="22" borderId="1" xfId="2" applyFill="1" applyBorder="1" applyAlignment="1">
      <alignment horizontal="center" vertical="top"/>
    </xf>
    <xf numFmtId="0" fontId="1" fillId="22" borderId="1" xfId="2" applyFill="1" applyBorder="1" applyAlignment="1">
      <alignment horizontal="left" vertical="top"/>
    </xf>
    <xf numFmtId="0" fontId="1" fillId="22" borderId="1" xfId="2" applyFont="1" applyFill="1" applyBorder="1" applyAlignment="1">
      <alignment horizontal="left" vertical="top"/>
    </xf>
    <xf numFmtId="0" fontId="1" fillId="23" borderId="1" xfId="2" applyFont="1" applyFill="1" applyBorder="1" applyAlignment="1">
      <alignment horizontal="left" vertical="top"/>
    </xf>
    <xf numFmtId="0" fontId="6" fillId="18" borderId="1" xfId="4" applyFont="1" applyFill="1" applyBorder="1" applyAlignment="1" applyProtection="1">
      <alignment horizontal="center" vertical="top"/>
      <protection locked="0"/>
    </xf>
    <xf numFmtId="0" fontId="6" fillId="18" borderId="1" xfId="4" applyFont="1" applyFill="1" applyBorder="1" applyAlignment="1" applyProtection="1">
      <alignment horizontal="left" vertical="top" wrapText="1" shrinkToFit="1"/>
      <protection locked="0"/>
    </xf>
    <xf numFmtId="0" fontId="1" fillId="18" borderId="1" xfId="2" applyFill="1" applyBorder="1" applyAlignment="1">
      <alignment horizontal="center" vertical="top"/>
    </xf>
    <xf numFmtId="0" fontId="1" fillId="18" borderId="1" xfId="2" applyFill="1" applyBorder="1" applyAlignment="1">
      <alignment horizontal="left" vertical="top"/>
    </xf>
    <xf numFmtId="0" fontId="1" fillId="18" borderId="1" xfId="2" applyFont="1" applyFill="1" applyBorder="1" applyAlignment="1">
      <alignment horizontal="left" vertical="top"/>
    </xf>
    <xf numFmtId="0" fontId="6" fillId="3" borderId="1" xfId="4" applyFont="1" applyFill="1" applyBorder="1" applyAlignment="1" applyProtection="1">
      <alignment horizontal="center" vertical="top"/>
      <protection locked="0"/>
    </xf>
    <xf numFmtId="0" fontId="6" fillId="3" borderId="1" xfId="4" applyFont="1" applyFill="1" applyBorder="1" applyAlignment="1" applyProtection="1">
      <alignment horizontal="left" vertical="top" wrapText="1" shrinkToFit="1"/>
      <protection locked="0"/>
    </xf>
    <xf numFmtId="0" fontId="1" fillId="3" borderId="1" xfId="2" applyFill="1" applyBorder="1" applyAlignment="1">
      <alignment horizontal="center" vertical="top"/>
    </xf>
    <xf numFmtId="0" fontId="1" fillId="3" borderId="1" xfId="2" applyFont="1" applyFill="1" applyBorder="1" applyAlignment="1">
      <alignment horizontal="left" vertical="top"/>
    </xf>
    <xf numFmtId="0" fontId="1" fillId="3" borderId="1" xfId="2" applyFill="1" applyBorder="1" applyAlignment="1">
      <alignment horizontal="left" vertical="top"/>
    </xf>
    <xf numFmtId="0" fontId="9" fillId="3" borderId="1" xfId="2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1" fontId="0" fillId="0" borderId="0" xfId="1" applyNumberFormat="1" applyFont="1"/>
    <xf numFmtId="0" fontId="11" fillId="0" borderId="0" xfId="2" applyFont="1" applyFill="1" applyAlignment="1">
      <alignment horizontal="center"/>
    </xf>
    <xf numFmtId="0" fontId="7" fillId="0" borderId="0" xfId="2" applyFont="1" applyFill="1"/>
    <xf numFmtId="0" fontId="11" fillId="0" borderId="0" xfId="2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0" fontId="7" fillId="0" borderId="0" xfId="2" applyFont="1" applyFill="1" applyAlignment="1">
      <alignment horizontal="center"/>
    </xf>
    <xf numFmtId="0" fontId="11" fillId="0" borderId="0" xfId="2" applyFont="1" applyFill="1" applyBorder="1"/>
    <xf numFmtId="43" fontId="11" fillId="0" borderId="0" xfId="1" applyFont="1" applyFill="1" applyBorder="1"/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textRotation="90" wrapText="1"/>
    </xf>
    <xf numFmtId="0" fontId="12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textRotation="90" wrapText="1"/>
    </xf>
    <xf numFmtId="43" fontId="12" fillId="0" borderId="1" xfId="1" applyFont="1" applyFill="1" applyBorder="1" applyAlignment="1">
      <alignment horizontal="center" vertical="center" textRotation="90" wrapText="1"/>
    </xf>
    <xf numFmtId="43" fontId="11" fillId="0" borderId="1" xfId="3" applyFont="1" applyFill="1" applyBorder="1" applyAlignment="1">
      <alignment horizontal="center" vertical="center" textRotation="90" wrapText="1"/>
    </xf>
    <xf numFmtId="0" fontId="12" fillId="12" borderId="1" xfId="2" applyFont="1" applyFill="1" applyBorder="1" applyAlignment="1">
      <alignment horizontal="center" vertical="center" textRotation="90" wrapText="1"/>
    </xf>
    <xf numFmtId="0" fontId="12" fillId="9" borderId="1" xfId="2" applyFont="1" applyFill="1" applyBorder="1" applyAlignment="1">
      <alignment horizontal="center" vertical="center" textRotation="90" wrapText="1"/>
    </xf>
    <xf numFmtId="0" fontId="12" fillId="16" borderId="1" xfId="2" applyFont="1" applyFill="1" applyBorder="1" applyAlignment="1">
      <alignment horizontal="center" vertical="center" textRotation="90" wrapText="1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/>
    </xf>
    <xf numFmtId="49" fontId="7" fillId="0" borderId="1" xfId="2" applyNumberFormat="1" applyFont="1" applyFill="1" applyBorder="1" applyAlignment="1" applyProtection="1">
      <alignment horizontal="center" vertical="top"/>
      <protection hidden="1"/>
    </xf>
    <xf numFmtId="0" fontId="7" fillId="0" borderId="1" xfId="2" applyFont="1" applyFill="1" applyBorder="1" applyAlignment="1" applyProtection="1">
      <alignment vertical="top" wrapText="1"/>
      <protection hidden="1"/>
    </xf>
    <xf numFmtId="0" fontId="7" fillId="0" borderId="1" xfId="2" applyFont="1" applyFill="1" applyBorder="1" applyAlignment="1" applyProtection="1">
      <alignment horizontal="center" vertical="top"/>
      <protection hidden="1"/>
    </xf>
    <xf numFmtId="0" fontId="6" fillId="0" borderId="1" xfId="2" applyFont="1" applyBorder="1" applyAlignment="1" applyProtection="1">
      <alignment horizontal="center" vertical="top"/>
      <protection hidden="1"/>
    </xf>
    <xf numFmtId="0" fontId="6" fillId="0" borderId="1" xfId="2" applyFont="1" applyBorder="1" applyAlignment="1" applyProtection="1">
      <alignment horizontal="left" vertical="top"/>
      <protection hidden="1"/>
    </xf>
    <xf numFmtId="4" fontId="7" fillId="0" borderId="1" xfId="2" applyNumberFormat="1" applyFont="1" applyFill="1" applyBorder="1" applyAlignment="1" applyProtection="1">
      <alignment horizontal="center" vertical="top"/>
      <protection locked="0"/>
    </xf>
    <xf numFmtId="4" fontId="7" fillId="0" borderId="1" xfId="2" applyNumberFormat="1" applyFont="1" applyFill="1" applyBorder="1" applyAlignment="1" applyProtection="1">
      <alignment vertical="top"/>
      <protection locked="0"/>
    </xf>
    <xf numFmtId="43" fontId="6" fillId="0" borderId="1" xfId="1" applyFont="1" applyBorder="1" applyAlignment="1" applyProtection="1">
      <alignment horizontal="center" vertical="top"/>
      <protection hidden="1"/>
    </xf>
    <xf numFmtId="189" fontId="7" fillId="0" borderId="1" xfId="3" applyNumberFormat="1" applyFont="1" applyFill="1" applyBorder="1" applyAlignment="1">
      <alignment vertical="top"/>
    </xf>
    <xf numFmtId="0" fontId="6" fillId="0" borderId="1" xfId="2" applyFont="1" applyBorder="1" applyAlignment="1">
      <alignment horizontal="center" vertical="top"/>
    </xf>
    <xf numFmtId="0" fontId="7" fillId="0" borderId="0" xfId="2" applyFont="1" applyFill="1" applyAlignment="1">
      <alignment vertical="top"/>
    </xf>
    <xf numFmtId="0" fontId="7" fillId="0" borderId="1" xfId="2" applyFont="1" applyBorder="1" applyAlignment="1">
      <alignment horizontal="center" vertical="top"/>
    </xf>
    <xf numFmtId="0" fontId="7" fillId="0" borderId="1" xfId="2" applyFont="1" applyBorder="1" applyAlignment="1" applyProtection="1">
      <alignment horizontal="center" vertical="top"/>
      <protection hidden="1"/>
    </xf>
    <xf numFmtId="0" fontId="7" fillId="0" borderId="1" xfId="2" applyFont="1" applyBorder="1" applyAlignment="1" applyProtection="1">
      <alignment horizontal="left" vertical="top"/>
      <protection hidden="1"/>
    </xf>
    <xf numFmtId="0" fontId="7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 applyProtection="1">
      <alignment horizontal="center" vertical="top"/>
      <protection hidden="1"/>
    </xf>
    <xf numFmtId="0" fontId="7" fillId="0" borderId="0" xfId="2" applyFont="1" applyFill="1" applyBorder="1" applyAlignment="1" applyProtection="1">
      <alignment vertical="top" wrapText="1"/>
      <protection hidden="1"/>
    </xf>
    <xf numFmtId="0" fontId="6" fillId="0" borderId="0" xfId="2" applyFont="1" applyBorder="1" applyAlignment="1" applyProtection="1">
      <alignment horizontal="center" vertical="top"/>
      <protection hidden="1"/>
    </xf>
    <xf numFmtId="0" fontId="6" fillId="0" borderId="0" xfId="2" applyFont="1" applyBorder="1" applyAlignment="1" applyProtection="1">
      <alignment horizontal="left" vertical="top"/>
      <protection hidden="1"/>
    </xf>
    <xf numFmtId="4" fontId="11" fillId="0" borderId="0" xfId="2" applyNumberFormat="1" applyFont="1" applyFill="1" applyBorder="1" applyAlignment="1" applyProtection="1">
      <alignment horizontal="center"/>
      <protection locked="0"/>
    </xf>
    <xf numFmtId="4" fontId="11" fillId="0" borderId="0" xfId="2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horizontal="center"/>
      <protection hidden="1"/>
    </xf>
    <xf numFmtId="43" fontId="12" fillId="0" borderId="0" xfId="1" applyFont="1" applyBorder="1" applyAlignment="1" applyProtection="1">
      <alignment horizontal="center"/>
      <protection hidden="1"/>
    </xf>
    <xf numFmtId="43" fontId="7" fillId="0" borderId="0" xfId="3" applyFont="1" applyFill="1" applyBorder="1"/>
    <xf numFmtId="0" fontId="6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1" fillId="0" borderId="0" xfId="2" applyFont="1" applyFill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13" fillId="0" borderId="0" xfId="2" applyFont="1" applyFill="1" applyAlignment="1">
      <alignment vertical="top"/>
    </xf>
    <xf numFmtId="0" fontId="13" fillId="0" borderId="0" xfId="2" applyFont="1" applyFill="1" applyAlignment="1">
      <alignment horizontal="left" vertical="top"/>
    </xf>
    <xf numFmtId="0" fontId="13" fillId="0" borderId="0" xfId="2" applyFont="1" applyFill="1" applyAlignment="1">
      <alignment horizontal="center" vertical="top"/>
    </xf>
    <xf numFmtId="4" fontId="14" fillId="0" borderId="0" xfId="2" applyNumberFormat="1" applyFont="1" applyFill="1" applyBorder="1" applyAlignment="1" applyProtection="1">
      <alignment horizontal="center"/>
      <protection locked="0"/>
    </xf>
    <xf numFmtId="4" fontId="14" fillId="0" borderId="0" xfId="2" applyNumberFormat="1" applyFont="1" applyFill="1" applyBorder="1" applyProtection="1">
      <protection locked="0"/>
    </xf>
    <xf numFmtId="0" fontId="14" fillId="0" borderId="0" xfId="2" applyFont="1" applyFill="1" applyBorder="1" applyAlignment="1" applyProtection="1">
      <alignment horizontal="center"/>
      <protection hidden="1"/>
    </xf>
    <xf numFmtId="43" fontId="14" fillId="0" borderId="0" xfId="1" applyFont="1" applyBorder="1" applyAlignment="1" applyProtection="1">
      <alignment horizontal="center"/>
      <protection hidden="1"/>
    </xf>
    <xf numFmtId="43" fontId="13" fillId="0" borderId="0" xfId="3" applyFont="1" applyFill="1" applyBorder="1"/>
    <xf numFmtId="0" fontId="13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3" fillId="0" borderId="0" xfId="2" applyFont="1" applyFill="1"/>
    <xf numFmtId="4" fontId="7" fillId="0" borderId="0" xfId="3" applyNumberFormat="1" applyFont="1" applyFill="1" applyBorder="1"/>
    <xf numFmtId="43" fontId="7" fillId="0" borderId="0" xfId="1" applyFont="1" applyFill="1"/>
    <xf numFmtId="43" fontId="7" fillId="0" borderId="0" xfId="3" applyFont="1" applyFill="1"/>
  </cellXfs>
  <cellStyles count="6">
    <cellStyle name="Comma" xfId="1" builtinId="3"/>
    <cellStyle name="Comma 2" xfId="3"/>
    <cellStyle name="Normal" xfId="0" builtinId="0"/>
    <cellStyle name="Normal 2" xfId="2"/>
    <cellStyle name="Normal 2 2" xfId="4"/>
    <cellStyle name="ปกติ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&#3623;&#3636;&#3585;&#3620;&#3605;%20&#3585;&#3633;&#3609;&#3618;&#3634;&#3618;&#3609;_2564%20&#3648;&#3586;&#3605;%206%20211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efficient"/>
      <sheetName val="7 status"/>
      <sheetName val="Query3"/>
      <sheetName val="Query3 (2)"/>
      <sheetName val="อัตราส่วน"/>
      <sheetName val="สูตรข้อมูล"/>
      <sheetName val="Risk7Plus R6 ก.ย.2564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1.96</v>
          </cell>
          <cell r="G4">
            <v>1.73</v>
          </cell>
          <cell r="H4">
            <v>0.67</v>
          </cell>
          <cell r="J4">
            <v>493263984.52999997</v>
          </cell>
          <cell r="K4">
            <v>-170049124.66</v>
          </cell>
          <cell r="AG4">
            <v>716082660.61000001</v>
          </cell>
          <cell r="AH4">
            <v>674882238.38</v>
          </cell>
          <cell r="AM4">
            <v>1</v>
          </cell>
          <cell r="AP4">
            <v>1</v>
          </cell>
          <cell r="AS4">
            <v>1</v>
          </cell>
          <cell r="AU4">
            <v>0</v>
          </cell>
          <cell r="AW4">
            <v>1</v>
          </cell>
          <cell r="AY4">
            <v>1</v>
          </cell>
          <cell r="BA4">
            <v>1</v>
          </cell>
        </row>
        <row r="5">
          <cell r="F5">
            <v>3.23</v>
          </cell>
          <cell r="G5">
            <v>2.76</v>
          </cell>
          <cell r="H5">
            <v>2.06</v>
          </cell>
          <cell r="J5">
            <v>39075657.079999998</v>
          </cell>
          <cell r="K5">
            <v>18471758.73</v>
          </cell>
          <cell r="AG5">
            <v>6563972.0999999996</v>
          </cell>
          <cell r="AH5">
            <v>91855.69</v>
          </cell>
          <cell r="AM5">
            <v>0</v>
          </cell>
          <cell r="AP5">
            <v>0</v>
          </cell>
          <cell r="AS5">
            <v>0</v>
          </cell>
          <cell r="AU5">
            <v>1</v>
          </cell>
          <cell r="AW5">
            <v>0</v>
          </cell>
          <cell r="AY5">
            <v>0</v>
          </cell>
          <cell r="BA5">
            <v>0</v>
          </cell>
        </row>
        <row r="6">
          <cell r="F6">
            <v>4.91</v>
          </cell>
          <cell r="G6">
            <v>4.7</v>
          </cell>
          <cell r="H6">
            <v>4.16</v>
          </cell>
          <cell r="J6">
            <v>40039177.619999997</v>
          </cell>
          <cell r="K6">
            <v>32359749.289999999</v>
          </cell>
          <cell r="AG6">
            <v>14728377.51</v>
          </cell>
          <cell r="AH6">
            <v>12200241.25</v>
          </cell>
          <cell r="AM6">
            <v>1</v>
          </cell>
          <cell r="AP6">
            <v>1</v>
          </cell>
          <cell r="AS6">
            <v>0</v>
          </cell>
          <cell r="AU6">
            <v>1</v>
          </cell>
          <cell r="AW6">
            <v>0</v>
          </cell>
          <cell r="AY6">
            <v>0</v>
          </cell>
          <cell r="BA6">
            <v>0</v>
          </cell>
        </row>
        <row r="7">
          <cell r="F7">
            <v>6.81</v>
          </cell>
          <cell r="G7">
            <v>6.31</v>
          </cell>
          <cell r="H7">
            <v>4.78</v>
          </cell>
          <cell r="J7">
            <v>31012235.379999999</v>
          </cell>
          <cell r="K7">
            <v>20179639.670000002</v>
          </cell>
          <cell r="AG7">
            <v>10348140.689999999</v>
          </cell>
          <cell r="AH7">
            <v>8322089.9800000004</v>
          </cell>
          <cell r="AM7">
            <v>1</v>
          </cell>
          <cell r="AP7">
            <v>1</v>
          </cell>
          <cell r="AS7">
            <v>1</v>
          </cell>
          <cell r="AU7">
            <v>1</v>
          </cell>
          <cell r="AW7">
            <v>0</v>
          </cell>
          <cell r="AY7">
            <v>0</v>
          </cell>
          <cell r="BA7">
            <v>0</v>
          </cell>
        </row>
        <row r="8">
          <cell r="F8">
            <v>7.34</v>
          </cell>
          <cell r="G8">
            <v>6.87</v>
          </cell>
          <cell r="H8">
            <v>5.68</v>
          </cell>
          <cell r="J8">
            <v>40355286.979999997</v>
          </cell>
          <cell r="K8">
            <v>29813525.68</v>
          </cell>
          <cell r="AG8">
            <v>14239778.699999999</v>
          </cell>
          <cell r="AH8">
            <v>15842364.51</v>
          </cell>
          <cell r="AM8">
            <v>1</v>
          </cell>
          <cell r="AP8">
            <v>1</v>
          </cell>
          <cell r="AS8">
            <v>0</v>
          </cell>
          <cell r="AU8">
            <v>1</v>
          </cell>
          <cell r="AW8">
            <v>0</v>
          </cell>
          <cell r="AY8">
            <v>1</v>
          </cell>
          <cell r="BA8">
            <v>0</v>
          </cell>
        </row>
        <row r="9">
          <cell r="F9">
            <v>3.34</v>
          </cell>
          <cell r="G9">
            <v>3.1</v>
          </cell>
          <cell r="H9">
            <v>1.91</v>
          </cell>
          <cell r="J9">
            <v>34823069.539999999</v>
          </cell>
          <cell r="K9">
            <v>13484168.08</v>
          </cell>
          <cell r="AG9">
            <v>20279292.920000002</v>
          </cell>
          <cell r="AH9">
            <v>16516441.029999999</v>
          </cell>
          <cell r="AM9">
            <v>1</v>
          </cell>
          <cell r="AP9">
            <v>1</v>
          </cell>
          <cell r="AS9">
            <v>0</v>
          </cell>
          <cell r="AU9">
            <v>1</v>
          </cell>
          <cell r="AW9">
            <v>0</v>
          </cell>
          <cell r="AY9">
            <v>0</v>
          </cell>
          <cell r="BA9">
            <v>1</v>
          </cell>
        </row>
        <row r="10">
          <cell r="F10">
            <v>1.23</v>
          </cell>
          <cell r="G10">
            <v>1.07</v>
          </cell>
          <cell r="H10">
            <v>0.69</v>
          </cell>
          <cell r="J10">
            <v>4340390.34</v>
          </cell>
          <cell r="K10">
            <v>-5906972.4699999997</v>
          </cell>
          <cell r="AG10">
            <v>1620827.45</v>
          </cell>
          <cell r="AH10">
            <v>-1460636.93</v>
          </cell>
          <cell r="AM10">
            <v>0</v>
          </cell>
          <cell r="AP10">
            <v>0</v>
          </cell>
          <cell r="AS10">
            <v>0</v>
          </cell>
          <cell r="AU10">
            <v>1</v>
          </cell>
          <cell r="AW10">
            <v>0</v>
          </cell>
          <cell r="AY10">
            <v>0</v>
          </cell>
          <cell r="BA10">
            <v>0</v>
          </cell>
        </row>
        <row r="11">
          <cell r="F11">
            <v>3.55</v>
          </cell>
          <cell r="G11">
            <v>3.3</v>
          </cell>
          <cell r="H11">
            <v>2.4900000000000002</v>
          </cell>
          <cell r="J11">
            <v>24362180.449999999</v>
          </cell>
          <cell r="K11">
            <v>14221384.710000001</v>
          </cell>
          <cell r="AG11">
            <v>7586651.5700000003</v>
          </cell>
          <cell r="AH11">
            <v>4345321.13</v>
          </cell>
          <cell r="AM11">
            <v>0</v>
          </cell>
          <cell r="AP11">
            <v>0</v>
          </cell>
          <cell r="AS11">
            <v>0</v>
          </cell>
          <cell r="AU11">
            <v>1</v>
          </cell>
          <cell r="AW11">
            <v>0</v>
          </cell>
          <cell r="AY11">
            <v>1</v>
          </cell>
          <cell r="BA11">
            <v>1</v>
          </cell>
        </row>
        <row r="12">
          <cell r="F12">
            <v>1.85</v>
          </cell>
          <cell r="G12">
            <v>1.55</v>
          </cell>
          <cell r="H12">
            <v>1.1399999999999999</v>
          </cell>
          <cell r="J12">
            <v>26220373.100000001</v>
          </cell>
          <cell r="K12">
            <v>4231545.95</v>
          </cell>
          <cell r="AG12">
            <v>25977336.940000001</v>
          </cell>
          <cell r="AH12">
            <v>16837253.879999999</v>
          </cell>
          <cell r="AM12">
            <v>1</v>
          </cell>
          <cell r="AP12">
            <v>1</v>
          </cell>
          <cell r="AS12">
            <v>0</v>
          </cell>
          <cell r="AU12">
            <v>1</v>
          </cell>
          <cell r="AW12">
            <v>1</v>
          </cell>
          <cell r="AY12">
            <v>1</v>
          </cell>
          <cell r="BA12">
            <v>0</v>
          </cell>
        </row>
        <row r="13">
          <cell r="F13">
            <v>2.91</v>
          </cell>
          <cell r="G13">
            <v>2.68</v>
          </cell>
          <cell r="H13">
            <v>2.2200000000000002</v>
          </cell>
          <cell r="J13">
            <v>27817684.469999999</v>
          </cell>
          <cell r="K13">
            <v>17682892.02</v>
          </cell>
          <cell r="AG13">
            <v>9540166.2400000002</v>
          </cell>
          <cell r="AH13">
            <v>5006096.58</v>
          </cell>
          <cell r="AM13">
            <v>0</v>
          </cell>
          <cell r="AP13">
            <v>0</v>
          </cell>
          <cell r="AS13">
            <v>0</v>
          </cell>
          <cell r="AU13">
            <v>1</v>
          </cell>
          <cell r="AW13">
            <v>0</v>
          </cell>
          <cell r="AY13">
            <v>0</v>
          </cell>
          <cell r="BA13">
            <v>0</v>
          </cell>
        </row>
        <row r="14">
          <cell r="F14">
            <v>2</v>
          </cell>
          <cell r="G14">
            <v>1.83</v>
          </cell>
          <cell r="H14">
            <v>1.36</v>
          </cell>
          <cell r="J14">
            <v>15081179.960000001</v>
          </cell>
          <cell r="K14">
            <v>5465836.8399999999</v>
          </cell>
          <cell r="AG14">
            <v>4619953.1100000003</v>
          </cell>
          <cell r="AH14">
            <v>1463180.16</v>
          </cell>
          <cell r="AM14">
            <v>0</v>
          </cell>
          <cell r="AP14">
            <v>0</v>
          </cell>
          <cell r="AS14">
            <v>0</v>
          </cell>
          <cell r="AU14">
            <v>1</v>
          </cell>
          <cell r="AW14">
            <v>0</v>
          </cell>
          <cell r="AY14">
            <v>0</v>
          </cell>
          <cell r="BA14">
            <v>0</v>
          </cell>
        </row>
        <row r="15">
          <cell r="F15">
            <v>4.67</v>
          </cell>
          <cell r="G15">
            <v>4.29</v>
          </cell>
          <cell r="H15">
            <v>3.5</v>
          </cell>
          <cell r="J15">
            <v>40086398.659999996</v>
          </cell>
          <cell r="K15">
            <v>27288819.469999999</v>
          </cell>
          <cell r="AG15">
            <v>9470605.8900000006</v>
          </cell>
          <cell r="AH15">
            <v>7315053.8700000001</v>
          </cell>
          <cell r="AM15">
            <v>0</v>
          </cell>
          <cell r="AP15">
            <v>0</v>
          </cell>
          <cell r="AS15">
            <v>0</v>
          </cell>
          <cell r="AU15">
            <v>1</v>
          </cell>
          <cell r="AW15">
            <v>0</v>
          </cell>
          <cell r="AY15">
            <v>1</v>
          </cell>
          <cell r="BA15">
            <v>0</v>
          </cell>
        </row>
        <row r="16">
          <cell r="F16">
            <v>2.82</v>
          </cell>
          <cell r="G16">
            <v>2.41</v>
          </cell>
          <cell r="H16">
            <v>1.55</v>
          </cell>
          <cell r="J16">
            <v>653188500.38999999</v>
          </cell>
          <cell r="K16">
            <v>198243533.18000001</v>
          </cell>
          <cell r="AG16">
            <v>404389718.82999998</v>
          </cell>
          <cell r="AH16">
            <v>401498847</v>
          </cell>
          <cell r="AM16">
            <v>1</v>
          </cell>
          <cell r="AP16">
            <v>1</v>
          </cell>
          <cell r="AS16">
            <v>0</v>
          </cell>
          <cell r="AU16">
            <v>0</v>
          </cell>
          <cell r="AW16">
            <v>0</v>
          </cell>
          <cell r="AY16">
            <v>0</v>
          </cell>
          <cell r="BA16">
            <v>0</v>
          </cell>
        </row>
        <row r="17">
          <cell r="F17">
            <v>1.9</v>
          </cell>
          <cell r="G17">
            <v>1.74</v>
          </cell>
          <cell r="H17">
            <v>1.18</v>
          </cell>
          <cell r="J17">
            <v>24574264.920000002</v>
          </cell>
          <cell r="K17">
            <v>4883065.42</v>
          </cell>
          <cell r="AG17">
            <v>13580100.439999999</v>
          </cell>
          <cell r="AH17">
            <v>6089740.7999999998</v>
          </cell>
          <cell r="AM17">
            <v>0</v>
          </cell>
          <cell r="AP17">
            <v>0</v>
          </cell>
          <cell r="AS17">
            <v>0</v>
          </cell>
          <cell r="AU17">
            <v>0</v>
          </cell>
          <cell r="AW17">
            <v>0</v>
          </cell>
          <cell r="AY17">
            <v>0</v>
          </cell>
          <cell r="BA17">
            <v>0</v>
          </cell>
        </row>
        <row r="18">
          <cell r="F18">
            <v>6.7</v>
          </cell>
          <cell r="G18">
            <v>6.5</v>
          </cell>
          <cell r="H18">
            <v>2.42</v>
          </cell>
          <cell r="J18">
            <v>193973882.78</v>
          </cell>
          <cell r="K18">
            <v>47219033.340000004</v>
          </cell>
          <cell r="AG18">
            <v>113679477.38</v>
          </cell>
          <cell r="AH18">
            <v>109466494.38</v>
          </cell>
          <cell r="AM18">
            <v>1</v>
          </cell>
          <cell r="AP18">
            <v>1</v>
          </cell>
          <cell r="AS18">
            <v>0</v>
          </cell>
          <cell r="AU18">
            <v>0</v>
          </cell>
          <cell r="AW18">
            <v>0</v>
          </cell>
          <cell r="AY18">
            <v>0</v>
          </cell>
          <cell r="BA18">
            <v>0</v>
          </cell>
        </row>
        <row r="19">
          <cell r="F19">
            <v>2.66</v>
          </cell>
          <cell r="G19">
            <v>2.4300000000000002</v>
          </cell>
          <cell r="H19">
            <v>0.62</v>
          </cell>
          <cell r="J19">
            <v>70384979.5</v>
          </cell>
          <cell r="K19">
            <v>-15912355.02</v>
          </cell>
          <cell r="AG19">
            <v>72366806.989999995</v>
          </cell>
          <cell r="AH19">
            <v>65778799</v>
          </cell>
          <cell r="AM19">
            <v>1</v>
          </cell>
          <cell r="AP19">
            <v>1</v>
          </cell>
          <cell r="AS19">
            <v>1</v>
          </cell>
          <cell r="AU19">
            <v>0</v>
          </cell>
          <cell r="AW19">
            <v>0</v>
          </cell>
          <cell r="AY19">
            <v>0</v>
          </cell>
          <cell r="BA19">
            <v>1</v>
          </cell>
        </row>
        <row r="20">
          <cell r="F20">
            <v>2.12</v>
          </cell>
          <cell r="G20">
            <v>2.04</v>
          </cell>
          <cell r="H20">
            <v>1.23</v>
          </cell>
          <cell r="J20">
            <v>66982765.439999998</v>
          </cell>
          <cell r="K20">
            <v>13932328.050000001</v>
          </cell>
          <cell r="AG20">
            <v>34807737.369999997</v>
          </cell>
          <cell r="AH20">
            <v>33054532.75</v>
          </cell>
          <cell r="AM20">
            <v>1</v>
          </cell>
          <cell r="AP20">
            <v>1</v>
          </cell>
          <cell r="AS20">
            <v>0</v>
          </cell>
          <cell r="AU20">
            <v>0</v>
          </cell>
          <cell r="AW20">
            <v>0</v>
          </cell>
          <cell r="AY20">
            <v>0</v>
          </cell>
          <cell r="BA20">
            <v>1</v>
          </cell>
        </row>
        <row r="21">
          <cell r="F21">
            <v>4.51</v>
          </cell>
          <cell r="G21">
            <v>4.29</v>
          </cell>
          <cell r="H21">
            <v>1.58</v>
          </cell>
          <cell r="J21">
            <v>89580177.170000002</v>
          </cell>
          <cell r="K21">
            <v>15218094.560000001</v>
          </cell>
          <cell r="AG21">
            <v>49824216.990000002</v>
          </cell>
          <cell r="AH21">
            <v>51098206.210000001</v>
          </cell>
          <cell r="AM21">
            <v>1</v>
          </cell>
          <cell r="AP21">
            <v>1</v>
          </cell>
          <cell r="AS21">
            <v>0</v>
          </cell>
          <cell r="AU21">
            <v>0</v>
          </cell>
          <cell r="AW21">
            <v>0</v>
          </cell>
          <cell r="AY21">
            <v>0</v>
          </cell>
          <cell r="BA21">
            <v>0</v>
          </cell>
        </row>
        <row r="22">
          <cell r="F22">
            <v>5.54</v>
          </cell>
          <cell r="G22">
            <v>5.41</v>
          </cell>
          <cell r="H22">
            <v>1.99</v>
          </cell>
          <cell r="J22">
            <v>287771386.92000002</v>
          </cell>
          <cell r="K22">
            <v>62692695.18</v>
          </cell>
          <cell r="AG22">
            <v>240914709.41</v>
          </cell>
          <cell r="AH22">
            <v>217368778.44</v>
          </cell>
          <cell r="AM22">
            <v>1</v>
          </cell>
          <cell r="AP22">
            <v>1</v>
          </cell>
          <cell r="AS22">
            <v>0</v>
          </cell>
          <cell r="AU22">
            <v>0</v>
          </cell>
          <cell r="AW22">
            <v>0</v>
          </cell>
          <cell r="AY22">
            <v>0</v>
          </cell>
          <cell r="BA22">
            <v>1</v>
          </cell>
        </row>
        <row r="23">
          <cell r="F23">
            <v>1.92</v>
          </cell>
          <cell r="G23">
            <v>1.86</v>
          </cell>
          <cell r="H23">
            <v>0.5</v>
          </cell>
          <cell r="J23">
            <v>57216120.299999997</v>
          </cell>
          <cell r="K23">
            <v>-31221232.899999999</v>
          </cell>
          <cell r="AG23">
            <v>81748385.090000004</v>
          </cell>
          <cell r="AH23">
            <v>83362434.260000005</v>
          </cell>
          <cell r="AM23">
            <v>1</v>
          </cell>
          <cell r="AP23">
            <v>1</v>
          </cell>
          <cell r="AS23">
            <v>0</v>
          </cell>
          <cell r="AU23">
            <v>0</v>
          </cell>
          <cell r="AW23">
            <v>0</v>
          </cell>
          <cell r="AY23">
            <v>0</v>
          </cell>
          <cell r="BA23">
            <v>1</v>
          </cell>
        </row>
        <row r="24">
          <cell r="F24">
            <v>2.83</v>
          </cell>
          <cell r="G24">
            <v>2.71</v>
          </cell>
          <cell r="H24">
            <v>0.67</v>
          </cell>
          <cell r="J24">
            <v>68641652.189999998</v>
          </cell>
          <cell r="K24">
            <v>-11998933.99</v>
          </cell>
          <cell r="AG24">
            <v>69986956.079999998</v>
          </cell>
          <cell r="AH24">
            <v>64385871.539999999</v>
          </cell>
          <cell r="AM24">
            <v>1</v>
          </cell>
          <cell r="AP24">
            <v>1</v>
          </cell>
          <cell r="AS24">
            <v>1</v>
          </cell>
          <cell r="AU24">
            <v>0</v>
          </cell>
          <cell r="AW24">
            <v>0</v>
          </cell>
          <cell r="AY24">
            <v>0</v>
          </cell>
          <cell r="BA24">
            <v>0</v>
          </cell>
        </row>
        <row r="25">
          <cell r="F25">
            <v>1.44</v>
          </cell>
          <cell r="G25">
            <v>1.33</v>
          </cell>
          <cell r="H25">
            <v>0.53</v>
          </cell>
          <cell r="J25">
            <v>6877191.4000000004</v>
          </cell>
          <cell r="K25">
            <v>-7576586.3600000003</v>
          </cell>
          <cell r="AG25">
            <v>5918949.3399999999</v>
          </cell>
          <cell r="AH25">
            <v>4501244.62</v>
          </cell>
          <cell r="AM25">
            <v>0</v>
          </cell>
          <cell r="AP25">
            <v>1</v>
          </cell>
          <cell r="AS25">
            <v>0</v>
          </cell>
          <cell r="AU25">
            <v>1</v>
          </cell>
          <cell r="AW25">
            <v>0</v>
          </cell>
          <cell r="AY25">
            <v>0</v>
          </cell>
          <cell r="BA25">
            <v>0</v>
          </cell>
        </row>
        <row r="26">
          <cell r="F26">
            <v>7.71</v>
          </cell>
          <cell r="G26">
            <v>7.33</v>
          </cell>
          <cell r="H26">
            <v>6.24</v>
          </cell>
          <cell r="J26">
            <v>37951446.399999999</v>
          </cell>
          <cell r="K26">
            <v>29559252.120000001</v>
          </cell>
          <cell r="AG26">
            <v>14437821.800000001</v>
          </cell>
          <cell r="AH26">
            <v>13952350.460000001</v>
          </cell>
          <cell r="AM26">
            <v>1</v>
          </cell>
          <cell r="AP26">
            <v>1</v>
          </cell>
          <cell r="AS26">
            <v>1</v>
          </cell>
          <cell r="AU26">
            <v>0</v>
          </cell>
          <cell r="AW26">
            <v>0</v>
          </cell>
          <cell r="AY26">
            <v>0</v>
          </cell>
          <cell r="BA26">
            <v>0</v>
          </cell>
        </row>
        <row r="27">
          <cell r="F27">
            <v>3.88</v>
          </cell>
          <cell r="G27">
            <v>3.62</v>
          </cell>
          <cell r="H27">
            <v>1.93</v>
          </cell>
          <cell r="J27">
            <v>2205719543.3000002</v>
          </cell>
          <cell r="K27">
            <v>712973306.63</v>
          </cell>
          <cell r="AG27">
            <v>710614772.88</v>
          </cell>
          <cell r="AH27">
            <v>672526179.87</v>
          </cell>
          <cell r="AM27">
            <v>1</v>
          </cell>
          <cell r="AP27">
            <v>1</v>
          </cell>
          <cell r="AS27">
            <v>1</v>
          </cell>
          <cell r="AU27">
            <v>0</v>
          </cell>
          <cell r="AW27">
            <v>0</v>
          </cell>
          <cell r="AY27">
            <v>0</v>
          </cell>
          <cell r="BA27">
            <v>1</v>
          </cell>
        </row>
        <row r="28">
          <cell r="F28">
            <v>8.4700000000000006</v>
          </cell>
          <cell r="G28">
            <v>8.26</v>
          </cell>
          <cell r="H28">
            <v>4.51</v>
          </cell>
          <cell r="J28">
            <v>421481534.07999998</v>
          </cell>
          <cell r="K28">
            <v>198088639.55000001</v>
          </cell>
          <cell r="AG28">
            <v>297948497.19</v>
          </cell>
          <cell r="AH28">
            <v>274876729.75</v>
          </cell>
          <cell r="AM28">
            <v>1</v>
          </cell>
          <cell r="AP28">
            <v>1</v>
          </cell>
          <cell r="AS28">
            <v>1</v>
          </cell>
          <cell r="AU28">
            <v>0</v>
          </cell>
          <cell r="AW28">
            <v>0</v>
          </cell>
          <cell r="AY28">
            <v>0</v>
          </cell>
          <cell r="BA28">
            <v>1</v>
          </cell>
        </row>
        <row r="29">
          <cell r="F29">
            <v>3.67</v>
          </cell>
          <cell r="G29">
            <v>3.54</v>
          </cell>
          <cell r="H29">
            <v>2.1800000000000002</v>
          </cell>
          <cell r="J29">
            <v>45453931.579999998</v>
          </cell>
          <cell r="K29">
            <v>20457995.449999999</v>
          </cell>
          <cell r="AG29">
            <v>24232727.719999999</v>
          </cell>
          <cell r="AH29">
            <v>25487531.07</v>
          </cell>
          <cell r="AM29">
            <v>1</v>
          </cell>
          <cell r="AP29">
            <v>1</v>
          </cell>
          <cell r="AS29">
            <v>0</v>
          </cell>
          <cell r="AU29">
            <v>1</v>
          </cell>
          <cell r="AW29">
            <v>0</v>
          </cell>
          <cell r="AY29">
            <v>0</v>
          </cell>
          <cell r="BA29">
            <v>0</v>
          </cell>
        </row>
        <row r="30">
          <cell r="F30">
            <v>2.2799999999999998</v>
          </cell>
          <cell r="G30">
            <v>2.0099999999999998</v>
          </cell>
          <cell r="H30">
            <v>1.48</v>
          </cell>
          <cell r="J30">
            <v>466960414.87</v>
          </cell>
          <cell r="K30">
            <v>174526008.68000001</v>
          </cell>
          <cell r="AG30">
            <v>250323310.80000001</v>
          </cell>
          <cell r="AH30">
            <v>222764278.13999999</v>
          </cell>
          <cell r="AM30">
            <v>1</v>
          </cell>
          <cell r="AP30">
            <v>1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A30">
            <v>0</v>
          </cell>
        </row>
        <row r="31">
          <cell r="F31">
            <v>1.91</v>
          </cell>
          <cell r="G31">
            <v>1.75</v>
          </cell>
          <cell r="H31">
            <v>1.1499999999999999</v>
          </cell>
          <cell r="J31">
            <v>22278078.609999999</v>
          </cell>
          <cell r="K31">
            <v>3548047.85</v>
          </cell>
          <cell r="AG31">
            <v>6118186.04</v>
          </cell>
          <cell r="AH31">
            <v>3357404.03</v>
          </cell>
          <cell r="AM31">
            <v>0</v>
          </cell>
          <cell r="AP31">
            <v>0</v>
          </cell>
          <cell r="AS31">
            <v>0</v>
          </cell>
          <cell r="AU31">
            <v>0</v>
          </cell>
          <cell r="AW31">
            <v>0</v>
          </cell>
          <cell r="AY31">
            <v>0</v>
          </cell>
          <cell r="BA31">
            <v>0</v>
          </cell>
        </row>
        <row r="32">
          <cell r="F32">
            <v>3.35</v>
          </cell>
          <cell r="G32">
            <v>3.24</v>
          </cell>
          <cell r="H32">
            <v>1.95</v>
          </cell>
          <cell r="J32">
            <v>107290849.01000001</v>
          </cell>
          <cell r="K32">
            <v>43405169.100000001</v>
          </cell>
          <cell r="AG32">
            <v>56003105.890000001</v>
          </cell>
          <cell r="AH32">
            <v>51232038.630000003</v>
          </cell>
          <cell r="AM32">
            <v>1</v>
          </cell>
          <cell r="AP32">
            <v>1</v>
          </cell>
          <cell r="AS32">
            <v>0</v>
          </cell>
          <cell r="AU32">
            <v>0</v>
          </cell>
          <cell r="AW32">
            <v>0</v>
          </cell>
          <cell r="AY32">
            <v>0</v>
          </cell>
          <cell r="BA32">
            <v>1</v>
          </cell>
        </row>
        <row r="33">
          <cell r="F33">
            <v>3.09</v>
          </cell>
          <cell r="G33">
            <v>2.94</v>
          </cell>
          <cell r="H33">
            <v>2.16</v>
          </cell>
          <cell r="J33">
            <v>330268553.76999998</v>
          </cell>
          <cell r="K33">
            <v>181309521.75999999</v>
          </cell>
          <cell r="AG33">
            <v>192056210.41999999</v>
          </cell>
          <cell r="AH33">
            <v>167843138.90000001</v>
          </cell>
          <cell r="AM33">
            <v>1</v>
          </cell>
          <cell r="AP33">
            <v>1</v>
          </cell>
          <cell r="AS33">
            <v>0</v>
          </cell>
          <cell r="AU33">
            <v>1</v>
          </cell>
          <cell r="AW33">
            <v>0</v>
          </cell>
          <cell r="AY33">
            <v>0</v>
          </cell>
          <cell r="BA33">
            <v>0</v>
          </cell>
        </row>
        <row r="34">
          <cell r="F34">
            <v>2.5299999999999998</v>
          </cell>
          <cell r="G34">
            <v>2.44</v>
          </cell>
          <cell r="H34">
            <v>1.47</v>
          </cell>
          <cell r="J34">
            <v>253049626.43000001</v>
          </cell>
          <cell r="K34">
            <v>79643152.890000001</v>
          </cell>
          <cell r="AG34">
            <v>138735972.91</v>
          </cell>
          <cell r="AH34">
            <v>116451448.45</v>
          </cell>
          <cell r="AM34">
            <v>1</v>
          </cell>
          <cell r="AP34">
            <v>1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A34">
            <v>0</v>
          </cell>
        </row>
        <row r="35">
          <cell r="F35">
            <v>8.44</v>
          </cell>
          <cell r="G35">
            <v>8.09</v>
          </cell>
          <cell r="H35">
            <v>7.56</v>
          </cell>
          <cell r="J35">
            <v>30399675.800000001</v>
          </cell>
          <cell r="K35">
            <v>26789888.190000001</v>
          </cell>
          <cell r="AG35">
            <v>1480344.58</v>
          </cell>
          <cell r="AH35">
            <v>-767223.38</v>
          </cell>
          <cell r="AM35">
            <v>0</v>
          </cell>
          <cell r="AP35">
            <v>0</v>
          </cell>
          <cell r="AS35">
            <v>1</v>
          </cell>
          <cell r="AU35">
            <v>0</v>
          </cell>
          <cell r="AW35">
            <v>0</v>
          </cell>
          <cell r="AY35">
            <v>1</v>
          </cell>
          <cell r="BA35">
            <v>0</v>
          </cell>
        </row>
        <row r="36">
          <cell r="F36">
            <v>5.18</v>
          </cell>
          <cell r="G36">
            <v>5.13</v>
          </cell>
          <cell r="H36">
            <v>3.28</v>
          </cell>
          <cell r="J36">
            <v>240712365.15000001</v>
          </cell>
          <cell r="K36">
            <v>129477798.59</v>
          </cell>
          <cell r="AG36">
            <v>108422956.12</v>
          </cell>
          <cell r="AH36">
            <v>102183396.23</v>
          </cell>
          <cell r="AM36">
            <v>1</v>
          </cell>
          <cell r="AP36">
            <v>1</v>
          </cell>
          <cell r="AS36">
            <v>0</v>
          </cell>
          <cell r="AU36">
            <v>0</v>
          </cell>
          <cell r="AW36">
            <v>0</v>
          </cell>
          <cell r="AY36">
            <v>0</v>
          </cell>
          <cell r="BA36">
            <v>1</v>
          </cell>
        </row>
        <row r="37">
          <cell r="F37">
            <v>6.02</v>
          </cell>
          <cell r="G37">
            <v>5.85</v>
          </cell>
          <cell r="H37">
            <v>4.43</v>
          </cell>
          <cell r="J37">
            <v>104315590.98</v>
          </cell>
          <cell r="K37">
            <v>71678443.950000003</v>
          </cell>
          <cell r="AG37">
            <v>37122568.340000004</v>
          </cell>
          <cell r="AH37">
            <v>36596066.07</v>
          </cell>
          <cell r="AM37">
            <v>1</v>
          </cell>
          <cell r="AP37">
            <v>1</v>
          </cell>
          <cell r="AS37">
            <v>0</v>
          </cell>
          <cell r="AU37">
            <v>1</v>
          </cell>
          <cell r="AW37">
            <v>0</v>
          </cell>
          <cell r="AY37">
            <v>0</v>
          </cell>
          <cell r="BA37">
            <v>1</v>
          </cell>
        </row>
        <row r="38">
          <cell r="F38">
            <v>4.63</v>
          </cell>
          <cell r="G38">
            <v>4.42</v>
          </cell>
          <cell r="H38">
            <v>2.91</v>
          </cell>
          <cell r="J38">
            <v>69551578.400000006</v>
          </cell>
          <cell r="K38">
            <v>36673376.310000002</v>
          </cell>
          <cell r="AG38">
            <v>35750082.520000003</v>
          </cell>
          <cell r="AH38">
            <v>32318739.91</v>
          </cell>
          <cell r="AM38">
            <v>1</v>
          </cell>
          <cell r="AP38">
            <v>1</v>
          </cell>
          <cell r="AS38">
            <v>0</v>
          </cell>
          <cell r="AU38">
            <v>1</v>
          </cell>
          <cell r="AW38">
            <v>0</v>
          </cell>
          <cell r="AY38">
            <v>0</v>
          </cell>
          <cell r="BA38">
            <v>1</v>
          </cell>
        </row>
        <row r="39">
          <cell r="F39">
            <v>3.9</v>
          </cell>
          <cell r="G39">
            <v>3.75</v>
          </cell>
          <cell r="H39">
            <v>2.14</v>
          </cell>
          <cell r="J39">
            <v>266890230.13</v>
          </cell>
          <cell r="K39">
            <v>105708904.34</v>
          </cell>
          <cell r="AG39">
            <v>96803700.349999994</v>
          </cell>
          <cell r="AH39">
            <v>100205609.48</v>
          </cell>
          <cell r="AM39">
            <v>0</v>
          </cell>
          <cell r="AP39">
            <v>1</v>
          </cell>
          <cell r="AS39">
            <v>1</v>
          </cell>
          <cell r="AU39">
            <v>1</v>
          </cell>
          <cell r="AW39">
            <v>0</v>
          </cell>
          <cell r="AY39">
            <v>1</v>
          </cell>
          <cell r="BA39">
            <v>1</v>
          </cell>
        </row>
        <row r="40">
          <cell r="F40">
            <v>4.26</v>
          </cell>
          <cell r="G40">
            <v>3.8</v>
          </cell>
          <cell r="H40">
            <v>2.0699999999999998</v>
          </cell>
          <cell r="J40">
            <v>28709927.77</v>
          </cell>
          <cell r="K40">
            <v>9395081.0299999993</v>
          </cell>
          <cell r="AG40">
            <v>12458714.68</v>
          </cell>
          <cell r="AH40">
            <v>9920415.1899999995</v>
          </cell>
          <cell r="AM40">
            <v>0</v>
          </cell>
          <cell r="AP40">
            <v>1</v>
          </cell>
          <cell r="AS40">
            <v>1</v>
          </cell>
          <cell r="AU40">
            <v>0</v>
          </cell>
          <cell r="AW40">
            <v>0</v>
          </cell>
          <cell r="AY40">
            <v>0</v>
          </cell>
          <cell r="BA40">
            <v>0</v>
          </cell>
        </row>
        <row r="41">
          <cell r="F41">
            <v>1.89</v>
          </cell>
          <cell r="G41">
            <v>1.74</v>
          </cell>
          <cell r="H41">
            <v>1.06</v>
          </cell>
          <cell r="J41">
            <v>13637462.09</v>
          </cell>
          <cell r="K41">
            <v>847321.94</v>
          </cell>
          <cell r="AG41">
            <v>4886073.4400000004</v>
          </cell>
          <cell r="AH41">
            <v>4651799</v>
          </cell>
          <cell r="AM41">
            <v>0</v>
          </cell>
          <cell r="AP41">
            <v>0</v>
          </cell>
          <cell r="AS41">
            <v>0</v>
          </cell>
          <cell r="AU41">
            <v>1</v>
          </cell>
          <cell r="AW41">
            <v>0</v>
          </cell>
          <cell r="AY41">
            <v>0</v>
          </cell>
          <cell r="BA41">
            <v>0</v>
          </cell>
        </row>
        <row r="42">
          <cell r="F42">
            <v>5.69</v>
          </cell>
          <cell r="G42">
            <v>5.38</v>
          </cell>
          <cell r="H42">
            <v>2.89</v>
          </cell>
          <cell r="J42">
            <v>35384898.020000003</v>
          </cell>
          <cell r="K42">
            <v>14253600.85</v>
          </cell>
          <cell r="AG42">
            <v>15651217.18</v>
          </cell>
          <cell r="AH42">
            <v>14878040.32</v>
          </cell>
          <cell r="AM42">
            <v>1</v>
          </cell>
          <cell r="AP42">
            <v>1</v>
          </cell>
          <cell r="AS42">
            <v>1</v>
          </cell>
          <cell r="AU42">
            <v>0</v>
          </cell>
          <cell r="AW42">
            <v>0</v>
          </cell>
          <cell r="AY42">
            <v>1</v>
          </cell>
          <cell r="BA42">
            <v>1</v>
          </cell>
        </row>
        <row r="43">
          <cell r="F43">
            <v>6.55</v>
          </cell>
          <cell r="G43">
            <v>6.21</v>
          </cell>
          <cell r="H43">
            <v>4.0999999999999996</v>
          </cell>
          <cell r="J43">
            <v>31052665.870000001</v>
          </cell>
          <cell r="K43">
            <v>17445438.5</v>
          </cell>
          <cell r="AG43">
            <v>12997149.439999999</v>
          </cell>
          <cell r="AH43">
            <v>12442816.91</v>
          </cell>
          <cell r="AM43">
            <v>1</v>
          </cell>
          <cell r="AP43">
            <v>1</v>
          </cell>
          <cell r="AS43">
            <v>1</v>
          </cell>
          <cell r="AU43">
            <v>1</v>
          </cell>
          <cell r="AW43">
            <v>0</v>
          </cell>
          <cell r="AY43">
            <v>0</v>
          </cell>
          <cell r="BA43">
            <v>0</v>
          </cell>
        </row>
        <row r="44">
          <cell r="F44">
            <v>4.96</v>
          </cell>
          <cell r="G44">
            <v>4.6900000000000004</v>
          </cell>
          <cell r="H44">
            <v>4.04</v>
          </cell>
          <cell r="J44">
            <v>9406138.8699999992</v>
          </cell>
          <cell r="K44">
            <v>7225388.0999999996</v>
          </cell>
          <cell r="AG44">
            <v>-3155367.48</v>
          </cell>
          <cell r="AH44">
            <v>-3855403.71</v>
          </cell>
          <cell r="AM44">
            <v>0</v>
          </cell>
          <cell r="AP44">
            <v>0</v>
          </cell>
          <cell r="AS44">
            <v>1</v>
          </cell>
          <cell r="AU44">
            <v>1</v>
          </cell>
          <cell r="AW44">
            <v>0</v>
          </cell>
          <cell r="AY44">
            <v>0</v>
          </cell>
          <cell r="BA44">
            <v>0</v>
          </cell>
        </row>
        <row r="45">
          <cell r="F45">
            <v>5.8</v>
          </cell>
          <cell r="G45">
            <v>5.44</v>
          </cell>
          <cell r="H45">
            <v>3.51</v>
          </cell>
          <cell r="J45">
            <v>20050265.350000001</v>
          </cell>
          <cell r="K45">
            <v>10430863.91</v>
          </cell>
          <cell r="AG45">
            <v>-835079.8</v>
          </cell>
          <cell r="AH45">
            <v>-939057.1</v>
          </cell>
          <cell r="AM45">
            <v>0</v>
          </cell>
          <cell r="AP45">
            <v>0</v>
          </cell>
          <cell r="AS45">
            <v>1</v>
          </cell>
          <cell r="AU45">
            <v>1</v>
          </cell>
          <cell r="AW45">
            <v>0</v>
          </cell>
          <cell r="AY45">
            <v>0</v>
          </cell>
          <cell r="BA45">
            <v>1</v>
          </cell>
        </row>
        <row r="46">
          <cell r="F46">
            <v>2.04</v>
          </cell>
          <cell r="G46">
            <v>1.85</v>
          </cell>
          <cell r="H46">
            <v>1.05</v>
          </cell>
          <cell r="J46">
            <v>480276240.38999999</v>
          </cell>
          <cell r="K46">
            <v>73945949.420000002</v>
          </cell>
          <cell r="AG46">
            <v>393634681.00999999</v>
          </cell>
          <cell r="AH46">
            <v>344800468.24000001</v>
          </cell>
          <cell r="AM46">
            <v>1</v>
          </cell>
          <cell r="AP46">
            <v>1</v>
          </cell>
          <cell r="AS46">
            <v>0</v>
          </cell>
          <cell r="AU46">
            <v>0</v>
          </cell>
          <cell r="AW46">
            <v>0</v>
          </cell>
          <cell r="AY46">
            <v>0</v>
          </cell>
          <cell r="BA46">
            <v>1</v>
          </cell>
        </row>
        <row r="47">
          <cell r="F47">
            <v>2.2999999999999998</v>
          </cell>
          <cell r="G47">
            <v>2.0699999999999998</v>
          </cell>
          <cell r="H47">
            <v>0.83</v>
          </cell>
          <cell r="J47">
            <v>236642645.31</v>
          </cell>
          <cell r="K47">
            <v>-30456219.079999998</v>
          </cell>
          <cell r="AG47">
            <v>113312278.84999999</v>
          </cell>
          <cell r="AH47">
            <v>78484306.329999998</v>
          </cell>
          <cell r="AM47">
            <v>1</v>
          </cell>
          <cell r="AP47">
            <v>1</v>
          </cell>
          <cell r="AS47">
            <v>0</v>
          </cell>
          <cell r="AU47">
            <v>0</v>
          </cell>
          <cell r="AW47">
            <v>0</v>
          </cell>
          <cell r="AY47">
            <v>0</v>
          </cell>
          <cell r="BA47">
            <v>0</v>
          </cell>
        </row>
        <row r="48">
          <cell r="F48">
            <v>2.0499999999999998</v>
          </cell>
          <cell r="G48">
            <v>1.9</v>
          </cell>
          <cell r="H48">
            <v>1.1299999999999999</v>
          </cell>
          <cell r="J48">
            <v>24969980.739999998</v>
          </cell>
          <cell r="K48">
            <v>2822719.86</v>
          </cell>
          <cell r="AG48">
            <v>5304771.3</v>
          </cell>
          <cell r="AH48">
            <v>1347339.33</v>
          </cell>
          <cell r="AM48">
            <v>0</v>
          </cell>
          <cell r="AP48">
            <v>0</v>
          </cell>
          <cell r="AS48">
            <v>0</v>
          </cell>
          <cell r="AU48">
            <v>0</v>
          </cell>
          <cell r="AW48">
            <v>0</v>
          </cell>
          <cell r="AY48">
            <v>0</v>
          </cell>
          <cell r="BA48">
            <v>1</v>
          </cell>
        </row>
        <row r="49">
          <cell r="F49">
            <v>1.92</v>
          </cell>
          <cell r="G49">
            <v>1.77</v>
          </cell>
          <cell r="H49">
            <v>0.52</v>
          </cell>
          <cell r="J49">
            <v>20706327.850000001</v>
          </cell>
          <cell r="K49">
            <v>-12928475.33</v>
          </cell>
          <cell r="AG49">
            <v>21344674.239999998</v>
          </cell>
          <cell r="AH49">
            <v>18651842.390000001</v>
          </cell>
          <cell r="AM49">
            <v>1</v>
          </cell>
          <cell r="AP49">
            <v>1</v>
          </cell>
          <cell r="AS49">
            <v>1</v>
          </cell>
          <cell r="AU49">
            <v>0</v>
          </cell>
          <cell r="AW49">
            <v>0</v>
          </cell>
          <cell r="AY49">
            <v>0</v>
          </cell>
          <cell r="BA49">
            <v>0</v>
          </cell>
        </row>
        <row r="50">
          <cell r="F50">
            <v>2.97</v>
          </cell>
          <cell r="G50">
            <v>2.88</v>
          </cell>
          <cell r="H50">
            <v>1.5</v>
          </cell>
          <cell r="J50">
            <v>34726683.369999997</v>
          </cell>
          <cell r="K50">
            <v>6409279.3499999996</v>
          </cell>
          <cell r="AG50">
            <v>21196111.609999999</v>
          </cell>
          <cell r="AH50">
            <v>17060356.559999999</v>
          </cell>
          <cell r="AM50">
            <v>1</v>
          </cell>
          <cell r="AP50">
            <v>1</v>
          </cell>
          <cell r="AS50">
            <v>0</v>
          </cell>
          <cell r="AU50">
            <v>0</v>
          </cell>
          <cell r="AW50">
            <v>0</v>
          </cell>
          <cell r="AY50">
            <v>0</v>
          </cell>
          <cell r="BA50">
            <v>1</v>
          </cell>
        </row>
        <row r="51">
          <cell r="F51">
            <v>1.62</v>
          </cell>
          <cell r="G51">
            <v>1.55</v>
          </cell>
          <cell r="H51">
            <v>0.64</v>
          </cell>
          <cell r="J51">
            <v>25610206.27</v>
          </cell>
          <cell r="K51">
            <v>-19698905.93</v>
          </cell>
          <cell r="AG51">
            <v>29001081.940000001</v>
          </cell>
          <cell r="AH51">
            <v>19590401.280000001</v>
          </cell>
          <cell r="AM51">
            <v>1</v>
          </cell>
          <cell r="AP51">
            <v>1</v>
          </cell>
          <cell r="AS51">
            <v>1</v>
          </cell>
          <cell r="AU51">
            <v>1</v>
          </cell>
          <cell r="AW51">
            <v>0</v>
          </cell>
          <cell r="AY51">
            <v>0</v>
          </cell>
          <cell r="BA51">
            <v>1</v>
          </cell>
        </row>
        <row r="52">
          <cell r="F52">
            <v>1.58</v>
          </cell>
          <cell r="G52">
            <v>1.42</v>
          </cell>
          <cell r="H52">
            <v>0.49</v>
          </cell>
          <cell r="J52">
            <v>11580580.960000001</v>
          </cell>
          <cell r="K52">
            <v>-10159286.890000001</v>
          </cell>
          <cell r="AG52">
            <v>9806394.6500000004</v>
          </cell>
          <cell r="AH52">
            <v>7814562.25</v>
          </cell>
          <cell r="AM52">
            <v>1</v>
          </cell>
          <cell r="AP52">
            <v>1</v>
          </cell>
          <cell r="AS52">
            <v>0</v>
          </cell>
          <cell r="AU52">
            <v>0</v>
          </cell>
          <cell r="AW52">
            <v>0</v>
          </cell>
          <cell r="AY52">
            <v>0</v>
          </cell>
          <cell r="BA52">
            <v>0</v>
          </cell>
        </row>
        <row r="53">
          <cell r="F53">
            <v>3.56</v>
          </cell>
          <cell r="G53">
            <v>3.25</v>
          </cell>
          <cell r="H53">
            <v>2.27</v>
          </cell>
          <cell r="J53">
            <v>998499542.24000001</v>
          </cell>
          <cell r="K53">
            <v>502234915.42000002</v>
          </cell>
          <cell r="AG53">
            <v>359039627.10000002</v>
          </cell>
          <cell r="AH53">
            <v>327495088.66000003</v>
          </cell>
          <cell r="AM53">
            <v>0</v>
          </cell>
          <cell r="AP53">
            <v>0</v>
          </cell>
          <cell r="AS53">
            <v>1</v>
          </cell>
          <cell r="AU53">
            <v>0</v>
          </cell>
          <cell r="AW53">
            <v>1</v>
          </cell>
          <cell r="AY53">
            <v>0</v>
          </cell>
          <cell r="BA53">
            <v>1</v>
          </cell>
        </row>
        <row r="54">
          <cell r="F54">
            <v>1.32</v>
          </cell>
          <cell r="G54">
            <v>1.21</v>
          </cell>
          <cell r="H54">
            <v>0.28000000000000003</v>
          </cell>
          <cell r="J54">
            <v>45027905.299999997</v>
          </cell>
          <cell r="K54">
            <v>-98505232.590000004</v>
          </cell>
          <cell r="AG54">
            <v>105855264.14</v>
          </cell>
          <cell r="AH54">
            <v>78215453.430000007</v>
          </cell>
          <cell r="AM54">
            <v>1</v>
          </cell>
          <cell r="AP54">
            <v>1</v>
          </cell>
          <cell r="AS54">
            <v>0</v>
          </cell>
          <cell r="AU54">
            <v>0</v>
          </cell>
          <cell r="AW54">
            <v>0</v>
          </cell>
          <cell r="AY54">
            <v>0</v>
          </cell>
          <cell r="BA54">
            <v>1</v>
          </cell>
        </row>
        <row r="55">
          <cell r="F55">
            <v>2.97</v>
          </cell>
          <cell r="G55">
            <v>2.85</v>
          </cell>
          <cell r="H55">
            <v>1.52</v>
          </cell>
          <cell r="J55">
            <v>57371913.920000002</v>
          </cell>
          <cell r="K55">
            <v>15055390.09</v>
          </cell>
          <cell r="AG55">
            <v>26778795.399999999</v>
          </cell>
          <cell r="AH55">
            <v>10826455.65</v>
          </cell>
          <cell r="AM55">
            <v>1</v>
          </cell>
          <cell r="AP55">
            <v>0</v>
          </cell>
          <cell r="AS55">
            <v>1</v>
          </cell>
          <cell r="AU55">
            <v>0</v>
          </cell>
          <cell r="AW55">
            <v>0</v>
          </cell>
          <cell r="AY55">
            <v>0</v>
          </cell>
          <cell r="BA55">
            <v>1</v>
          </cell>
        </row>
        <row r="56">
          <cell r="F56">
            <v>2.74</v>
          </cell>
          <cell r="G56">
            <v>2.58</v>
          </cell>
          <cell r="H56">
            <v>0.48</v>
          </cell>
          <cell r="J56">
            <v>197080891.33000001</v>
          </cell>
          <cell r="K56">
            <v>-59700604.840000004</v>
          </cell>
          <cell r="AG56">
            <v>117978594.87</v>
          </cell>
          <cell r="AH56">
            <v>109222114.28</v>
          </cell>
          <cell r="AM56">
            <v>1</v>
          </cell>
          <cell r="AP56">
            <v>1</v>
          </cell>
          <cell r="AS56">
            <v>1</v>
          </cell>
          <cell r="AU56">
            <v>0</v>
          </cell>
          <cell r="AW56">
            <v>0</v>
          </cell>
          <cell r="AY56">
            <v>0</v>
          </cell>
          <cell r="BA56">
            <v>0</v>
          </cell>
        </row>
        <row r="57">
          <cell r="F57">
            <v>1.94</v>
          </cell>
          <cell r="G57">
            <v>1.84</v>
          </cell>
          <cell r="H57">
            <v>0.4</v>
          </cell>
          <cell r="J57">
            <v>31910712.57</v>
          </cell>
          <cell r="K57">
            <v>-20364390.52</v>
          </cell>
          <cell r="AG57">
            <v>27527834.329999998</v>
          </cell>
          <cell r="AH57">
            <v>29576945.449999999</v>
          </cell>
          <cell r="AM57">
            <v>1</v>
          </cell>
          <cell r="AP57">
            <v>1</v>
          </cell>
          <cell r="AS57">
            <v>1</v>
          </cell>
          <cell r="AU57">
            <v>0</v>
          </cell>
          <cell r="AW57">
            <v>0</v>
          </cell>
          <cell r="AY57">
            <v>0</v>
          </cell>
          <cell r="BA57">
            <v>0</v>
          </cell>
        </row>
        <row r="58">
          <cell r="F58">
            <v>5.46</v>
          </cell>
          <cell r="G58">
            <v>5.31</v>
          </cell>
          <cell r="H58">
            <v>2.54</v>
          </cell>
          <cell r="J58">
            <v>150439378.25999999</v>
          </cell>
          <cell r="K58">
            <v>52118998.399999999</v>
          </cell>
          <cell r="AG58">
            <v>80293458.629999995</v>
          </cell>
          <cell r="AH58">
            <v>77617647.25</v>
          </cell>
          <cell r="AM58">
            <v>1</v>
          </cell>
          <cell r="AP58">
            <v>1</v>
          </cell>
          <cell r="AS58">
            <v>0</v>
          </cell>
          <cell r="AU58">
            <v>0</v>
          </cell>
          <cell r="AW58">
            <v>0</v>
          </cell>
          <cell r="AY58">
            <v>0</v>
          </cell>
          <cell r="BA58">
            <v>1</v>
          </cell>
        </row>
        <row r="59">
          <cell r="F59">
            <v>2.78</v>
          </cell>
          <cell r="G59">
            <v>2.68</v>
          </cell>
          <cell r="H59">
            <v>0.59</v>
          </cell>
          <cell r="J59">
            <v>162892666.99000001</v>
          </cell>
          <cell r="K59">
            <v>-37756014.509999998</v>
          </cell>
          <cell r="AG59">
            <v>159258892.28999999</v>
          </cell>
          <cell r="AH59">
            <v>154734972.13</v>
          </cell>
          <cell r="AM59">
            <v>1</v>
          </cell>
          <cell r="AP59">
            <v>1</v>
          </cell>
          <cell r="AS59">
            <v>0</v>
          </cell>
          <cell r="AU59">
            <v>0</v>
          </cell>
          <cell r="AW59">
            <v>0</v>
          </cell>
          <cell r="AY59">
            <v>0</v>
          </cell>
          <cell r="BA59">
            <v>1</v>
          </cell>
        </row>
        <row r="60">
          <cell r="F60">
            <v>3.34</v>
          </cell>
          <cell r="G60">
            <v>2.99</v>
          </cell>
          <cell r="H60">
            <v>0.75</v>
          </cell>
          <cell r="J60">
            <v>36082045.460000001</v>
          </cell>
          <cell r="K60">
            <v>-3850114.89</v>
          </cell>
          <cell r="AG60">
            <v>21202306.039999999</v>
          </cell>
          <cell r="AH60">
            <v>20759225.07</v>
          </cell>
          <cell r="AM60">
            <v>1</v>
          </cell>
          <cell r="AP60">
            <v>1</v>
          </cell>
          <cell r="AS60">
            <v>0</v>
          </cell>
          <cell r="AU60">
            <v>0</v>
          </cell>
          <cell r="AW60">
            <v>0</v>
          </cell>
          <cell r="AY60">
            <v>0</v>
          </cell>
          <cell r="BA60">
            <v>0</v>
          </cell>
        </row>
        <row r="61">
          <cell r="F61">
            <v>4.04</v>
          </cell>
          <cell r="G61">
            <v>3.87</v>
          </cell>
          <cell r="H61">
            <v>2.91</v>
          </cell>
          <cell r="J61">
            <v>126301952.98999999</v>
          </cell>
          <cell r="K61">
            <v>79613108.400000006</v>
          </cell>
          <cell r="AG61">
            <v>34752516.329999998</v>
          </cell>
          <cell r="AH61">
            <v>33659348.18</v>
          </cell>
          <cell r="AM61">
            <v>1</v>
          </cell>
          <cell r="AP61">
            <v>1</v>
          </cell>
          <cell r="AS61">
            <v>0</v>
          </cell>
          <cell r="AU61">
            <v>0</v>
          </cell>
          <cell r="AW61">
            <v>0</v>
          </cell>
          <cell r="AY61">
            <v>0</v>
          </cell>
          <cell r="BA61">
            <v>0</v>
          </cell>
        </row>
        <row r="62">
          <cell r="F62">
            <v>4.0999999999999996</v>
          </cell>
          <cell r="G62">
            <v>3.74</v>
          </cell>
          <cell r="H62">
            <v>1.35</v>
          </cell>
          <cell r="J62">
            <v>1046479982.96</v>
          </cell>
          <cell r="K62">
            <v>96215984.700000003</v>
          </cell>
          <cell r="AG62">
            <v>1026213442.4299999</v>
          </cell>
          <cell r="AH62">
            <v>997964047.14999998</v>
          </cell>
          <cell r="AM62">
            <v>1</v>
          </cell>
          <cell r="AP62">
            <v>1</v>
          </cell>
          <cell r="AS62">
            <v>0</v>
          </cell>
          <cell r="AU62">
            <v>0</v>
          </cell>
          <cell r="AW62">
            <v>0</v>
          </cell>
          <cell r="AY62">
            <v>1</v>
          </cell>
          <cell r="BA62">
            <v>1</v>
          </cell>
        </row>
        <row r="63">
          <cell r="F63">
            <v>2.48</v>
          </cell>
          <cell r="G63">
            <v>2.38</v>
          </cell>
          <cell r="H63">
            <v>1.5</v>
          </cell>
          <cell r="J63">
            <v>140967732.02000001</v>
          </cell>
          <cell r="K63">
            <v>45654533.490000002</v>
          </cell>
          <cell r="AG63">
            <v>45774521.960000001</v>
          </cell>
          <cell r="AH63">
            <v>24970000.670000002</v>
          </cell>
          <cell r="AM63">
            <v>0</v>
          </cell>
          <cell r="AP63">
            <v>0</v>
          </cell>
          <cell r="AS63">
            <v>0</v>
          </cell>
          <cell r="AU63">
            <v>0</v>
          </cell>
          <cell r="AW63">
            <v>0</v>
          </cell>
          <cell r="AY63">
            <v>1</v>
          </cell>
          <cell r="BA63">
            <v>1</v>
          </cell>
        </row>
        <row r="64">
          <cell r="F64">
            <v>3.7</v>
          </cell>
          <cell r="G64">
            <v>3.53</v>
          </cell>
          <cell r="H64">
            <v>3.38</v>
          </cell>
          <cell r="J64">
            <v>657204728.09000003</v>
          </cell>
          <cell r="K64">
            <v>579111299.66999996</v>
          </cell>
          <cell r="AG64">
            <v>181924654.44</v>
          </cell>
          <cell r="AH64">
            <v>157801228.72</v>
          </cell>
          <cell r="AM64">
            <v>1</v>
          </cell>
          <cell r="AP64">
            <v>1</v>
          </cell>
          <cell r="AS64">
            <v>0</v>
          </cell>
          <cell r="AU64">
            <v>1</v>
          </cell>
          <cell r="AW64">
            <v>0</v>
          </cell>
          <cell r="AY64">
            <v>1</v>
          </cell>
          <cell r="BA64">
            <v>0</v>
          </cell>
        </row>
        <row r="65">
          <cell r="F65">
            <v>2.04</v>
          </cell>
          <cell r="G65">
            <v>1.81</v>
          </cell>
          <cell r="H65">
            <v>1.35</v>
          </cell>
          <cell r="J65">
            <v>46621947.740000002</v>
          </cell>
          <cell r="K65">
            <v>15924351.51</v>
          </cell>
          <cell r="AG65">
            <v>16909744.52</v>
          </cell>
          <cell r="AH65">
            <v>7218292.8399999999</v>
          </cell>
          <cell r="AM65">
            <v>0</v>
          </cell>
          <cell r="AP65">
            <v>0</v>
          </cell>
          <cell r="AS65">
            <v>1</v>
          </cell>
          <cell r="AU65">
            <v>1</v>
          </cell>
          <cell r="AW65">
            <v>0</v>
          </cell>
          <cell r="AY65">
            <v>0</v>
          </cell>
          <cell r="BA65">
            <v>1</v>
          </cell>
        </row>
        <row r="66">
          <cell r="F66">
            <v>1.63</v>
          </cell>
          <cell r="G66">
            <v>1.5</v>
          </cell>
          <cell r="H66">
            <v>0.83</v>
          </cell>
          <cell r="J66">
            <v>32474443.77</v>
          </cell>
          <cell r="K66">
            <v>-11166354.26</v>
          </cell>
          <cell r="AG66">
            <v>29227241.109999999</v>
          </cell>
          <cell r="AH66">
            <v>22821935.43</v>
          </cell>
          <cell r="AM66">
            <v>1</v>
          </cell>
          <cell r="AP66">
            <v>1</v>
          </cell>
          <cell r="AS66">
            <v>0</v>
          </cell>
          <cell r="AU66">
            <v>1</v>
          </cell>
          <cell r="AW66">
            <v>0</v>
          </cell>
          <cell r="AY66">
            <v>0</v>
          </cell>
          <cell r="BA66">
            <v>1</v>
          </cell>
        </row>
        <row r="67">
          <cell r="F67">
            <v>4.0199999999999996</v>
          </cell>
          <cell r="G67">
            <v>3.86</v>
          </cell>
          <cell r="H67">
            <v>3.6</v>
          </cell>
          <cell r="J67">
            <v>100532682.56999999</v>
          </cell>
          <cell r="K67">
            <v>86554438.849999994</v>
          </cell>
          <cell r="AG67">
            <v>30714492.379999999</v>
          </cell>
          <cell r="AH67">
            <v>25626587.030000001</v>
          </cell>
          <cell r="AM67">
            <v>0</v>
          </cell>
          <cell r="AP67">
            <v>0</v>
          </cell>
          <cell r="AS67">
            <v>0</v>
          </cell>
          <cell r="AU67">
            <v>0</v>
          </cell>
          <cell r="AW67">
            <v>0</v>
          </cell>
          <cell r="AY67">
            <v>1</v>
          </cell>
          <cell r="BA67">
            <v>0</v>
          </cell>
        </row>
        <row r="68">
          <cell r="F68">
            <v>5.09</v>
          </cell>
          <cell r="G68">
            <v>4.8099999999999996</v>
          </cell>
          <cell r="H68">
            <v>3.06</v>
          </cell>
          <cell r="J68">
            <v>646645281.59000003</v>
          </cell>
          <cell r="K68">
            <v>325961034.79000002</v>
          </cell>
          <cell r="AG68">
            <v>303298159.41000003</v>
          </cell>
          <cell r="AH68">
            <v>372842983</v>
          </cell>
          <cell r="AM68">
            <v>1</v>
          </cell>
          <cell r="AP68">
            <v>1</v>
          </cell>
          <cell r="AS68">
            <v>1</v>
          </cell>
          <cell r="AU68">
            <v>1</v>
          </cell>
          <cell r="AW68">
            <v>0</v>
          </cell>
          <cell r="AY68">
            <v>1</v>
          </cell>
          <cell r="BA68">
            <v>1</v>
          </cell>
        </row>
        <row r="69">
          <cell r="F69">
            <v>2.4900000000000002</v>
          </cell>
          <cell r="G69">
            <v>2.31</v>
          </cell>
          <cell r="H69">
            <v>1.64</v>
          </cell>
          <cell r="J69">
            <v>26823315.219999999</v>
          </cell>
          <cell r="K69">
            <v>11570053.609999999</v>
          </cell>
          <cell r="AG69">
            <v>17311619.469999999</v>
          </cell>
          <cell r="AH69">
            <v>14095816.949999999</v>
          </cell>
          <cell r="AM69">
            <v>1</v>
          </cell>
          <cell r="AP69">
            <v>1</v>
          </cell>
          <cell r="AS69">
            <v>0</v>
          </cell>
          <cell r="AU69">
            <v>1</v>
          </cell>
          <cell r="AW69">
            <v>0</v>
          </cell>
          <cell r="AY69">
            <v>0</v>
          </cell>
          <cell r="BA69">
            <v>0</v>
          </cell>
        </row>
        <row r="70">
          <cell r="F70">
            <v>5.9</v>
          </cell>
          <cell r="G70">
            <v>5.61</v>
          </cell>
          <cell r="H70">
            <v>4.09</v>
          </cell>
          <cell r="J70">
            <v>92494432.650000006</v>
          </cell>
          <cell r="K70">
            <v>58360243.649999999</v>
          </cell>
          <cell r="AG70">
            <v>29903306.670000002</v>
          </cell>
          <cell r="AH70">
            <v>23765482.640000001</v>
          </cell>
          <cell r="AM70">
            <v>1</v>
          </cell>
          <cell r="AP70">
            <v>1</v>
          </cell>
          <cell r="AS70">
            <v>1</v>
          </cell>
          <cell r="AU70">
            <v>0</v>
          </cell>
          <cell r="AW70">
            <v>0</v>
          </cell>
          <cell r="AY70">
            <v>0</v>
          </cell>
          <cell r="BA70">
            <v>0</v>
          </cell>
        </row>
        <row r="71">
          <cell r="F71">
            <v>6.23</v>
          </cell>
          <cell r="G71">
            <v>5.34</v>
          </cell>
          <cell r="H71">
            <v>3.15</v>
          </cell>
          <cell r="J71">
            <v>69599320.120000005</v>
          </cell>
          <cell r="K71">
            <v>28638261.41</v>
          </cell>
          <cell r="AG71">
            <v>59512953.759999998</v>
          </cell>
          <cell r="AH71">
            <v>50697567.619999997</v>
          </cell>
          <cell r="AM71">
            <v>1</v>
          </cell>
          <cell r="AP71">
            <v>1</v>
          </cell>
          <cell r="AS71">
            <v>0</v>
          </cell>
          <cell r="AU71">
            <v>0</v>
          </cell>
          <cell r="AW71">
            <v>0</v>
          </cell>
          <cell r="AY71">
            <v>1</v>
          </cell>
          <cell r="BA71">
            <v>0</v>
          </cell>
        </row>
        <row r="72">
          <cell r="F72">
            <v>4.54</v>
          </cell>
          <cell r="G72">
            <v>4.3499999999999996</v>
          </cell>
          <cell r="H72">
            <v>2.87</v>
          </cell>
          <cell r="J72">
            <v>67344497.109999999</v>
          </cell>
          <cell r="K72">
            <v>35611625.090000004</v>
          </cell>
          <cell r="AG72">
            <v>35278513.840000004</v>
          </cell>
          <cell r="AH72">
            <v>30611085.170000002</v>
          </cell>
          <cell r="AM72">
            <v>1</v>
          </cell>
          <cell r="AP72">
            <v>1</v>
          </cell>
          <cell r="AS72">
            <v>0</v>
          </cell>
          <cell r="AU72">
            <v>0</v>
          </cell>
          <cell r="AW72">
            <v>0</v>
          </cell>
          <cell r="AY72">
            <v>0</v>
          </cell>
          <cell r="BA72">
            <v>1</v>
          </cell>
        </row>
        <row r="73">
          <cell r="F73">
            <v>5.13</v>
          </cell>
          <cell r="G73">
            <v>4.82</v>
          </cell>
          <cell r="H73">
            <v>1.45</v>
          </cell>
          <cell r="J73">
            <v>339458151.62</v>
          </cell>
          <cell r="K73">
            <v>37138313.5</v>
          </cell>
          <cell r="AG73">
            <v>353006032.13</v>
          </cell>
          <cell r="AH73">
            <v>369996635.52999997</v>
          </cell>
          <cell r="AM73">
            <v>1</v>
          </cell>
          <cell r="AP73">
            <v>1</v>
          </cell>
          <cell r="AS73">
            <v>1</v>
          </cell>
          <cell r="AU73">
            <v>0</v>
          </cell>
          <cell r="AW73">
            <v>0</v>
          </cell>
          <cell r="AY73">
            <v>0</v>
          </cell>
          <cell r="BA73">
            <v>0</v>
          </cell>
        </row>
        <row r="74">
          <cell r="F74">
            <v>3.63</v>
          </cell>
          <cell r="G74">
            <v>3.19</v>
          </cell>
          <cell r="H74">
            <v>2.23</v>
          </cell>
          <cell r="J74">
            <v>44426094.909999996</v>
          </cell>
          <cell r="K74">
            <v>20753906.550000001</v>
          </cell>
          <cell r="AG74">
            <v>15738522.300000001</v>
          </cell>
          <cell r="AH74">
            <v>11158228.67</v>
          </cell>
          <cell r="AM74">
            <v>1</v>
          </cell>
          <cell r="AP74">
            <v>1</v>
          </cell>
          <cell r="AS74">
            <v>0</v>
          </cell>
          <cell r="AU74">
            <v>0</v>
          </cell>
          <cell r="AW74">
            <v>0</v>
          </cell>
          <cell r="AY74">
            <v>0</v>
          </cell>
          <cell r="BA74">
            <v>0</v>
          </cell>
        </row>
        <row r="75">
          <cell r="F75">
            <v>6.62</v>
          </cell>
          <cell r="G75">
            <v>6.29</v>
          </cell>
          <cell r="H75">
            <v>3.81</v>
          </cell>
          <cell r="J75">
            <v>59023602.350000001</v>
          </cell>
          <cell r="K75">
            <v>29553652.870000001</v>
          </cell>
          <cell r="AG75">
            <v>40053873.969999999</v>
          </cell>
          <cell r="AH75">
            <v>36211266.399999999</v>
          </cell>
          <cell r="AM75">
            <v>1</v>
          </cell>
          <cell r="AP75">
            <v>1</v>
          </cell>
          <cell r="AS75">
            <v>0</v>
          </cell>
          <cell r="AU75">
            <v>1</v>
          </cell>
          <cell r="AW75">
            <v>0</v>
          </cell>
          <cell r="AY75">
            <v>0</v>
          </cell>
          <cell r="BA75">
            <v>0</v>
          </cell>
        </row>
        <row r="76">
          <cell r="F76">
            <v>4.76</v>
          </cell>
          <cell r="G76">
            <v>4.58</v>
          </cell>
          <cell r="H76">
            <v>2.34</v>
          </cell>
          <cell r="J76">
            <v>57088690.909999996</v>
          </cell>
          <cell r="K76">
            <v>20254943.670000002</v>
          </cell>
          <cell r="AG76">
            <v>54829416.289999999</v>
          </cell>
          <cell r="AH76">
            <v>49100606.68</v>
          </cell>
          <cell r="AM76">
            <v>1</v>
          </cell>
          <cell r="AP76">
            <v>1</v>
          </cell>
          <cell r="AS76">
            <v>0</v>
          </cell>
          <cell r="AU76">
            <v>0</v>
          </cell>
          <cell r="AW76">
            <v>0</v>
          </cell>
          <cell r="AY76">
            <v>0</v>
          </cell>
          <cell r="BA76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F49" activePane="bottomRight" state="frozen"/>
      <selection pane="topRight" activeCell="F1" sqref="F1"/>
      <selection pane="bottomLeft" activeCell="A4" sqref="A4"/>
      <selection pane="bottomRight" activeCell="G86" sqref="G86"/>
    </sheetView>
  </sheetViews>
  <sheetFormatPr defaultRowHeight="14.25" x14ac:dyDescent="0.2"/>
  <cols>
    <col min="3" max="3" width="25.875" style="122" customWidth="1"/>
    <col min="4" max="4" width="6.5" bestFit="1" customWidth="1"/>
    <col min="5" max="5" width="22" bestFit="1" customWidth="1"/>
    <col min="7" max="7" width="9" customWidth="1"/>
    <col min="10" max="10" width="18.125" bestFit="1" customWidth="1"/>
    <col min="11" max="11" width="17.375" customWidth="1"/>
    <col min="12" max="12" width="16.375" bestFit="1" customWidth="1"/>
    <col min="13" max="17" width="12.5" style="123" customWidth="1"/>
    <col min="18" max="18" width="12" bestFit="1" customWidth="1"/>
    <col min="19" max="19" width="11.75" bestFit="1" customWidth="1"/>
    <col min="20" max="21" width="13.875" bestFit="1" customWidth="1"/>
    <col min="22" max="22" width="12" bestFit="1" customWidth="1"/>
    <col min="23" max="23" width="11.75" bestFit="1" customWidth="1"/>
    <col min="24" max="25" width="13.375" bestFit="1" customWidth="1"/>
    <col min="26" max="27" width="12.5" bestFit="1" customWidth="1"/>
    <col min="28" max="29" width="13.875" bestFit="1" customWidth="1"/>
    <col min="30" max="30" width="7.75" bestFit="1" customWidth="1"/>
    <col min="31" max="31" width="10.125" bestFit="1" customWidth="1"/>
    <col min="32" max="32" width="10.25" bestFit="1" customWidth="1"/>
    <col min="33" max="33" width="15.25" bestFit="1" customWidth="1"/>
    <col min="34" max="34" width="16.375" bestFit="1" customWidth="1"/>
    <col min="35" max="35" width="15.75" bestFit="1" customWidth="1"/>
    <col min="44" max="44" width="11.75" customWidth="1"/>
    <col min="50" max="50" width="12.375" bestFit="1" customWidth="1"/>
  </cols>
  <sheetData>
    <row r="1" spans="2:54" s="1" customFormat="1" ht="24" customHeight="1" x14ac:dyDescent="0.25">
      <c r="B1" s="1" t="s">
        <v>0</v>
      </c>
      <c r="C1" s="2"/>
      <c r="M1" s="3"/>
      <c r="N1" s="3"/>
      <c r="O1" s="3"/>
      <c r="P1" s="3"/>
      <c r="Q1" s="3"/>
    </row>
    <row r="2" spans="2:54" s="21" customFormat="1" x14ac:dyDescent="0.2">
      <c r="B2" s="4" t="s">
        <v>1</v>
      </c>
      <c r="C2" s="4"/>
      <c r="D2" s="4"/>
      <c r="E2" s="5" t="s">
        <v>2</v>
      </c>
      <c r="F2" s="6" t="s">
        <v>3</v>
      </c>
      <c r="G2" s="7" t="s">
        <v>4</v>
      </c>
      <c r="H2" s="8" t="s">
        <v>5</v>
      </c>
      <c r="I2" s="9" t="s">
        <v>6</v>
      </c>
      <c r="J2" s="10" t="s">
        <v>7</v>
      </c>
      <c r="K2" s="11" t="s">
        <v>8</v>
      </c>
      <c r="L2" s="9" t="s">
        <v>9</v>
      </c>
      <c r="M2" s="12" t="s">
        <v>10</v>
      </c>
      <c r="N2" s="13" t="s">
        <v>11</v>
      </c>
      <c r="O2" s="14" t="s">
        <v>12</v>
      </c>
      <c r="P2" s="15" t="s">
        <v>13</v>
      </c>
      <c r="Q2" s="16" t="s">
        <v>14</v>
      </c>
      <c r="R2" s="9" t="s">
        <v>15</v>
      </c>
      <c r="S2" s="9" t="s">
        <v>16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21</v>
      </c>
      <c r="Y2" s="9" t="s">
        <v>22</v>
      </c>
      <c r="Z2" s="9" t="s">
        <v>23</v>
      </c>
      <c r="AA2" s="9" t="s">
        <v>24</v>
      </c>
      <c r="AB2" s="9" t="s">
        <v>25</v>
      </c>
      <c r="AC2" s="9" t="s">
        <v>26</v>
      </c>
      <c r="AD2" s="9" t="s">
        <v>27</v>
      </c>
      <c r="AE2" s="17" t="s">
        <v>28</v>
      </c>
      <c r="AF2" s="18" t="s">
        <v>29</v>
      </c>
      <c r="AG2" s="19" t="s">
        <v>30</v>
      </c>
      <c r="AH2" s="20" t="s">
        <v>31</v>
      </c>
      <c r="AK2" s="22" t="s">
        <v>28</v>
      </c>
      <c r="AL2" s="22"/>
      <c r="AM2" s="22"/>
      <c r="AN2" s="23" t="s">
        <v>29</v>
      </c>
      <c r="AO2" s="23"/>
      <c r="AP2" s="23"/>
      <c r="AQ2" s="24" t="s">
        <v>10</v>
      </c>
      <c r="AR2" s="25"/>
      <c r="AS2" s="26"/>
      <c r="AT2" s="27" t="s">
        <v>11</v>
      </c>
      <c r="AU2" s="28"/>
      <c r="AV2" s="29" t="s">
        <v>12</v>
      </c>
      <c r="AW2" s="29"/>
      <c r="AX2" s="30" t="s">
        <v>13</v>
      </c>
      <c r="AY2" s="30"/>
      <c r="AZ2" s="31" t="s">
        <v>14</v>
      </c>
      <c r="BA2" s="31"/>
      <c r="BB2" s="32" t="s">
        <v>32</v>
      </c>
    </row>
    <row r="3" spans="2:54" s="50" customFormat="1" ht="71.25" x14ac:dyDescent="0.2">
      <c r="B3" s="33" t="s">
        <v>33</v>
      </c>
      <c r="C3" s="33"/>
      <c r="D3" s="33"/>
      <c r="E3" s="34"/>
      <c r="F3" s="35" t="s">
        <v>34</v>
      </c>
      <c r="G3" s="36" t="s">
        <v>35</v>
      </c>
      <c r="H3" s="37" t="s">
        <v>36</v>
      </c>
      <c r="I3" s="38" t="s">
        <v>37</v>
      </c>
      <c r="J3" s="39" t="s">
        <v>38</v>
      </c>
      <c r="K3" s="40" t="s">
        <v>39</v>
      </c>
      <c r="L3" s="38" t="s">
        <v>40</v>
      </c>
      <c r="M3" s="41" t="s">
        <v>41</v>
      </c>
      <c r="N3" s="42" t="s">
        <v>42</v>
      </c>
      <c r="O3" s="43" t="s">
        <v>43</v>
      </c>
      <c r="P3" s="44" t="s">
        <v>44</v>
      </c>
      <c r="Q3" s="45" t="s">
        <v>45</v>
      </c>
      <c r="R3" s="38" t="s">
        <v>46</v>
      </c>
      <c r="S3" s="38" t="s">
        <v>47</v>
      </c>
      <c r="T3" s="38" t="s">
        <v>48</v>
      </c>
      <c r="U3" s="38" t="s">
        <v>49</v>
      </c>
      <c r="V3" s="38" t="s">
        <v>50</v>
      </c>
      <c r="W3" s="38" t="s">
        <v>51</v>
      </c>
      <c r="X3" s="38" t="s">
        <v>52</v>
      </c>
      <c r="Y3" s="38" t="s">
        <v>53</v>
      </c>
      <c r="Z3" s="38" t="s">
        <v>54</v>
      </c>
      <c r="AA3" s="38" t="s">
        <v>55</v>
      </c>
      <c r="AB3" s="38" t="s">
        <v>56</v>
      </c>
      <c r="AC3" s="38" t="s">
        <v>57</v>
      </c>
      <c r="AD3" s="38" t="s">
        <v>58</v>
      </c>
      <c r="AE3" s="46" t="s">
        <v>59</v>
      </c>
      <c r="AF3" s="47" t="s">
        <v>60</v>
      </c>
      <c r="AG3" s="48" t="s">
        <v>61</v>
      </c>
      <c r="AH3" s="49" t="s">
        <v>62</v>
      </c>
      <c r="AK3" s="51" t="s">
        <v>63</v>
      </c>
      <c r="AL3" s="52" t="s">
        <v>64</v>
      </c>
      <c r="AM3" s="53" t="s">
        <v>65</v>
      </c>
      <c r="AN3" s="51" t="s">
        <v>63</v>
      </c>
      <c r="AO3" s="52" t="s">
        <v>64</v>
      </c>
      <c r="AP3" s="53" t="s">
        <v>65</v>
      </c>
      <c r="AQ3" s="54" t="s">
        <v>66</v>
      </c>
      <c r="AR3" s="55" t="s">
        <v>67</v>
      </c>
      <c r="AS3" s="53" t="s">
        <v>65</v>
      </c>
      <c r="AT3" s="56" t="s">
        <v>68</v>
      </c>
      <c r="AU3" s="53" t="s">
        <v>65</v>
      </c>
      <c r="AV3" s="57" t="s">
        <v>68</v>
      </c>
      <c r="AW3" s="53" t="s">
        <v>65</v>
      </c>
      <c r="AX3" s="57" t="s">
        <v>69</v>
      </c>
      <c r="AY3" s="53" t="s">
        <v>65</v>
      </c>
      <c r="AZ3" s="57" t="s">
        <v>68</v>
      </c>
      <c r="BA3" s="53" t="s">
        <v>65</v>
      </c>
      <c r="BB3" s="32"/>
    </row>
    <row r="4" spans="2:54" x14ac:dyDescent="0.2">
      <c r="B4" s="58" t="s">
        <v>70</v>
      </c>
      <c r="C4" s="59" t="s">
        <v>71</v>
      </c>
      <c r="D4" s="60" t="s">
        <v>72</v>
      </c>
      <c r="E4" s="61" t="s">
        <v>73</v>
      </c>
      <c r="F4" s="62">
        <v>1.96</v>
      </c>
      <c r="G4" s="62">
        <v>1.73</v>
      </c>
      <c r="H4" s="62">
        <v>0.67</v>
      </c>
      <c r="I4" s="62">
        <v>0.52</v>
      </c>
      <c r="J4" s="62">
        <v>493263984.52999997</v>
      </c>
      <c r="K4" s="62">
        <v>-170049124.66</v>
      </c>
      <c r="L4" s="62">
        <v>0.67</v>
      </c>
      <c r="M4" s="62">
        <v>115.33</v>
      </c>
      <c r="N4" s="62">
        <v>77.27</v>
      </c>
      <c r="O4" s="62">
        <v>47.83</v>
      </c>
      <c r="P4" s="62">
        <v>84.75</v>
      </c>
      <c r="Q4" s="62">
        <v>43.57</v>
      </c>
      <c r="R4" s="62">
        <v>16.68</v>
      </c>
      <c r="S4" s="62">
        <v>8.48</v>
      </c>
      <c r="T4" s="62">
        <v>1.97</v>
      </c>
      <c r="U4" s="62">
        <v>-6.52</v>
      </c>
      <c r="V4" s="62">
        <v>25.86</v>
      </c>
      <c r="W4" s="62">
        <v>19.66</v>
      </c>
      <c r="X4" s="62">
        <v>109.84</v>
      </c>
      <c r="Y4" s="62">
        <v>-80.5</v>
      </c>
      <c r="Z4" s="62">
        <v>-16.32</v>
      </c>
      <c r="AA4" s="62">
        <v>-40.770000000000003</v>
      </c>
      <c r="AB4" s="62">
        <v>33.36</v>
      </c>
      <c r="AC4" s="62">
        <v>25.36</v>
      </c>
      <c r="AD4" s="62">
        <v>1.24</v>
      </c>
      <c r="AE4" s="62">
        <v>28.52</v>
      </c>
      <c r="AF4" s="62">
        <v>25.36</v>
      </c>
      <c r="AG4" s="62">
        <v>716082660.61000001</v>
      </c>
      <c r="AH4" s="62">
        <v>674882238.38</v>
      </c>
      <c r="AI4" s="63"/>
      <c r="AK4" s="64">
        <f>AE4</f>
        <v>28.52</v>
      </c>
      <c r="AL4" s="65">
        <v>14.75</v>
      </c>
      <c r="AM4" s="66">
        <f>IF(AK4&gt;=AL4,1,0)</f>
        <v>1</v>
      </c>
      <c r="AN4" s="64">
        <f>AF4</f>
        <v>25.36</v>
      </c>
      <c r="AO4" s="65">
        <v>8.89</v>
      </c>
      <c r="AP4" s="66">
        <f>IF(AN4&gt;=AO4,1,0)</f>
        <v>1</v>
      </c>
      <c r="AQ4" s="67">
        <f>H4</f>
        <v>0.67</v>
      </c>
      <c r="AR4" s="68">
        <f>M4</f>
        <v>115.33</v>
      </c>
      <c r="AS4" s="66">
        <f t="shared" ref="AS4:AS67" si="0">IF(OR(AND((AQ4&lt;0.8),(AR4&gt;180)),AND((AQ4&gt;=0.8),(AR4&gt;90))),0,1)</f>
        <v>1</v>
      </c>
      <c r="AT4" s="69">
        <f>N4</f>
        <v>77.27</v>
      </c>
      <c r="AU4" s="70">
        <f>IF(AT4&lt;=60,1,0)</f>
        <v>0</v>
      </c>
      <c r="AV4" s="68">
        <f>O4</f>
        <v>47.83</v>
      </c>
      <c r="AW4" s="70">
        <f>IF(AV4&lt;=60,1,0)</f>
        <v>1</v>
      </c>
      <c r="AX4" s="68">
        <f>สูตรข้อมูล!P4</f>
        <v>84.75</v>
      </c>
      <c r="AY4" s="70">
        <f>IF(AX4&lt;=90,1,0)</f>
        <v>1</v>
      </c>
      <c r="AZ4" s="68">
        <f>Q4</f>
        <v>43.57</v>
      </c>
      <c r="BA4" s="70">
        <f>IF(AZ4&lt;=60,1,0)</f>
        <v>1</v>
      </c>
      <c r="BB4">
        <f>AM4+AP4+AS4+AU4+AW4+AY4+BA4</f>
        <v>6</v>
      </c>
    </row>
    <row r="5" spans="2:54" x14ac:dyDescent="0.2">
      <c r="B5" s="58"/>
      <c r="C5" s="59" t="s">
        <v>74</v>
      </c>
      <c r="D5" s="60" t="s">
        <v>75</v>
      </c>
      <c r="E5" s="61" t="s">
        <v>76</v>
      </c>
      <c r="F5" s="62">
        <v>3.23</v>
      </c>
      <c r="G5" s="62">
        <v>2.76</v>
      </c>
      <c r="H5" s="62">
        <v>2.06</v>
      </c>
      <c r="I5" s="62">
        <v>0.21</v>
      </c>
      <c r="J5" s="62">
        <v>39075657.079999998</v>
      </c>
      <c r="K5" s="62">
        <v>18471758.73</v>
      </c>
      <c r="L5" s="62">
        <v>2.06</v>
      </c>
      <c r="M5" s="62">
        <v>118.37</v>
      </c>
      <c r="N5" s="62">
        <v>33.520000000000003</v>
      </c>
      <c r="O5" s="62">
        <v>63.2</v>
      </c>
      <c r="P5" s="62">
        <v>178.45</v>
      </c>
      <c r="Q5" s="62">
        <v>75.08</v>
      </c>
      <c r="R5" s="62">
        <v>7.32</v>
      </c>
      <c r="S5" s="62">
        <v>2.65</v>
      </c>
      <c r="T5" s="62">
        <v>-4.29</v>
      </c>
      <c r="U5" s="62">
        <v>-9.5399999999999991</v>
      </c>
      <c r="V5" s="62">
        <v>4.83</v>
      </c>
      <c r="W5" s="62">
        <v>0.06</v>
      </c>
      <c r="X5" s="62">
        <v>109.78</v>
      </c>
      <c r="Y5" s="62">
        <v>-86.09</v>
      </c>
      <c r="Z5" s="62">
        <v>-13.65</v>
      </c>
      <c r="AA5" s="62">
        <v>-45.88</v>
      </c>
      <c r="AB5" s="62">
        <v>6.8</v>
      </c>
      <c r="AC5" s="62">
        <v>0.08</v>
      </c>
      <c r="AD5" s="62">
        <v>1</v>
      </c>
      <c r="AE5" s="62">
        <v>4.38</v>
      </c>
      <c r="AF5" s="62">
        <v>0.08</v>
      </c>
      <c r="AG5" s="62">
        <v>6563972.0999999996</v>
      </c>
      <c r="AH5" s="62">
        <v>91855.69</v>
      </c>
      <c r="AI5" s="63"/>
      <c r="AK5" s="64">
        <f t="shared" ref="AK5:AK68" si="1">AE5</f>
        <v>4.38</v>
      </c>
      <c r="AL5" s="65">
        <v>10.38</v>
      </c>
      <c r="AM5" s="66">
        <f t="shared" ref="AM5:AM68" si="2">IF(AK5&gt;=AL5,1,0)</f>
        <v>0</v>
      </c>
      <c r="AN5" s="64">
        <f t="shared" ref="AN5:AN68" si="3">AF5</f>
        <v>0.08</v>
      </c>
      <c r="AO5" s="65">
        <v>7.45</v>
      </c>
      <c r="AP5" s="66">
        <f t="shared" ref="AP5:AP68" si="4">IF(AN5&gt;=AO5,1,0)</f>
        <v>0</v>
      </c>
      <c r="AQ5" s="67">
        <f t="shared" ref="AQ5:AQ68" si="5">H5</f>
        <v>2.06</v>
      </c>
      <c r="AR5" s="68">
        <f t="shared" ref="AR5:AR68" si="6">M5</f>
        <v>118.37</v>
      </c>
      <c r="AS5" s="66">
        <f t="shared" si="0"/>
        <v>0</v>
      </c>
      <c r="AT5" s="69">
        <f t="shared" ref="AT5:AT68" si="7">N5</f>
        <v>33.520000000000003</v>
      </c>
      <c r="AU5" s="70">
        <f t="shared" ref="AU5:AU68" si="8">IF(AT5&lt;=60,1,0)</f>
        <v>1</v>
      </c>
      <c r="AV5" s="68">
        <f t="shared" ref="AV5:AV68" si="9">O5</f>
        <v>63.2</v>
      </c>
      <c r="AW5" s="70">
        <f t="shared" ref="AW5:AW68" si="10">IF(AV5&lt;=60,1,0)</f>
        <v>0</v>
      </c>
      <c r="AX5" s="68">
        <f>สูตรข้อมูล!P5</f>
        <v>178.45</v>
      </c>
      <c r="AY5" s="70">
        <f t="shared" ref="AY5:AY68" si="11">IF(AX5&lt;=90,1,0)</f>
        <v>0</v>
      </c>
      <c r="AZ5" s="68">
        <f t="shared" ref="AZ5:AZ68" si="12">Q5</f>
        <v>75.08</v>
      </c>
      <c r="BA5" s="70">
        <f t="shared" ref="BA5:BA68" si="13">IF(AZ5&lt;=60,1,0)</f>
        <v>0</v>
      </c>
      <c r="BB5">
        <f t="shared" ref="BB5:BB68" si="14">AM5+AP5+AS5+AU5+AW5+AY5+BA5</f>
        <v>1</v>
      </c>
    </row>
    <row r="6" spans="2:54" x14ac:dyDescent="0.2">
      <c r="B6" s="58"/>
      <c r="C6" s="59" t="s">
        <v>77</v>
      </c>
      <c r="D6" s="60" t="s">
        <v>78</v>
      </c>
      <c r="E6" s="61" t="s">
        <v>79</v>
      </c>
      <c r="F6" s="62">
        <v>4.91</v>
      </c>
      <c r="G6" s="62">
        <v>4.7</v>
      </c>
      <c r="H6" s="62">
        <v>4.16</v>
      </c>
      <c r="I6" s="62">
        <v>0.09</v>
      </c>
      <c r="J6" s="62">
        <v>40039177.619999997</v>
      </c>
      <c r="K6" s="62">
        <v>32359749.289999999</v>
      </c>
      <c r="L6" s="62">
        <v>4.16</v>
      </c>
      <c r="M6" s="62">
        <v>178.81</v>
      </c>
      <c r="N6" s="62">
        <v>20.47</v>
      </c>
      <c r="O6" s="62">
        <v>66.900000000000006</v>
      </c>
      <c r="P6" s="62">
        <v>124.86</v>
      </c>
      <c r="Q6" s="62">
        <v>72.760000000000005</v>
      </c>
      <c r="R6" s="62">
        <v>16.05</v>
      </c>
      <c r="S6" s="62">
        <v>11.76</v>
      </c>
      <c r="T6" s="62">
        <v>10.74</v>
      </c>
      <c r="U6" s="62">
        <v>6.2</v>
      </c>
      <c r="V6" s="62">
        <v>16.21</v>
      </c>
      <c r="W6" s="62">
        <v>12</v>
      </c>
      <c r="X6" s="62">
        <v>94.8</v>
      </c>
      <c r="Y6" s="62">
        <v>-90.93</v>
      </c>
      <c r="Z6" s="62">
        <v>-8</v>
      </c>
      <c r="AA6" s="62">
        <v>-51.65</v>
      </c>
      <c r="AB6" s="62">
        <v>21.74</v>
      </c>
      <c r="AC6" s="62">
        <v>16.100000000000001</v>
      </c>
      <c r="AD6" s="62">
        <v>1.1399999999999999</v>
      </c>
      <c r="AE6" s="62">
        <v>15.61</v>
      </c>
      <c r="AF6" s="62">
        <v>16.100000000000001</v>
      </c>
      <c r="AG6" s="62">
        <v>14728377.51</v>
      </c>
      <c r="AH6" s="62">
        <v>12200241.25</v>
      </c>
      <c r="AI6" s="63"/>
      <c r="AK6" s="64">
        <f t="shared" si="1"/>
        <v>15.61</v>
      </c>
      <c r="AL6" s="65">
        <v>12.28</v>
      </c>
      <c r="AM6" s="66">
        <f t="shared" si="2"/>
        <v>1</v>
      </c>
      <c r="AN6" s="64">
        <f t="shared" si="3"/>
        <v>16.100000000000001</v>
      </c>
      <c r="AO6" s="65">
        <v>9.91</v>
      </c>
      <c r="AP6" s="66">
        <f t="shared" si="4"/>
        <v>1</v>
      </c>
      <c r="AQ6" s="67">
        <f t="shared" si="5"/>
        <v>4.16</v>
      </c>
      <c r="AR6" s="68">
        <f t="shared" si="6"/>
        <v>178.81</v>
      </c>
      <c r="AS6" s="66">
        <f t="shared" si="0"/>
        <v>0</v>
      </c>
      <c r="AT6" s="69">
        <f t="shared" si="7"/>
        <v>20.47</v>
      </c>
      <c r="AU6" s="70">
        <f t="shared" si="8"/>
        <v>1</v>
      </c>
      <c r="AV6" s="68">
        <f t="shared" si="9"/>
        <v>66.900000000000006</v>
      </c>
      <c r="AW6" s="70">
        <f t="shared" si="10"/>
        <v>0</v>
      </c>
      <c r="AX6" s="68">
        <f>สูตรข้อมูล!P6</f>
        <v>124.86</v>
      </c>
      <c r="AY6" s="70">
        <f t="shared" si="11"/>
        <v>0</v>
      </c>
      <c r="AZ6" s="68">
        <f t="shared" si="12"/>
        <v>72.760000000000005</v>
      </c>
      <c r="BA6" s="70">
        <f t="shared" si="13"/>
        <v>0</v>
      </c>
      <c r="BB6">
        <f t="shared" si="14"/>
        <v>3</v>
      </c>
    </row>
    <row r="7" spans="2:54" x14ac:dyDescent="0.2">
      <c r="B7" s="58"/>
      <c r="C7" s="59" t="s">
        <v>80</v>
      </c>
      <c r="D7" s="60" t="s">
        <v>81</v>
      </c>
      <c r="E7" s="61" t="s">
        <v>79</v>
      </c>
      <c r="F7" s="62">
        <v>6.81</v>
      </c>
      <c r="G7" s="62">
        <v>6.31</v>
      </c>
      <c r="H7" s="62">
        <v>4.78</v>
      </c>
      <c r="I7" s="62">
        <v>0.21</v>
      </c>
      <c r="J7" s="62">
        <v>31012235.379999999</v>
      </c>
      <c r="K7" s="62">
        <v>20179639.670000002</v>
      </c>
      <c r="L7" s="62">
        <v>4.78</v>
      </c>
      <c r="M7" s="62">
        <v>89.99</v>
      </c>
      <c r="N7" s="62">
        <v>55.35</v>
      </c>
      <c r="O7" s="62">
        <v>65.95</v>
      </c>
      <c r="P7" s="62">
        <v>131.33000000000001</v>
      </c>
      <c r="Q7" s="62">
        <v>65.69</v>
      </c>
      <c r="R7" s="62">
        <v>15.21</v>
      </c>
      <c r="S7" s="62">
        <v>10.48</v>
      </c>
      <c r="T7" s="62">
        <v>5.2</v>
      </c>
      <c r="U7" s="62">
        <v>0.22</v>
      </c>
      <c r="V7" s="62">
        <v>13.05</v>
      </c>
      <c r="W7" s="62">
        <v>8.6999999999999993</v>
      </c>
      <c r="X7" s="62">
        <v>104.46</v>
      </c>
      <c r="Y7" s="62">
        <v>-82.83</v>
      </c>
      <c r="Z7" s="62">
        <v>-12.69</v>
      </c>
      <c r="AA7" s="62">
        <v>-56.05</v>
      </c>
      <c r="AB7" s="62">
        <v>17.940000000000001</v>
      </c>
      <c r="AC7" s="62">
        <v>11.96</v>
      </c>
      <c r="AD7" s="62">
        <v>1.1000000000000001</v>
      </c>
      <c r="AE7" s="62">
        <v>12.37</v>
      </c>
      <c r="AF7" s="62">
        <v>11.96</v>
      </c>
      <c r="AG7" s="62">
        <v>10348140.689999999</v>
      </c>
      <c r="AH7" s="62">
        <v>8322089.9800000004</v>
      </c>
      <c r="AI7" s="63"/>
      <c r="AK7" s="64">
        <f t="shared" si="1"/>
        <v>12.37</v>
      </c>
      <c r="AL7" s="65">
        <v>12.28</v>
      </c>
      <c r="AM7" s="66">
        <f t="shared" si="2"/>
        <v>1</v>
      </c>
      <c r="AN7" s="64">
        <f t="shared" si="3"/>
        <v>11.96</v>
      </c>
      <c r="AO7" s="65">
        <v>9.91</v>
      </c>
      <c r="AP7" s="66">
        <f t="shared" si="4"/>
        <v>1</v>
      </c>
      <c r="AQ7" s="67">
        <f t="shared" si="5"/>
        <v>4.78</v>
      </c>
      <c r="AR7" s="68">
        <f t="shared" si="6"/>
        <v>89.99</v>
      </c>
      <c r="AS7" s="66">
        <f t="shared" si="0"/>
        <v>1</v>
      </c>
      <c r="AT7" s="69">
        <f t="shared" si="7"/>
        <v>55.35</v>
      </c>
      <c r="AU7" s="70">
        <f t="shared" si="8"/>
        <v>1</v>
      </c>
      <c r="AV7" s="68">
        <f t="shared" si="9"/>
        <v>65.95</v>
      </c>
      <c r="AW7" s="70">
        <f t="shared" si="10"/>
        <v>0</v>
      </c>
      <c r="AX7" s="68">
        <f>สูตรข้อมูล!P7</f>
        <v>131.33000000000001</v>
      </c>
      <c r="AY7" s="70">
        <f t="shared" si="11"/>
        <v>0</v>
      </c>
      <c r="AZ7" s="68">
        <f t="shared" si="12"/>
        <v>65.69</v>
      </c>
      <c r="BA7" s="70">
        <f t="shared" si="13"/>
        <v>0</v>
      </c>
      <c r="BB7">
        <f t="shared" si="14"/>
        <v>4</v>
      </c>
    </row>
    <row r="8" spans="2:54" x14ac:dyDescent="0.2">
      <c r="B8" s="58"/>
      <c r="C8" s="59" t="s">
        <v>82</v>
      </c>
      <c r="D8" s="60" t="s">
        <v>83</v>
      </c>
      <c r="E8" s="61" t="s">
        <v>79</v>
      </c>
      <c r="F8" s="62">
        <v>7.34</v>
      </c>
      <c r="G8" s="62">
        <v>6.87</v>
      </c>
      <c r="H8" s="62">
        <v>5.68</v>
      </c>
      <c r="I8" s="62">
        <v>0.14000000000000001</v>
      </c>
      <c r="J8" s="62">
        <v>40355286.979999997</v>
      </c>
      <c r="K8" s="62">
        <v>29813525.68</v>
      </c>
      <c r="L8" s="62">
        <v>5.68</v>
      </c>
      <c r="M8" s="62">
        <v>140.18</v>
      </c>
      <c r="N8" s="62">
        <v>27.03</v>
      </c>
      <c r="O8" s="62">
        <v>93.15</v>
      </c>
      <c r="P8" s="62">
        <v>-9.26</v>
      </c>
      <c r="Q8" s="62">
        <v>94.27</v>
      </c>
      <c r="R8" s="62">
        <v>13.66</v>
      </c>
      <c r="S8" s="62">
        <v>8.7100000000000009</v>
      </c>
      <c r="T8" s="62">
        <v>6.77</v>
      </c>
      <c r="U8" s="62">
        <v>1.63</v>
      </c>
      <c r="V8" s="62">
        <v>20.12</v>
      </c>
      <c r="W8" s="62">
        <v>15.78</v>
      </c>
      <c r="X8" s="62">
        <v>99.71</v>
      </c>
      <c r="Y8" s="62">
        <v>-88.77</v>
      </c>
      <c r="Z8" s="62">
        <v>-9.8800000000000008</v>
      </c>
      <c r="AA8" s="62">
        <v>-56.43</v>
      </c>
      <c r="AB8" s="62">
        <v>25.58</v>
      </c>
      <c r="AC8" s="62">
        <v>20.059999999999999</v>
      </c>
      <c r="AD8" s="62">
        <v>1.19</v>
      </c>
      <c r="AE8" s="62">
        <v>16.79</v>
      </c>
      <c r="AF8" s="62">
        <v>20.059999999999999</v>
      </c>
      <c r="AG8" s="62">
        <v>14239778.699999999</v>
      </c>
      <c r="AH8" s="62">
        <v>15842364.51</v>
      </c>
      <c r="AI8" s="63"/>
      <c r="AK8" s="64">
        <f t="shared" si="1"/>
        <v>16.79</v>
      </c>
      <c r="AL8" s="65">
        <v>12.28</v>
      </c>
      <c r="AM8" s="66">
        <f t="shared" si="2"/>
        <v>1</v>
      </c>
      <c r="AN8" s="64">
        <f t="shared" si="3"/>
        <v>20.059999999999999</v>
      </c>
      <c r="AO8" s="65">
        <v>9.91</v>
      </c>
      <c r="AP8" s="66">
        <f t="shared" si="4"/>
        <v>1</v>
      </c>
      <c r="AQ8" s="67">
        <f t="shared" si="5"/>
        <v>5.68</v>
      </c>
      <c r="AR8" s="68">
        <f t="shared" si="6"/>
        <v>140.18</v>
      </c>
      <c r="AS8" s="66">
        <f t="shared" si="0"/>
        <v>0</v>
      </c>
      <c r="AT8" s="69">
        <f t="shared" si="7"/>
        <v>27.03</v>
      </c>
      <c r="AU8" s="70">
        <f t="shared" si="8"/>
        <v>1</v>
      </c>
      <c r="AV8" s="68">
        <f t="shared" si="9"/>
        <v>93.15</v>
      </c>
      <c r="AW8" s="70">
        <f t="shared" si="10"/>
        <v>0</v>
      </c>
      <c r="AX8" s="68">
        <f>สูตรข้อมูล!P8</f>
        <v>-9.26</v>
      </c>
      <c r="AY8" s="70">
        <f t="shared" si="11"/>
        <v>1</v>
      </c>
      <c r="AZ8" s="68">
        <f t="shared" si="12"/>
        <v>94.27</v>
      </c>
      <c r="BA8" s="70">
        <f t="shared" si="13"/>
        <v>0</v>
      </c>
      <c r="BB8">
        <f t="shared" si="14"/>
        <v>4</v>
      </c>
    </row>
    <row r="9" spans="2:54" x14ac:dyDescent="0.2">
      <c r="B9" s="58"/>
      <c r="C9" s="59" t="s">
        <v>84</v>
      </c>
      <c r="D9" s="60" t="s">
        <v>85</v>
      </c>
      <c r="E9" s="71" t="s">
        <v>86</v>
      </c>
      <c r="F9" s="62">
        <v>3.34</v>
      </c>
      <c r="G9" s="62">
        <v>3.1</v>
      </c>
      <c r="H9" s="62">
        <v>1.91</v>
      </c>
      <c r="I9" s="62">
        <v>0.3</v>
      </c>
      <c r="J9" s="62">
        <v>34823069.539999999</v>
      </c>
      <c r="K9" s="62">
        <v>13484168.08</v>
      </c>
      <c r="L9" s="62">
        <v>1.91</v>
      </c>
      <c r="M9" s="62">
        <v>114.69</v>
      </c>
      <c r="N9" s="62">
        <v>25.51</v>
      </c>
      <c r="O9" s="62">
        <v>75.98</v>
      </c>
      <c r="P9" s="62">
        <v>104.66</v>
      </c>
      <c r="Q9" s="62">
        <v>41.82</v>
      </c>
      <c r="R9" s="62">
        <v>13.66</v>
      </c>
      <c r="S9" s="62">
        <v>9.59</v>
      </c>
      <c r="T9" s="62">
        <v>7.36</v>
      </c>
      <c r="U9" s="62">
        <v>3.11</v>
      </c>
      <c r="V9" s="62">
        <v>14.17</v>
      </c>
      <c r="W9" s="62">
        <v>10.31</v>
      </c>
      <c r="X9" s="62">
        <v>98.6</v>
      </c>
      <c r="Y9" s="62">
        <v>-88.99</v>
      </c>
      <c r="Z9" s="62">
        <v>-9.2799999999999994</v>
      </c>
      <c r="AA9" s="62">
        <v>-54.37</v>
      </c>
      <c r="AB9" s="62">
        <v>25.98</v>
      </c>
      <c r="AC9" s="62">
        <v>18.899999999999999</v>
      </c>
      <c r="AD9" s="62">
        <v>1.1100000000000001</v>
      </c>
      <c r="AE9" s="62">
        <v>13.91</v>
      </c>
      <c r="AF9" s="62">
        <v>18.899999999999999</v>
      </c>
      <c r="AG9" s="62">
        <v>20279292.920000002</v>
      </c>
      <c r="AH9" s="62">
        <v>16516441.029999999</v>
      </c>
      <c r="AI9" s="63"/>
      <c r="AK9" s="64">
        <f t="shared" si="1"/>
        <v>13.91</v>
      </c>
      <c r="AL9" s="65">
        <v>12.59</v>
      </c>
      <c r="AM9" s="66">
        <f t="shared" si="2"/>
        <v>1</v>
      </c>
      <c r="AN9" s="64">
        <f t="shared" si="3"/>
        <v>18.899999999999999</v>
      </c>
      <c r="AO9" s="65">
        <v>10.43</v>
      </c>
      <c r="AP9" s="66">
        <f t="shared" si="4"/>
        <v>1</v>
      </c>
      <c r="AQ9" s="67">
        <f t="shared" si="5"/>
        <v>1.91</v>
      </c>
      <c r="AR9" s="68">
        <f t="shared" si="6"/>
        <v>114.69</v>
      </c>
      <c r="AS9" s="66">
        <f t="shared" si="0"/>
        <v>0</v>
      </c>
      <c r="AT9" s="69">
        <f t="shared" si="7"/>
        <v>25.51</v>
      </c>
      <c r="AU9" s="70">
        <f t="shared" si="8"/>
        <v>1</v>
      </c>
      <c r="AV9" s="68">
        <f t="shared" si="9"/>
        <v>75.98</v>
      </c>
      <c r="AW9" s="70">
        <f t="shared" si="10"/>
        <v>0</v>
      </c>
      <c r="AX9" s="68">
        <f>สูตรข้อมูล!P9</f>
        <v>104.66</v>
      </c>
      <c r="AY9" s="70">
        <f t="shared" si="11"/>
        <v>0</v>
      </c>
      <c r="AZ9" s="68">
        <f t="shared" si="12"/>
        <v>41.82</v>
      </c>
      <c r="BA9" s="70">
        <f t="shared" si="13"/>
        <v>1</v>
      </c>
      <c r="BB9">
        <f t="shared" si="14"/>
        <v>4</v>
      </c>
    </row>
    <row r="10" spans="2:54" x14ac:dyDescent="0.2">
      <c r="B10" s="58"/>
      <c r="C10" s="59" t="s">
        <v>87</v>
      </c>
      <c r="D10" s="60" t="s">
        <v>88</v>
      </c>
      <c r="E10" s="61" t="s">
        <v>76</v>
      </c>
      <c r="F10" s="62">
        <v>1.23</v>
      </c>
      <c r="G10" s="62">
        <v>1.07</v>
      </c>
      <c r="H10" s="62">
        <v>0.69</v>
      </c>
      <c r="I10" s="62">
        <v>0.25</v>
      </c>
      <c r="J10" s="62">
        <v>4340390.34</v>
      </c>
      <c r="K10" s="62">
        <v>-5906972.4699999997</v>
      </c>
      <c r="L10" s="62">
        <v>0.69</v>
      </c>
      <c r="M10" s="62">
        <v>222.63</v>
      </c>
      <c r="N10" s="62">
        <v>36.96</v>
      </c>
      <c r="O10" s="62">
        <v>81.37</v>
      </c>
      <c r="P10" s="62">
        <v>194.73</v>
      </c>
      <c r="Q10" s="62">
        <v>87.72</v>
      </c>
      <c r="R10" s="62">
        <v>5.86</v>
      </c>
      <c r="S10" s="62">
        <v>-1.57</v>
      </c>
      <c r="T10" s="62">
        <v>-7.51</v>
      </c>
      <c r="U10" s="62">
        <v>-15.79</v>
      </c>
      <c r="V10" s="62">
        <v>5.83</v>
      </c>
      <c r="W10" s="62">
        <v>-1.35</v>
      </c>
      <c r="X10" s="62">
        <v>116.82</v>
      </c>
      <c r="Y10" s="62">
        <v>-84.04</v>
      </c>
      <c r="Z10" s="62">
        <v>-15.04</v>
      </c>
      <c r="AA10" s="62">
        <v>-54.86</v>
      </c>
      <c r="AB10" s="62">
        <v>8.26</v>
      </c>
      <c r="AC10" s="62">
        <v>-1.91</v>
      </c>
      <c r="AD10" s="62">
        <v>0.99</v>
      </c>
      <c r="AE10" s="62">
        <v>1.73</v>
      </c>
      <c r="AF10" s="62">
        <v>-1.91</v>
      </c>
      <c r="AG10" s="62">
        <v>1620827.45</v>
      </c>
      <c r="AH10" s="62">
        <v>-1460636.93</v>
      </c>
      <c r="AI10" s="63"/>
      <c r="AK10" s="64">
        <f t="shared" si="1"/>
        <v>1.73</v>
      </c>
      <c r="AL10" s="65">
        <v>10.38</v>
      </c>
      <c r="AM10" s="66">
        <f t="shared" si="2"/>
        <v>0</v>
      </c>
      <c r="AN10" s="64">
        <f t="shared" si="3"/>
        <v>-1.91</v>
      </c>
      <c r="AO10" s="65">
        <v>7.45</v>
      </c>
      <c r="AP10" s="66">
        <f t="shared" si="4"/>
        <v>0</v>
      </c>
      <c r="AQ10" s="67">
        <f t="shared" si="5"/>
        <v>0.69</v>
      </c>
      <c r="AR10" s="68">
        <f t="shared" si="6"/>
        <v>222.63</v>
      </c>
      <c r="AS10" s="66">
        <f t="shared" si="0"/>
        <v>0</v>
      </c>
      <c r="AT10" s="69">
        <f t="shared" si="7"/>
        <v>36.96</v>
      </c>
      <c r="AU10" s="70">
        <f t="shared" si="8"/>
        <v>1</v>
      </c>
      <c r="AV10" s="68">
        <f t="shared" si="9"/>
        <v>81.37</v>
      </c>
      <c r="AW10" s="70">
        <f t="shared" si="10"/>
        <v>0</v>
      </c>
      <c r="AX10" s="68">
        <f>สูตรข้อมูล!P10</f>
        <v>194.73</v>
      </c>
      <c r="AY10" s="70">
        <f t="shared" si="11"/>
        <v>0</v>
      </c>
      <c r="AZ10" s="68">
        <f t="shared" si="12"/>
        <v>87.72</v>
      </c>
      <c r="BA10" s="70">
        <f t="shared" si="13"/>
        <v>0</v>
      </c>
      <c r="BB10">
        <f t="shared" si="14"/>
        <v>1</v>
      </c>
    </row>
    <row r="11" spans="2:54" x14ac:dyDescent="0.2">
      <c r="B11" s="58"/>
      <c r="C11" s="59" t="s">
        <v>89</v>
      </c>
      <c r="D11" s="60" t="s">
        <v>90</v>
      </c>
      <c r="E11" s="61" t="s">
        <v>79</v>
      </c>
      <c r="F11" s="62">
        <v>3.55</v>
      </c>
      <c r="G11" s="62">
        <v>3.3</v>
      </c>
      <c r="H11" s="62">
        <v>2.4900000000000002</v>
      </c>
      <c r="I11" s="62">
        <v>0.18</v>
      </c>
      <c r="J11" s="62">
        <v>24362180.449999999</v>
      </c>
      <c r="K11" s="62">
        <v>14221384.710000001</v>
      </c>
      <c r="L11" s="62">
        <v>2.4900000000000002</v>
      </c>
      <c r="M11" s="62">
        <v>95.38</v>
      </c>
      <c r="N11" s="62">
        <v>26.25</v>
      </c>
      <c r="O11" s="62">
        <v>74.72</v>
      </c>
      <c r="P11" s="62">
        <v>59.14</v>
      </c>
      <c r="Q11" s="62">
        <v>54.51</v>
      </c>
      <c r="R11" s="62">
        <v>8.7899999999999991</v>
      </c>
      <c r="S11" s="62">
        <v>3.05</v>
      </c>
      <c r="T11" s="62">
        <v>-0.71</v>
      </c>
      <c r="U11" s="62">
        <v>-6.92</v>
      </c>
      <c r="V11" s="62">
        <v>9.16</v>
      </c>
      <c r="W11" s="62">
        <v>3.74</v>
      </c>
      <c r="X11" s="62">
        <v>110.58</v>
      </c>
      <c r="Y11" s="62">
        <v>-85.21</v>
      </c>
      <c r="Z11" s="62">
        <v>-11.48</v>
      </c>
      <c r="AA11" s="62">
        <v>-52.88</v>
      </c>
      <c r="AB11" s="62">
        <v>13.82</v>
      </c>
      <c r="AC11" s="62">
        <v>5.65</v>
      </c>
      <c r="AD11" s="62">
        <v>1.04</v>
      </c>
      <c r="AE11" s="62">
        <v>7.51</v>
      </c>
      <c r="AF11" s="62">
        <v>5.65</v>
      </c>
      <c r="AG11" s="62">
        <v>7586651.5700000003</v>
      </c>
      <c r="AH11" s="62">
        <v>4345321.13</v>
      </c>
      <c r="AI11" s="63"/>
      <c r="AK11" s="64">
        <f t="shared" si="1"/>
        <v>7.51</v>
      </c>
      <c r="AL11" s="65">
        <v>12.28</v>
      </c>
      <c r="AM11" s="66">
        <f t="shared" si="2"/>
        <v>0</v>
      </c>
      <c r="AN11" s="64">
        <f t="shared" si="3"/>
        <v>5.65</v>
      </c>
      <c r="AO11" s="65">
        <v>9.91</v>
      </c>
      <c r="AP11" s="66">
        <f t="shared" si="4"/>
        <v>0</v>
      </c>
      <c r="AQ11" s="67">
        <f t="shared" si="5"/>
        <v>2.4900000000000002</v>
      </c>
      <c r="AR11" s="68">
        <f t="shared" si="6"/>
        <v>95.38</v>
      </c>
      <c r="AS11" s="66">
        <f t="shared" si="0"/>
        <v>0</v>
      </c>
      <c r="AT11" s="69">
        <f t="shared" si="7"/>
        <v>26.25</v>
      </c>
      <c r="AU11" s="70">
        <f t="shared" si="8"/>
        <v>1</v>
      </c>
      <c r="AV11" s="68">
        <f t="shared" si="9"/>
        <v>74.72</v>
      </c>
      <c r="AW11" s="70">
        <f t="shared" si="10"/>
        <v>0</v>
      </c>
      <c r="AX11" s="68">
        <f>สูตรข้อมูล!P11</f>
        <v>59.14</v>
      </c>
      <c r="AY11" s="70">
        <f t="shared" si="11"/>
        <v>1</v>
      </c>
      <c r="AZ11" s="68">
        <f t="shared" si="12"/>
        <v>54.51</v>
      </c>
      <c r="BA11" s="70">
        <f t="shared" si="13"/>
        <v>1</v>
      </c>
      <c r="BB11">
        <f t="shared" si="14"/>
        <v>3</v>
      </c>
    </row>
    <row r="12" spans="2:54" x14ac:dyDescent="0.2">
      <c r="B12" s="58"/>
      <c r="C12" s="59" t="s">
        <v>91</v>
      </c>
      <c r="D12" s="60" t="s">
        <v>92</v>
      </c>
      <c r="E12" s="61" t="s">
        <v>93</v>
      </c>
      <c r="F12" s="62">
        <v>1.85</v>
      </c>
      <c r="G12" s="62">
        <v>1.55</v>
      </c>
      <c r="H12" s="62">
        <v>1.1399999999999999</v>
      </c>
      <c r="I12" s="62">
        <v>0.15</v>
      </c>
      <c r="J12" s="62">
        <v>26220373.100000001</v>
      </c>
      <c r="K12" s="62">
        <v>4231545.95</v>
      </c>
      <c r="L12" s="62">
        <v>1.1399999999999999</v>
      </c>
      <c r="M12" s="62">
        <v>201.95</v>
      </c>
      <c r="N12" s="62">
        <v>18.59</v>
      </c>
      <c r="O12" s="62">
        <v>51.95</v>
      </c>
      <c r="P12" s="62">
        <v>79.58</v>
      </c>
      <c r="Q12" s="62">
        <v>88.56</v>
      </c>
      <c r="R12" s="62">
        <v>8.8000000000000007</v>
      </c>
      <c r="S12" s="62">
        <v>1.74</v>
      </c>
      <c r="T12" s="62">
        <v>2.92</v>
      </c>
      <c r="U12" s="62">
        <v>-4.58</v>
      </c>
      <c r="V12" s="62">
        <v>14.23</v>
      </c>
      <c r="W12" s="62">
        <v>7.76</v>
      </c>
      <c r="X12" s="62">
        <v>107.01</v>
      </c>
      <c r="Y12" s="62">
        <v>-88.7</v>
      </c>
      <c r="Z12" s="62">
        <v>-9.0299999999999994</v>
      </c>
      <c r="AA12" s="62">
        <v>-48.98</v>
      </c>
      <c r="AB12" s="62">
        <v>17.73</v>
      </c>
      <c r="AC12" s="62">
        <v>9.68</v>
      </c>
      <c r="AD12" s="62">
        <v>1.08</v>
      </c>
      <c r="AE12" s="62">
        <v>13.9</v>
      </c>
      <c r="AF12" s="62">
        <v>9.68</v>
      </c>
      <c r="AG12" s="62">
        <v>25977336.940000001</v>
      </c>
      <c r="AH12" s="62">
        <v>16837253.879999999</v>
      </c>
      <c r="AI12" s="63"/>
      <c r="AK12" s="64">
        <f t="shared" si="1"/>
        <v>13.9</v>
      </c>
      <c r="AL12" s="65">
        <v>11.77</v>
      </c>
      <c r="AM12" s="66">
        <f t="shared" si="2"/>
        <v>1</v>
      </c>
      <c r="AN12" s="64">
        <f t="shared" si="3"/>
        <v>9.68</v>
      </c>
      <c r="AO12" s="65">
        <v>8.91</v>
      </c>
      <c r="AP12" s="66">
        <f t="shared" si="4"/>
        <v>1</v>
      </c>
      <c r="AQ12" s="67">
        <f t="shared" si="5"/>
        <v>1.1399999999999999</v>
      </c>
      <c r="AR12" s="68">
        <f t="shared" si="6"/>
        <v>201.95</v>
      </c>
      <c r="AS12" s="66">
        <f t="shared" si="0"/>
        <v>0</v>
      </c>
      <c r="AT12" s="69">
        <f t="shared" si="7"/>
        <v>18.59</v>
      </c>
      <c r="AU12" s="70">
        <f t="shared" si="8"/>
        <v>1</v>
      </c>
      <c r="AV12" s="68">
        <f t="shared" si="9"/>
        <v>51.95</v>
      </c>
      <c r="AW12" s="70">
        <f t="shared" si="10"/>
        <v>1</v>
      </c>
      <c r="AX12" s="68">
        <f>สูตรข้อมูล!P12</f>
        <v>79.58</v>
      </c>
      <c r="AY12" s="70">
        <f t="shared" si="11"/>
        <v>1</v>
      </c>
      <c r="AZ12" s="68">
        <f t="shared" si="12"/>
        <v>88.56</v>
      </c>
      <c r="BA12" s="70">
        <f t="shared" si="13"/>
        <v>0</v>
      </c>
      <c r="BB12">
        <f t="shared" si="14"/>
        <v>5</v>
      </c>
    </row>
    <row r="13" spans="2:54" x14ac:dyDescent="0.2">
      <c r="B13" s="58"/>
      <c r="C13" s="59" t="s">
        <v>94</v>
      </c>
      <c r="D13" s="60" t="s">
        <v>95</v>
      </c>
      <c r="E13" s="71" t="s">
        <v>86</v>
      </c>
      <c r="F13" s="62">
        <v>2.91</v>
      </c>
      <c r="G13" s="62">
        <v>2.68</v>
      </c>
      <c r="H13" s="62">
        <v>2.2200000000000002</v>
      </c>
      <c r="I13" s="62">
        <v>0.11</v>
      </c>
      <c r="J13" s="62">
        <v>27817684.469999999</v>
      </c>
      <c r="K13" s="62">
        <v>17682892.02</v>
      </c>
      <c r="L13" s="62">
        <v>2.2200000000000002</v>
      </c>
      <c r="M13" s="62">
        <v>152.35</v>
      </c>
      <c r="N13" s="62">
        <v>11.6</v>
      </c>
      <c r="O13" s="62">
        <v>93.77</v>
      </c>
      <c r="P13" s="62">
        <v>92.8</v>
      </c>
      <c r="Q13" s="62">
        <v>74.17</v>
      </c>
      <c r="R13" s="62">
        <v>12.45</v>
      </c>
      <c r="S13" s="62">
        <v>6.36</v>
      </c>
      <c r="T13" s="62">
        <v>4.0999999999999996</v>
      </c>
      <c r="U13" s="62">
        <v>-2.1800000000000002</v>
      </c>
      <c r="V13" s="62">
        <v>10.11</v>
      </c>
      <c r="W13" s="62">
        <v>4.32</v>
      </c>
      <c r="X13" s="62">
        <v>103.59</v>
      </c>
      <c r="Y13" s="62">
        <v>-87.43</v>
      </c>
      <c r="Z13" s="62">
        <v>-11.21</v>
      </c>
      <c r="AA13" s="62">
        <v>-49.4</v>
      </c>
      <c r="AB13" s="62">
        <v>13.89</v>
      </c>
      <c r="AC13" s="62">
        <v>5.93</v>
      </c>
      <c r="AD13" s="62">
        <v>1.05</v>
      </c>
      <c r="AE13" s="62">
        <v>8.9</v>
      </c>
      <c r="AF13" s="62">
        <v>5.93</v>
      </c>
      <c r="AG13" s="62">
        <v>9540166.2400000002</v>
      </c>
      <c r="AH13" s="62">
        <v>5006096.58</v>
      </c>
      <c r="AI13" s="63"/>
      <c r="AK13" s="64">
        <f t="shared" si="1"/>
        <v>8.9</v>
      </c>
      <c r="AL13" s="65">
        <v>12.59</v>
      </c>
      <c r="AM13" s="66">
        <f t="shared" si="2"/>
        <v>0</v>
      </c>
      <c r="AN13" s="64">
        <f t="shared" si="3"/>
        <v>5.93</v>
      </c>
      <c r="AO13" s="65">
        <v>10.43</v>
      </c>
      <c r="AP13" s="66">
        <f t="shared" si="4"/>
        <v>0</v>
      </c>
      <c r="AQ13" s="67">
        <f t="shared" si="5"/>
        <v>2.2200000000000002</v>
      </c>
      <c r="AR13" s="68">
        <f t="shared" si="6"/>
        <v>152.35</v>
      </c>
      <c r="AS13" s="66">
        <f t="shared" si="0"/>
        <v>0</v>
      </c>
      <c r="AT13" s="69">
        <f t="shared" si="7"/>
        <v>11.6</v>
      </c>
      <c r="AU13" s="70">
        <f t="shared" si="8"/>
        <v>1</v>
      </c>
      <c r="AV13" s="68">
        <f t="shared" si="9"/>
        <v>93.77</v>
      </c>
      <c r="AW13" s="70">
        <f t="shared" si="10"/>
        <v>0</v>
      </c>
      <c r="AX13" s="68">
        <f>สูตรข้อมูล!P13</f>
        <v>92.8</v>
      </c>
      <c r="AY13" s="70">
        <f t="shared" si="11"/>
        <v>0</v>
      </c>
      <c r="AZ13" s="68">
        <f t="shared" si="12"/>
        <v>74.17</v>
      </c>
      <c r="BA13" s="70">
        <f t="shared" si="13"/>
        <v>0</v>
      </c>
      <c r="BB13">
        <f t="shared" si="14"/>
        <v>1</v>
      </c>
    </row>
    <row r="14" spans="2:54" x14ac:dyDescent="0.2">
      <c r="B14" s="58"/>
      <c r="C14" s="59" t="s">
        <v>96</v>
      </c>
      <c r="D14" s="60" t="s">
        <v>97</v>
      </c>
      <c r="E14" s="61" t="s">
        <v>76</v>
      </c>
      <c r="F14" s="62">
        <v>2</v>
      </c>
      <c r="G14" s="62">
        <v>1.83</v>
      </c>
      <c r="H14" s="62">
        <v>1.36</v>
      </c>
      <c r="I14" s="62">
        <v>0.22</v>
      </c>
      <c r="J14" s="62">
        <v>15081179.960000001</v>
      </c>
      <c r="K14" s="62">
        <v>5465836.8399999999</v>
      </c>
      <c r="L14" s="62">
        <v>1.36</v>
      </c>
      <c r="M14" s="62">
        <v>114.92</v>
      </c>
      <c r="N14" s="62">
        <v>32.42</v>
      </c>
      <c r="O14" s="62">
        <v>89.56</v>
      </c>
      <c r="P14" s="62">
        <v>151.36000000000001</v>
      </c>
      <c r="Q14" s="62">
        <v>77.84</v>
      </c>
      <c r="R14" s="62">
        <v>1.17</v>
      </c>
      <c r="S14" s="62">
        <v>-4.88</v>
      </c>
      <c r="T14" s="62">
        <v>-5.26</v>
      </c>
      <c r="U14" s="62">
        <v>-11.43</v>
      </c>
      <c r="V14" s="62">
        <v>6.75</v>
      </c>
      <c r="W14" s="62">
        <v>1.35</v>
      </c>
      <c r="X14" s="62">
        <v>112.78</v>
      </c>
      <c r="Y14" s="62">
        <v>-89.92</v>
      </c>
      <c r="Z14" s="62">
        <v>-8.89</v>
      </c>
      <c r="AA14" s="62">
        <v>-54.2</v>
      </c>
      <c r="AB14" s="62">
        <v>10.77</v>
      </c>
      <c r="AC14" s="62">
        <v>2.15</v>
      </c>
      <c r="AD14" s="62">
        <v>1.01</v>
      </c>
      <c r="AE14" s="62">
        <v>4.87</v>
      </c>
      <c r="AF14" s="62">
        <v>2.15</v>
      </c>
      <c r="AG14" s="62">
        <v>4619953.1100000003</v>
      </c>
      <c r="AH14" s="62">
        <v>1463180.16</v>
      </c>
      <c r="AI14" s="63"/>
      <c r="AK14" s="64">
        <f t="shared" si="1"/>
        <v>4.87</v>
      </c>
      <c r="AL14" s="65">
        <v>10.38</v>
      </c>
      <c r="AM14" s="66">
        <f t="shared" si="2"/>
        <v>0</v>
      </c>
      <c r="AN14" s="64">
        <f t="shared" si="3"/>
        <v>2.15</v>
      </c>
      <c r="AO14" s="65">
        <v>7.45</v>
      </c>
      <c r="AP14" s="66">
        <f t="shared" si="4"/>
        <v>0</v>
      </c>
      <c r="AQ14" s="67">
        <f t="shared" si="5"/>
        <v>1.36</v>
      </c>
      <c r="AR14" s="68">
        <f t="shared" si="6"/>
        <v>114.92</v>
      </c>
      <c r="AS14" s="66">
        <f t="shared" si="0"/>
        <v>0</v>
      </c>
      <c r="AT14" s="69">
        <f t="shared" si="7"/>
        <v>32.42</v>
      </c>
      <c r="AU14" s="70">
        <f t="shared" si="8"/>
        <v>1</v>
      </c>
      <c r="AV14" s="68">
        <f t="shared" si="9"/>
        <v>89.56</v>
      </c>
      <c r="AW14" s="70">
        <f t="shared" si="10"/>
        <v>0</v>
      </c>
      <c r="AX14" s="68">
        <f>สูตรข้อมูล!P14</f>
        <v>151.36000000000001</v>
      </c>
      <c r="AY14" s="70">
        <f t="shared" si="11"/>
        <v>0</v>
      </c>
      <c r="AZ14" s="68">
        <f t="shared" si="12"/>
        <v>77.84</v>
      </c>
      <c r="BA14" s="70">
        <f t="shared" si="13"/>
        <v>0</v>
      </c>
      <c r="BB14">
        <f t="shared" si="14"/>
        <v>1</v>
      </c>
    </row>
    <row r="15" spans="2:54" x14ac:dyDescent="0.2">
      <c r="B15" s="58"/>
      <c r="C15" s="59" t="s">
        <v>98</v>
      </c>
      <c r="D15" s="60" t="s">
        <v>99</v>
      </c>
      <c r="E15" s="61" t="s">
        <v>79</v>
      </c>
      <c r="F15" s="62">
        <v>4.67</v>
      </c>
      <c r="G15" s="62">
        <v>4.29</v>
      </c>
      <c r="H15" s="62">
        <v>3.5</v>
      </c>
      <c r="I15" s="62">
        <v>0.1</v>
      </c>
      <c r="J15" s="62">
        <v>40086398.659999996</v>
      </c>
      <c r="K15" s="62">
        <v>27288819.469999999</v>
      </c>
      <c r="L15" s="62">
        <v>3.5</v>
      </c>
      <c r="M15" s="62">
        <v>128.44999999999999</v>
      </c>
      <c r="N15" s="62">
        <v>18.98</v>
      </c>
      <c r="O15" s="62">
        <v>104.99</v>
      </c>
      <c r="P15" s="62">
        <v>46.06</v>
      </c>
      <c r="Q15" s="62">
        <v>82.65</v>
      </c>
      <c r="R15" s="62">
        <v>11.47</v>
      </c>
      <c r="S15" s="62">
        <v>3.98</v>
      </c>
      <c r="T15" s="62">
        <v>5.25</v>
      </c>
      <c r="U15" s="62">
        <v>-2.83</v>
      </c>
      <c r="V15" s="62">
        <v>13.72</v>
      </c>
      <c r="W15" s="62">
        <v>6.54</v>
      </c>
      <c r="X15" s="62">
        <v>105.02</v>
      </c>
      <c r="Y15" s="62">
        <v>-89.34</v>
      </c>
      <c r="Z15" s="62">
        <v>-8.56</v>
      </c>
      <c r="AA15" s="62">
        <v>-48.9</v>
      </c>
      <c r="AB15" s="62">
        <v>18.98</v>
      </c>
      <c r="AC15" s="62">
        <v>9.0399999999999991</v>
      </c>
      <c r="AD15" s="62">
        <v>1.07</v>
      </c>
      <c r="AE15" s="62">
        <v>9.51</v>
      </c>
      <c r="AF15" s="62">
        <v>9.0399999999999991</v>
      </c>
      <c r="AG15" s="62">
        <v>9470605.8900000006</v>
      </c>
      <c r="AH15" s="62">
        <v>7315053.8700000001</v>
      </c>
      <c r="AI15" s="63"/>
      <c r="AK15" s="64">
        <f t="shared" si="1"/>
        <v>9.51</v>
      </c>
      <c r="AL15" s="65">
        <v>12.28</v>
      </c>
      <c r="AM15" s="66">
        <f t="shared" si="2"/>
        <v>0</v>
      </c>
      <c r="AN15" s="64">
        <f t="shared" si="3"/>
        <v>9.0399999999999991</v>
      </c>
      <c r="AO15" s="65">
        <v>9.91</v>
      </c>
      <c r="AP15" s="66">
        <f t="shared" si="4"/>
        <v>0</v>
      </c>
      <c r="AQ15" s="67">
        <f t="shared" si="5"/>
        <v>3.5</v>
      </c>
      <c r="AR15" s="68">
        <f t="shared" si="6"/>
        <v>128.44999999999999</v>
      </c>
      <c r="AS15" s="66">
        <f t="shared" si="0"/>
        <v>0</v>
      </c>
      <c r="AT15" s="69">
        <f t="shared" si="7"/>
        <v>18.98</v>
      </c>
      <c r="AU15" s="70">
        <f t="shared" si="8"/>
        <v>1</v>
      </c>
      <c r="AV15" s="68">
        <f t="shared" si="9"/>
        <v>104.99</v>
      </c>
      <c r="AW15" s="70">
        <f t="shared" si="10"/>
        <v>0</v>
      </c>
      <c r="AX15" s="68">
        <f>สูตรข้อมูล!P15</f>
        <v>46.06</v>
      </c>
      <c r="AY15" s="70">
        <f t="shared" si="11"/>
        <v>1</v>
      </c>
      <c r="AZ15" s="68">
        <f t="shared" si="12"/>
        <v>82.65</v>
      </c>
      <c r="BA15" s="70">
        <f t="shared" si="13"/>
        <v>0</v>
      </c>
      <c r="BB15">
        <f t="shared" si="14"/>
        <v>2</v>
      </c>
    </row>
    <row r="16" spans="2:54" x14ac:dyDescent="0.2">
      <c r="B16" s="72" t="s">
        <v>100</v>
      </c>
      <c r="C16" s="73" t="s">
        <v>101</v>
      </c>
      <c r="D16" s="74" t="s">
        <v>102</v>
      </c>
      <c r="E16" s="75" t="s">
        <v>103</v>
      </c>
      <c r="F16" s="62">
        <v>2.82</v>
      </c>
      <c r="G16" s="62">
        <v>2.41</v>
      </c>
      <c r="H16" s="62">
        <v>1.55</v>
      </c>
      <c r="I16" s="62">
        <v>0.26</v>
      </c>
      <c r="J16" s="62">
        <v>653188500.38999999</v>
      </c>
      <c r="K16" s="62">
        <v>198243533.18000001</v>
      </c>
      <c r="L16" s="62">
        <v>1.55</v>
      </c>
      <c r="M16" s="62">
        <v>93</v>
      </c>
      <c r="N16" s="62">
        <v>101.8</v>
      </c>
      <c r="O16" s="62">
        <v>100.87</v>
      </c>
      <c r="P16" s="62">
        <v>113.35</v>
      </c>
      <c r="Q16" s="62">
        <v>93.2</v>
      </c>
      <c r="R16" s="62">
        <v>15.98</v>
      </c>
      <c r="S16" s="62">
        <v>10.23</v>
      </c>
      <c r="T16" s="62">
        <v>-51.33</v>
      </c>
      <c r="U16" s="62">
        <v>-57.67</v>
      </c>
      <c r="V16" s="62">
        <v>15.91</v>
      </c>
      <c r="W16" s="62">
        <v>12.47</v>
      </c>
      <c r="X16" s="62">
        <v>161.13</v>
      </c>
      <c r="Y16" s="62">
        <v>-54.05</v>
      </c>
      <c r="Z16" s="62">
        <v>-43.79</v>
      </c>
      <c r="AA16" s="62">
        <v>-28.41</v>
      </c>
      <c r="AB16" s="62">
        <v>25.37</v>
      </c>
      <c r="AC16" s="62">
        <v>19.88</v>
      </c>
      <c r="AD16" s="62">
        <v>1.1399999999999999</v>
      </c>
      <c r="AE16" s="62">
        <v>23.11</v>
      </c>
      <c r="AF16" s="62">
        <v>19.88</v>
      </c>
      <c r="AG16" s="62">
        <v>404389718.82999998</v>
      </c>
      <c r="AH16" s="62">
        <v>401498847</v>
      </c>
      <c r="AI16" s="63"/>
      <c r="AK16" s="64">
        <f t="shared" si="1"/>
        <v>23.11</v>
      </c>
      <c r="AL16" s="65">
        <v>18.149999999999999</v>
      </c>
      <c r="AM16" s="66">
        <f t="shared" si="2"/>
        <v>1</v>
      </c>
      <c r="AN16" s="64">
        <f t="shared" si="3"/>
        <v>19.88</v>
      </c>
      <c r="AO16" s="65">
        <v>11.57</v>
      </c>
      <c r="AP16" s="66">
        <f t="shared" si="4"/>
        <v>1</v>
      </c>
      <c r="AQ16" s="67">
        <f t="shared" si="5"/>
        <v>1.55</v>
      </c>
      <c r="AR16" s="68">
        <f t="shared" si="6"/>
        <v>93</v>
      </c>
      <c r="AS16" s="66">
        <f t="shared" si="0"/>
        <v>0</v>
      </c>
      <c r="AT16" s="69">
        <f t="shared" si="7"/>
        <v>101.8</v>
      </c>
      <c r="AU16" s="70">
        <f t="shared" si="8"/>
        <v>0</v>
      </c>
      <c r="AV16" s="68">
        <f t="shared" si="9"/>
        <v>100.87</v>
      </c>
      <c r="AW16" s="70">
        <f t="shared" si="10"/>
        <v>0</v>
      </c>
      <c r="AX16" s="68">
        <f>สูตรข้อมูล!P16</f>
        <v>113.35</v>
      </c>
      <c r="AY16" s="70">
        <f t="shared" si="11"/>
        <v>0</v>
      </c>
      <c r="AZ16" s="68">
        <f t="shared" si="12"/>
        <v>93.2</v>
      </c>
      <c r="BA16" s="70">
        <f t="shared" si="13"/>
        <v>0</v>
      </c>
      <c r="BB16">
        <f t="shared" si="14"/>
        <v>2</v>
      </c>
    </row>
    <row r="17" spans="1:54" x14ac:dyDescent="0.2">
      <c r="B17" s="72"/>
      <c r="C17" s="73" t="s">
        <v>104</v>
      </c>
      <c r="D17" s="74" t="s">
        <v>105</v>
      </c>
      <c r="E17" s="76" t="s">
        <v>86</v>
      </c>
      <c r="F17" s="62">
        <v>1.9</v>
      </c>
      <c r="G17" s="62">
        <v>1.74</v>
      </c>
      <c r="H17" s="62">
        <v>1.18</v>
      </c>
      <c r="I17" s="62">
        <v>0.28000000000000003</v>
      </c>
      <c r="J17" s="62">
        <v>24574264.920000002</v>
      </c>
      <c r="K17" s="62">
        <v>4883065.42</v>
      </c>
      <c r="L17" s="62">
        <v>1.18</v>
      </c>
      <c r="M17" s="62">
        <v>190.79</v>
      </c>
      <c r="N17" s="62">
        <v>76.27</v>
      </c>
      <c r="O17" s="62">
        <v>84.46</v>
      </c>
      <c r="P17" s="62">
        <v>250.64</v>
      </c>
      <c r="Q17" s="62">
        <v>81.790000000000006</v>
      </c>
      <c r="R17" s="62">
        <v>9.08</v>
      </c>
      <c r="S17" s="62">
        <v>1.56</v>
      </c>
      <c r="T17" s="62">
        <v>4.38</v>
      </c>
      <c r="U17" s="62">
        <v>-4.2300000000000004</v>
      </c>
      <c r="V17" s="62">
        <v>13.01</v>
      </c>
      <c r="W17" s="62">
        <v>4.7300000000000004</v>
      </c>
      <c r="X17" s="62">
        <v>104.97</v>
      </c>
      <c r="Y17" s="62">
        <v>-89.17</v>
      </c>
      <c r="Z17" s="62">
        <v>-9.64</v>
      </c>
      <c r="AA17" s="62">
        <v>-57.6</v>
      </c>
      <c r="AB17" s="62">
        <v>23.87</v>
      </c>
      <c r="AC17" s="62">
        <v>8.68</v>
      </c>
      <c r="AD17" s="62">
        <v>1.05</v>
      </c>
      <c r="AE17" s="62">
        <v>11.62</v>
      </c>
      <c r="AF17" s="62">
        <v>8.68</v>
      </c>
      <c r="AG17" s="62">
        <v>13580100.439999999</v>
      </c>
      <c r="AH17" s="62">
        <v>6089740.7999999998</v>
      </c>
      <c r="AI17" s="63"/>
      <c r="AK17" s="64">
        <f t="shared" si="1"/>
        <v>11.62</v>
      </c>
      <c r="AL17" s="65">
        <v>12.59</v>
      </c>
      <c r="AM17" s="66">
        <f t="shared" si="2"/>
        <v>0</v>
      </c>
      <c r="AN17" s="64">
        <f t="shared" si="3"/>
        <v>8.68</v>
      </c>
      <c r="AO17" s="65">
        <v>10.43</v>
      </c>
      <c r="AP17" s="66">
        <f t="shared" si="4"/>
        <v>0</v>
      </c>
      <c r="AQ17" s="67">
        <f t="shared" si="5"/>
        <v>1.18</v>
      </c>
      <c r="AR17" s="68">
        <f t="shared" si="6"/>
        <v>190.79</v>
      </c>
      <c r="AS17" s="66">
        <f t="shared" si="0"/>
        <v>0</v>
      </c>
      <c r="AT17" s="69">
        <f t="shared" si="7"/>
        <v>76.27</v>
      </c>
      <c r="AU17" s="70">
        <f t="shared" si="8"/>
        <v>0</v>
      </c>
      <c r="AV17" s="68">
        <f t="shared" si="9"/>
        <v>84.46</v>
      </c>
      <c r="AW17" s="70">
        <f t="shared" si="10"/>
        <v>0</v>
      </c>
      <c r="AX17" s="68">
        <f>สูตรข้อมูล!P17</f>
        <v>250.64</v>
      </c>
      <c r="AY17" s="70">
        <f t="shared" si="11"/>
        <v>0</v>
      </c>
      <c r="AZ17" s="68">
        <f t="shared" si="12"/>
        <v>81.790000000000006</v>
      </c>
      <c r="BA17" s="70">
        <f t="shared" si="13"/>
        <v>0</v>
      </c>
      <c r="BB17">
        <f t="shared" si="14"/>
        <v>0</v>
      </c>
    </row>
    <row r="18" spans="1:54" x14ac:dyDescent="0.2">
      <c r="B18" s="72"/>
      <c r="C18" s="73" t="s">
        <v>106</v>
      </c>
      <c r="D18" s="74" t="s">
        <v>107</v>
      </c>
      <c r="E18" s="76" t="s">
        <v>79</v>
      </c>
      <c r="F18" s="62">
        <v>6.7</v>
      </c>
      <c r="G18" s="62">
        <v>6.5</v>
      </c>
      <c r="H18" s="62">
        <v>2.42</v>
      </c>
      <c r="I18" s="62">
        <v>0.61</v>
      </c>
      <c r="J18" s="62">
        <v>193973882.78</v>
      </c>
      <c r="K18" s="62">
        <v>47219033.340000004</v>
      </c>
      <c r="L18" s="62">
        <v>2.39</v>
      </c>
      <c r="M18" s="62">
        <v>94.52</v>
      </c>
      <c r="N18" s="62">
        <v>167.87</v>
      </c>
      <c r="O18" s="62">
        <v>173.69</v>
      </c>
      <c r="P18" s="62">
        <v>169.76</v>
      </c>
      <c r="Q18" s="62">
        <v>87.89</v>
      </c>
      <c r="R18" s="62">
        <v>43.6</v>
      </c>
      <c r="S18" s="62">
        <v>40.29</v>
      </c>
      <c r="T18" s="62">
        <v>39.94</v>
      </c>
      <c r="U18" s="62">
        <v>36.520000000000003</v>
      </c>
      <c r="V18" s="62">
        <v>42.88</v>
      </c>
      <c r="W18" s="62">
        <v>39.770000000000003</v>
      </c>
      <c r="X18" s="62">
        <v>66.38</v>
      </c>
      <c r="Y18" s="62">
        <v>-87.12</v>
      </c>
      <c r="Z18" s="62">
        <v>-8.4499999999999993</v>
      </c>
      <c r="AA18" s="62">
        <v>-53.4</v>
      </c>
      <c r="AB18" s="62">
        <v>45.68</v>
      </c>
      <c r="AC18" s="62">
        <v>42.37</v>
      </c>
      <c r="AD18" s="62">
        <v>1.66</v>
      </c>
      <c r="AE18" s="62">
        <v>45.51</v>
      </c>
      <c r="AF18" s="62">
        <v>42.37</v>
      </c>
      <c r="AG18" s="62">
        <v>113679477.38</v>
      </c>
      <c r="AH18" s="62">
        <v>109466494.38</v>
      </c>
      <c r="AI18" s="63"/>
      <c r="AK18" s="64">
        <f t="shared" si="1"/>
        <v>45.51</v>
      </c>
      <c r="AL18" s="65">
        <v>12.28</v>
      </c>
      <c r="AM18" s="66">
        <f t="shared" si="2"/>
        <v>1</v>
      </c>
      <c r="AN18" s="64">
        <f t="shared" si="3"/>
        <v>42.37</v>
      </c>
      <c r="AO18" s="65">
        <v>9.91</v>
      </c>
      <c r="AP18" s="66">
        <f t="shared" si="4"/>
        <v>1</v>
      </c>
      <c r="AQ18" s="67">
        <f t="shared" si="5"/>
        <v>2.42</v>
      </c>
      <c r="AR18" s="68">
        <f t="shared" si="6"/>
        <v>94.52</v>
      </c>
      <c r="AS18" s="66">
        <f t="shared" si="0"/>
        <v>0</v>
      </c>
      <c r="AT18" s="69">
        <f t="shared" si="7"/>
        <v>167.87</v>
      </c>
      <c r="AU18" s="70">
        <f t="shared" si="8"/>
        <v>0</v>
      </c>
      <c r="AV18" s="68">
        <f t="shared" si="9"/>
        <v>173.69</v>
      </c>
      <c r="AW18" s="70">
        <f t="shared" si="10"/>
        <v>0</v>
      </c>
      <c r="AX18" s="68">
        <f>สูตรข้อมูล!P18</f>
        <v>169.76</v>
      </c>
      <c r="AY18" s="70">
        <f t="shared" si="11"/>
        <v>0</v>
      </c>
      <c r="AZ18" s="68">
        <f t="shared" si="12"/>
        <v>87.89</v>
      </c>
      <c r="BA18" s="70">
        <f t="shared" si="13"/>
        <v>0</v>
      </c>
      <c r="BB18">
        <f t="shared" si="14"/>
        <v>2</v>
      </c>
    </row>
    <row r="19" spans="1:54" x14ac:dyDescent="0.2">
      <c r="B19" s="72"/>
      <c r="C19" s="73" t="s">
        <v>108</v>
      </c>
      <c r="D19" s="74" t="s">
        <v>109</v>
      </c>
      <c r="E19" s="75" t="s">
        <v>93</v>
      </c>
      <c r="F19" s="62">
        <v>2.66</v>
      </c>
      <c r="G19" s="62">
        <v>2.4300000000000002</v>
      </c>
      <c r="H19" s="62">
        <v>0.62</v>
      </c>
      <c r="I19" s="62">
        <v>0.64</v>
      </c>
      <c r="J19" s="62">
        <v>70384979.5</v>
      </c>
      <c r="K19" s="62">
        <v>-15912355.02</v>
      </c>
      <c r="L19" s="62">
        <v>0.62</v>
      </c>
      <c r="M19" s="62">
        <v>109.89</v>
      </c>
      <c r="N19" s="62">
        <v>109.76</v>
      </c>
      <c r="O19" s="62">
        <v>83.26</v>
      </c>
      <c r="P19" s="62">
        <v>183.06</v>
      </c>
      <c r="Q19" s="62">
        <v>48.78</v>
      </c>
      <c r="R19" s="62">
        <v>23.03</v>
      </c>
      <c r="S19" s="62">
        <v>18.829999999999998</v>
      </c>
      <c r="T19" s="62">
        <v>21.08</v>
      </c>
      <c r="U19" s="62">
        <v>16.64</v>
      </c>
      <c r="V19" s="62">
        <v>25.66</v>
      </c>
      <c r="W19" s="62">
        <v>21.58</v>
      </c>
      <c r="X19" s="62">
        <v>85.22</v>
      </c>
      <c r="Y19" s="62">
        <v>-92.16</v>
      </c>
      <c r="Z19" s="62">
        <v>-5.66</v>
      </c>
      <c r="AA19" s="62">
        <v>-53.93</v>
      </c>
      <c r="AB19" s="62">
        <v>39.44</v>
      </c>
      <c r="AC19" s="62">
        <v>33.17</v>
      </c>
      <c r="AD19" s="62">
        <v>1.28</v>
      </c>
      <c r="AE19" s="62">
        <v>25.8</v>
      </c>
      <c r="AF19" s="62">
        <v>33.17</v>
      </c>
      <c r="AG19" s="62">
        <v>72366806.989999995</v>
      </c>
      <c r="AH19" s="62">
        <v>65778799</v>
      </c>
      <c r="AI19" s="63"/>
      <c r="AK19" s="64">
        <f t="shared" si="1"/>
        <v>25.8</v>
      </c>
      <c r="AL19" s="65">
        <v>11.77</v>
      </c>
      <c r="AM19" s="66">
        <f t="shared" si="2"/>
        <v>1</v>
      </c>
      <c r="AN19" s="64">
        <f t="shared" si="3"/>
        <v>33.17</v>
      </c>
      <c r="AO19" s="65">
        <v>8.91</v>
      </c>
      <c r="AP19" s="66">
        <f t="shared" si="4"/>
        <v>1</v>
      </c>
      <c r="AQ19" s="67">
        <f t="shared" si="5"/>
        <v>0.62</v>
      </c>
      <c r="AR19" s="68">
        <f t="shared" si="6"/>
        <v>109.89</v>
      </c>
      <c r="AS19" s="66">
        <f t="shared" si="0"/>
        <v>1</v>
      </c>
      <c r="AT19" s="69">
        <f t="shared" si="7"/>
        <v>109.76</v>
      </c>
      <c r="AU19" s="70">
        <f t="shared" si="8"/>
        <v>0</v>
      </c>
      <c r="AV19" s="68">
        <f t="shared" si="9"/>
        <v>83.26</v>
      </c>
      <c r="AW19" s="70">
        <f t="shared" si="10"/>
        <v>0</v>
      </c>
      <c r="AX19" s="68">
        <f>สูตรข้อมูล!P19</f>
        <v>183.06</v>
      </c>
      <c r="AY19" s="70">
        <f t="shared" si="11"/>
        <v>0</v>
      </c>
      <c r="AZ19" s="68">
        <f t="shared" si="12"/>
        <v>48.78</v>
      </c>
      <c r="BA19" s="70">
        <f t="shared" si="13"/>
        <v>1</v>
      </c>
      <c r="BB19">
        <f t="shared" si="14"/>
        <v>4</v>
      </c>
    </row>
    <row r="20" spans="1:54" x14ac:dyDescent="0.2">
      <c r="B20" s="72"/>
      <c r="C20" s="73" t="s">
        <v>110</v>
      </c>
      <c r="D20" s="74" t="s">
        <v>111</v>
      </c>
      <c r="E20" s="75" t="s">
        <v>93</v>
      </c>
      <c r="F20" s="62">
        <v>2.12</v>
      </c>
      <c r="G20" s="62">
        <v>2.04</v>
      </c>
      <c r="H20" s="62">
        <v>1.23</v>
      </c>
      <c r="I20" s="62">
        <v>0.37</v>
      </c>
      <c r="J20" s="62">
        <v>66982765.439999998</v>
      </c>
      <c r="K20" s="62">
        <v>13932328.050000001</v>
      </c>
      <c r="L20" s="62">
        <v>1.23</v>
      </c>
      <c r="M20" s="62">
        <v>140.4</v>
      </c>
      <c r="N20" s="62">
        <v>122.36</v>
      </c>
      <c r="O20" s="62">
        <v>114.61</v>
      </c>
      <c r="P20" s="62">
        <v>113.05</v>
      </c>
      <c r="Q20" s="62">
        <v>35.61</v>
      </c>
      <c r="R20" s="62">
        <v>17.45</v>
      </c>
      <c r="S20" s="62">
        <v>14.62</v>
      </c>
      <c r="T20" s="62">
        <v>15.17</v>
      </c>
      <c r="U20" s="62">
        <v>12.35</v>
      </c>
      <c r="V20" s="62">
        <v>16.309999999999999</v>
      </c>
      <c r="W20" s="62">
        <v>13.39</v>
      </c>
      <c r="X20" s="62">
        <v>93.11</v>
      </c>
      <c r="Y20" s="62">
        <v>-88.39</v>
      </c>
      <c r="Z20" s="62">
        <v>-5.42</v>
      </c>
      <c r="AA20" s="62">
        <v>-55.86</v>
      </c>
      <c r="AB20" s="62">
        <v>19.12</v>
      </c>
      <c r="AC20" s="62">
        <v>15.7</v>
      </c>
      <c r="AD20" s="62">
        <v>1.1499999999999999</v>
      </c>
      <c r="AE20" s="62">
        <v>15.16</v>
      </c>
      <c r="AF20" s="62">
        <v>15.7</v>
      </c>
      <c r="AG20" s="62">
        <v>34807737.369999997</v>
      </c>
      <c r="AH20" s="62">
        <v>33054532.75</v>
      </c>
      <c r="AI20" s="63"/>
      <c r="AK20" s="64">
        <f t="shared" si="1"/>
        <v>15.16</v>
      </c>
      <c r="AL20" s="65">
        <v>11.77</v>
      </c>
      <c r="AM20" s="66">
        <f t="shared" si="2"/>
        <v>1</v>
      </c>
      <c r="AN20" s="64">
        <f t="shared" si="3"/>
        <v>15.7</v>
      </c>
      <c r="AO20" s="65">
        <v>8.91</v>
      </c>
      <c r="AP20" s="66">
        <f t="shared" si="4"/>
        <v>1</v>
      </c>
      <c r="AQ20" s="67">
        <f t="shared" si="5"/>
        <v>1.23</v>
      </c>
      <c r="AR20" s="68">
        <f t="shared" si="6"/>
        <v>140.4</v>
      </c>
      <c r="AS20" s="66">
        <f t="shared" si="0"/>
        <v>0</v>
      </c>
      <c r="AT20" s="69">
        <f t="shared" si="7"/>
        <v>122.36</v>
      </c>
      <c r="AU20" s="70">
        <f t="shared" si="8"/>
        <v>0</v>
      </c>
      <c r="AV20" s="68">
        <f t="shared" si="9"/>
        <v>114.61</v>
      </c>
      <c r="AW20" s="70">
        <f t="shared" si="10"/>
        <v>0</v>
      </c>
      <c r="AX20" s="68">
        <f>สูตรข้อมูล!P20</f>
        <v>113.05</v>
      </c>
      <c r="AY20" s="70">
        <f t="shared" si="11"/>
        <v>0</v>
      </c>
      <c r="AZ20" s="68">
        <f t="shared" si="12"/>
        <v>35.61</v>
      </c>
      <c r="BA20" s="70">
        <f t="shared" si="13"/>
        <v>1</v>
      </c>
      <c r="BB20">
        <f t="shared" si="14"/>
        <v>3</v>
      </c>
    </row>
    <row r="21" spans="1:54" x14ac:dyDescent="0.2">
      <c r="B21" s="72"/>
      <c r="C21" s="73" t="s">
        <v>112</v>
      </c>
      <c r="D21" s="74" t="s">
        <v>113</v>
      </c>
      <c r="E21" s="76" t="s">
        <v>86</v>
      </c>
      <c r="F21" s="62">
        <v>4.51</v>
      </c>
      <c r="G21" s="62">
        <v>4.29</v>
      </c>
      <c r="H21" s="62">
        <v>1.58</v>
      </c>
      <c r="I21" s="62">
        <v>0.6</v>
      </c>
      <c r="J21" s="62">
        <v>89580177.170000002</v>
      </c>
      <c r="K21" s="62">
        <v>15218094.560000001</v>
      </c>
      <c r="L21" s="62">
        <v>1.55</v>
      </c>
      <c r="M21" s="62">
        <v>175.61</v>
      </c>
      <c r="N21" s="62">
        <v>170.82</v>
      </c>
      <c r="O21" s="62">
        <v>128.07</v>
      </c>
      <c r="P21" s="62">
        <v>311.82</v>
      </c>
      <c r="Q21" s="62">
        <v>100.37</v>
      </c>
      <c r="R21" s="62">
        <v>30.1</v>
      </c>
      <c r="S21" s="62">
        <v>29.32</v>
      </c>
      <c r="T21" s="62">
        <v>21.46</v>
      </c>
      <c r="U21" s="62">
        <v>20.67</v>
      </c>
      <c r="V21" s="62">
        <v>27.21</v>
      </c>
      <c r="W21" s="62">
        <v>26.49</v>
      </c>
      <c r="X21" s="62">
        <v>80.94</v>
      </c>
      <c r="Y21" s="62">
        <v>-82.16</v>
      </c>
      <c r="Z21" s="62">
        <v>-15.85</v>
      </c>
      <c r="AA21" s="62">
        <v>-58.58</v>
      </c>
      <c r="AB21" s="62">
        <v>30.73</v>
      </c>
      <c r="AC21" s="62">
        <v>29.92</v>
      </c>
      <c r="AD21" s="62">
        <v>1.36</v>
      </c>
      <c r="AE21" s="62">
        <v>28.43</v>
      </c>
      <c r="AF21" s="62">
        <v>29.92</v>
      </c>
      <c r="AG21" s="62">
        <v>49824216.990000002</v>
      </c>
      <c r="AH21" s="62">
        <v>51098206.210000001</v>
      </c>
      <c r="AI21" s="63"/>
      <c r="AK21" s="64">
        <f t="shared" si="1"/>
        <v>28.43</v>
      </c>
      <c r="AL21" s="65">
        <v>12.59</v>
      </c>
      <c r="AM21" s="66">
        <f t="shared" si="2"/>
        <v>1</v>
      </c>
      <c r="AN21" s="64">
        <f t="shared" si="3"/>
        <v>29.92</v>
      </c>
      <c r="AO21" s="65">
        <v>10.43</v>
      </c>
      <c r="AP21" s="66">
        <f t="shared" si="4"/>
        <v>1</v>
      </c>
      <c r="AQ21" s="67">
        <f t="shared" si="5"/>
        <v>1.58</v>
      </c>
      <c r="AR21" s="68">
        <f t="shared" si="6"/>
        <v>175.61</v>
      </c>
      <c r="AS21" s="66">
        <f t="shared" si="0"/>
        <v>0</v>
      </c>
      <c r="AT21" s="69">
        <f t="shared" si="7"/>
        <v>170.82</v>
      </c>
      <c r="AU21" s="70">
        <f t="shared" si="8"/>
        <v>0</v>
      </c>
      <c r="AV21" s="68">
        <f t="shared" si="9"/>
        <v>128.07</v>
      </c>
      <c r="AW21" s="70">
        <f t="shared" si="10"/>
        <v>0</v>
      </c>
      <c r="AX21" s="68">
        <f>สูตรข้อมูล!P21</f>
        <v>311.82</v>
      </c>
      <c r="AY21" s="70">
        <f t="shared" si="11"/>
        <v>0</v>
      </c>
      <c r="AZ21" s="68">
        <f t="shared" si="12"/>
        <v>100.37</v>
      </c>
      <c r="BA21" s="70">
        <f t="shared" si="13"/>
        <v>0</v>
      </c>
      <c r="BB21">
        <f t="shared" si="14"/>
        <v>2</v>
      </c>
    </row>
    <row r="22" spans="1:54" x14ac:dyDescent="0.2">
      <c r="B22" s="72"/>
      <c r="C22" s="73" t="s">
        <v>114</v>
      </c>
      <c r="D22" s="74" t="s">
        <v>115</v>
      </c>
      <c r="E22" s="75" t="s">
        <v>116</v>
      </c>
      <c r="F22" s="62">
        <v>5.54</v>
      </c>
      <c r="G22" s="62">
        <v>5.41</v>
      </c>
      <c r="H22" s="62">
        <v>1.99</v>
      </c>
      <c r="I22" s="62">
        <v>0.61</v>
      </c>
      <c r="J22" s="62">
        <v>287771386.92000002</v>
      </c>
      <c r="K22" s="62">
        <v>62692695.18</v>
      </c>
      <c r="L22" s="62">
        <v>1.99</v>
      </c>
      <c r="M22" s="62">
        <v>106.44</v>
      </c>
      <c r="N22" s="62">
        <v>73.39</v>
      </c>
      <c r="O22" s="62">
        <v>148.32</v>
      </c>
      <c r="P22" s="62">
        <v>136.53</v>
      </c>
      <c r="Q22" s="62">
        <v>51.23</v>
      </c>
      <c r="R22" s="62">
        <v>46.87</v>
      </c>
      <c r="S22" s="62">
        <v>40.51</v>
      </c>
      <c r="T22" s="62">
        <v>42.32</v>
      </c>
      <c r="U22" s="62">
        <v>35.68</v>
      </c>
      <c r="V22" s="62">
        <v>47.4</v>
      </c>
      <c r="W22" s="62">
        <v>41.39</v>
      </c>
      <c r="X22" s="62">
        <v>65.09</v>
      </c>
      <c r="Y22" s="62">
        <v>-88.64</v>
      </c>
      <c r="Z22" s="62">
        <v>-10.14</v>
      </c>
      <c r="AA22" s="62">
        <v>-53.14</v>
      </c>
      <c r="AB22" s="62">
        <v>36.479999999999997</v>
      </c>
      <c r="AC22" s="62">
        <v>31.86</v>
      </c>
      <c r="AD22" s="62">
        <v>1.71</v>
      </c>
      <c r="AE22" s="62">
        <v>50.95</v>
      </c>
      <c r="AF22" s="62">
        <v>31.86</v>
      </c>
      <c r="AG22" s="62">
        <v>240914709.41</v>
      </c>
      <c r="AH22" s="62">
        <v>217368778.44</v>
      </c>
      <c r="AI22" s="63"/>
      <c r="AK22" s="64">
        <f t="shared" si="1"/>
        <v>50.95</v>
      </c>
      <c r="AL22" s="65">
        <v>15.85</v>
      </c>
      <c r="AM22" s="66">
        <f t="shared" si="2"/>
        <v>1</v>
      </c>
      <c r="AN22" s="64">
        <f t="shared" si="3"/>
        <v>31.86</v>
      </c>
      <c r="AO22" s="65">
        <v>9.86</v>
      </c>
      <c r="AP22" s="66">
        <f t="shared" si="4"/>
        <v>1</v>
      </c>
      <c r="AQ22" s="67">
        <f t="shared" si="5"/>
        <v>1.99</v>
      </c>
      <c r="AR22" s="68">
        <f t="shared" si="6"/>
        <v>106.44</v>
      </c>
      <c r="AS22" s="66">
        <f t="shared" si="0"/>
        <v>0</v>
      </c>
      <c r="AT22" s="69">
        <f t="shared" si="7"/>
        <v>73.39</v>
      </c>
      <c r="AU22" s="70">
        <f t="shared" si="8"/>
        <v>0</v>
      </c>
      <c r="AV22" s="68">
        <f t="shared" si="9"/>
        <v>148.32</v>
      </c>
      <c r="AW22" s="70">
        <f t="shared" si="10"/>
        <v>0</v>
      </c>
      <c r="AX22" s="68">
        <f>สูตรข้อมูล!P22</f>
        <v>136.53</v>
      </c>
      <c r="AY22" s="70">
        <f t="shared" si="11"/>
        <v>0</v>
      </c>
      <c r="AZ22" s="68">
        <f t="shared" si="12"/>
        <v>51.23</v>
      </c>
      <c r="BA22" s="70">
        <f t="shared" si="13"/>
        <v>1</v>
      </c>
      <c r="BB22">
        <f t="shared" si="14"/>
        <v>3</v>
      </c>
    </row>
    <row r="23" spans="1:54" x14ac:dyDescent="0.2">
      <c r="B23" s="72"/>
      <c r="C23" s="73" t="s">
        <v>117</v>
      </c>
      <c r="D23" s="74" t="s">
        <v>118</v>
      </c>
      <c r="E23" s="75" t="s">
        <v>93</v>
      </c>
      <c r="F23" s="62">
        <v>1.92</v>
      </c>
      <c r="G23" s="62">
        <v>1.86</v>
      </c>
      <c r="H23" s="62">
        <v>0.5</v>
      </c>
      <c r="I23" s="62">
        <v>0.7</v>
      </c>
      <c r="J23" s="62">
        <v>57216120.299999997</v>
      </c>
      <c r="K23" s="62">
        <v>-31221232.899999999</v>
      </c>
      <c r="L23" s="62">
        <v>0.5</v>
      </c>
      <c r="M23" s="62">
        <v>214.09</v>
      </c>
      <c r="N23" s="62">
        <v>105.78</v>
      </c>
      <c r="O23" s="62">
        <v>83.63</v>
      </c>
      <c r="P23" s="62">
        <v>196.91</v>
      </c>
      <c r="Q23" s="62">
        <v>31.46</v>
      </c>
      <c r="R23" s="62">
        <v>20.95</v>
      </c>
      <c r="S23" s="62">
        <v>14.17</v>
      </c>
      <c r="T23" s="62">
        <v>19.66</v>
      </c>
      <c r="U23" s="62">
        <v>12.67</v>
      </c>
      <c r="V23" s="62">
        <v>31.42</v>
      </c>
      <c r="W23" s="62">
        <v>25.51</v>
      </c>
      <c r="X23" s="62">
        <v>88.16</v>
      </c>
      <c r="Y23" s="62">
        <v>-93.49</v>
      </c>
      <c r="Z23" s="62">
        <v>-5.56</v>
      </c>
      <c r="AA23" s="62">
        <v>-56.65</v>
      </c>
      <c r="AB23" s="62">
        <v>33.950000000000003</v>
      </c>
      <c r="AC23" s="62">
        <v>27.56</v>
      </c>
      <c r="AD23" s="62">
        <v>1.34</v>
      </c>
      <c r="AE23" s="62">
        <v>29.6</v>
      </c>
      <c r="AF23" s="62">
        <v>27.56</v>
      </c>
      <c r="AG23" s="62">
        <v>81748385.090000004</v>
      </c>
      <c r="AH23" s="62">
        <v>83362434.260000005</v>
      </c>
      <c r="AI23" s="63"/>
      <c r="AK23" s="64">
        <f t="shared" si="1"/>
        <v>29.6</v>
      </c>
      <c r="AL23" s="65">
        <v>11.77</v>
      </c>
      <c r="AM23" s="66">
        <f t="shared" si="2"/>
        <v>1</v>
      </c>
      <c r="AN23" s="64">
        <f t="shared" si="3"/>
        <v>27.56</v>
      </c>
      <c r="AO23" s="65">
        <v>8.91</v>
      </c>
      <c r="AP23" s="66">
        <f t="shared" si="4"/>
        <v>1</v>
      </c>
      <c r="AQ23" s="67">
        <f t="shared" si="5"/>
        <v>0.5</v>
      </c>
      <c r="AR23" s="68">
        <f t="shared" si="6"/>
        <v>214.09</v>
      </c>
      <c r="AS23" s="66">
        <f t="shared" si="0"/>
        <v>0</v>
      </c>
      <c r="AT23" s="69">
        <f t="shared" si="7"/>
        <v>105.78</v>
      </c>
      <c r="AU23" s="70">
        <f t="shared" si="8"/>
        <v>0</v>
      </c>
      <c r="AV23" s="68">
        <f t="shared" si="9"/>
        <v>83.63</v>
      </c>
      <c r="AW23" s="70">
        <f t="shared" si="10"/>
        <v>0</v>
      </c>
      <c r="AX23" s="68">
        <f>สูตรข้อมูล!P23</f>
        <v>196.91</v>
      </c>
      <c r="AY23" s="70">
        <f t="shared" si="11"/>
        <v>0</v>
      </c>
      <c r="AZ23" s="68">
        <f t="shared" si="12"/>
        <v>31.46</v>
      </c>
      <c r="BA23" s="70">
        <f t="shared" si="13"/>
        <v>1</v>
      </c>
      <c r="BB23">
        <f t="shared" si="14"/>
        <v>3</v>
      </c>
    </row>
    <row r="24" spans="1:54" x14ac:dyDescent="0.2">
      <c r="B24" s="72"/>
      <c r="C24" s="73" t="s">
        <v>119</v>
      </c>
      <c r="D24" s="74" t="s">
        <v>120</v>
      </c>
      <c r="E24" s="75" t="s">
        <v>79</v>
      </c>
      <c r="F24" s="62">
        <v>2.83</v>
      </c>
      <c r="G24" s="62">
        <v>2.71</v>
      </c>
      <c r="H24" s="62">
        <v>0.67</v>
      </c>
      <c r="I24" s="62">
        <v>0.72</v>
      </c>
      <c r="J24" s="62">
        <v>68641652.189999998</v>
      </c>
      <c r="K24" s="62">
        <v>-11998933.99</v>
      </c>
      <c r="L24" s="62">
        <v>0.68</v>
      </c>
      <c r="M24" s="62">
        <v>135.46</v>
      </c>
      <c r="N24" s="62">
        <v>117.44</v>
      </c>
      <c r="O24" s="62">
        <v>99.57</v>
      </c>
      <c r="P24" s="62">
        <v>137.30000000000001</v>
      </c>
      <c r="Q24" s="62">
        <v>67.25</v>
      </c>
      <c r="R24" s="62">
        <v>38.5</v>
      </c>
      <c r="S24" s="62">
        <v>34.54</v>
      </c>
      <c r="T24" s="62">
        <v>29.28</v>
      </c>
      <c r="U24" s="62">
        <v>25.03</v>
      </c>
      <c r="V24" s="62">
        <v>35.380000000000003</v>
      </c>
      <c r="W24" s="62">
        <v>31.54</v>
      </c>
      <c r="X24" s="62">
        <v>75.650000000000006</v>
      </c>
      <c r="Y24" s="62">
        <v>-83.51</v>
      </c>
      <c r="Z24" s="62">
        <v>-15.6</v>
      </c>
      <c r="AA24" s="62">
        <v>-63.39</v>
      </c>
      <c r="AB24" s="62">
        <v>48.1</v>
      </c>
      <c r="AC24" s="62">
        <v>42.87</v>
      </c>
      <c r="AD24" s="62">
        <v>1.46</v>
      </c>
      <c r="AE24" s="62">
        <v>37.880000000000003</v>
      </c>
      <c r="AF24" s="62">
        <v>42.87</v>
      </c>
      <c r="AG24" s="62">
        <v>69986956.079999998</v>
      </c>
      <c r="AH24" s="62">
        <v>64385871.539999999</v>
      </c>
      <c r="AI24" s="63"/>
      <c r="AK24" s="64">
        <f t="shared" si="1"/>
        <v>37.880000000000003</v>
      </c>
      <c r="AL24" s="65">
        <v>12.28</v>
      </c>
      <c r="AM24" s="66">
        <f t="shared" si="2"/>
        <v>1</v>
      </c>
      <c r="AN24" s="64">
        <f t="shared" si="3"/>
        <v>42.87</v>
      </c>
      <c r="AO24" s="65">
        <v>9.91</v>
      </c>
      <c r="AP24" s="66">
        <f t="shared" si="4"/>
        <v>1</v>
      </c>
      <c r="AQ24" s="67">
        <f t="shared" si="5"/>
        <v>0.67</v>
      </c>
      <c r="AR24" s="68">
        <f t="shared" si="6"/>
        <v>135.46</v>
      </c>
      <c r="AS24" s="66">
        <f t="shared" si="0"/>
        <v>1</v>
      </c>
      <c r="AT24" s="69">
        <f t="shared" si="7"/>
        <v>117.44</v>
      </c>
      <c r="AU24" s="70">
        <f t="shared" si="8"/>
        <v>0</v>
      </c>
      <c r="AV24" s="68">
        <f t="shared" si="9"/>
        <v>99.57</v>
      </c>
      <c r="AW24" s="70">
        <f t="shared" si="10"/>
        <v>0</v>
      </c>
      <c r="AX24" s="68">
        <f>สูตรข้อมูล!P24</f>
        <v>137.30000000000001</v>
      </c>
      <c r="AY24" s="70">
        <f t="shared" si="11"/>
        <v>0</v>
      </c>
      <c r="AZ24" s="68">
        <f t="shared" si="12"/>
        <v>67.25</v>
      </c>
      <c r="BA24" s="70">
        <f t="shared" si="13"/>
        <v>0</v>
      </c>
      <c r="BB24">
        <f t="shared" si="14"/>
        <v>3</v>
      </c>
    </row>
    <row r="25" spans="1:54" x14ac:dyDescent="0.2">
      <c r="B25" s="72"/>
      <c r="C25" s="73" t="s">
        <v>121</v>
      </c>
      <c r="D25" s="74" t="s">
        <v>122</v>
      </c>
      <c r="E25" s="75" t="s">
        <v>79</v>
      </c>
      <c r="F25" s="62">
        <v>1.44</v>
      </c>
      <c r="G25" s="62">
        <v>1.33</v>
      </c>
      <c r="H25" s="62">
        <v>0.53</v>
      </c>
      <c r="I25" s="62">
        <v>0.55000000000000004</v>
      </c>
      <c r="J25" s="62">
        <v>6877191.4000000004</v>
      </c>
      <c r="K25" s="62">
        <v>-7576586.3600000003</v>
      </c>
      <c r="L25" s="62">
        <v>0.51</v>
      </c>
      <c r="M25" s="62">
        <v>281.14</v>
      </c>
      <c r="N25" s="62">
        <v>36.94</v>
      </c>
      <c r="O25" s="62">
        <v>275.70999999999998</v>
      </c>
      <c r="P25" s="62">
        <v>121.14</v>
      </c>
      <c r="Q25" s="62">
        <v>60.11</v>
      </c>
      <c r="R25" s="62">
        <v>9.0299999999999994</v>
      </c>
      <c r="S25" s="62">
        <v>5.28</v>
      </c>
      <c r="T25" s="62">
        <v>2.5299999999999998</v>
      </c>
      <c r="U25" s="62">
        <v>-1.63</v>
      </c>
      <c r="V25" s="62">
        <v>10.93</v>
      </c>
      <c r="W25" s="62">
        <v>7.18</v>
      </c>
      <c r="X25" s="62">
        <v>103.13</v>
      </c>
      <c r="Y25" s="62">
        <v>-88.94</v>
      </c>
      <c r="Z25" s="62">
        <v>-9.61</v>
      </c>
      <c r="AA25" s="62">
        <v>-64.569999999999993</v>
      </c>
      <c r="AB25" s="62">
        <v>19.239999999999998</v>
      </c>
      <c r="AC25" s="62">
        <v>12.63</v>
      </c>
      <c r="AD25" s="62">
        <v>1.08</v>
      </c>
      <c r="AE25" s="62">
        <v>10.48</v>
      </c>
      <c r="AF25" s="62">
        <v>12.63</v>
      </c>
      <c r="AG25" s="62">
        <v>5918949.3399999999</v>
      </c>
      <c r="AH25" s="62">
        <v>4501244.62</v>
      </c>
      <c r="AI25" s="63"/>
      <c r="AK25" s="64">
        <f t="shared" si="1"/>
        <v>10.48</v>
      </c>
      <c r="AL25" s="65">
        <v>12.28</v>
      </c>
      <c r="AM25" s="66">
        <f t="shared" si="2"/>
        <v>0</v>
      </c>
      <c r="AN25" s="64">
        <f t="shared" si="3"/>
        <v>12.63</v>
      </c>
      <c r="AO25" s="65">
        <v>9.91</v>
      </c>
      <c r="AP25" s="66">
        <f t="shared" si="4"/>
        <v>1</v>
      </c>
      <c r="AQ25" s="67">
        <f t="shared" si="5"/>
        <v>0.53</v>
      </c>
      <c r="AR25" s="68">
        <f t="shared" si="6"/>
        <v>281.14</v>
      </c>
      <c r="AS25" s="66">
        <f t="shared" si="0"/>
        <v>0</v>
      </c>
      <c r="AT25" s="69">
        <f t="shared" si="7"/>
        <v>36.94</v>
      </c>
      <c r="AU25" s="70">
        <f t="shared" si="8"/>
        <v>1</v>
      </c>
      <c r="AV25" s="68">
        <f t="shared" si="9"/>
        <v>275.70999999999998</v>
      </c>
      <c r="AW25" s="70">
        <f t="shared" si="10"/>
        <v>0</v>
      </c>
      <c r="AX25" s="68">
        <f>สูตรข้อมูล!P25</f>
        <v>121.14</v>
      </c>
      <c r="AY25" s="70">
        <f t="shared" si="11"/>
        <v>0</v>
      </c>
      <c r="AZ25" s="68">
        <f t="shared" si="12"/>
        <v>60.11</v>
      </c>
      <c r="BA25" s="70">
        <f t="shared" si="13"/>
        <v>0</v>
      </c>
      <c r="BB25">
        <f t="shared" si="14"/>
        <v>2</v>
      </c>
    </row>
    <row r="26" spans="1:54" x14ac:dyDescent="0.2">
      <c r="B26" s="72"/>
      <c r="C26" s="73" t="s">
        <v>123</v>
      </c>
      <c r="D26" s="74" t="s">
        <v>124</v>
      </c>
      <c r="E26" s="75" t="s">
        <v>125</v>
      </c>
      <c r="F26" s="62">
        <v>7.71</v>
      </c>
      <c r="G26" s="62">
        <v>7.33</v>
      </c>
      <c r="H26" s="62">
        <v>6.24</v>
      </c>
      <c r="I26" s="62">
        <v>0.14000000000000001</v>
      </c>
      <c r="J26" s="62">
        <v>37951446.399999999</v>
      </c>
      <c r="K26" s="62">
        <v>29559252.120000001</v>
      </c>
      <c r="L26" s="62">
        <v>6.22</v>
      </c>
      <c r="M26" s="62">
        <v>59.45</v>
      </c>
      <c r="N26" s="62">
        <v>60.7</v>
      </c>
      <c r="O26" s="62">
        <v>60.73</v>
      </c>
      <c r="P26" s="62">
        <v>119.06</v>
      </c>
      <c r="Q26" s="62">
        <v>115.02</v>
      </c>
      <c r="R26" s="62">
        <v>18.97</v>
      </c>
      <c r="S26" s="62">
        <v>13.07</v>
      </c>
      <c r="T26" s="62">
        <v>13.78</v>
      </c>
      <c r="U26" s="62">
        <v>7.61</v>
      </c>
      <c r="V26" s="62">
        <v>29.55</v>
      </c>
      <c r="W26" s="62">
        <v>24.55</v>
      </c>
      <c r="X26" s="62">
        <v>93.33</v>
      </c>
      <c r="Y26" s="62">
        <v>-89.34</v>
      </c>
      <c r="Z26" s="62">
        <v>-9.65</v>
      </c>
      <c r="AA26" s="62">
        <v>-58.47</v>
      </c>
      <c r="AB26" s="62">
        <v>24.52</v>
      </c>
      <c r="AC26" s="62">
        <v>20.38</v>
      </c>
      <c r="AD26" s="62">
        <v>1.33</v>
      </c>
      <c r="AE26" s="62">
        <v>31.43</v>
      </c>
      <c r="AF26" s="62">
        <v>20.38</v>
      </c>
      <c r="AG26" s="62">
        <v>14437821.800000001</v>
      </c>
      <c r="AH26" s="62">
        <v>13952350.460000001</v>
      </c>
      <c r="AI26" s="63"/>
      <c r="AK26" s="64">
        <f t="shared" si="1"/>
        <v>31.43</v>
      </c>
      <c r="AL26" s="65">
        <v>11.48</v>
      </c>
      <c r="AM26" s="66">
        <f t="shared" si="2"/>
        <v>1</v>
      </c>
      <c r="AN26" s="64">
        <f t="shared" si="3"/>
        <v>20.38</v>
      </c>
      <c r="AO26" s="65">
        <v>4.78</v>
      </c>
      <c r="AP26" s="66">
        <f t="shared" si="4"/>
        <v>1</v>
      </c>
      <c r="AQ26" s="67">
        <f t="shared" si="5"/>
        <v>6.24</v>
      </c>
      <c r="AR26" s="68">
        <f t="shared" si="6"/>
        <v>59.45</v>
      </c>
      <c r="AS26" s="66">
        <f t="shared" si="0"/>
        <v>1</v>
      </c>
      <c r="AT26" s="69">
        <f t="shared" si="7"/>
        <v>60.7</v>
      </c>
      <c r="AU26" s="70">
        <f t="shared" si="8"/>
        <v>0</v>
      </c>
      <c r="AV26" s="68">
        <f t="shared" si="9"/>
        <v>60.73</v>
      </c>
      <c r="AW26" s="70">
        <f t="shared" si="10"/>
        <v>0</v>
      </c>
      <c r="AX26" s="68">
        <f>สูตรข้อมูล!P26</f>
        <v>119.06</v>
      </c>
      <c r="AY26" s="70">
        <f t="shared" si="11"/>
        <v>0</v>
      </c>
      <c r="AZ26" s="68">
        <f t="shared" si="12"/>
        <v>115.02</v>
      </c>
      <c r="BA26" s="70">
        <f t="shared" si="13"/>
        <v>0</v>
      </c>
      <c r="BB26">
        <f t="shared" si="14"/>
        <v>3</v>
      </c>
    </row>
    <row r="27" spans="1:54" x14ac:dyDescent="0.2">
      <c r="B27" s="77" t="s">
        <v>126</v>
      </c>
      <c r="C27" s="78" t="s">
        <v>127</v>
      </c>
      <c r="D27" s="79" t="s">
        <v>128</v>
      </c>
      <c r="E27" s="80" t="s">
        <v>73</v>
      </c>
      <c r="F27" s="62">
        <v>3.88</v>
      </c>
      <c r="G27" s="62">
        <v>3.62</v>
      </c>
      <c r="H27" s="62">
        <v>1.93</v>
      </c>
      <c r="I27" s="62">
        <v>0.42</v>
      </c>
      <c r="J27" s="62">
        <v>2205719543.3000002</v>
      </c>
      <c r="K27" s="62">
        <v>712973306.63</v>
      </c>
      <c r="L27" s="62">
        <v>1.93</v>
      </c>
      <c r="M27" s="62">
        <v>82.53</v>
      </c>
      <c r="N27" s="62">
        <v>140.79</v>
      </c>
      <c r="O27" s="62">
        <v>111.96</v>
      </c>
      <c r="P27" s="62">
        <v>194.04</v>
      </c>
      <c r="Q27" s="62">
        <v>48.26</v>
      </c>
      <c r="R27" s="62">
        <v>15.64</v>
      </c>
      <c r="S27" s="62">
        <v>10.220000000000001</v>
      </c>
      <c r="T27" s="62">
        <v>-22.26</v>
      </c>
      <c r="U27" s="62">
        <v>-28.11</v>
      </c>
      <c r="V27" s="62">
        <v>16.309999999999999</v>
      </c>
      <c r="W27" s="62">
        <v>12.44</v>
      </c>
      <c r="X27" s="62">
        <v>132.37</v>
      </c>
      <c r="Y27" s="62">
        <v>-65.64</v>
      </c>
      <c r="Z27" s="62">
        <v>-31.05</v>
      </c>
      <c r="AA27" s="62">
        <v>-29.39</v>
      </c>
      <c r="AB27" s="62">
        <v>21.91</v>
      </c>
      <c r="AC27" s="62">
        <v>16.71</v>
      </c>
      <c r="AD27" s="62">
        <v>1.1399999999999999</v>
      </c>
      <c r="AE27" s="62">
        <v>19.87</v>
      </c>
      <c r="AF27" s="62">
        <v>16.71</v>
      </c>
      <c r="AG27" s="62">
        <v>710614772.88</v>
      </c>
      <c r="AH27" s="62">
        <v>672526179.87</v>
      </c>
      <c r="AI27" s="63"/>
      <c r="AK27" s="64">
        <f t="shared" si="1"/>
        <v>19.87</v>
      </c>
      <c r="AL27" s="65">
        <v>14.75</v>
      </c>
      <c r="AM27" s="66">
        <f t="shared" si="2"/>
        <v>1</v>
      </c>
      <c r="AN27" s="64">
        <f t="shared" si="3"/>
        <v>16.71</v>
      </c>
      <c r="AO27" s="65">
        <v>8.89</v>
      </c>
      <c r="AP27" s="66">
        <f t="shared" si="4"/>
        <v>1</v>
      </c>
      <c r="AQ27" s="67">
        <f t="shared" si="5"/>
        <v>1.93</v>
      </c>
      <c r="AR27" s="68">
        <f t="shared" si="6"/>
        <v>82.53</v>
      </c>
      <c r="AS27" s="66">
        <f t="shared" si="0"/>
        <v>1</v>
      </c>
      <c r="AT27" s="69">
        <f t="shared" si="7"/>
        <v>140.79</v>
      </c>
      <c r="AU27" s="70">
        <f t="shared" si="8"/>
        <v>0</v>
      </c>
      <c r="AV27" s="68">
        <f t="shared" si="9"/>
        <v>111.96</v>
      </c>
      <c r="AW27" s="70">
        <f t="shared" si="10"/>
        <v>0</v>
      </c>
      <c r="AX27" s="68">
        <f>สูตรข้อมูล!P27</f>
        <v>194.04</v>
      </c>
      <c r="AY27" s="70">
        <f t="shared" si="11"/>
        <v>0</v>
      </c>
      <c r="AZ27" s="68">
        <f t="shared" si="12"/>
        <v>48.26</v>
      </c>
      <c r="BA27" s="70">
        <f t="shared" si="13"/>
        <v>1</v>
      </c>
      <c r="BB27">
        <f t="shared" si="14"/>
        <v>4</v>
      </c>
    </row>
    <row r="28" spans="1:54" x14ac:dyDescent="0.2">
      <c r="A28" s="81"/>
      <c r="B28" s="77"/>
      <c r="C28" s="78" t="s">
        <v>129</v>
      </c>
      <c r="D28" s="79" t="s">
        <v>130</v>
      </c>
      <c r="E28" s="80" t="s">
        <v>116</v>
      </c>
      <c r="F28" s="62">
        <v>8.4700000000000006</v>
      </c>
      <c r="G28" s="62">
        <v>8.26</v>
      </c>
      <c r="H28" s="62">
        <v>4.51</v>
      </c>
      <c r="I28" s="62">
        <v>0.43</v>
      </c>
      <c r="J28" s="62">
        <v>421481534.07999998</v>
      </c>
      <c r="K28" s="62">
        <v>198088639.55000001</v>
      </c>
      <c r="L28" s="62">
        <v>4.51</v>
      </c>
      <c r="M28" s="62">
        <v>68.39</v>
      </c>
      <c r="N28" s="62">
        <v>110.26</v>
      </c>
      <c r="O28" s="62">
        <v>75.989999999999995</v>
      </c>
      <c r="P28" s="62">
        <v>163.38</v>
      </c>
      <c r="Q28" s="62">
        <v>25.63</v>
      </c>
      <c r="R28" s="62">
        <v>43.27</v>
      </c>
      <c r="S28" s="62">
        <v>37.380000000000003</v>
      </c>
      <c r="T28" s="62">
        <v>35.94</v>
      </c>
      <c r="U28" s="62">
        <v>29.91</v>
      </c>
      <c r="V28" s="62">
        <v>44.94</v>
      </c>
      <c r="W28" s="62">
        <v>39.78</v>
      </c>
      <c r="X28" s="62">
        <v>70.38</v>
      </c>
      <c r="Y28" s="62">
        <v>-84.82</v>
      </c>
      <c r="Z28" s="62">
        <v>-14.78</v>
      </c>
      <c r="AA28" s="62">
        <v>-48.67</v>
      </c>
      <c r="AB28" s="62">
        <v>38.76</v>
      </c>
      <c r="AC28" s="62">
        <v>34.31</v>
      </c>
      <c r="AD28" s="62">
        <v>1.66</v>
      </c>
      <c r="AE28" s="62">
        <v>50.4</v>
      </c>
      <c r="AF28" s="62">
        <v>34.31</v>
      </c>
      <c r="AG28" s="62">
        <v>297948497.19</v>
      </c>
      <c r="AH28" s="62">
        <v>274876729.75</v>
      </c>
      <c r="AI28" s="63"/>
      <c r="AK28" s="64">
        <f t="shared" si="1"/>
        <v>50.4</v>
      </c>
      <c r="AL28" s="65">
        <v>15.85</v>
      </c>
      <c r="AM28" s="66">
        <f t="shared" si="2"/>
        <v>1</v>
      </c>
      <c r="AN28" s="64">
        <f t="shared" si="3"/>
        <v>34.31</v>
      </c>
      <c r="AO28" s="65">
        <v>9.86</v>
      </c>
      <c r="AP28" s="66">
        <f t="shared" si="4"/>
        <v>1</v>
      </c>
      <c r="AQ28" s="67">
        <f t="shared" si="5"/>
        <v>4.51</v>
      </c>
      <c r="AR28" s="68">
        <f t="shared" si="6"/>
        <v>68.39</v>
      </c>
      <c r="AS28" s="66">
        <f t="shared" si="0"/>
        <v>1</v>
      </c>
      <c r="AT28" s="69">
        <f t="shared" si="7"/>
        <v>110.26</v>
      </c>
      <c r="AU28" s="70">
        <f t="shared" si="8"/>
        <v>0</v>
      </c>
      <c r="AV28" s="68">
        <f t="shared" si="9"/>
        <v>75.989999999999995</v>
      </c>
      <c r="AW28" s="70">
        <f t="shared" si="10"/>
        <v>0</v>
      </c>
      <c r="AX28" s="68">
        <f>สูตรข้อมูล!P28</f>
        <v>163.38</v>
      </c>
      <c r="AY28" s="70">
        <f t="shared" si="11"/>
        <v>0</v>
      </c>
      <c r="AZ28" s="68">
        <f t="shared" si="12"/>
        <v>25.63</v>
      </c>
      <c r="BA28" s="70">
        <f t="shared" si="13"/>
        <v>1</v>
      </c>
      <c r="BB28">
        <f t="shared" si="14"/>
        <v>4</v>
      </c>
    </row>
    <row r="29" spans="1:54" x14ac:dyDescent="0.2">
      <c r="B29" s="77"/>
      <c r="C29" s="78" t="s">
        <v>131</v>
      </c>
      <c r="D29" s="79" t="s">
        <v>132</v>
      </c>
      <c r="E29" s="80" t="s">
        <v>79</v>
      </c>
      <c r="F29" s="62">
        <v>3.67</v>
      </c>
      <c r="G29" s="62">
        <v>3.54</v>
      </c>
      <c r="H29" s="62">
        <v>2.1800000000000002</v>
      </c>
      <c r="I29" s="62">
        <v>0.36</v>
      </c>
      <c r="J29" s="62">
        <v>45453931.579999998</v>
      </c>
      <c r="K29" s="62">
        <v>20457995.449999999</v>
      </c>
      <c r="L29" s="62">
        <v>2.1800000000000002</v>
      </c>
      <c r="M29" s="62">
        <v>112.62</v>
      </c>
      <c r="N29" s="62">
        <v>59.01</v>
      </c>
      <c r="O29" s="62">
        <v>85.21</v>
      </c>
      <c r="P29" s="62">
        <v>181.28</v>
      </c>
      <c r="Q29" s="62">
        <v>61.2</v>
      </c>
      <c r="R29" s="62">
        <v>26.22</v>
      </c>
      <c r="S29" s="62">
        <v>20.260000000000002</v>
      </c>
      <c r="T29" s="62">
        <v>16.98</v>
      </c>
      <c r="U29" s="62">
        <v>10.78</v>
      </c>
      <c r="V29" s="62">
        <v>25.1</v>
      </c>
      <c r="W29" s="62">
        <v>19.850000000000001</v>
      </c>
      <c r="X29" s="62">
        <v>94.66</v>
      </c>
      <c r="Y29" s="62">
        <v>-79.16</v>
      </c>
      <c r="Z29" s="62">
        <v>-15.1</v>
      </c>
      <c r="AA29" s="62">
        <v>-57.58</v>
      </c>
      <c r="AB29" s="62">
        <v>33.659999999999997</v>
      </c>
      <c r="AC29" s="62">
        <v>26.62</v>
      </c>
      <c r="AD29" s="62">
        <v>1.25</v>
      </c>
      <c r="AE29" s="62">
        <v>22.29</v>
      </c>
      <c r="AF29" s="62">
        <v>26.62</v>
      </c>
      <c r="AG29" s="62">
        <v>24232727.719999999</v>
      </c>
      <c r="AH29" s="62">
        <v>25487531.07</v>
      </c>
      <c r="AI29" s="63"/>
      <c r="AK29" s="64">
        <f t="shared" si="1"/>
        <v>22.29</v>
      </c>
      <c r="AL29" s="65">
        <v>12.28</v>
      </c>
      <c r="AM29" s="66">
        <f t="shared" si="2"/>
        <v>1</v>
      </c>
      <c r="AN29" s="64">
        <f t="shared" si="3"/>
        <v>26.62</v>
      </c>
      <c r="AO29" s="65">
        <v>9.91</v>
      </c>
      <c r="AP29" s="66">
        <f t="shared" si="4"/>
        <v>1</v>
      </c>
      <c r="AQ29" s="67">
        <f t="shared" si="5"/>
        <v>2.1800000000000002</v>
      </c>
      <c r="AR29" s="68">
        <f t="shared" si="6"/>
        <v>112.62</v>
      </c>
      <c r="AS29" s="66">
        <f t="shared" si="0"/>
        <v>0</v>
      </c>
      <c r="AT29" s="69">
        <f t="shared" si="7"/>
        <v>59.01</v>
      </c>
      <c r="AU29" s="70">
        <f t="shared" si="8"/>
        <v>1</v>
      </c>
      <c r="AV29" s="68">
        <f t="shared" si="9"/>
        <v>85.21</v>
      </c>
      <c r="AW29" s="70">
        <f t="shared" si="10"/>
        <v>0</v>
      </c>
      <c r="AX29" s="68">
        <f>สูตรข้อมูล!P29</f>
        <v>181.28</v>
      </c>
      <c r="AY29" s="70">
        <f t="shared" si="11"/>
        <v>0</v>
      </c>
      <c r="AZ29" s="68">
        <f t="shared" si="12"/>
        <v>61.2</v>
      </c>
      <c r="BA29" s="70">
        <f t="shared" si="13"/>
        <v>0</v>
      </c>
      <c r="BB29">
        <f t="shared" si="14"/>
        <v>3</v>
      </c>
    </row>
    <row r="30" spans="1:54" x14ac:dyDescent="0.2">
      <c r="B30" s="77"/>
      <c r="C30" s="78" t="s">
        <v>133</v>
      </c>
      <c r="D30" s="79" t="s">
        <v>134</v>
      </c>
      <c r="E30" s="80" t="s">
        <v>135</v>
      </c>
      <c r="F30" s="62">
        <v>2.2799999999999998</v>
      </c>
      <c r="G30" s="62">
        <v>2.0099999999999998</v>
      </c>
      <c r="H30" s="62">
        <v>1.48</v>
      </c>
      <c r="I30" s="62">
        <v>0.22</v>
      </c>
      <c r="J30" s="62">
        <v>466960414.87</v>
      </c>
      <c r="K30" s="62">
        <v>174526008.68000001</v>
      </c>
      <c r="L30" s="62">
        <v>1.48</v>
      </c>
      <c r="M30" s="62">
        <v>118.09</v>
      </c>
      <c r="N30" s="62">
        <v>73.92</v>
      </c>
      <c r="O30" s="62">
        <v>62.74</v>
      </c>
      <c r="P30" s="62">
        <v>131.68</v>
      </c>
      <c r="Q30" s="62">
        <v>68.59</v>
      </c>
      <c r="R30" s="62">
        <v>13.31</v>
      </c>
      <c r="S30" s="62">
        <v>5.72</v>
      </c>
      <c r="T30" s="62">
        <v>12.3</v>
      </c>
      <c r="U30" s="62">
        <v>4.53</v>
      </c>
      <c r="V30" s="62">
        <v>20.92</v>
      </c>
      <c r="W30" s="62">
        <v>14.73</v>
      </c>
      <c r="X30" s="62">
        <v>107.09</v>
      </c>
      <c r="Y30" s="62">
        <v>-84.73</v>
      </c>
      <c r="Z30" s="62">
        <v>-4.41</v>
      </c>
      <c r="AA30" s="62">
        <v>-35.619999999999997</v>
      </c>
      <c r="AB30" s="62">
        <v>18.7</v>
      </c>
      <c r="AC30" s="62">
        <v>13.17</v>
      </c>
      <c r="AD30" s="62">
        <v>1.17</v>
      </c>
      <c r="AE30" s="62">
        <v>20.79</v>
      </c>
      <c r="AF30" s="62">
        <v>13.17</v>
      </c>
      <c r="AG30" s="62">
        <v>250323310.80000001</v>
      </c>
      <c r="AH30" s="62">
        <v>222764278.13999999</v>
      </c>
      <c r="AI30" s="63"/>
      <c r="AK30" s="64">
        <f t="shared" si="1"/>
        <v>20.79</v>
      </c>
      <c r="AL30" s="65">
        <v>13.74</v>
      </c>
      <c r="AM30" s="66">
        <f t="shared" si="2"/>
        <v>1</v>
      </c>
      <c r="AN30" s="64">
        <f t="shared" si="3"/>
        <v>13.17</v>
      </c>
      <c r="AO30" s="65">
        <v>8.39</v>
      </c>
      <c r="AP30" s="66">
        <f t="shared" si="4"/>
        <v>1</v>
      </c>
      <c r="AQ30" s="67">
        <f t="shared" si="5"/>
        <v>1.48</v>
      </c>
      <c r="AR30" s="68">
        <f t="shared" si="6"/>
        <v>118.09</v>
      </c>
      <c r="AS30" s="66">
        <f t="shared" si="0"/>
        <v>0</v>
      </c>
      <c r="AT30" s="69">
        <f t="shared" si="7"/>
        <v>73.92</v>
      </c>
      <c r="AU30" s="70">
        <f t="shared" si="8"/>
        <v>0</v>
      </c>
      <c r="AV30" s="68">
        <f t="shared" si="9"/>
        <v>62.74</v>
      </c>
      <c r="AW30" s="70">
        <f t="shared" si="10"/>
        <v>0</v>
      </c>
      <c r="AX30" s="68">
        <f>สูตรข้อมูล!P30</f>
        <v>131.68</v>
      </c>
      <c r="AY30" s="70">
        <f t="shared" si="11"/>
        <v>0</v>
      </c>
      <c r="AZ30" s="68">
        <f t="shared" si="12"/>
        <v>68.59</v>
      </c>
      <c r="BA30" s="70">
        <f t="shared" si="13"/>
        <v>0</v>
      </c>
      <c r="BB30">
        <f t="shared" si="14"/>
        <v>2</v>
      </c>
    </row>
    <row r="31" spans="1:54" x14ac:dyDescent="0.2">
      <c r="B31" s="77"/>
      <c r="C31" s="78" t="s">
        <v>136</v>
      </c>
      <c r="D31" s="79" t="s">
        <v>137</v>
      </c>
      <c r="E31" s="80" t="s">
        <v>79</v>
      </c>
      <c r="F31" s="62">
        <v>1.91</v>
      </c>
      <c r="G31" s="62">
        <v>1.75</v>
      </c>
      <c r="H31" s="62">
        <v>1.1499999999999999</v>
      </c>
      <c r="I31" s="62">
        <v>0.31</v>
      </c>
      <c r="J31" s="62">
        <v>22278078.609999999</v>
      </c>
      <c r="K31" s="62">
        <v>3548047.85</v>
      </c>
      <c r="L31" s="62">
        <v>1.1399999999999999</v>
      </c>
      <c r="M31" s="62">
        <v>154.81</v>
      </c>
      <c r="N31" s="62">
        <v>100.18</v>
      </c>
      <c r="O31" s="62">
        <v>106.03</v>
      </c>
      <c r="P31" s="62">
        <v>134.22</v>
      </c>
      <c r="Q31" s="62">
        <v>100.59</v>
      </c>
      <c r="R31" s="62">
        <v>15.76</v>
      </c>
      <c r="S31" s="62">
        <v>11.54</v>
      </c>
      <c r="T31" s="62">
        <v>-0.01</v>
      </c>
      <c r="U31" s="62">
        <v>-4.49</v>
      </c>
      <c r="V31" s="62">
        <v>7.31</v>
      </c>
      <c r="W31" s="62">
        <v>3.37</v>
      </c>
      <c r="X31" s="62">
        <v>109.76</v>
      </c>
      <c r="Y31" s="62">
        <v>-77.39</v>
      </c>
      <c r="Z31" s="62">
        <v>-17.73</v>
      </c>
      <c r="AA31" s="62">
        <v>-62.2</v>
      </c>
      <c r="AB31" s="62">
        <v>9.26</v>
      </c>
      <c r="AC31" s="62">
        <v>4.2699999999999996</v>
      </c>
      <c r="AD31" s="62">
        <v>1.03</v>
      </c>
      <c r="AE31" s="62">
        <v>6.97</v>
      </c>
      <c r="AF31" s="62">
        <v>4.2699999999999996</v>
      </c>
      <c r="AG31" s="62">
        <v>6118186.04</v>
      </c>
      <c r="AH31" s="62">
        <v>3357404.03</v>
      </c>
      <c r="AI31" s="63"/>
      <c r="AK31" s="64">
        <f t="shared" si="1"/>
        <v>6.97</v>
      </c>
      <c r="AL31" s="65">
        <v>12.28</v>
      </c>
      <c r="AM31" s="66">
        <f t="shared" si="2"/>
        <v>0</v>
      </c>
      <c r="AN31" s="64">
        <f t="shared" si="3"/>
        <v>4.2699999999999996</v>
      </c>
      <c r="AO31" s="65">
        <v>9.91</v>
      </c>
      <c r="AP31" s="66">
        <f t="shared" si="4"/>
        <v>0</v>
      </c>
      <c r="AQ31" s="67">
        <f t="shared" si="5"/>
        <v>1.1499999999999999</v>
      </c>
      <c r="AR31" s="68">
        <f t="shared" si="6"/>
        <v>154.81</v>
      </c>
      <c r="AS31" s="66">
        <f t="shared" si="0"/>
        <v>0</v>
      </c>
      <c r="AT31" s="69">
        <f t="shared" si="7"/>
        <v>100.18</v>
      </c>
      <c r="AU31" s="70">
        <f t="shared" si="8"/>
        <v>0</v>
      </c>
      <c r="AV31" s="68">
        <f t="shared" si="9"/>
        <v>106.03</v>
      </c>
      <c r="AW31" s="70">
        <f t="shared" si="10"/>
        <v>0</v>
      </c>
      <c r="AX31" s="68">
        <f>สูตรข้อมูล!P31</f>
        <v>134.22</v>
      </c>
      <c r="AY31" s="70">
        <f t="shared" si="11"/>
        <v>0</v>
      </c>
      <c r="AZ31" s="68">
        <f t="shared" si="12"/>
        <v>100.59</v>
      </c>
      <c r="BA31" s="70">
        <f t="shared" si="13"/>
        <v>0</v>
      </c>
      <c r="BB31">
        <f t="shared" si="14"/>
        <v>0</v>
      </c>
    </row>
    <row r="32" spans="1:54" x14ac:dyDescent="0.2">
      <c r="B32" s="77"/>
      <c r="C32" s="78" t="s">
        <v>138</v>
      </c>
      <c r="D32" s="79" t="s">
        <v>139</v>
      </c>
      <c r="E32" s="80" t="s">
        <v>76</v>
      </c>
      <c r="F32" s="62">
        <v>3.35</v>
      </c>
      <c r="G32" s="62">
        <v>3.24</v>
      </c>
      <c r="H32" s="62">
        <v>1.95</v>
      </c>
      <c r="I32" s="62">
        <v>0.36</v>
      </c>
      <c r="J32" s="62">
        <v>107290849.01000001</v>
      </c>
      <c r="K32" s="62">
        <v>43405169.100000001</v>
      </c>
      <c r="L32" s="62">
        <v>1.95</v>
      </c>
      <c r="M32" s="62">
        <v>111.6</v>
      </c>
      <c r="N32" s="62">
        <v>67.92</v>
      </c>
      <c r="O32" s="62">
        <v>106.03</v>
      </c>
      <c r="P32" s="62">
        <v>183.94</v>
      </c>
      <c r="Q32" s="62">
        <v>25.03</v>
      </c>
      <c r="R32" s="62">
        <v>18.98</v>
      </c>
      <c r="S32" s="62">
        <v>12.37</v>
      </c>
      <c r="T32" s="62">
        <v>10.27</v>
      </c>
      <c r="U32" s="62">
        <v>3.17</v>
      </c>
      <c r="V32" s="62">
        <v>22.54</v>
      </c>
      <c r="W32" s="62">
        <v>16.64</v>
      </c>
      <c r="X32" s="62">
        <v>100.17</v>
      </c>
      <c r="Y32" s="62">
        <v>-84.16</v>
      </c>
      <c r="Z32" s="62">
        <v>-12.51</v>
      </c>
      <c r="AA32" s="62">
        <v>-56.05</v>
      </c>
      <c r="AB32" s="62">
        <v>23.18</v>
      </c>
      <c r="AC32" s="62">
        <v>17.11</v>
      </c>
      <c r="AD32" s="62">
        <v>1.2</v>
      </c>
      <c r="AE32" s="62">
        <v>21.85</v>
      </c>
      <c r="AF32" s="62">
        <v>17.11</v>
      </c>
      <c r="AG32" s="62">
        <v>56003105.890000001</v>
      </c>
      <c r="AH32" s="62">
        <v>51232038.630000003</v>
      </c>
      <c r="AI32" s="63"/>
      <c r="AK32" s="64">
        <f t="shared" si="1"/>
        <v>21.85</v>
      </c>
      <c r="AL32" s="65">
        <v>10.38</v>
      </c>
      <c r="AM32" s="66">
        <f t="shared" si="2"/>
        <v>1</v>
      </c>
      <c r="AN32" s="64">
        <f t="shared" si="3"/>
        <v>17.11</v>
      </c>
      <c r="AO32" s="65">
        <v>7.45</v>
      </c>
      <c r="AP32" s="66">
        <f t="shared" si="4"/>
        <v>1</v>
      </c>
      <c r="AQ32" s="67">
        <f t="shared" si="5"/>
        <v>1.95</v>
      </c>
      <c r="AR32" s="68">
        <f t="shared" si="6"/>
        <v>111.6</v>
      </c>
      <c r="AS32" s="66">
        <f t="shared" si="0"/>
        <v>0</v>
      </c>
      <c r="AT32" s="69">
        <f t="shared" si="7"/>
        <v>67.92</v>
      </c>
      <c r="AU32" s="70">
        <f t="shared" si="8"/>
        <v>0</v>
      </c>
      <c r="AV32" s="68">
        <f t="shared" si="9"/>
        <v>106.03</v>
      </c>
      <c r="AW32" s="70">
        <f t="shared" si="10"/>
        <v>0</v>
      </c>
      <c r="AX32" s="68">
        <f>สูตรข้อมูล!P32</f>
        <v>183.94</v>
      </c>
      <c r="AY32" s="70">
        <f t="shared" si="11"/>
        <v>0</v>
      </c>
      <c r="AZ32" s="68">
        <f t="shared" si="12"/>
        <v>25.03</v>
      </c>
      <c r="BA32" s="70">
        <f t="shared" si="13"/>
        <v>1</v>
      </c>
      <c r="BB32">
        <f t="shared" si="14"/>
        <v>3</v>
      </c>
    </row>
    <row r="33" spans="2:54" x14ac:dyDescent="0.2">
      <c r="B33" s="77"/>
      <c r="C33" s="78" t="s">
        <v>140</v>
      </c>
      <c r="D33" s="79" t="s">
        <v>141</v>
      </c>
      <c r="E33" s="80" t="s">
        <v>116</v>
      </c>
      <c r="F33" s="62">
        <v>3.09</v>
      </c>
      <c r="G33" s="62">
        <v>2.94</v>
      </c>
      <c r="H33" s="62">
        <v>2.16</v>
      </c>
      <c r="I33" s="62">
        <v>0.25</v>
      </c>
      <c r="J33" s="62">
        <v>330268553.76999998</v>
      </c>
      <c r="K33" s="62">
        <v>181309521.75999999</v>
      </c>
      <c r="L33" s="62">
        <v>2.14</v>
      </c>
      <c r="M33" s="62">
        <v>115.5</v>
      </c>
      <c r="N33" s="62">
        <v>53.22</v>
      </c>
      <c r="O33" s="62">
        <v>125.31</v>
      </c>
      <c r="P33" s="62">
        <v>185.53</v>
      </c>
      <c r="Q33" s="62">
        <v>60.26</v>
      </c>
      <c r="R33" s="62">
        <v>22.45</v>
      </c>
      <c r="S33" s="62">
        <v>14.42</v>
      </c>
      <c r="T33" s="62">
        <v>17.82</v>
      </c>
      <c r="U33" s="62">
        <v>9.5</v>
      </c>
      <c r="V33" s="62">
        <v>30.81</v>
      </c>
      <c r="W33" s="62">
        <v>23.88</v>
      </c>
      <c r="X33" s="62">
        <v>91.38</v>
      </c>
      <c r="Y33" s="62">
        <v>-90.5</v>
      </c>
      <c r="Z33" s="62">
        <v>-8.52</v>
      </c>
      <c r="AA33" s="62">
        <v>-50.02</v>
      </c>
      <c r="AB33" s="62">
        <v>25.29</v>
      </c>
      <c r="AC33" s="62">
        <v>19.600000000000001</v>
      </c>
      <c r="AD33" s="62">
        <v>1.31</v>
      </c>
      <c r="AE33" s="62">
        <v>32.799999999999997</v>
      </c>
      <c r="AF33" s="62">
        <v>19.600000000000001</v>
      </c>
      <c r="AG33" s="62">
        <v>192056210.41999999</v>
      </c>
      <c r="AH33" s="62">
        <v>167843138.90000001</v>
      </c>
      <c r="AI33" s="63"/>
      <c r="AK33" s="64">
        <f t="shared" si="1"/>
        <v>32.799999999999997</v>
      </c>
      <c r="AL33" s="65">
        <v>15.85</v>
      </c>
      <c r="AM33" s="66">
        <f t="shared" si="2"/>
        <v>1</v>
      </c>
      <c r="AN33" s="64">
        <f t="shared" si="3"/>
        <v>19.600000000000001</v>
      </c>
      <c r="AO33" s="65">
        <v>9.86</v>
      </c>
      <c r="AP33" s="66">
        <f t="shared" si="4"/>
        <v>1</v>
      </c>
      <c r="AQ33" s="67">
        <f t="shared" si="5"/>
        <v>2.16</v>
      </c>
      <c r="AR33" s="68">
        <f t="shared" si="6"/>
        <v>115.5</v>
      </c>
      <c r="AS33" s="66">
        <f t="shared" si="0"/>
        <v>0</v>
      </c>
      <c r="AT33" s="69">
        <f t="shared" si="7"/>
        <v>53.22</v>
      </c>
      <c r="AU33" s="70">
        <f t="shared" si="8"/>
        <v>1</v>
      </c>
      <c r="AV33" s="68">
        <f t="shared" si="9"/>
        <v>125.31</v>
      </c>
      <c r="AW33" s="70">
        <f t="shared" si="10"/>
        <v>0</v>
      </c>
      <c r="AX33" s="68">
        <f>สูตรข้อมูล!P33</f>
        <v>185.53</v>
      </c>
      <c r="AY33" s="70">
        <f t="shared" si="11"/>
        <v>0</v>
      </c>
      <c r="AZ33" s="68">
        <f t="shared" si="12"/>
        <v>60.26</v>
      </c>
      <c r="BA33" s="70">
        <f t="shared" si="13"/>
        <v>0</v>
      </c>
      <c r="BB33">
        <f t="shared" si="14"/>
        <v>3</v>
      </c>
    </row>
    <row r="34" spans="2:54" x14ac:dyDescent="0.2">
      <c r="B34" s="77"/>
      <c r="C34" s="78" t="s">
        <v>142</v>
      </c>
      <c r="D34" s="79" t="s">
        <v>143</v>
      </c>
      <c r="E34" s="80" t="s">
        <v>116</v>
      </c>
      <c r="F34" s="62">
        <v>2.5299999999999998</v>
      </c>
      <c r="G34" s="62">
        <v>2.44</v>
      </c>
      <c r="H34" s="62">
        <v>1.47</v>
      </c>
      <c r="I34" s="62">
        <v>0.37</v>
      </c>
      <c r="J34" s="62">
        <v>253049626.43000001</v>
      </c>
      <c r="K34" s="62">
        <v>79643152.890000001</v>
      </c>
      <c r="L34" s="62">
        <v>1.47</v>
      </c>
      <c r="M34" s="62">
        <v>135.53</v>
      </c>
      <c r="N34" s="62">
        <v>140.06</v>
      </c>
      <c r="O34" s="62">
        <v>107.19</v>
      </c>
      <c r="P34" s="62">
        <v>93.15</v>
      </c>
      <c r="Q34" s="62">
        <v>63.61</v>
      </c>
      <c r="R34" s="62">
        <v>29.47</v>
      </c>
      <c r="S34" s="62">
        <v>21.55</v>
      </c>
      <c r="T34" s="62">
        <v>23.47</v>
      </c>
      <c r="U34" s="62">
        <v>15.29</v>
      </c>
      <c r="V34" s="62">
        <v>25.8</v>
      </c>
      <c r="W34" s="62">
        <v>18.8</v>
      </c>
      <c r="X34" s="62">
        <v>94.91</v>
      </c>
      <c r="Y34" s="62">
        <v>-79.94</v>
      </c>
      <c r="Z34" s="62">
        <v>-9.3000000000000007</v>
      </c>
      <c r="AA34" s="62">
        <v>-48.04</v>
      </c>
      <c r="AB34" s="62">
        <v>21.74</v>
      </c>
      <c r="AC34" s="62">
        <v>15.84</v>
      </c>
      <c r="AD34" s="62">
        <v>1.23</v>
      </c>
      <c r="AE34" s="62">
        <v>26.18</v>
      </c>
      <c r="AF34" s="62">
        <v>15.84</v>
      </c>
      <c r="AG34" s="62">
        <v>138735972.91</v>
      </c>
      <c r="AH34" s="62">
        <v>116451448.45</v>
      </c>
      <c r="AI34" s="63"/>
      <c r="AK34" s="64">
        <f t="shared" si="1"/>
        <v>26.18</v>
      </c>
      <c r="AL34" s="65">
        <v>15.85</v>
      </c>
      <c r="AM34" s="66">
        <f t="shared" si="2"/>
        <v>1</v>
      </c>
      <c r="AN34" s="64">
        <f t="shared" si="3"/>
        <v>15.84</v>
      </c>
      <c r="AO34" s="65">
        <v>9.86</v>
      </c>
      <c r="AP34" s="66">
        <f t="shared" si="4"/>
        <v>1</v>
      </c>
      <c r="AQ34" s="67">
        <f t="shared" si="5"/>
        <v>1.47</v>
      </c>
      <c r="AR34" s="68">
        <f t="shared" si="6"/>
        <v>135.53</v>
      </c>
      <c r="AS34" s="66">
        <f t="shared" si="0"/>
        <v>0</v>
      </c>
      <c r="AT34" s="69">
        <f t="shared" si="7"/>
        <v>140.06</v>
      </c>
      <c r="AU34" s="70">
        <f t="shared" si="8"/>
        <v>0</v>
      </c>
      <c r="AV34" s="68">
        <f t="shared" si="9"/>
        <v>107.19</v>
      </c>
      <c r="AW34" s="70">
        <f t="shared" si="10"/>
        <v>0</v>
      </c>
      <c r="AX34" s="68">
        <f>สูตรข้อมูล!P34</f>
        <v>93.15</v>
      </c>
      <c r="AY34" s="70">
        <f t="shared" si="11"/>
        <v>0</v>
      </c>
      <c r="AZ34" s="68">
        <f t="shared" si="12"/>
        <v>63.61</v>
      </c>
      <c r="BA34" s="70">
        <f t="shared" si="13"/>
        <v>0</v>
      </c>
      <c r="BB34">
        <f t="shared" si="14"/>
        <v>2</v>
      </c>
    </row>
    <row r="35" spans="2:54" x14ac:dyDescent="0.2">
      <c r="B35" s="77"/>
      <c r="C35" s="78" t="s">
        <v>144</v>
      </c>
      <c r="D35" s="79" t="s">
        <v>145</v>
      </c>
      <c r="E35" s="80" t="s">
        <v>79</v>
      </c>
      <c r="F35" s="62">
        <v>8.44</v>
      </c>
      <c r="G35" s="62">
        <v>8.09</v>
      </c>
      <c r="H35" s="62">
        <v>7.56</v>
      </c>
      <c r="I35" s="62">
        <v>0.06</v>
      </c>
      <c r="J35" s="62">
        <v>30399675.800000001</v>
      </c>
      <c r="K35" s="62">
        <v>26789888.190000001</v>
      </c>
      <c r="L35" s="62">
        <v>7.56</v>
      </c>
      <c r="M35" s="62">
        <v>79.72</v>
      </c>
      <c r="N35" s="62">
        <v>79.62</v>
      </c>
      <c r="O35" s="62">
        <v>93.7</v>
      </c>
      <c r="P35" s="62">
        <v>34.69</v>
      </c>
      <c r="Q35" s="62">
        <v>122.53</v>
      </c>
      <c r="R35" s="62">
        <v>-9.18</v>
      </c>
      <c r="S35" s="62">
        <v>-17.22</v>
      </c>
      <c r="T35" s="62">
        <v>-13.07</v>
      </c>
      <c r="U35" s="62">
        <v>-22.42</v>
      </c>
      <c r="V35" s="62">
        <v>5.96</v>
      </c>
      <c r="W35" s="62">
        <v>-1.79</v>
      </c>
      <c r="X35" s="62">
        <v>122.81</v>
      </c>
      <c r="Y35" s="62">
        <v>-90.87</v>
      </c>
      <c r="Z35" s="62">
        <v>-8.81</v>
      </c>
      <c r="AA35" s="62">
        <v>-65.069999999999993</v>
      </c>
      <c r="AB35" s="62">
        <v>3.81</v>
      </c>
      <c r="AC35" s="62">
        <v>-1.1399999999999999</v>
      </c>
      <c r="AD35" s="62">
        <v>0.98</v>
      </c>
      <c r="AE35" s="62">
        <v>4.17</v>
      </c>
      <c r="AF35" s="62">
        <v>-1.1399999999999999</v>
      </c>
      <c r="AG35" s="62">
        <v>1480344.58</v>
      </c>
      <c r="AH35" s="62">
        <v>-767223.38</v>
      </c>
      <c r="AI35" s="63"/>
      <c r="AK35" s="64">
        <f t="shared" si="1"/>
        <v>4.17</v>
      </c>
      <c r="AL35" s="65">
        <v>12.28</v>
      </c>
      <c r="AM35" s="66">
        <f t="shared" si="2"/>
        <v>0</v>
      </c>
      <c r="AN35" s="64">
        <f t="shared" si="3"/>
        <v>-1.1399999999999999</v>
      </c>
      <c r="AO35" s="65">
        <v>9.91</v>
      </c>
      <c r="AP35" s="66">
        <f t="shared" si="4"/>
        <v>0</v>
      </c>
      <c r="AQ35" s="67">
        <f t="shared" si="5"/>
        <v>7.56</v>
      </c>
      <c r="AR35" s="68">
        <f t="shared" si="6"/>
        <v>79.72</v>
      </c>
      <c r="AS35" s="66">
        <f t="shared" si="0"/>
        <v>1</v>
      </c>
      <c r="AT35" s="69">
        <f t="shared" si="7"/>
        <v>79.62</v>
      </c>
      <c r="AU35" s="70">
        <f t="shared" si="8"/>
        <v>0</v>
      </c>
      <c r="AV35" s="68">
        <f t="shared" si="9"/>
        <v>93.7</v>
      </c>
      <c r="AW35" s="70">
        <f t="shared" si="10"/>
        <v>0</v>
      </c>
      <c r="AX35" s="68">
        <f>สูตรข้อมูล!P35</f>
        <v>34.69</v>
      </c>
      <c r="AY35" s="70">
        <f t="shared" si="11"/>
        <v>1</v>
      </c>
      <c r="AZ35" s="68">
        <f t="shared" si="12"/>
        <v>122.53</v>
      </c>
      <c r="BA35" s="70">
        <f t="shared" si="13"/>
        <v>0</v>
      </c>
      <c r="BB35">
        <f t="shared" si="14"/>
        <v>2</v>
      </c>
    </row>
    <row r="36" spans="2:54" x14ac:dyDescent="0.2">
      <c r="B36" s="77"/>
      <c r="C36" s="78" t="s">
        <v>146</v>
      </c>
      <c r="D36" s="79" t="s">
        <v>147</v>
      </c>
      <c r="E36" s="80" t="s">
        <v>93</v>
      </c>
      <c r="F36" s="62">
        <v>5.18</v>
      </c>
      <c r="G36" s="62">
        <v>5.13</v>
      </c>
      <c r="H36" s="62">
        <v>3.28</v>
      </c>
      <c r="I36" s="62">
        <v>0.35</v>
      </c>
      <c r="J36" s="62">
        <v>240712365.15000001</v>
      </c>
      <c r="K36" s="62">
        <v>129477798.59</v>
      </c>
      <c r="L36" s="62">
        <v>3.25</v>
      </c>
      <c r="M36" s="62">
        <v>139</v>
      </c>
      <c r="N36" s="62">
        <v>89.75</v>
      </c>
      <c r="O36" s="62">
        <v>116.83</v>
      </c>
      <c r="P36" s="62">
        <v>225.16</v>
      </c>
      <c r="Q36" s="62">
        <v>27.74</v>
      </c>
      <c r="R36" s="62">
        <v>38.56</v>
      </c>
      <c r="S36" s="62">
        <v>35.07</v>
      </c>
      <c r="T36" s="62">
        <v>32.909999999999997</v>
      </c>
      <c r="U36" s="62">
        <v>29.4</v>
      </c>
      <c r="V36" s="62">
        <v>36.56</v>
      </c>
      <c r="W36" s="62">
        <v>33.28</v>
      </c>
      <c r="X36" s="62">
        <v>71.37</v>
      </c>
      <c r="Y36" s="62">
        <v>-85.77</v>
      </c>
      <c r="Z36" s="62">
        <v>-13.13</v>
      </c>
      <c r="AA36" s="62">
        <v>-51.19</v>
      </c>
      <c r="AB36" s="62">
        <v>29.56</v>
      </c>
      <c r="AC36" s="62">
        <v>26.9</v>
      </c>
      <c r="AD36" s="62">
        <v>1.5</v>
      </c>
      <c r="AE36" s="62">
        <v>37.78</v>
      </c>
      <c r="AF36" s="62">
        <v>26.9</v>
      </c>
      <c r="AG36" s="62">
        <v>108422956.12</v>
      </c>
      <c r="AH36" s="62">
        <v>102183396.23</v>
      </c>
      <c r="AI36" s="63"/>
      <c r="AK36" s="64">
        <f t="shared" si="1"/>
        <v>37.78</v>
      </c>
      <c r="AL36" s="65">
        <v>11.77</v>
      </c>
      <c r="AM36" s="66">
        <f t="shared" si="2"/>
        <v>1</v>
      </c>
      <c r="AN36" s="64">
        <f t="shared" si="3"/>
        <v>26.9</v>
      </c>
      <c r="AO36" s="65">
        <v>8.91</v>
      </c>
      <c r="AP36" s="66">
        <f t="shared" si="4"/>
        <v>1</v>
      </c>
      <c r="AQ36" s="67">
        <f t="shared" si="5"/>
        <v>3.28</v>
      </c>
      <c r="AR36" s="68">
        <f t="shared" si="6"/>
        <v>139</v>
      </c>
      <c r="AS36" s="66">
        <f t="shared" si="0"/>
        <v>0</v>
      </c>
      <c r="AT36" s="69">
        <f t="shared" si="7"/>
        <v>89.75</v>
      </c>
      <c r="AU36" s="70">
        <f t="shared" si="8"/>
        <v>0</v>
      </c>
      <c r="AV36" s="68">
        <f t="shared" si="9"/>
        <v>116.83</v>
      </c>
      <c r="AW36" s="70">
        <f t="shared" si="10"/>
        <v>0</v>
      </c>
      <c r="AX36" s="68">
        <f>สูตรข้อมูล!P36</f>
        <v>225.16</v>
      </c>
      <c r="AY36" s="70">
        <f t="shared" si="11"/>
        <v>0</v>
      </c>
      <c r="AZ36" s="68">
        <f t="shared" si="12"/>
        <v>27.74</v>
      </c>
      <c r="BA36" s="70">
        <f t="shared" si="13"/>
        <v>1</v>
      </c>
      <c r="BB36">
        <f t="shared" si="14"/>
        <v>3</v>
      </c>
    </row>
    <row r="37" spans="2:54" x14ac:dyDescent="0.2">
      <c r="B37" s="77"/>
      <c r="C37" s="78" t="s">
        <v>148</v>
      </c>
      <c r="D37" s="79" t="s">
        <v>149</v>
      </c>
      <c r="E37" s="82" t="s">
        <v>86</v>
      </c>
      <c r="F37" s="62">
        <v>6.02</v>
      </c>
      <c r="G37" s="62">
        <v>5.85</v>
      </c>
      <c r="H37" s="62">
        <v>4.43</v>
      </c>
      <c r="I37" s="62">
        <v>0.23</v>
      </c>
      <c r="J37" s="62">
        <v>104315590.98</v>
      </c>
      <c r="K37" s="62">
        <v>71678443.950000003</v>
      </c>
      <c r="L37" s="62">
        <v>4.43</v>
      </c>
      <c r="M37" s="62">
        <v>94.06</v>
      </c>
      <c r="N37" s="62">
        <v>32.020000000000003</v>
      </c>
      <c r="O37" s="62">
        <v>122.4</v>
      </c>
      <c r="P37" s="62">
        <v>164.96</v>
      </c>
      <c r="Q37" s="62">
        <v>49.43</v>
      </c>
      <c r="R37" s="62">
        <v>18.52</v>
      </c>
      <c r="S37" s="62">
        <v>12.57</v>
      </c>
      <c r="T37" s="62">
        <v>14.77</v>
      </c>
      <c r="U37" s="62">
        <v>8.58</v>
      </c>
      <c r="V37" s="62">
        <v>23.92</v>
      </c>
      <c r="W37" s="62">
        <v>18.489999999999998</v>
      </c>
      <c r="X37" s="62">
        <v>92.98</v>
      </c>
      <c r="Y37" s="62">
        <v>-88.79</v>
      </c>
      <c r="Z37" s="62">
        <v>-9.5399999999999991</v>
      </c>
      <c r="AA37" s="62">
        <v>-51.44</v>
      </c>
      <c r="AB37" s="62">
        <v>24.53</v>
      </c>
      <c r="AC37" s="62">
        <v>18.96</v>
      </c>
      <c r="AD37" s="62">
        <v>1.23</v>
      </c>
      <c r="AE37" s="62">
        <v>21.39</v>
      </c>
      <c r="AF37" s="62">
        <v>18.96</v>
      </c>
      <c r="AG37" s="62">
        <v>37122568.340000004</v>
      </c>
      <c r="AH37" s="62">
        <v>36596066.07</v>
      </c>
      <c r="AI37" s="63"/>
      <c r="AK37" s="64">
        <f t="shared" si="1"/>
        <v>21.39</v>
      </c>
      <c r="AL37" s="65">
        <v>12.59</v>
      </c>
      <c r="AM37" s="66">
        <f t="shared" si="2"/>
        <v>1</v>
      </c>
      <c r="AN37" s="64">
        <f t="shared" si="3"/>
        <v>18.96</v>
      </c>
      <c r="AO37" s="65">
        <v>10.43</v>
      </c>
      <c r="AP37" s="66">
        <f t="shared" si="4"/>
        <v>1</v>
      </c>
      <c r="AQ37" s="67">
        <f t="shared" si="5"/>
        <v>4.43</v>
      </c>
      <c r="AR37" s="68">
        <f t="shared" si="6"/>
        <v>94.06</v>
      </c>
      <c r="AS37" s="66">
        <f t="shared" si="0"/>
        <v>0</v>
      </c>
      <c r="AT37" s="69">
        <f t="shared" si="7"/>
        <v>32.020000000000003</v>
      </c>
      <c r="AU37" s="70">
        <f t="shared" si="8"/>
        <v>1</v>
      </c>
      <c r="AV37" s="68">
        <f t="shared" si="9"/>
        <v>122.4</v>
      </c>
      <c r="AW37" s="70">
        <f t="shared" si="10"/>
        <v>0</v>
      </c>
      <c r="AX37" s="68">
        <f>สูตรข้อมูล!P37</f>
        <v>164.96</v>
      </c>
      <c r="AY37" s="70">
        <f t="shared" si="11"/>
        <v>0</v>
      </c>
      <c r="AZ37" s="68">
        <f t="shared" si="12"/>
        <v>49.43</v>
      </c>
      <c r="BA37" s="70">
        <f t="shared" si="13"/>
        <v>1</v>
      </c>
      <c r="BB37">
        <f t="shared" si="14"/>
        <v>4</v>
      </c>
    </row>
    <row r="38" spans="2:54" x14ac:dyDescent="0.2">
      <c r="B38" s="77"/>
      <c r="C38" s="78" t="s">
        <v>150</v>
      </c>
      <c r="D38" s="79" t="s">
        <v>151</v>
      </c>
      <c r="E38" s="80" t="s">
        <v>79</v>
      </c>
      <c r="F38" s="62">
        <v>4.63</v>
      </c>
      <c r="G38" s="62">
        <v>4.42</v>
      </c>
      <c r="H38" s="62">
        <v>2.91</v>
      </c>
      <c r="I38" s="62">
        <v>0.32</v>
      </c>
      <c r="J38" s="62">
        <v>69551578.400000006</v>
      </c>
      <c r="K38" s="62">
        <v>36673376.310000002</v>
      </c>
      <c r="L38" s="62">
        <v>2.91</v>
      </c>
      <c r="M38" s="62">
        <v>159.36000000000001</v>
      </c>
      <c r="N38" s="62">
        <v>27.6</v>
      </c>
      <c r="O38" s="62">
        <v>107.35</v>
      </c>
      <c r="P38" s="62">
        <v>193.86</v>
      </c>
      <c r="Q38" s="62">
        <v>46.28</v>
      </c>
      <c r="R38" s="62">
        <v>31.02</v>
      </c>
      <c r="S38" s="62">
        <v>24.33</v>
      </c>
      <c r="T38" s="62">
        <v>25.23</v>
      </c>
      <c r="U38" s="62">
        <v>17.600000000000001</v>
      </c>
      <c r="V38" s="62">
        <v>32.32</v>
      </c>
      <c r="W38" s="62">
        <v>25.62</v>
      </c>
      <c r="X38" s="62">
        <v>84.83</v>
      </c>
      <c r="Y38" s="62">
        <v>-84.99</v>
      </c>
      <c r="Z38" s="62">
        <v>-12.12</v>
      </c>
      <c r="AA38" s="62">
        <v>-52.57</v>
      </c>
      <c r="AB38" s="62">
        <v>23.69</v>
      </c>
      <c r="AC38" s="62">
        <v>18.78</v>
      </c>
      <c r="AD38" s="62">
        <v>1.34</v>
      </c>
      <c r="AE38" s="62">
        <v>32.32</v>
      </c>
      <c r="AF38" s="62">
        <v>18.78</v>
      </c>
      <c r="AG38" s="62">
        <v>35750082.520000003</v>
      </c>
      <c r="AH38" s="62">
        <v>32318739.91</v>
      </c>
      <c r="AI38" s="63"/>
      <c r="AK38" s="64">
        <f t="shared" si="1"/>
        <v>32.32</v>
      </c>
      <c r="AL38" s="65">
        <v>12.28</v>
      </c>
      <c r="AM38" s="66">
        <f t="shared" si="2"/>
        <v>1</v>
      </c>
      <c r="AN38" s="64">
        <f t="shared" si="3"/>
        <v>18.78</v>
      </c>
      <c r="AO38" s="65">
        <v>9.91</v>
      </c>
      <c r="AP38" s="66">
        <f t="shared" si="4"/>
        <v>1</v>
      </c>
      <c r="AQ38" s="67">
        <f t="shared" si="5"/>
        <v>2.91</v>
      </c>
      <c r="AR38" s="68">
        <f t="shared" si="6"/>
        <v>159.36000000000001</v>
      </c>
      <c r="AS38" s="66">
        <f t="shared" si="0"/>
        <v>0</v>
      </c>
      <c r="AT38" s="69">
        <f t="shared" si="7"/>
        <v>27.6</v>
      </c>
      <c r="AU38" s="70">
        <f t="shared" si="8"/>
        <v>1</v>
      </c>
      <c r="AV38" s="68">
        <f t="shared" si="9"/>
        <v>107.35</v>
      </c>
      <c r="AW38" s="70">
        <f t="shared" si="10"/>
        <v>0</v>
      </c>
      <c r="AX38" s="68">
        <f>สูตรข้อมูล!P38</f>
        <v>193.86</v>
      </c>
      <c r="AY38" s="70">
        <f t="shared" si="11"/>
        <v>0</v>
      </c>
      <c r="AZ38" s="68">
        <f t="shared" si="12"/>
        <v>46.28</v>
      </c>
      <c r="BA38" s="70">
        <f t="shared" si="13"/>
        <v>1</v>
      </c>
      <c r="BB38">
        <f t="shared" si="14"/>
        <v>4</v>
      </c>
    </row>
    <row r="39" spans="2:54" x14ac:dyDescent="0.2">
      <c r="B39" s="83" t="s">
        <v>152</v>
      </c>
      <c r="C39" s="84" t="s">
        <v>153</v>
      </c>
      <c r="D39" s="85" t="s">
        <v>154</v>
      </c>
      <c r="E39" s="86" t="s">
        <v>135</v>
      </c>
      <c r="F39" s="62">
        <v>3.9</v>
      </c>
      <c r="G39" s="62">
        <v>3.75</v>
      </c>
      <c r="H39" s="62">
        <v>2.14</v>
      </c>
      <c r="I39" s="62">
        <v>0.37</v>
      </c>
      <c r="J39" s="62">
        <v>266890230.13</v>
      </c>
      <c r="K39" s="62">
        <v>105708904.34</v>
      </c>
      <c r="L39" s="62">
        <v>2.14</v>
      </c>
      <c r="M39" s="62">
        <v>78.36</v>
      </c>
      <c r="N39" s="62">
        <v>21.21</v>
      </c>
      <c r="O39" s="62">
        <v>173.81</v>
      </c>
      <c r="P39" s="62">
        <v>49.38</v>
      </c>
      <c r="Q39" s="62">
        <v>25.23</v>
      </c>
      <c r="R39" s="62">
        <v>14.12</v>
      </c>
      <c r="S39" s="62">
        <v>5.24</v>
      </c>
      <c r="T39" s="62">
        <v>-8.58</v>
      </c>
      <c r="U39" s="62">
        <v>-18.420000000000002</v>
      </c>
      <c r="V39" s="62">
        <v>17.36</v>
      </c>
      <c r="W39" s="62">
        <v>9.9499999999999993</v>
      </c>
      <c r="X39" s="62">
        <v>119.68</v>
      </c>
      <c r="Y39" s="62">
        <v>-77.16</v>
      </c>
      <c r="Z39" s="62">
        <v>-21.77</v>
      </c>
      <c r="AA39" s="62">
        <v>-45.62</v>
      </c>
      <c r="AB39" s="62">
        <v>17.739999999999998</v>
      </c>
      <c r="AC39" s="62">
        <v>10.17</v>
      </c>
      <c r="AD39" s="62">
        <v>1.1100000000000001</v>
      </c>
      <c r="AE39" s="62">
        <v>12.78</v>
      </c>
      <c r="AF39" s="62">
        <v>10.17</v>
      </c>
      <c r="AG39" s="62">
        <v>96803700.349999994</v>
      </c>
      <c r="AH39" s="62">
        <v>100205609.48</v>
      </c>
      <c r="AI39" s="63"/>
      <c r="AK39" s="64">
        <f t="shared" si="1"/>
        <v>12.78</v>
      </c>
      <c r="AL39" s="65">
        <v>13.74</v>
      </c>
      <c r="AM39" s="66">
        <f t="shared" si="2"/>
        <v>0</v>
      </c>
      <c r="AN39" s="64">
        <f t="shared" si="3"/>
        <v>10.17</v>
      </c>
      <c r="AO39" s="65">
        <v>8.39</v>
      </c>
      <c r="AP39" s="66">
        <f t="shared" si="4"/>
        <v>1</v>
      </c>
      <c r="AQ39" s="67">
        <f t="shared" si="5"/>
        <v>2.14</v>
      </c>
      <c r="AR39" s="68">
        <f t="shared" si="6"/>
        <v>78.36</v>
      </c>
      <c r="AS39" s="66">
        <f t="shared" si="0"/>
        <v>1</v>
      </c>
      <c r="AT39" s="69">
        <f t="shared" si="7"/>
        <v>21.21</v>
      </c>
      <c r="AU39" s="70">
        <f t="shared" si="8"/>
        <v>1</v>
      </c>
      <c r="AV39" s="68">
        <f t="shared" si="9"/>
        <v>173.81</v>
      </c>
      <c r="AW39" s="70">
        <f t="shared" si="10"/>
        <v>0</v>
      </c>
      <c r="AX39" s="68">
        <f>สูตรข้อมูล!P39</f>
        <v>49.38</v>
      </c>
      <c r="AY39" s="70">
        <f t="shared" si="11"/>
        <v>1</v>
      </c>
      <c r="AZ39" s="68">
        <f t="shared" si="12"/>
        <v>25.23</v>
      </c>
      <c r="BA39" s="70">
        <f t="shared" si="13"/>
        <v>1</v>
      </c>
      <c r="BB39">
        <f t="shared" si="14"/>
        <v>5</v>
      </c>
    </row>
    <row r="40" spans="2:54" x14ac:dyDescent="0.2">
      <c r="B40" s="83"/>
      <c r="C40" s="84" t="s">
        <v>155</v>
      </c>
      <c r="D40" s="85" t="s">
        <v>156</v>
      </c>
      <c r="E40" s="86" t="s">
        <v>79</v>
      </c>
      <c r="F40" s="62">
        <v>4.26</v>
      </c>
      <c r="G40" s="62">
        <v>3.8</v>
      </c>
      <c r="H40" s="62">
        <v>2.0699999999999998</v>
      </c>
      <c r="I40" s="62">
        <v>0.41</v>
      </c>
      <c r="J40" s="62">
        <v>28709927.77</v>
      </c>
      <c r="K40" s="62">
        <v>9395081.0299999993</v>
      </c>
      <c r="L40" s="62">
        <v>2.0699999999999998</v>
      </c>
      <c r="M40" s="62">
        <v>59.7</v>
      </c>
      <c r="N40" s="62">
        <v>65.23</v>
      </c>
      <c r="O40" s="62">
        <v>73.03</v>
      </c>
      <c r="P40" s="62">
        <v>166.95</v>
      </c>
      <c r="Q40" s="62">
        <v>62.77</v>
      </c>
      <c r="R40" s="62">
        <v>30.41</v>
      </c>
      <c r="S40" s="62">
        <v>26.93</v>
      </c>
      <c r="T40" s="62">
        <v>6.33</v>
      </c>
      <c r="U40" s="62">
        <v>2.76</v>
      </c>
      <c r="V40" s="62">
        <v>11.88</v>
      </c>
      <c r="W40" s="62">
        <v>8.5299999999999994</v>
      </c>
      <c r="X40" s="62">
        <v>97.57</v>
      </c>
      <c r="Y40" s="62">
        <v>-71.78</v>
      </c>
      <c r="Z40" s="62">
        <v>-27.86</v>
      </c>
      <c r="AA40" s="62">
        <v>-58.91</v>
      </c>
      <c r="AB40" s="62">
        <v>24.05</v>
      </c>
      <c r="AC40" s="62">
        <v>17.27</v>
      </c>
      <c r="AD40" s="62">
        <v>1.0900000000000001</v>
      </c>
      <c r="AE40" s="62">
        <v>11.43</v>
      </c>
      <c r="AF40" s="62">
        <v>17.27</v>
      </c>
      <c r="AG40" s="62">
        <v>12458714.68</v>
      </c>
      <c r="AH40" s="62">
        <v>9920415.1899999995</v>
      </c>
      <c r="AI40" s="63"/>
      <c r="AK40" s="64">
        <f t="shared" si="1"/>
        <v>11.43</v>
      </c>
      <c r="AL40" s="65">
        <v>12.28</v>
      </c>
      <c r="AM40" s="66">
        <f t="shared" si="2"/>
        <v>0</v>
      </c>
      <c r="AN40" s="64">
        <f t="shared" si="3"/>
        <v>17.27</v>
      </c>
      <c r="AO40" s="65">
        <v>9.91</v>
      </c>
      <c r="AP40" s="66">
        <f t="shared" si="4"/>
        <v>1</v>
      </c>
      <c r="AQ40" s="67">
        <f t="shared" si="5"/>
        <v>2.0699999999999998</v>
      </c>
      <c r="AR40" s="68">
        <f t="shared" si="6"/>
        <v>59.7</v>
      </c>
      <c r="AS40" s="66">
        <f t="shared" si="0"/>
        <v>1</v>
      </c>
      <c r="AT40" s="69">
        <f t="shared" si="7"/>
        <v>65.23</v>
      </c>
      <c r="AU40" s="70">
        <f t="shared" si="8"/>
        <v>0</v>
      </c>
      <c r="AV40" s="68">
        <f t="shared" si="9"/>
        <v>73.03</v>
      </c>
      <c r="AW40" s="70">
        <f t="shared" si="10"/>
        <v>0</v>
      </c>
      <c r="AX40" s="68">
        <f>สูตรข้อมูล!P40</f>
        <v>166.95</v>
      </c>
      <c r="AY40" s="70">
        <f t="shared" si="11"/>
        <v>0</v>
      </c>
      <c r="AZ40" s="68">
        <f t="shared" si="12"/>
        <v>62.77</v>
      </c>
      <c r="BA40" s="70">
        <f t="shared" si="13"/>
        <v>0</v>
      </c>
      <c r="BB40">
        <f t="shared" si="14"/>
        <v>2</v>
      </c>
    </row>
    <row r="41" spans="2:54" x14ac:dyDescent="0.2">
      <c r="B41" s="83"/>
      <c r="C41" s="84" t="s">
        <v>157</v>
      </c>
      <c r="D41" s="85" t="s">
        <v>158</v>
      </c>
      <c r="E41" s="87" t="s">
        <v>86</v>
      </c>
      <c r="F41" s="62">
        <v>1.89</v>
      </c>
      <c r="G41" s="62">
        <v>1.74</v>
      </c>
      <c r="H41" s="62">
        <v>1.06</v>
      </c>
      <c r="I41" s="62">
        <v>0.34</v>
      </c>
      <c r="J41" s="62">
        <v>13637462.09</v>
      </c>
      <c r="K41" s="62">
        <v>847321.94</v>
      </c>
      <c r="L41" s="62">
        <v>1.06</v>
      </c>
      <c r="M41" s="62">
        <v>93.61</v>
      </c>
      <c r="N41" s="62">
        <v>45.65</v>
      </c>
      <c r="O41" s="62">
        <v>73.959999999999994</v>
      </c>
      <c r="P41" s="62">
        <v>127.49</v>
      </c>
      <c r="Q41" s="62">
        <v>61.35</v>
      </c>
      <c r="R41" s="62">
        <v>9.16</v>
      </c>
      <c r="S41" s="62">
        <v>4.6500000000000004</v>
      </c>
      <c r="T41" s="62">
        <v>-1.1299999999999999</v>
      </c>
      <c r="U41" s="62">
        <v>-5.78</v>
      </c>
      <c r="V41" s="62">
        <v>8.33</v>
      </c>
      <c r="W41" s="62">
        <v>4.1500000000000004</v>
      </c>
      <c r="X41" s="62">
        <v>106.74</v>
      </c>
      <c r="Y41" s="62">
        <v>-87.14</v>
      </c>
      <c r="Z41" s="62">
        <v>-11.86</v>
      </c>
      <c r="AA41" s="62">
        <v>-56.81</v>
      </c>
      <c r="AB41" s="62">
        <v>20.16</v>
      </c>
      <c r="AC41" s="62">
        <v>10.06</v>
      </c>
      <c r="AD41" s="62">
        <v>1.04</v>
      </c>
      <c r="AE41" s="62">
        <v>4.8600000000000003</v>
      </c>
      <c r="AF41" s="62">
        <v>10.06</v>
      </c>
      <c r="AG41" s="62">
        <v>4886073.4400000004</v>
      </c>
      <c r="AH41" s="62">
        <v>4651799</v>
      </c>
      <c r="AI41" s="63"/>
      <c r="AK41" s="64">
        <f t="shared" si="1"/>
        <v>4.8600000000000003</v>
      </c>
      <c r="AL41" s="65">
        <v>12.59</v>
      </c>
      <c r="AM41" s="66">
        <f t="shared" si="2"/>
        <v>0</v>
      </c>
      <c r="AN41" s="64">
        <f t="shared" si="3"/>
        <v>10.06</v>
      </c>
      <c r="AO41" s="65">
        <v>10.43</v>
      </c>
      <c r="AP41" s="66">
        <f t="shared" si="4"/>
        <v>0</v>
      </c>
      <c r="AQ41" s="67">
        <f t="shared" si="5"/>
        <v>1.06</v>
      </c>
      <c r="AR41" s="68">
        <f t="shared" si="6"/>
        <v>93.61</v>
      </c>
      <c r="AS41" s="66">
        <f t="shared" si="0"/>
        <v>0</v>
      </c>
      <c r="AT41" s="69">
        <f t="shared" si="7"/>
        <v>45.65</v>
      </c>
      <c r="AU41" s="70">
        <f t="shared" si="8"/>
        <v>1</v>
      </c>
      <c r="AV41" s="68">
        <f t="shared" si="9"/>
        <v>73.959999999999994</v>
      </c>
      <c r="AW41" s="70">
        <f t="shared" si="10"/>
        <v>0</v>
      </c>
      <c r="AX41" s="68">
        <f>สูตรข้อมูล!P41</f>
        <v>127.49</v>
      </c>
      <c r="AY41" s="70">
        <f t="shared" si="11"/>
        <v>0</v>
      </c>
      <c r="AZ41" s="68">
        <f t="shared" si="12"/>
        <v>61.35</v>
      </c>
      <c r="BA41" s="70">
        <f t="shared" si="13"/>
        <v>0</v>
      </c>
      <c r="BB41">
        <f t="shared" si="14"/>
        <v>1</v>
      </c>
    </row>
    <row r="42" spans="2:54" x14ac:dyDescent="0.2">
      <c r="B42" s="83"/>
      <c r="C42" s="84" t="s">
        <v>159</v>
      </c>
      <c r="D42" s="85" t="s">
        <v>160</v>
      </c>
      <c r="E42" s="86" t="s">
        <v>79</v>
      </c>
      <c r="F42" s="62">
        <v>5.69</v>
      </c>
      <c r="G42" s="62">
        <v>5.38</v>
      </c>
      <c r="H42" s="62">
        <v>2.89</v>
      </c>
      <c r="I42" s="62">
        <v>0.37</v>
      </c>
      <c r="J42" s="62">
        <v>35384898.020000003</v>
      </c>
      <c r="K42" s="62">
        <v>14253600.85</v>
      </c>
      <c r="L42" s="62">
        <v>2.89</v>
      </c>
      <c r="M42" s="62">
        <v>14.07</v>
      </c>
      <c r="N42" s="62">
        <v>83.07</v>
      </c>
      <c r="O42" s="62">
        <v>84.63</v>
      </c>
      <c r="P42" s="62">
        <v>88.48</v>
      </c>
      <c r="Q42" s="62">
        <v>54.51</v>
      </c>
      <c r="R42" s="62">
        <v>16.27</v>
      </c>
      <c r="S42" s="62">
        <v>12.57</v>
      </c>
      <c r="T42" s="62">
        <v>10.24</v>
      </c>
      <c r="U42" s="62">
        <v>6.24</v>
      </c>
      <c r="V42" s="62">
        <v>16.79</v>
      </c>
      <c r="W42" s="62">
        <v>13.15</v>
      </c>
      <c r="X42" s="62">
        <v>95.46</v>
      </c>
      <c r="Y42" s="62">
        <v>-89.03</v>
      </c>
      <c r="Z42" s="62">
        <v>-9.14</v>
      </c>
      <c r="AA42" s="62">
        <v>-59.61</v>
      </c>
      <c r="AB42" s="62">
        <v>31.28</v>
      </c>
      <c r="AC42" s="62">
        <v>24.5</v>
      </c>
      <c r="AD42" s="62">
        <v>1.1499999999999999</v>
      </c>
      <c r="AE42" s="62">
        <v>15.2</v>
      </c>
      <c r="AF42" s="62">
        <v>24.5</v>
      </c>
      <c r="AG42" s="62">
        <v>15651217.18</v>
      </c>
      <c r="AH42" s="62">
        <v>14878040.32</v>
      </c>
      <c r="AI42" s="63"/>
      <c r="AK42" s="64">
        <f t="shared" si="1"/>
        <v>15.2</v>
      </c>
      <c r="AL42" s="65">
        <v>12.28</v>
      </c>
      <c r="AM42" s="66">
        <f t="shared" si="2"/>
        <v>1</v>
      </c>
      <c r="AN42" s="64">
        <f t="shared" si="3"/>
        <v>24.5</v>
      </c>
      <c r="AO42" s="65">
        <v>9.91</v>
      </c>
      <c r="AP42" s="66">
        <f t="shared" si="4"/>
        <v>1</v>
      </c>
      <c r="AQ42" s="67">
        <f t="shared" si="5"/>
        <v>2.89</v>
      </c>
      <c r="AR42" s="68">
        <f t="shared" si="6"/>
        <v>14.07</v>
      </c>
      <c r="AS42" s="66">
        <f t="shared" si="0"/>
        <v>1</v>
      </c>
      <c r="AT42" s="69">
        <f t="shared" si="7"/>
        <v>83.07</v>
      </c>
      <c r="AU42" s="70">
        <f t="shared" si="8"/>
        <v>0</v>
      </c>
      <c r="AV42" s="68">
        <f t="shared" si="9"/>
        <v>84.63</v>
      </c>
      <c r="AW42" s="70">
        <f t="shared" si="10"/>
        <v>0</v>
      </c>
      <c r="AX42" s="68">
        <f>สูตรข้อมูล!P42</f>
        <v>88.48</v>
      </c>
      <c r="AY42" s="70">
        <f t="shared" si="11"/>
        <v>1</v>
      </c>
      <c r="AZ42" s="68">
        <f t="shared" si="12"/>
        <v>54.51</v>
      </c>
      <c r="BA42" s="70">
        <f t="shared" si="13"/>
        <v>1</v>
      </c>
      <c r="BB42">
        <f t="shared" si="14"/>
        <v>5</v>
      </c>
    </row>
    <row r="43" spans="2:54" x14ac:dyDescent="0.2">
      <c r="B43" s="83"/>
      <c r="C43" s="84" t="s">
        <v>161</v>
      </c>
      <c r="D43" s="85" t="s">
        <v>162</v>
      </c>
      <c r="E43" s="86" t="s">
        <v>79</v>
      </c>
      <c r="F43" s="62">
        <v>6.55</v>
      </c>
      <c r="G43" s="62">
        <v>6.21</v>
      </c>
      <c r="H43" s="62">
        <v>4.0999999999999996</v>
      </c>
      <c r="I43" s="62">
        <v>0.31</v>
      </c>
      <c r="J43" s="62">
        <v>31052665.870000001</v>
      </c>
      <c r="K43" s="62">
        <v>17445438.5</v>
      </c>
      <c r="L43" s="62">
        <v>4.0999999999999996</v>
      </c>
      <c r="M43" s="62">
        <v>48.89</v>
      </c>
      <c r="N43" s="62">
        <v>57.71</v>
      </c>
      <c r="O43" s="62">
        <v>64.37</v>
      </c>
      <c r="P43" s="62">
        <v>103.13</v>
      </c>
      <c r="Q43" s="62">
        <v>87.36</v>
      </c>
      <c r="R43" s="62">
        <v>17.149999999999999</v>
      </c>
      <c r="S43" s="62">
        <v>14.38</v>
      </c>
      <c r="T43" s="62">
        <v>8.41</v>
      </c>
      <c r="U43" s="62">
        <v>5.58</v>
      </c>
      <c r="V43" s="62">
        <v>15.59</v>
      </c>
      <c r="W43" s="62">
        <v>12.96</v>
      </c>
      <c r="X43" s="62">
        <v>96.03</v>
      </c>
      <c r="Y43" s="62">
        <v>-86.69</v>
      </c>
      <c r="Z43" s="62">
        <v>-11.49</v>
      </c>
      <c r="AA43" s="62">
        <v>-65.66</v>
      </c>
      <c r="AB43" s="62">
        <v>32.1</v>
      </c>
      <c r="AC43" s="62">
        <v>26.69</v>
      </c>
      <c r="AD43" s="62">
        <v>1.1499999999999999</v>
      </c>
      <c r="AE43" s="62">
        <v>14.93</v>
      </c>
      <c r="AF43" s="62">
        <v>26.69</v>
      </c>
      <c r="AG43" s="62">
        <v>12997149.439999999</v>
      </c>
      <c r="AH43" s="62">
        <v>12442816.91</v>
      </c>
      <c r="AI43" s="63"/>
      <c r="AK43" s="64">
        <f t="shared" si="1"/>
        <v>14.93</v>
      </c>
      <c r="AL43" s="65">
        <v>12.28</v>
      </c>
      <c r="AM43" s="66">
        <f t="shared" si="2"/>
        <v>1</v>
      </c>
      <c r="AN43" s="64">
        <f t="shared" si="3"/>
        <v>26.69</v>
      </c>
      <c r="AO43" s="65">
        <v>9.91</v>
      </c>
      <c r="AP43" s="66">
        <f t="shared" si="4"/>
        <v>1</v>
      </c>
      <c r="AQ43" s="67">
        <f t="shared" si="5"/>
        <v>4.0999999999999996</v>
      </c>
      <c r="AR43" s="68">
        <f t="shared" si="6"/>
        <v>48.89</v>
      </c>
      <c r="AS43" s="66">
        <f t="shared" si="0"/>
        <v>1</v>
      </c>
      <c r="AT43" s="69">
        <f t="shared" si="7"/>
        <v>57.71</v>
      </c>
      <c r="AU43" s="70">
        <f t="shared" si="8"/>
        <v>1</v>
      </c>
      <c r="AV43" s="68">
        <f t="shared" si="9"/>
        <v>64.37</v>
      </c>
      <c r="AW43" s="70">
        <f t="shared" si="10"/>
        <v>0</v>
      </c>
      <c r="AX43" s="68">
        <f>สูตรข้อมูล!P43</f>
        <v>103.13</v>
      </c>
      <c r="AY43" s="70">
        <f t="shared" si="11"/>
        <v>0</v>
      </c>
      <c r="AZ43" s="68">
        <f t="shared" si="12"/>
        <v>87.36</v>
      </c>
      <c r="BA43" s="70">
        <f t="shared" si="13"/>
        <v>0</v>
      </c>
      <c r="BB43">
        <f t="shared" si="14"/>
        <v>4</v>
      </c>
    </row>
    <row r="44" spans="2:54" x14ac:dyDescent="0.2">
      <c r="B44" s="83"/>
      <c r="C44" s="84" t="s">
        <v>163</v>
      </c>
      <c r="D44" s="85" t="s">
        <v>164</v>
      </c>
      <c r="E44" s="86" t="s">
        <v>125</v>
      </c>
      <c r="F44" s="62">
        <v>4.96</v>
      </c>
      <c r="G44" s="62">
        <v>4.6900000000000004</v>
      </c>
      <c r="H44" s="62">
        <v>4.04</v>
      </c>
      <c r="I44" s="62">
        <v>0.11</v>
      </c>
      <c r="J44" s="62">
        <v>9406138.8699999992</v>
      </c>
      <c r="K44" s="62">
        <v>7225388.0999999996</v>
      </c>
      <c r="L44" s="62">
        <v>4.04</v>
      </c>
      <c r="M44" s="62">
        <v>39.15</v>
      </c>
      <c r="N44" s="62">
        <v>46.77</v>
      </c>
      <c r="O44" s="62">
        <v>86.37</v>
      </c>
      <c r="P44" s="62">
        <v>93.52</v>
      </c>
      <c r="Q44" s="62">
        <v>92.23</v>
      </c>
      <c r="R44" s="62">
        <v>0.12</v>
      </c>
      <c r="S44" s="62">
        <v>-4.25</v>
      </c>
      <c r="T44" s="62">
        <v>-22.6</v>
      </c>
      <c r="U44" s="62">
        <v>-27.16</v>
      </c>
      <c r="V44" s="62">
        <v>-9.18</v>
      </c>
      <c r="W44" s="62">
        <v>-13.25</v>
      </c>
      <c r="X44" s="62">
        <v>129.4</v>
      </c>
      <c r="Y44" s="62">
        <v>-75.849999999999994</v>
      </c>
      <c r="Z44" s="62">
        <v>-22.33</v>
      </c>
      <c r="AA44" s="62">
        <v>-72.11</v>
      </c>
      <c r="AB44" s="62">
        <v>-13.89</v>
      </c>
      <c r="AC44" s="62">
        <v>-20.059999999999999</v>
      </c>
      <c r="AD44" s="62">
        <v>0.88</v>
      </c>
      <c r="AE44" s="62">
        <v>-12.39</v>
      </c>
      <c r="AF44" s="62">
        <v>-20.059999999999999</v>
      </c>
      <c r="AG44" s="62">
        <v>-3155367.48</v>
      </c>
      <c r="AH44" s="62">
        <v>-3855403.71</v>
      </c>
      <c r="AI44" s="63"/>
      <c r="AK44" s="64">
        <f t="shared" si="1"/>
        <v>-12.39</v>
      </c>
      <c r="AL44" s="65">
        <v>11.48</v>
      </c>
      <c r="AM44" s="66">
        <f t="shared" si="2"/>
        <v>0</v>
      </c>
      <c r="AN44" s="64">
        <f t="shared" si="3"/>
        <v>-20.059999999999999</v>
      </c>
      <c r="AO44" s="65">
        <v>4.78</v>
      </c>
      <c r="AP44" s="66">
        <f t="shared" si="4"/>
        <v>0</v>
      </c>
      <c r="AQ44" s="67">
        <f t="shared" si="5"/>
        <v>4.04</v>
      </c>
      <c r="AR44" s="68">
        <f t="shared" si="6"/>
        <v>39.15</v>
      </c>
      <c r="AS44" s="66">
        <f t="shared" si="0"/>
        <v>1</v>
      </c>
      <c r="AT44" s="69">
        <f t="shared" si="7"/>
        <v>46.77</v>
      </c>
      <c r="AU44" s="70">
        <f t="shared" si="8"/>
        <v>1</v>
      </c>
      <c r="AV44" s="68">
        <f t="shared" si="9"/>
        <v>86.37</v>
      </c>
      <c r="AW44" s="70">
        <f t="shared" si="10"/>
        <v>0</v>
      </c>
      <c r="AX44" s="68">
        <f>สูตรข้อมูล!P44</f>
        <v>93.52</v>
      </c>
      <c r="AY44" s="70">
        <f t="shared" si="11"/>
        <v>0</v>
      </c>
      <c r="AZ44" s="68">
        <f t="shared" si="12"/>
        <v>92.23</v>
      </c>
      <c r="BA44" s="70">
        <f t="shared" si="13"/>
        <v>0</v>
      </c>
      <c r="BB44">
        <f t="shared" si="14"/>
        <v>2</v>
      </c>
    </row>
    <row r="45" spans="2:54" x14ac:dyDescent="0.2">
      <c r="B45" s="83"/>
      <c r="C45" s="84" t="s">
        <v>165</v>
      </c>
      <c r="D45" s="85" t="s">
        <v>166</v>
      </c>
      <c r="E45" s="86" t="s">
        <v>79</v>
      </c>
      <c r="F45" s="62">
        <v>5.8</v>
      </c>
      <c r="G45" s="62">
        <v>5.44</v>
      </c>
      <c r="H45" s="62">
        <v>3.51</v>
      </c>
      <c r="I45" s="62">
        <v>0.3</v>
      </c>
      <c r="J45" s="62">
        <v>20050265.350000001</v>
      </c>
      <c r="K45" s="62">
        <v>10430863.91</v>
      </c>
      <c r="L45" s="62">
        <v>3.5</v>
      </c>
      <c r="M45" s="62">
        <v>12.92</v>
      </c>
      <c r="N45" s="62">
        <v>34.590000000000003</v>
      </c>
      <c r="O45" s="62">
        <v>60.89</v>
      </c>
      <c r="P45" s="62">
        <v>136.58000000000001</v>
      </c>
      <c r="Q45" s="62">
        <v>55.14</v>
      </c>
      <c r="R45" s="62">
        <v>5.49</v>
      </c>
      <c r="S45" s="62">
        <v>-1.19</v>
      </c>
      <c r="T45" s="62">
        <v>-9.0399999999999991</v>
      </c>
      <c r="U45" s="62">
        <v>-15.87</v>
      </c>
      <c r="V45" s="62">
        <v>4.2699999999999996</v>
      </c>
      <c r="W45" s="62">
        <v>-1.61</v>
      </c>
      <c r="X45" s="62">
        <v>118.19</v>
      </c>
      <c r="Y45" s="62">
        <v>-81.819999999999993</v>
      </c>
      <c r="Z45" s="62">
        <v>-16.18</v>
      </c>
      <c r="AA45" s="62">
        <v>-63.02</v>
      </c>
      <c r="AB45" s="62">
        <v>5.87</v>
      </c>
      <c r="AC45" s="62">
        <v>-2.21</v>
      </c>
      <c r="AD45" s="62">
        <v>0.98</v>
      </c>
      <c r="AE45" s="62">
        <v>-1.66</v>
      </c>
      <c r="AF45" s="62">
        <v>-2.21</v>
      </c>
      <c r="AG45" s="62">
        <v>-835079.8</v>
      </c>
      <c r="AH45" s="62">
        <v>-939057.1</v>
      </c>
      <c r="AI45" s="63"/>
      <c r="AK45" s="64">
        <f t="shared" si="1"/>
        <v>-1.66</v>
      </c>
      <c r="AL45" s="65">
        <v>12.28</v>
      </c>
      <c r="AM45" s="66">
        <f t="shared" si="2"/>
        <v>0</v>
      </c>
      <c r="AN45" s="64">
        <f t="shared" si="3"/>
        <v>-2.21</v>
      </c>
      <c r="AO45" s="65">
        <v>9.91</v>
      </c>
      <c r="AP45" s="66">
        <f t="shared" si="4"/>
        <v>0</v>
      </c>
      <c r="AQ45" s="67">
        <f t="shared" si="5"/>
        <v>3.51</v>
      </c>
      <c r="AR45" s="68">
        <f t="shared" si="6"/>
        <v>12.92</v>
      </c>
      <c r="AS45" s="66">
        <f t="shared" si="0"/>
        <v>1</v>
      </c>
      <c r="AT45" s="69">
        <f t="shared" si="7"/>
        <v>34.590000000000003</v>
      </c>
      <c r="AU45" s="70">
        <f t="shared" si="8"/>
        <v>1</v>
      </c>
      <c r="AV45" s="68">
        <f t="shared" si="9"/>
        <v>60.89</v>
      </c>
      <c r="AW45" s="70">
        <f t="shared" si="10"/>
        <v>0</v>
      </c>
      <c r="AX45" s="68">
        <f>สูตรข้อมูล!P45</f>
        <v>136.58000000000001</v>
      </c>
      <c r="AY45" s="70">
        <f t="shared" si="11"/>
        <v>0</v>
      </c>
      <c r="AZ45" s="68">
        <f t="shared" si="12"/>
        <v>55.14</v>
      </c>
      <c r="BA45" s="70">
        <f t="shared" si="13"/>
        <v>1</v>
      </c>
      <c r="BB45">
        <f t="shared" si="14"/>
        <v>3</v>
      </c>
    </row>
    <row r="46" spans="2:54" x14ac:dyDescent="0.2">
      <c r="B46" s="88" t="s">
        <v>167</v>
      </c>
      <c r="C46" s="89" t="s">
        <v>168</v>
      </c>
      <c r="D46" s="90" t="s">
        <v>169</v>
      </c>
      <c r="E46" s="91" t="s">
        <v>103</v>
      </c>
      <c r="F46" s="62">
        <v>2.04</v>
      </c>
      <c r="G46" s="62">
        <v>1.85</v>
      </c>
      <c r="H46" s="62">
        <v>1.05</v>
      </c>
      <c r="I46" s="62">
        <v>0.39</v>
      </c>
      <c r="J46" s="62">
        <v>480276240.38999999</v>
      </c>
      <c r="K46" s="62">
        <v>73945949.420000002</v>
      </c>
      <c r="L46" s="62">
        <v>1.05</v>
      </c>
      <c r="M46" s="62">
        <v>122.55</v>
      </c>
      <c r="N46" s="62">
        <v>85.93</v>
      </c>
      <c r="O46" s="62">
        <v>89.5</v>
      </c>
      <c r="P46" s="62">
        <v>148.44</v>
      </c>
      <c r="Q46" s="62">
        <v>49.02</v>
      </c>
      <c r="R46" s="62">
        <v>19.940000000000001</v>
      </c>
      <c r="S46" s="62">
        <v>12.25</v>
      </c>
      <c r="T46" s="62">
        <v>-50.45</v>
      </c>
      <c r="U46" s="62">
        <v>-58.72</v>
      </c>
      <c r="V46" s="62">
        <v>15.07</v>
      </c>
      <c r="W46" s="62">
        <v>10.76</v>
      </c>
      <c r="X46" s="62">
        <v>171.22</v>
      </c>
      <c r="Y46" s="62">
        <v>-49.68</v>
      </c>
      <c r="Z46" s="62">
        <v>-42.94</v>
      </c>
      <c r="AA46" s="62">
        <v>-24.45</v>
      </c>
      <c r="AB46" s="62">
        <v>21.44</v>
      </c>
      <c r="AC46" s="62">
        <v>15.31</v>
      </c>
      <c r="AD46" s="62">
        <v>1.1200000000000001</v>
      </c>
      <c r="AE46" s="62">
        <v>23.58</v>
      </c>
      <c r="AF46" s="62">
        <v>15.31</v>
      </c>
      <c r="AG46" s="62">
        <v>393634681.00999999</v>
      </c>
      <c r="AH46" s="62">
        <v>344800468.24000001</v>
      </c>
      <c r="AI46" s="63"/>
      <c r="AK46" s="64">
        <f t="shared" si="1"/>
        <v>23.58</v>
      </c>
      <c r="AL46" s="65">
        <v>18.149999999999999</v>
      </c>
      <c r="AM46" s="66">
        <f t="shared" si="2"/>
        <v>1</v>
      </c>
      <c r="AN46" s="64">
        <f t="shared" si="3"/>
        <v>15.31</v>
      </c>
      <c r="AO46" s="65">
        <v>11.57</v>
      </c>
      <c r="AP46" s="66">
        <f t="shared" si="4"/>
        <v>1</v>
      </c>
      <c r="AQ46" s="67">
        <f t="shared" si="5"/>
        <v>1.05</v>
      </c>
      <c r="AR46" s="68">
        <f t="shared" si="6"/>
        <v>122.55</v>
      </c>
      <c r="AS46" s="66">
        <f t="shared" si="0"/>
        <v>0</v>
      </c>
      <c r="AT46" s="69">
        <f t="shared" si="7"/>
        <v>85.93</v>
      </c>
      <c r="AU46" s="70">
        <f t="shared" si="8"/>
        <v>0</v>
      </c>
      <c r="AV46" s="68">
        <f t="shared" si="9"/>
        <v>89.5</v>
      </c>
      <c r="AW46" s="70">
        <f t="shared" si="10"/>
        <v>0</v>
      </c>
      <c r="AX46" s="68">
        <f>สูตรข้อมูล!P46</f>
        <v>148.44</v>
      </c>
      <c r="AY46" s="70">
        <f t="shared" si="11"/>
        <v>0</v>
      </c>
      <c r="AZ46" s="68">
        <f t="shared" si="12"/>
        <v>49.02</v>
      </c>
      <c r="BA46" s="70">
        <f t="shared" si="13"/>
        <v>1</v>
      </c>
      <c r="BB46">
        <f t="shared" si="14"/>
        <v>3</v>
      </c>
    </row>
    <row r="47" spans="2:54" s="96" customFormat="1" ht="15" customHeight="1" x14ac:dyDescent="0.2">
      <c r="B47" s="88"/>
      <c r="C47" s="92" t="s">
        <v>170</v>
      </c>
      <c r="D47" s="93" t="s">
        <v>171</v>
      </c>
      <c r="E47" s="94" t="s">
        <v>172</v>
      </c>
      <c r="F47" s="62">
        <v>2.2999999999999998</v>
      </c>
      <c r="G47" s="62">
        <v>2.0699999999999998</v>
      </c>
      <c r="H47" s="62">
        <v>0.83</v>
      </c>
      <c r="I47" s="62">
        <v>0.53</v>
      </c>
      <c r="J47" s="62">
        <v>236642645.31</v>
      </c>
      <c r="K47" s="62">
        <v>-30456219.079999998</v>
      </c>
      <c r="L47" s="62">
        <v>0.83</v>
      </c>
      <c r="M47" s="62">
        <v>127.13</v>
      </c>
      <c r="N47" s="62">
        <v>115.11</v>
      </c>
      <c r="O47" s="62">
        <v>113.68</v>
      </c>
      <c r="P47" s="62">
        <v>196.62</v>
      </c>
      <c r="Q47" s="62">
        <v>87.98</v>
      </c>
      <c r="R47" s="62">
        <v>17.239999999999998</v>
      </c>
      <c r="S47" s="62">
        <v>10.52</v>
      </c>
      <c r="T47" s="62">
        <v>12.69</v>
      </c>
      <c r="U47" s="62">
        <v>5.92</v>
      </c>
      <c r="V47" s="62">
        <v>18.48</v>
      </c>
      <c r="W47" s="62">
        <v>12.21</v>
      </c>
      <c r="X47" s="62">
        <v>94.81</v>
      </c>
      <c r="Y47" s="62">
        <v>-91.99</v>
      </c>
      <c r="Z47" s="62">
        <v>-7.21</v>
      </c>
      <c r="AA47" s="62">
        <v>-56.13</v>
      </c>
      <c r="AB47" s="62">
        <v>18.98</v>
      </c>
      <c r="AC47" s="62">
        <v>12.54</v>
      </c>
      <c r="AD47" s="62">
        <v>1.1399999999999999</v>
      </c>
      <c r="AE47" s="62">
        <v>19.04</v>
      </c>
      <c r="AF47" s="62">
        <v>12.54</v>
      </c>
      <c r="AG47" s="62">
        <v>113312278.84999999</v>
      </c>
      <c r="AH47" s="62">
        <v>78484306.329999998</v>
      </c>
      <c r="AI47" s="95"/>
      <c r="AK47" s="97">
        <f t="shared" si="1"/>
        <v>19.04</v>
      </c>
      <c r="AL47" s="98">
        <v>15.36</v>
      </c>
      <c r="AM47" s="99">
        <f t="shared" si="2"/>
        <v>1</v>
      </c>
      <c r="AN47" s="97">
        <f t="shared" si="3"/>
        <v>12.54</v>
      </c>
      <c r="AO47" s="98">
        <v>8.58</v>
      </c>
      <c r="AP47" s="99">
        <f t="shared" si="4"/>
        <v>1</v>
      </c>
      <c r="AQ47" s="100">
        <f t="shared" si="5"/>
        <v>0.83</v>
      </c>
      <c r="AR47" s="101">
        <f t="shared" si="6"/>
        <v>127.13</v>
      </c>
      <c r="AS47" s="99">
        <f t="shared" si="0"/>
        <v>0</v>
      </c>
      <c r="AT47" s="102">
        <f t="shared" si="7"/>
        <v>115.11</v>
      </c>
      <c r="AU47" s="103">
        <f t="shared" si="8"/>
        <v>0</v>
      </c>
      <c r="AV47" s="101">
        <f t="shared" si="9"/>
        <v>113.68</v>
      </c>
      <c r="AW47" s="103">
        <f t="shared" si="10"/>
        <v>0</v>
      </c>
      <c r="AX47" s="101">
        <f>สูตรข้อมูล!P47</f>
        <v>196.62</v>
      </c>
      <c r="AY47" s="103">
        <f t="shared" si="11"/>
        <v>0</v>
      </c>
      <c r="AZ47" s="101">
        <f t="shared" si="12"/>
        <v>87.98</v>
      </c>
      <c r="BA47" s="103">
        <f t="shared" si="13"/>
        <v>0</v>
      </c>
      <c r="BB47" s="96">
        <f t="shared" si="14"/>
        <v>2</v>
      </c>
    </row>
    <row r="48" spans="2:54" x14ac:dyDescent="0.2">
      <c r="B48" s="88"/>
      <c r="C48" s="89" t="s">
        <v>173</v>
      </c>
      <c r="D48" s="90" t="s">
        <v>174</v>
      </c>
      <c r="E48" s="104" t="s">
        <v>86</v>
      </c>
      <c r="F48" s="62">
        <v>2.0499999999999998</v>
      </c>
      <c r="G48" s="62">
        <v>1.9</v>
      </c>
      <c r="H48" s="62">
        <v>1.1299999999999999</v>
      </c>
      <c r="I48" s="62">
        <v>0.37</v>
      </c>
      <c r="J48" s="62">
        <v>24969980.739999998</v>
      </c>
      <c r="K48" s="62">
        <v>2822719.86</v>
      </c>
      <c r="L48" s="62">
        <v>1.1100000000000001</v>
      </c>
      <c r="M48" s="62">
        <v>104.45</v>
      </c>
      <c r="N48" s="62">
        <v>96.74</v>
      </c>
      <c r="O48" s="62">
        <v>113.57</v>
      </c>
      <c r="P48" s="62">
        <v>205.22</v>
      </c>
      <c r="Q48" s="62">
        <v>55.82</v>
      </c>
      <c r="R48" s="62">
        <v>7.88</v>
      </c>
      <c r="S48" s="62">
        <v>2.9</v>
      </c>
      <c r="T48" s="62">
        <v>-2.46</v>
      </c>
      <c r="U48" s="62">
        <v>-7.69</v>
      </c>
      <c r="V48" s="62">
        <v>5.87</v>
      </c>
      <c r="W48" s="62">
        <v>1.1399999999999999</v>
      </c>
      <c r="X48" s="62">
        <v>109.43</v>
      </c>
      <c r="Y48" s="62">
        <v>-85.09</v>
      </c>
      <c r="Z48" s="62">
        <v>-13.31</v>
      </c>
      <c r="AA48" s="62">
        <v>-56.65</v>
      </c>
      <c r="AB48" s="62">
        <v>8.0399999999999991</v>
      </c>
      <c r="AC48" s="62">
        <v>1.56</v>
      </c>
      <c r="AD48" s="62">
        <v>1.01</v>
      </c>
      <c r="AE48" s="62">
        <v>4.9800000000000004</v>
      </c>
      <c r="AF48" s="62">
        <v>1.56</v>
      </c>
      <c r="AG48" s="62">
        <v>5304771.3</v>
      </c>
      <c r="AH48" s="62">
        <v>1347339.33</v>
      </c>
      <c r="AI48" s="63"/>
      <c r="AK48" s="64">
        <f t="shared" si="1"/>
        <v>4.9800000000000004</v>
      </c>
      <c r="AL48" s="65">
        <v>12.59</v>
      </c>
      <c r="AM48" s="66">
        <f t="shared" si="2"/>
        <v>0</v>
      </c>
      <c r="AN48" s="64">
        <f t="shared" si="3"/>
        <v>1.56</v>
      </c>
      <c r="AO48" s="65">
        <v>10.43</v>
      </c>
      <c r="AP48" s="66">
        <f t="shared" si="4"/>
        <v>0</v>
      </c>
      <c r="AQ48" s="67">
        <f t="shared" si="5"/>
        <v>1.1299999999999999</v>
      </c>
      <c r="AR48" s="68">
        <f t="shared" si="6"/>
        <v>104.45</v>
      </c>
      <c r="AS48" s="66">
        <f t="shared" si="0"/>
        <v>0</v>
      </c>
      <c r="AT48" s="69">
        <f t="shared" si="7"/>
        <v>96.74</v>
      </c>
      <c r="AU48" s="70">
        <f t="shared" si="8"/>
        <v>0</v>
      </c>
      <c r="AV48" s="68">
        <f t="shared" si="9"/>
        <v>113.57</v>
      </c>
      <c r="AW48" s="70">
        <f t="shared" si="10"/>
        <v>0</v>
      </c>
      <c r="AX48" s="68">
        <f>สูตรข้อมูล!P48</f>
        <v>205.22</v>
      </c>
      <c r="AY48" s="70">
        <f t="shared" si="11"/>
        <v>0</v>
      </c>
      <c r="AZ48" s="68">
        <f t="shared" si="12"/>
        <v>55.82</v>
      </c>
      <c r="BA48" s="70">
        <f t="shared" si="13"/>
        <v>1</v>
      </c>
      <c r="BB48">
        <f t="shared" si="14"/>
        <v>1</v>
      </c>
    </row>
    <row r="49" spans="2:54" x14ac:dyDescent="0.2">
      <c r="B49" s="88"/>
      <c r="C49" s="89" t="s">
        <v>175</v>
      </c>
      <c r="D49" s="90" t="s">
        <v>176</v>
      </c>
      <c r="E49" s="91" t="s">
        <v>79</v>
      </c>
      <c r="F49" s="62">
        <v>1.92</v>
      </c>
      <c r="G49" s="62">
        <v>1.77</v>
      </c>
      <c r="H49" s="62">
        <v>0.52</v>
      </c>
      <c r="I49" s="62">
        <v>0.65</v>
      </c>
      <c r="J49" s="62">
        <v>20706327.850000001</v>
      </c>
      <c r="K49" s="62">
        <v>-12928475.33</v>
      </c>
      <c r="L49" s="62">
        <v>0.43</v>
      </c>
      <c r="M49" s="62">
        <v>175.98</v>
      </c>
      <c r="N49" s="62">
        <v>98.05</v>
      </c>
      <c r="O49" s="62">
        <v>134.87</v>
      </c>
      <c r="P49" s="62">
        <v>172.39</v>
      </c>
      <c r="Q49" s="62">
        <v>90.69</v>
      </c>
      <c r="R49" s="62">
        <v>19.47</v>
      </c>
      <c r="S49" s="62">
        <v>15.74</v>
      </c>
      <c r="T49" s="62">
        <v>12.93</v>
      </c>
      <c r="U49" s="62">
        <v>9.01</v>
      </c>
      <c r="V49" s="62">
        <v>21.47</v>
      </c>
      <c r="W49" s="62">
        <v>17.97</v>
      </c>
      <c r="X49" s="62">
        <v>91.8</v>
      </c>
      <c r="Y49" s="62">
        <v>-89.36</v>
      </c>
      <c r="Z49" s="62">
        <v>-9.75</v>
      </c>
      <c r="AA49" s="62">
        <v>-58.76</v>
      </c>
      <c r="AB49" s="62">
        <v>36.18</v>
      </c>
      <c r="AC49" s="62">
        <v>30.28</v>
      </c>
      <c r="AD49" s="62">
        <v>1.22</v>
      </c>
      <c r="AE49" s="62">
        <v>23.02</v>
      </c>
      <c r="AF49" s="62">
        <v>30.28</v>
      </c>
      <c r="AG49" s="62">
        <v>21344674.239999998</v>
      </c>
      <c r="AH49" s="62">
        <v>18651842.390000001</v>
      </c>
      <c r="AI49" s="63"/>
      <c r="AK49" s="64">
        <f t="shared" si="1"/>
        <v>23.02</v>
      </c>
      <c r="AL49" s="65">
        <v>12.28</v>
      </c>
      <c r="AM49" s="66">
        <f t="shared" si="2"/>
        <v>1</v>
      </c>
      <c r="AN49" s="64">
        <f t="shared" si="3"/>
        <v>30.28</v>
      </c>
      <c r="AO49" s="65">
        <v>9.91</v>
      </c>
      <c r="AP49" s="66">
        <f t="shared" si="4"/>
        <v>1</v>
      </c>
      <c r="AQ49" s="67">
        <f t="shared" si="5"/>
        <v>0.52</v>
      </c>
      <c r="AR49" s="68">
        <f t="shared" si="6"/>
        <v>175.98</v>
      </c>
      <c r="AS49" s="66">
        <f t="shared" si="0"/>
        <v>1</v>
      </c>
      <c r="AT49" s="69">
        <f t="shared" si="7"/>
        <v>98.05</v>
      </c>
      <c r="AU49" s="70">
        <f t="shared" si="8"/>
        <v>0</v>
      </c>
      <c r="AV49" s="68">
        <f t="shared" si="9"/>
        <v>134.87</v>
      </c>
      <c r="AW49" s="70">
        <f t="shared" si="10"/>
        <v>0</v>
      </c>
      <c r="AX49" s="68">
        <f>สูตรข้อมูล!P49</f>
        <v>172.39</v>
      </c>
      <c r="AY49" s="70">
        <f t="shared" si="11"/>
        <v>0</v>
      </c>
      <c r="AZ49" s="68">
        <f t="shared" si="12"/>
        <v>90.69</v>
      </c>
      <c r="BA49" s="70">
        <f t="shared" si="13"/>
        <v>0</v>
      </c>
      <c r="BB49">
        <f t="shared" si="14"/>
        <v>3</v>
      </c>
    </row>
    <row r="50" spans="2:54" x14ac:dyDescent="0.2">
      <c r="B50" s="88"/>
      <c r="C50" s="89" t="s">
        <v>177</v>
      </c>
      <c r="D50" s="90" t="s">
        <v>178</v>
      </c>
      <c r="E50" s="104" t="s">
        <v>86</v>
      </c>
      <c r="F50" s="62">
        <v>2.97</v>
      </c>
      <c r="G50" s="62">
        <v>2.88</v>
      </c>
      <c r="H50" s="62">
        <v>1.5</v>
      </c>
      <c r="I50" s="62">
        <v>0.45</v>
      </c>
      <c r="J50" s="62">
        <v>34726683.369999997</v>
      </c>
      <c r="K50" s="62">
        <v>6409279.3499999996</v>
      </c>
      <c r="L50" s="62">
        <v>1.36</v>
      </c>
      <c r="M50" s="62">
        <v>107.75</v>
      </c>
      <c r="N50" s="62">
        <v>65.040000000000006</v>
      </c>
      <c r="O50" s="62">
        <v>73.55</v>
      </c>
      <c r="P50" s="62">
        <v>166.07</v>
      </c>
      <c r="Q50" s="62">
        <v>37.549999999999997</v>
      </c>
      <c r="R50" s="62">
        <v>15.02</v>
      </c>
      <c r="S50" s="62">
        <v>10.64</v>
      </c>
      <c r="T50" s="62">
        <v>10.37</v>
      </c>
      <c r="U50" s="62">
        <v>5.85</v>
      </c>
      <c r="V50" s="62">
        <v>16.79</v>
      </c>
      <c r="W50" s="62">
        <v>12.67</v>
      </c>
      <c r="X50" s="62">
        <v>95.77</v>
      </c>
      <c r="Y50" s="62">
        <v>-90.82</v>
      </c>
      <c r="Z50" s="62">
        <v>-7.49</v>
      </c>
      <c r="AA50" s="62">
        <v>-58.4</v>
      </c>
      <c r="AB50" s="62">
        <v>28.92</v>
      </c>
      <c r="AC50" s="62">
        <v>21.81</v>
      </c>
      <c r="AD50" s="62">
        <v>1.1499999999999999</v>
      </c>
      <c r="AE50" s="62">
        <v>17.260000000000002</v>
      </c>
      <c r="AF50" s="62">
        <v>21.81</v>
      </c>
      <c r="AG50" s="62">
        <v>21196111.609999999</v>
      </c>
      <c r="AH50" s="62">
        <v>17060356.559999999</v>
      </c>
      <c r="AI50" s="63"/>
      <c r="AK50" s="64">
        <f t="shared" si="1"/>
        <v>17.260000000000002</v>
      </c>
      <c r="AL50" s="65">
        <v>12.59</v>
      </c>
      <c r="AM50" s="66">
        <f t="shared" si="2"/>
        <v>1</v>
      </c>
      <c r="AN50" s="64">
        <f t="shared" si="3"/>
        <v>21.81</v>
      </c>
      <c r="AO50" s="65">
        <v>10.43</v>
      </c>
      <c r="AP50" s="66">
        <f t="shared" si="4"/>
        <v>1</v>
      </c>
      <c r="AQ50" s="67">
        <f t="shared" si="5"/>
        <v>1.5</v>
      </c>
      <c r="AR50" s="68">
        <f t="shared" si="6"/>
        <v>107.75</v>
      </c>
      <c r="AS50" s="66">
        <f t="shared" si="0"/>
        <v>0</v>
      </c>
      <c r="AT50" s="69">
        <f t="shared" si="7"/>
        <v>65.040000000000006</v>
      </c>
      <c r="AU50" s="70">
        <f t="shared" si="8"/>
        <v>0</v>
      </c>
      <c r="AV50" s="68">
        <f t="shared" si="9"/>
        <v>73.55</v>
      </c>
      <c r="AW50" s="70">
        <f t="shared" si="10"/>
        <v>0</v>
      </c>
      <c r="AX50" s="68">
        <f>สูตรข้อมูล!P50</f>
        <v>166.07</v>
      </c>
      <c r="AY50" s="70">
        <f t="shared" si="11"/>
        <v>0</v>
      </c>
      <c r="AZ50" s="68">
        <f t="shared" si="12"/>
        <v>37.549999999999997</v>
      </c>
      <c r="BA50" s="70">
        <f t="shared" si="13"/>
        <v>1</v>
      </c>
      <c r="BB50">
        <f t="shared" si="14"/>
        <v>3</v>
      </c>
    </row>
    <row r="51" spans="2:54" x14ac:dyDescent="0.2">
      <c r="B51" s="88"/>
      <c r="C51" s="89" t="s">
        <v>179</v>
      </c>
      <c r="D51" s="90" t="s">
        <v>180</v>
      </c>
      <c r="E51" s="104" t="s">
        <v>86</v>
      </c>
      <c r="F51" s="62">
        <v>1.62</v>
      </c>
      <c r="G51" s="62">
        <v>1.55</v>
      </c>
      <c r="H51" s="62">
        <v>0.64</v>
      </c>
      <c r="I51" s="62">
        <v>0.55000000000000004</v>
      </c>
      <c r="J51" s="62">
        <v>25610206.27</v>
      </c>
      <c r="K51" s="62">
        <v>-19698905.93</v>
      </c>
      <c r="L51" s="62">
        <v>0.52</v>
      </c>
      <c r="M51" s="62">
        <v>134.97</v>
      </c>
      <c r="N51" s="62">
        <v>29.16</v>
      </c>
      <c r="O51" s="62">
        <v>103.22</v>
      </c>
      <c r="P51" s="62">
        <v>172.94</v>
      </c>
      <c r="Q51" s="62">
        <v>34.28</v>
      </c>
      <c r="R51" s="62">
        <v>15.31</v>
      </c>
      <c r="S51" s="62">
        <v>9.8800000000000008</v>
      </c>
      <c r="T51" s="62">
        <v>4.13</v>
      </c>
      <c r="U51" s="62">
        <v>-1.71</v>
      </c>
      <c r="V51" s="62">
        <v>14.46</v>
      </c>
      <c r="W51" s="62">
        <v>9.39</v>
      </c>
      <c r="X51" s="62">
        <v>104.34</v>
      </c>
      <c r="Y51" s="62">
        <v>-83.35</v>
      </c>
      <c r="Z51" s="62">
        <v>-14.13</v>
      </c>
      <c r="AA51" s="62">
        <v>-56.41</v>
      </c>
      <c r="AB51" s="62">
        <v>18.48</v>
      </c>
      <c r="AC51" s="62">
        <v>12</v>
      </c>
      <c r="AD51" s="62">
        <v>1.1000000000000001</v>
      </c>
      <c r="AE51" s="62">
        <v>16</v>
      </c>
      <c r="AF51" s="62">
        <v>12</v>
      </c>
      <c r="AG51" s="62">
        <v>29001081.940000001</v>
      </c>
      <c r="AH51" s="62">
        <v>19590401.280000001</v>
      </c>
      <c r="AI51" s="63"/>
      <c r="AK51" s="64">
        <f t="shared" si="1"/>
        <v>16</v>
      </c>
      <c r="AL51" s="65">
        <v>12.59</v>
      </c>
      <c r="AM51" s="66">
        <f t="shared" si="2"/>
        <v>1</v>
      </c>
      <c r="AN51" s="64">
        <f t="shared" si="3"/>
        <v>12</v>
      </c>
      <c r="AO51" s="65">
        <v>10.43</v>
      </c>
      <c r="AP51" s="66">
        <f t="shared" si="4"/>
        <v>1</v>
      </c>
      <c r="AQ51" s="67">
        <f t="shared" si="5"/>
        <v>0.64</v>
      </c>
      <c r="AR51" s="68">
        <f t="shared" si="6"/>
        <v>134.97</v>
      </c>
      <c r="AS51" s="66">
        <f t="shared" si="0"/>
        <v>1</v>
      </c>
      <c r="AT51" s="69">
        <f t="shared" si="7"/>
        <v>29.16</v>
      </c>
      <c r="AU51" s="70">
        <f t="shared" si="8"/>
        <v>1</v>
      </c>
      <c r="AV51" s="68">
        <f t="shared" si="9"/>
        <v>103.22</v>
      </c>
      <c r="AW51" s="70">
        <f t="shared" si="10"/>
        <v>0</v>
      </c>
      <c r="AX51" s="68">
        <f>สูตรข้อมูล!P51</f>
        <v>172.94</v>
      </c>
      <c r="AY51" s="70">
        <f t="shared" si="11"/>
        <v>0</v>
      </c>
      <c r="AZ51" s="68">
        <f t="shared" si="12"/>
        <v>34.28</v>
      </c>
      <c r="BA51" s="70">
        <f t="shared" si="13"/>
        <v>1</v>
      </c>
      <c r="BB51">
        <f t="shared" si="14"/>
        <v>5</v>
      </c>
    </row>
    <row r="52" spans="2:54" x14ac:dyDescent="0.2">
      <c r="B52" s="88"/>
      <c r="C52" s="89" t="s">
        <v>181</v>
      </c>
      <c r="D52" s="90" t="s">
        <v>182</v>
      </c>
      <c r="E52" s="91" t="s">
        <v>79</v>
      </c>
      <c r="F52" s="62">
        <v>1.58</v>
      </c>
      <c r="G52" s="62">
        <v>1.42</v>
      </c>
      <c r="H52" s="62">
        <v>0.49</v>
      </c>
      <c r="I52" s="62">
        <v>0.59</v>
      </c>
      <c r="J52" s="62">
        <v>11580580.960000001</v>
      </c>
      <c r="K52" s="62">
        <v>-10159286.890000001</v>
      </c>
      <c r="L52" s="62">
        <v>0.49</v>
      </c>
      <c r="M52" s="62">
        <v>202.75</v>
      </c>
      <c r="N52" s="62">
        <v>85.8</v>
      </c>
      <c r="O52" s="62">
        <v>106.21</v>
      </c>
      <c r="P52" s="62">
        <v>121.07</v>
      </c>
      <c r="Q52" s="62">
        <v>101.1</v>
      </c>
      <c r="R52" s="62">
        <v>17.12</v>
      </c>
      <c r="S52" s="62">
        <v>12.81</v>
      </c>
      <c r="T52" s="62">
        <v>6.23</v>
      </c>
      <c r="U52" s="62">
        <v>1.89</v>
      </c>
      <c r="V52" s="62">
        <v>13.61</v>
      </c>
      <c r="W52" s="62">
        <v>9.6199999999999992</v>
      </c>
      <c r="X52" s="62">
        <v>98.55</v>
      </c>
      <c r="Y52" s="62">
        <v>-84.65</v>
      </c>
      <c r="Z52" s="62">
        <v>-14.91</v>
      </c>
      <c r="AA52" s="62">
        <v>-61.48</v>
      </c>
      <c r="AB52" s="62">
        <v>22.41</v>
      </c>
      <c r="AC52" s="62">
        <v>15.84</v>
      </c>
      <c r="AD52" s="62">
        <v>1.1100000000000001</v>
      </c>
      <c r="AE52" s="62">
        <v>13.17</v>
      </c>
      <c r="AF52" s="62">
        <v>15.84</v>
      </c>
      <c r="AG52" s="62">
        <v>9806394.6500000004</v>
      </c>
      <c r="AH52" s="62">
        <v>7814562.25</v>
      </c>
      <c r="AI52" s="63"/>
      <c r="AK52" s="64">
        <f t="shared" si="1"/>
        <v>13.17</v>
      </c>
      <c r="AL52" s="65">
        <v>12.28</v>
      </c>
      <c r="AM52" s="66">
        <f t="shared" si="2"/>
        <v>1</v>
      </c>
      <c r="AN52" s="64">
        <f t="shared" si="3"/>
        <v>15.84</v>
      </c>
      <c r="AO52" s="65">
        <v>9.91</v>
      </c>
      <c r="AP52" s="66">
        <f t="shared" si="4"/>
        <v>1</v>
      </c>
      <c r="AQ52" s="67">
        <f t="shared" si="5"/>
        <v>0.49</v>
      </c>
      <c r="AR52" s="68">
        <f t="shared" si="6"/>
        <v>202.75</v>
      </c>
      <c r="AS52" s="66">
        <f t="shared" si="0"/>
        <v>0</v>
      </c>
      <c r="AT52" s="69">
        <f t="shared" si="7"/>
        <v>85.8</v>
      </c>
      <c r="AU52" s="70">
        <f t="shared" si="8"/>
        <v>0</v>
      </c>
      <c r="AV52" s="68">
        <f t="shared" si="9"/>
        <v>106.21</v>
      </c>
      <c r="AW52" s="70">
        <f t="shared" si="10"/>
        <v>0</v>
      </c>
      <c r="AX52" s="68">
        <f>สูตรข้อมูล!P52</f>
        <v>121.07</v>
      </c>
      <c r="AY52" s="70">
        <f t="shared" si="11"/>
        <v>0</v>
      </c>
      <c r="AZ52" s="68">
        <f t="shared" si="12"/>
        <v>101.1</v>
      </c>
      <c r="BA52" s="70">
        <f t="shared" si="13"/>
        <v>0</v>
      </c>
      <c r="BB52">
        <f t="shared" si="14"/>
        <v>2</v>
      </c>
    </row>
    <row r="53" spans="2:54" x14ac:dyDescent="0.2">
      <c r="B53" s="105" t="s">
        <v>183</v>
      </c>
      <c r="C53" s="106" t="s">
        <v>184</v>
      </c>
      <c r="D53" s="107" t="s">
        <v>185</v>
      </c>
      <c r="E53" s="108" t="s">
        <v>103</v>
      </c>
      <c r="F53" s="62">
        <v>3.56</v>
      </c>
      <c r="G53" s="62">
        <v>3.25</v>
      </c>
      <c r="H53" s="62">
        <v>2.27</v>
      </c>
      <c r="I53" s="62">
        <v>0.27</v>
      </c>
      <c r="J53" s="62">
        <v>998499542.24000001</v>
      </c>
      <c r="K53" s="62">
        <v>502234915.42000002</v>
      </c>
      <c r="L53" s="62">
        <v>2.27</v>
      </c>
      <c r="M53" s="62">
        <v>7.31</v>
      </c>
      <c r="N53" s="62">
        <v>90.9</v>
      </c>
      <c r="O53" s="62">
        <v>32.54</v>
      </c>
      <c r="P53" s="62">
        <v>97.76</v>
      </c>
      <c r="Q53" s="62">
        <v>46.03</v>
      </c>
      <c r="R53" s="62">
        <v>13.39</v>
      </c>
      <c r="S53" s="62">
        <v>9.3699999999999992</v>
      </c>
      <c r="T53" s="62">
        <v>8.7100000000000009</v>
      </c>
      <c r="U53" s="62">
        <v>4.09</v>
      </c>
      <c r="V53" s="62">
        <v>17.29</v>
      </c>
      <c r="W53" s="62">
        <v>13.21</v>
      </c>
      <c r="X53" s="62">
        <v>98.08</v>
      </c>
      <c r="Y53" s="62">
        <v>-88.17</v>
      </c>
      <c r="Z53" s="62">
        <v>-9.57</v>
      </c>
      <c r="AA53" s="62">
        <v>-35.58</v>
      </c>
      <c r="AB53" s="62">
        <v>15.06</v>
      </c>
      <c r="AC53" s="62">
        <v>11.5</v>
      </c>
      <c r="AD53" s="62">
        <v>1.1499999999999999</v>
      </c>
      <c r="AE53" s="62">
        <v>16.36</v>
      </c>
      <c r="AF53" s="62">
        <v>11.5</v>
      </c>
      <c r="AG53" s="62">
        <v>359039627.10000002</v>
      </c>
      <c r="AH53" s="62">
        <v>327495088.66000003</v>
      </c>
      <c r="AI53" s="63"/>
      <c r="AK53" s="64">
        <f t="shared" si="1"/>
        <v>16.36</v>
      </c>
      <c r="AL53" s="65">
        <v>18.149999999999999</v>
      </c>
      <c r="AM53" s="66">
        <f t="shared" si="2"/>
        <v>0</v>
      </c>
      <c r="AN53" s="64">
        <f t="shared" si="3"/>
        <v>11.5</v>
      </c>
      <c r="AO53" s="65">
        <v>11.57</v>
      </c>
      <c r="AP53" s="66">
        <f t="shared" si="4"/>
        <v>0</v>
      </c>
      <c r="AQ53" s="67">
        <f t="shared" si="5"/>
        <v>2.27</v>
      </c>
      <c r="AR53" s="68">
        <f t="shared" si="6"/>
        <v>7.31</v>
      </c>
      <c r="AS53" s="66">
        <f t="shared" si="0"/>
        <v>1</v>
      </c>
      <c r="AT53" s="69">
        <f t="shared" si="7"/>
        <v>90.9</v>
      </c>
      <c r="AU53" s="70">
        <f t="shared" si="8"/>
        <v>0</v>
      </c>
      <c r="AV53" s="68">
        <f t="shared" si="9"/>
        <v>32.54</v>
      </c>
      <c r="AW53" s="70">
        <f t="shared" si="10"/>
        <v>1</v>
      </c>
      <c r="AX53" s="68">
        <f>สูตรข้อมูล!P53</f>
        <v>97.76</v>
      </c>
      <c r="AY53" s="70">
        <f t="shared" si="11"/>
        <v>0</v>
      </c>
      <c r="AZ53" s="68">
        <f t="shared" si="12"/>
        <v>46.03</v>
      </c>
      <c r="BA53" s="70">
        <f t="shared" si="13"/>
        <v>1</v>
      </c>
      <c r="BB53">
        <f t="shared" si="14"/>
        <v>3</v>
      </c>
    </row>
    <row r="54" spans="2:54" ht="38.25" x14ac:dyDescent="0.2">
      <c r="B54" s="105"/>
      <c r="C54" s="106" t="s">
        <v>186</v>
      </c>
      <c r="D54" s="107" t="s">
        <v>187</v>
      </c>
      <c r="E54" s="108" t="s">
        <v>188</v>
      </c>
      <c r="F54" s="62">
        <v>1.32</v>
      </c>
      <c r="G54" s="62">
        <v>1.21</v>
      </c>
      <c r="H54" s="62">
        <v>0.28000000000000003</v>
      </c>
      <c r="I54" s="62">
        <v>0.67</v>
      </c>
      <c r="J54" s="62">
        <v>45027905.299999997</v>
      </c>
      <c r="K54" s="62">
        <v>-98505232.590000004</v>
      </c>
      <c r="L54" s="62">
        <v>0.28000000000000003</v>
      </c>
      <c r="M54" s="62">
        <v>329.18</v>
      </c>
      <c r="N54" s="62">
        <v>64.430000000000007</v>
      </c>
      <c r="O54" s="62">
        <v>89.81</v>
      </c>
      <c r="P54" s="62">
        <v>336.33</v>
      </c>
      <c r="Q54" s="62">
        <v>53.29</v>
      </c>
      <c r="R54" s="62">
        <v>16.489999999999998</v>
      </c>
      <c r="S54" s="62">
        <v>4.96</v>
      </c>
      <c r="T54" s="62">
        <v>12.82</v>
      </c>
      <c r="U54" s="62">
        <v>0.99</v>
      </c>
      <c r="V54" s="62">
        <v>25.21</v>
      </c>
      <c r="W54" s="62">
        <v>15.26</v>
      </c>
      <c r="X54" s="62">
        <v>100.8</v>
      </c>
      <c r="Y54" s="62">
        <v>-91.1</v>
      </c>
      <c r="Z54" s="62">
        <v>-6.98</v>
      </c>
      <c r="AA54" s="62">
        <v>-51.92</v>
      </c>
      <c r="AB54" s="62">
        <v>17.88</v>
      </c>
      <c r="AC54" s="62">
        <v>10.82</v>
      </c>
      <c r="AD54" s="62">
        <v>1.18</v>
      </c>
      <c r="AE54" s="62">
        <v>24.57</v>
      </c>
      <c r="AF54" s="62">
        <v>10.82</v>
      </c>
      <c r="AG54" s="62">
        <v>105855264.14</v>
      </c>
      <c r="AH54" s="62">
        <v>78215453.430000007</v>
      </c>
      <c r="AI54" s="63"/>
      <c r="AK54" s="64">
        <f t="shared" si="1"/>
        <v>24.57</v>
      </c>
      <c r="AL54" s="65">
        <v>16.89</v>
      </c>
      <c r="AM54" s="66">
        <f t="shared" si="2"/>
        <v>1</v>
      </c>
      <c r="AN54" s="64">
        <f t="shared" si="3"/>
        <v>10.82</v>
      </c>
      <c r="AO54" s="65">
        <v>8.85</v>
      </c>
      <c r="AP54" s="66">
        <f t="shared" si="4"/>
        <v>1</v>
      </c>
      <c r="AQ54" s="67">
        <f t="shared" si="5"/>
        <v>0.28000000000000003</v>
      </c>
      <c r="AR54" s="68">
        <f t="shared" si="6"/>
        <v>329.18</v>
      </c>
      <c r="AS54" s="66">
        <f t="shared" si="0"/>
        <v>0</v>
      </c>
      <c r="AT54" s="69">
        <f t="shared" si="7"/>
        <v>64.430000000000007</v>
      </c>
      <c r="AU54" s="70">
        <f t="shared" si="8"/>
        <v>0</v>
      </c>
      <c r="AV54" s="68">
        <f t="shared" si="9"/>
        <v>89.81</v>
      </c>
      <c r="AW54" s="70">
        <f t="shared" si="10"/>
        <v>0</v>
      </c>
      <c r="AX54" s="68">
        <f>สูตรข้อมูล!P54</f>
        <v>336.33</v>
      </c>
      <c r="AY54" s="70">
        <f t="shared" si="11"/>
        <v>0</v>
      </c>
      <c r="AZ54" s="68">
        <f t="shared" si="12"/>
        <v>53.29</v>
      </c>
      <c r="BA54" s="70">
        <f t="shared" si="13"/>
        <v>1</v>
      </c>
      <c r="BB54">
        <f t="shared" si="14"/>
        <v>3</v>
      </c>
    </row>
    <row r="55" spans="2:54" x14ac:dyDescent="0.2">
      <c r="B55" s="105"/>
      <c r="C55" s="106" t="s">
        <v>189</v>
      </c>
      <c r="D55" s="107" t="s">
        <v>190</v>
      </c>
      <c r="E55" s="108" t="s">
        <v>76</v>
      </c>
      <c r="F55" s="62">
        <v>2.97</v>
      </c>
      <c r="G55" s="62">
        <v>2.85</v>
      </c>
      <c r="H55" s="62">
        <v>1.52</v>
      </c>
      <c r="I55" s="62">
        <v>0.37</v>
      </c>
      <c r="J55" s="62">
        <v>57371913.920000002</v>
      </c>
      <c r="K55" s="62">
        <v>15055390.09</v>
      </c>
      <c r="L55" s="62">
        <v>1.52</v>
      </c>
      <c r="M55" s="62">
        <v>70.849999999999994</v>
      </c>
      <c r="N55" s="62">
        <v>76.8</v>
      </c>
      <c r="O55" s="62">
        <v>78.33</v>
      </c>
      <c r="P55" s="62">
        <v>243.42</v>
      </c>
      <c r="Q55" s="62">
        <v>36.61</v>
      </c>
      <c r="R55" s="62">
        <v>8.3800000000000008</v>
      </c>
      <c r="S55" s="62">
        <v>-3.29</v>
      </c>
      <c r="T55" s="62">
        <v>3.76</v>
      </c>
      <c r="U55" s="62">
        <v>-8.0500000000000007</v>
      </c>
      <c r="V55" s="62">
        <v>15.83</v>
      </c>
      <c r="W55" s="62">
        <v>5.7</v>
      </c>
      <c r="X55" s="62">
        <v>109.93</v>
      </c>
      <c r="Y55" s="62">
        <v>-90.68</v>
      </c>
      <c r="Z55" s="62">
        <v>-7.61</v>
      </c>
      <c r="AA55" s="62">
        <v>-53.84</v>
      </c>
      <c r="AB55" s="62">
        <v>10.41</v>
      </c>
      <c r="AC55" s="62">
        <v>3.75</v>
      </c>
      <c r="AD55" s="62">
        <v>1.06</v>
      </c>
      <c r="AE55" s="62">
        <v>16.43</v>
      </c>
      <c r="AF55" s="62">
        <v>3.75</v>
      </c>
      <c r="AG55" s="62">
        <v>26778795.399999999</v>
      </c>
      <c r="AH55" s="62">
        <v>10826455.65</v>
      </c>
      <c r="AI55" s="63"/>
      <c r="AK55" s="64">
        <f t="shared" si="1"/>
        <v>16.43</v>
      </c>
      <c r="AL55" s="65">
        <v>10.38</v>
      </c>
      <c r="AM55" s="66">
        <f t="shared" si="2"/>
        <v>1</v>
      </c>
      <c r="AN55" s="64">
        <f t="shared" si="3"/>
        <v>3.75</v>
      </c>
      <c r="AO55" s="65">
        <v>7.45</v>
      </c>
      <c r="AP55" s="66">
        <f t="shared" si="4"/>
        <v>0</v>
      </c>
      <c r="AQ55" s="67">
        <f t="shared" si="5"/>
        <v>1.52</v>
      </c>
      <c r="AR55" s="68">
        <f t="shared" si="6"/>
        <v>70.849999999999994</v>
      </c>
      <c r="AS55" s="66">
        <f t="shared" si="0"/>
        <v>1</v>
      </c>
      <c r="AT55" s="69">
        <f t="shared" si="7"/>
        <v>76.8</v>
      </c>
      <c r="AU55" s="70">
        <f t="shared" si="8"/>
        <v>0</v>
      </c>
      <c r="AV55" s="68">
        <f t="shared" si="9"/>
        <v>78.33</v>
      </c>
      <c r="AW55" s="70">
        <f t="shared" si="10"/>
        <v>0</v>
      </c>
      <c r="AX55" s="68">
        <f>สูตรข้อมูล!P55</f>
        <v>243.42</v>
      </c>
      <c r="AY55" s="70">
        <f t="shared" si="11"/>
        <v>0</v>
      </c>
      <c r="AZ55" s="68">
        <f t="shared" si="12"/>
        <v>36.61</v>
      </c>
      <c r="BA55" s="70">
        <f t="shared" si="13"/>
        <v>1</v>
      </c>
      <c r="BB55">
        <f t="shared" si="14"/>
        <v>3</v>
      </c>
    </row>
    <row r="56" spans="2:54" x14ac:dyDescent="0.2">
      <c r="B56" s="105"/>
      <c r="C56" s="106" t="s">
        <v>191</v>
      </c>
      <c r="D56" s="107" t="s">
        <v>192</v>
      </c>
      <c r="E56" s="109" t="s">
        <v>172</v>
      </c>
      <c r="F56" s="62">
        <v>2.74</v>
      </c>
      <c r="G56" s="62">
        <v>2.58</v>
      </c>
      <c r="H56" s="62">
        <v>0.48</v>
      </c>
      <c r="I56" s="62">
        <v>0.77</v>
      </c>
      <c r="J56" s="62">
        <v>197080891.33000001</v>
      </c>
      <c r="K56" s="62">
        <v>-59700604.840000004</v>
      </c>
      <c r="L56" s="62">
        <v>0.47</v>
      </c>
      <c r="M56" s="62">
        <v>144.71</v>
      </c>
      <c r="N56" s="62">
        <v>367.41</v>
      </c>
      <c r="O56" s="62">
        <v>80.73</v>
      </c>
      <c r="P56" s="62">
        <v>394.45</v>
      </c>
      <c r="Q56" s="62">
        <v>60.1</v>
      </c>
      <c r="R56" s="62">
        <v>19.579999999999998</v>
      </c>
      <c r="S56" s="62">
        <v>10.85</v>
      </c>
      <c r="T56" s="62">
        <v>12.73</v>
      </c>
      <c r="U56" s="62">
        <v>3.66</v>
      </c>
      <c r="V56" s="62">
        <v>25.62</v>
      </c>
      <c r="W56" s="62">
        <v>17.95</v>
      </c>
      <c r="X56" s="62">
        <v>97.03</v>
      </c>
      <c r="Y56" s="62">
        <v>-88.91</v>
      </c>
      <c r="Z56" s="62">
        <v>-10.38</v>
      </c>
      <c r="AA56" s="62">
        <v>-49.01</v>
      </c>
      <c r="AB56" s="62">
        <v>31.11</v>
      </c>
      <c r="AC56" s="62">
        <v>21.8</v>
      </c>
      <c r="AD56" s="62">
        <v>1.22</v>
      </c>
      <c r="AE56" s="62">
        <v>22.93</v>
      </c>
      <c r="AF56" s="62">
        <v>21.8</v>
      </c>
      <c r="AG56" s="62">
        <v>117978594.87</v>
      </c>
      <c r="AH56" s="62">
        <v>109222114.28</v>
      </c>
      <c r="AI56" s="63"/>
      <c r="AK56" s="64">
        <f t="shared" si="1"/>
        <v>22.93</v>
      </c>
      <c r="AL56" s="65">
        <v>15.36</v>
      </c>
      <c r="AM56" s="66">
        <f t="shared" si="2"/>
        <v>1</v>
      </c>
      <c r="AN56" s="64">
        <f t="shared" si="3"/>
        <v>21.8</v>
      </c>
      <c r="AO56" s="65">
        <v>8.58</v>
      </c>
      <c r="AP56" s="66">
        <f t="shared" si="4"/>
        <v>1</v>
      </c>
      <c r="AQ56" s="67">
        <f t="shared" si="5"/>
        <v>0.48</v>
      </c>
      <c r="AR56" s="68">
        <f t="shared" si="6"/>
        <v>144.71</v>
      </c>
      <c r="AS56" s="66">
        <f t="shared" si="0"/>
        <v>1</v>
      </c>
      <c r="AT56" s="69">
        <f t="shared" si="7"/>
        <v>367.41</v>
      </c>
      <c r="AU56" s="70">
        <f t="shared" si="8"/>
        <v>0</v>
      </c>
      <c r="AV56" s="68">
        <f t="shared" si="9"/>
        <v>80.73</v>
      </c>
      <c r="AW56" s="70">
        <f t="shared" si="10"/>
        <v>0</v>
      </c>
      <c r="AX56" s="68">
        <f>สูตรข้อมูล!P56</f>
        <v>394.45</v>
      </c>
      <c r="AY56" s="70">
        <f t="shared" si="11"/>
        <v>0</v>
      </c>
      <c r="AZ56" s="68">
        <f t="shared" si="12"/>
        <v>60.1</v>
      </c>
      <c r="BA56" s="70">
        <f t="shared" si="13"/>
        <v>0</v>
      </c>
      <c r="BB56">
        <f t="shared" si="14"/>
        <v>3</v>
      </c>
    </row>
    <row r="57" spans="2:54" x14ac:dyDescent="0.2">
      <c r="B57" s="105"/>
      <c r="C57" s="106" t="s">
        <v>193</v>
      </c>
      <c r="D57" s="107" t="s">
        <v>194</v>
      </c>
      <c r="E57" s="108" t="s">
        <v>79</v>
      </c>
      <c r="F57" s="62">
        <v>1.94</v>
      </c>
      <c r="G57" s="62">
        <v>1.84</v>
      </c>
      <c r="H57" s="62">
        <v>0.4</v>
      </c>
      <c r="I57" s="62">
        <v>0.69</v>
      </c>
      <c r="J57" s="62">
        <v>31910712.57</v>
      </c>
      <c r="K57" s="62">
        <v>-20364390.52</v>
      </c>
      <c r="L57" s="62">
        <v>0.4</v>
      </c>
      <c r="M57" s="62">
        <v>121.86</v>
      </c>
      <c r="N57" s="62">
        <v>115.67</v>
      </c>
      <c r="O57" s="62">
        <v>69.53</v>
      </c>
      <c r="P57" s="62">
        <v>237.24</v>
      </c>
      <c r="Q57" s="62">
        <v>66.010000000000005</v>
      </c>
      <c r="R57" s="62">
        <v>13.98</v>
      </c>
      <c r="S57" s="62">
        <v>9.3699999999999992</v>
      </c>
      <c r="T57" s="62">
        <v>7.12</v>
      </c>
      <c r="U57" s="62">
        <v>2.23</v>
      </c>
      <c r="V57" s="62">
        <v>21.19</v>
      </c>
      <c r="W57" s="62">
        <v>17.170000000000002</v>
      </c>
      <c r="X57" s="62">
        <v>100.59</v>
      </c>
      <c r="Y57" s="62">
        <v>-86.29</v>
      </c>
      <c r="Z57" s="62">
        <v>-10.75</v>
      </c>
      <c r="AA57" s="62">
        <v>-51.7</v>
      </c>
      <c r="AB57" s="62">
        <v>32.56</v>
      </c>
      <c r="AC57" s="62">
        <v>26.39</v>
      </c>
      <c r="AD57" s="62">
        <v>1.21</v>
      </c>
      <c r="AE57" s="62">
        <v>19.41</v>
      </c>
      <c r="AF57" s="62">
        <v>26.39</v>
      </c>
      <c r="AG57" s="62">
        <v>27527834.329999998</v>
      </c>
      <c r="AH57" s="62">
        <v>29576945.449999999</v>
      </c>
      <c r="AI57" s="63"/>
      <c r="AK57" s="64">
        <f t="shared" si="1"/>
        <v>19.41</v>
      </c>
      <c r="AL57" s="65">
        <v>12.28</v>
      </c>
      <c r="AM57" s="66">
        <f t="shared" si="2"/>
        <v>1</v>
      </c>
      <c r="AN57" s="64">
        <f t="shared" si="3"/>
        <v>26.39</v>
      </c>
      <c r="AO57" s="65">
        <v>9.91</v>
      </c>
      <c r="AP57" s="66">
        <f t="shared" si="4"/>
        <v>1</v>
      </c>
      <c r="AQ57" s="67">
        <f t="shared" si="5"/>
        <v>0.4</v>
      </c>
      <c r="AR57" s="68">
        <f t="shared" si="6"/>
        <v>121.86</v>
      </c>
      <c r="AS57" s="66">
        <f t="shared" si="0"/>
        <v>1</v>
      </c>
      <c r="AT57" s="69">
        <f t="shared" si="7"/>
        <v>115.67</v>
      </c>
      <c r="AU57" s="70">
        <f t="shared" si="8"/>
        <v>0</v>
      </c>
      <c r="AV57" s="68">
        <f t="shared" si="9"/>
        <v>69.53</v>
      </c>
      <c r="AW57" s="70">
        <f t="shared" si="10"/>
        <v>0</v>
      </c>
      <c r="AX57" s="68">
        <f>สูตรข้อมูล!P57</f>
        <v>237.24</v>
      </c>
      <c r="AY57" s="70">
        <f t="shared" si="11"/>
        <v>0</v>
      </c>
      <c r="AZ57" s="68">
        <f t="shared" si="12"/>
        <v>66.010000000000005</v>
      </c>
      <c r="BA57" s="70">
        <f t="shared" si="13"/>
        <v>0</v>
      </c>
      <c r="BB57">
        <f t="shared" si="14"/>
        <v>3</v>
      </c>
    </row>
    <row r="58" spans="2:54" x14ac:dyDescent="0.2">
      <c r="B58" s="105"/>
      <c r="C58" s="106" t="s">
        <v>195</v>
      </c>
      <c r="D58" s="107">
        <v>10831</v>
      </c>
      <c r="E58" s="110" t="s">
        <v>86</v>
      </c>
      <c r="F58" s="62">
        <v>5.46</v>
      </c>
      <c r="G58" s="62">
        <v>5.31</v>
      </c>
      <c r="H58" s="62">
        <v>2.54</v>
      </c>
      <c r="I58" s="62">
        <v>0.5</v>
      </c>
      <c r="J58" s="62">
        <v>150439378.25999999</v>
      </c>
      <c r="K58" s="62">
        <v>52118998.399999999</v>
      </c>
      <c r="L58" s="62">
        <v>2.54</v>
      </c>
      <c r="M58" s="62">
        <v>168.75</v>
      </c>
      <c r="N58" s="62">
        <v>125.99</v>
      </c>
      <c r="O58" s="62">
        <v>344.81</v>
      </c>
      <c r="P58" s="62">
        <v>238.62</v>
      </c>
      <c r="Q58" s="62">
        <v>41.75</v>
      </c>
      <c r="R58" s="62">
        <v>33.32</v>
      </c>
      <c r="S58" s="62">
        <v>30.61</v>
      </c>
      <c r="T58" s="62">
        <v>28.9</v>
      </c>
      <c r="U58" s="62">
        <v>26.16</v>
      </c>
      <c r="V58" s="62">
        <v>31.95</v>
      </c>
      <c r="W58" s="62">
        <v>29.39</v>
      </c>
      <c r="X58" s="62">
        <v>75.510000000000005</v>
      </c>
      <c r="Y58" s="62">
        <v>-89.16</v>
      </c>
      <c r="Z58" s="62">
        <v>-8.4</v>
      </c>
      <c r="AA58" s="62">
        <v>-57.38</v>
      </c>
      <c r="AB58" s="62">
        <v>35.39</v>
      </c>
      <c r="AC58" s="62">
        <v>32.56</v>
      </c>
      <c r="AD58" s="62">
        <v>1.42</v>
      </c>
      <c r="AE58" s="62">
        <v>32.520000000000003</v>
      </c>
      <c r="AF58" s="62">
        <v>32.56</v>
      </c>
      <c r="AG58" s="62">
        <v>80293458.629999995</v>
      </c>
      <c r="AH58" s="62">
        <v>77617647.25</v>
      </c>
      <c r="AI58" s="63"/>
      <c r="AK58" s="64">
        <f t="shared" si="1"/>
        <v>32.520000000000003</v>
      </c>
      <c r="AL58" s="65">
        <v>12.59</v>
      </c>
      <c r="AM58" s="66">
        <f t="shared" si="2"/>
        <v>1</v>
      </c>
      <c r="AN58" s="64">
        <f t="shared" si="3"/>
        <v>32.56</v>
      </c>
      <c r="AO58" s="65">
        <v>10.43</v>
      </c>
      <c r="AP58" s="66">
        <f t="shared" si="4"/>
        <v>1</v>
      </c>
      <c r="AQ58" s="67">
        <f t="shared" si="5"/>
        <v>2.54</v>
      </c>
      <c r="AR58" s="68">
        <f t="shared" si="6"/>
        <v>168.75</v>
      </c>
      <c r="AS58" s="66">
        <f t="shared" si="0"/>
        <v>0</v>
      </c>
      <c r="AT58" s="69">
        <f t="shared" si="7"/>
        <v>125.99</v>
      </c>
      <c r="AU58" s="70">
        <f t="shared" si="8"/>
        <v>0</v>
      </c>
      <c r="AV58" s="68">
        <f t="shared" si="9"/>
        <v>344.81</v>
      </c>
      <c r="AW58" s="70">
        <f t="shared" si="10"/>
        <v>0</v>
      </c>
      <c r="AX58" s="68">
        <f>สูตรข้อมูล!P58</f>
        <v>238.62</v>
      </c>
      <c r="AY58" s="70">
        <f t="shared" si="11"/>
        <v>0</v>
      </c>
      <c r="AZ58" s="68">
        <f t="shared" si="12"/>
        <v>41.75</v>
      </c>
      <c r="BA58" s="70">
        <f t="shared" si="13"/>
        <v>1</v>
      </c>
      <c r="BB58">
        <f t="shared" si="14"/>
        <v>3</v>
      </c>
    </row>
    <row r="59" spans="2:54" x14ac:dyDescent="0.2">
      <c r="B59" s="105"/>
      <c r="C59" s="106" t="s">
        <v>196</v>
      </c>
      <c r="D59" s="107" t="s">
        <v>197</v>
      </c>
      <c r="E59" s="108" t="s">
        <v>76</v>
      </c>
      <c r="F59" s="62">
        <v>2.78</v>
      </c>
      <c r="G59" s="62">
        <v>2.68</v>
      </c>
      <c r="H59" s="62">
        <v>0.59</v>
      </c>
      <c r="I59" s="62">
        <v>0.75</v>
      </c>
      <c r="J59" s="62">
        <v>162892666.99000001</v>
      </c>
      <c r="K59" s="62">
        <v>-37756014.509999998</v>
      </c>
      <c r="L59" s="62">
        <v>0.59</v>
      </c>
      <c r="M59" s="62">
        <v>324.23</v>
      </c>
      <c r="N59" s="62">
        <v>197.36</v>
      </c>
      <c r="O59" s="62">
        <v>151.78</v>
      </c>
      <c r="P59" s="62">
        <v>257.64999999999998</v>
      </c>
      <c r="Q59" s="62">
        <v>59.57</v>
      </c>
      <c r="R59" s="62">
        <v>51.97</v>
      </c>
      <c r="S59" s="62">
        <v>49.48</v>
      </c>
      <c r="T59" s="62">
        <v>46.44</v>
      </c>
      <c r="U59" s="62">
        <v>43.85</v>
      </c>
      <c r="V59" s="62">
        <v>49.01</v>
      </c>
      <c r="W59" s="62">
        <v>46.55</v>
      </c>
      <c r="X59" s="62">
        <v>56.56</v>
      </c>
      <c r="Y59" s="62">
        <v>-85.71</v>
      </c>
      <c r="Z59" s="62">
        <v>-13.53</v>
      </c>
      <c r="AA59" s="62">
        <v>-53.13</v>
      </c>
      <c r="AB59" s="62">
        <v>49.83</v>
      </c>
      <c r="AC59" s="62">
        <v>47.33</v>
      </c>
      <c r="AD59" s="62">
        <v>1.87</v>
      </c>
      <c r="AE59" s="62">
        <v>50.71</v>
      </c>
      <c r="AF59" s="62">
        <v>47.33</v>
      </c>
      <c r="AG59" s="62">
        <v>159258892.28999999</v>
      </c>
      <c r="AH59" s="62">
        <v>154734972.13</v>
      </c>
      <c r="AI59" s="63"/>
      <c r="AK59" s="64">
        <f t="shared" si="1"/>
        <v>50.71</v>
      </c>
      <c r="AL59" s="65">
        <v>10.38</v>
      </c>
      <c r="AM59" s="66">
        <f t="shared" si="2"/>
        <v>1</v>
      </c>
      <c r="AN59" s="64">
        <f t="shared" si="3"/>
        <v>47.33</v>
      </c>
      <c r="AO59" s="65">
        <v>7.45</v>
      </c>
      <c r="AP59" s="66">
        <f t="shared" si="4"/>
        <v>1</v>
      </c>
      <c r="AQ59" s="67">
        <f t="shared" si="5"/>
        <v>0.59</v>
      </c>
      <c r="AR59" s="68">
        <f t="shared" si="6"/>
        <v>324.23</v>
      </c>
      <c r="AS59" s="66">
        <f t="shared" si="0"/>
        <v>0</v>
      </c>
      <c r="AT59" s="69">
        <f t="shared" si="7"/>
        <v>197.36</v>
      </c>
      <c r="AU59" s="70">
        <f t="shared" si="8"/>
        <v>0</v>
      </c>
      <c r="AV59" s="68">
        <f t="shared" si="9"/>
        <v>151.78</v>
      </c>
      <c r="AW59" s="70">
        <f t="shared" si="10"/>
        <v>0</v>
      </c>
      <c r="AX59" s="68">
        <f>สูตรข้อมูล!P59</f>
        <v>257.64999999999998</v>
      </c>
      <c r="AY59" s="70">
        <f t="shared" si="11"/>
        <v>0</v>
      </c>
      <c r="AZ59" s="68">
        <f t="shared" si="12"/>
        <v>59.57</v>
      </c>
      <c r="BA59" s="70">
        <f t="shared" si="13"/>
        <v>1</v>
      </c>
      <c r="BB59">
        <f t="shared" si="14"/>
        <v>3</v>
      </c>
    </row>
    <row r="60" spans="2:54" ht="25.5" x14ac:dyDescent="0.2">
      <c r="B60" s="105"/>
      <c r="C60" s="106" t="s">
        <v>198</v>
      </c>
      <c r="D60" s="107" t="s">
        <v>199</v>
      </c>
      <c r="E60" s="108" t="s">
        <v>79</v>
      </c>
      <c r="F60" s="62">
        <v>3.34</v>
      </c>
      <c r="G60" s="62">
        <v>2.99</v>
      </c>
      <c r="H60" s="62">
        <v>0.75</v>
      </c>
      <c r="I60" s="62">
        <v>0.67</v>
      </c>
      <c r="J60" s="62">
        <v>36082045.460000001</v>
      </c>
      <c r="K60" s="62">
        <v>-3850114.89</v>
      </c>
      <c r="L60" s="62">
        <v>0.75</v>
      </c>
      <c r="M60" s="62">
        <v>227.93</v>
      </c>
      <c r="N60" s="62">
        <v>189.77</v>
      </c>
      <c r="O60" s="62">
        <v>178.33</v>
      </c>
      <c r="P60" s="62">
        <v>90.86</v>
      </c>
      <c r="Q60" s="62">
        <v>80.2</v>
      </c>
      <c r="R60" s="62">
        <v>28.13</v>
      </c>
      <c r="S60" s="62">
        <v>25.98</v>
      </c>
      <c r="T60" s="62">
        <v>23.72</v>
      </c>
      <c r="U60" s="62">
        <v>21.56</v>
      </c>
      <c r="V60" s="62">
        <v>26.15</v>
      </c>
      <c r="W60" s="62">
        <v>24.11</v>
      </c>
      <c r="X60" s="62">
        <v>80.31</v>
      </c>
      <c r="Y60" s="62">
        <v>-86.84</v>
      </c>
      <c r="Z60" s="62">
        <v>-10.83</v>
      </c>
      <c r="AA60" s="62">
        <v>-62.92</v>
      </c>
      <c r="AB60" s="62">
        <v>21.99</v>
      </c>
      <c r="AC60" s="62">
        <v>20.27</v>
      </c>
      <c r="AD60" s="62">
        <v>1.32</v>
      </c>
      <c r="AE60" s="62">
        <v>26.06</v>
      </c>
      <c r="AF60" s="62">
        <v>20.27</v>
      </c>
      <c r="AG60" s="62">
        <v>21202306.039999999</v>
      </c>
      <c r="AH60" s="62">
        <v>20759225.07</v>
      </c>
      <c r="AI60" s="63"/>
      <c r="AK60" s="64">
        <f t="shared" si="1"/>
        <v>26.06</v>
      </c>
      <c r="AL60" s="65">
        <v>12.28</v>
      </c>
      <c r="AM60" s="66">
        <f t="shared" si="2"/>
        <v>1</v>
      </c>
      <c r="AN60" s="64">
        <f t="shared" si="3"/>
        <v>20.27</v>
      </c>
      <c r="AO60" s="65">
        <v>9.91</v>
      </c>
      <c r="AP60" s="66">
        <f t="shared" si="4"/>
        <v>1</v>
      </c>
      <c r="AQ60" s="67">
        <f t="shared" si="5"/>
        <v>0.75</v>
      </c>
      <c r="AR60" s="68">
        <f t="shared" si="6"/>
        <v>227.93</v>
      </c>
      <c r="AS60" s="66">
        <f t="shared" si="0"/>
        <v>0</v>
      </c>
      <c r="AT60" s="69">
        <f t="shared" si="7"/>
        <v>189.77</v>
      </c>
      <c r="AU60" s="70">
        <f t="shared" si="8"/>
        <v>0</v>
      </c>
      <c r="AV60" s="68">
        <f t="shared" si="9"/>
        <v>178.33</v>
      </c>
      <c r="AW60" s="70">
        <f t="shared" si="10"/>
        <v>0</v>
      </c>
      <c r="AX60" s="68">
        <f>สูตรข้อมูล!P60</f>
        <v>90.86</v>
      </c>
      <c r="AY60" s="70">
        <f t="shared" si="11"/>
        <v>0</v>
      </c>
      <c r="AZ60" s="68">
        <f t="shared" si="12"/>
        <v>80.2</v>
      </c>
      <c r="BA60" s="70">
        <f t="shared" si="13"/>
        <v>0</v>
      </c>
      <c r="BB60">
        <f t="shared" si="14"/>
        <v>2</v>
      </c>
    </row>
    <row r="61" spans="2:54" x14ac:dyDescent="0.2">
      <c r="B61" s="105"/>
      <c r="C61" s="106" t="s">
        <v>200</v>
      </c>
      <c r="D61" s="107" t="s">
        <v>201</v>
      </c>
      <c r="E61" s="108" t="s">
        <v>79</v>
      </c>
      <c r="F61" s="62">
        <v>4.04</v>
      </c>
      <c r="G61" s="62">
        <v>3.87</v>
      </c>
      <c r="H61" s="62">
        <v>2.91</v>
      </c>
      <c r="I61" s="62">
        <v>0.24</v>
      </c>
      <c r="J61" s="62">
        <v>126301952.98999999</v>
      </c>
      <c r="K61" s="62">
        <v>79613108.400000006</v>
      </c>
      <c r="L61" s="62">
        <v>2.91</v>
      </c>
      <c r="M61" s="62">
        <v>331.92</v>
      </c>
      <c r="N61" s="62">
        <v>350.52</v>
      </c>
      <c r="O61" s="62">
        <v>440.57</v>
      </c>
      <c r="P61" s="62">
        <v>386.37</v>
      </c>
      <c r="Q61" s="62">
        <v>168.01</v>
      </c>
      <c r="R61" s="62">
        <v>37.340000000000003</v>
      </c>
      <c r="S61" s="62">
        <v>33.56</v>
      </c>
      <c r="T61" s="62">
        <v>29.69</v>
      </c>
      <c r="U61" s="62">
        <v>26.11</v>
      </c>
      <c r="V61" s="62">
        <v>33.78</v>
      </c>
      <c r="W61" s="62">
        <v>30.42</v>
      </c>
      <c r="X61" s="62">
        <v>73.84</v>
      </c>
      <c r="Y61" s="62">
        <v>-85.23</v>
      </c>
      <c r="Z61" s="62">
        <v>-14.71</v>
      </c>
      <c r="AA61" s="62">
        <v>-54.26</v>
      </c>
      <c r="AB61" s="62">
        <v>15.55</v>
      </c>
      <c r="AC61" s="62">
        <v>14</v>
      </c>
      <c r="AD61" s="62">
        <v>1.44</v>
      </c>
      <c r="AE61" s="62">
        <v>33.33</v>
      </c>
      <c r="AF61" s="62">
        <v>14</v>
      </c>
      <c r="AG61" s="62">
        <v>34752516.329999998</v>
      </c>
      <c r="AH61" s="62">
        <v>33659348.18</v>
      </c>
      <c r="AI61" s="63"/>
      <c r="AK61" s="64">
        <f t="shared" si="1"/>
        <v>33.33</v>
      </c>
      <c r="AL61" s="65">
        <v>12.28</v>
      </c>
      <c r="AM61" s="66">
        <f t="shared" si="2"/>
        <v>1</v>
      </c>
      <c r="AN61" s="64">
        <f t="shared" si="3"/>
        <v>14</v>
      </c>
      <c r="AO61" s="65">
        <v>9.91</v>
      </c>
      <c r="AP61" s="66">
        <f t="shared" si="4"/>
        <v>1</v>
      </c>
      <c r="AQ61" s="67">
        <f t="shared" si="5"/>
        <v>2.91</v>
      </c>
      <c r="AR61" s="68">
        <f t="shared" si="6"/>
        <v>331.92</v>
      </c>
      <c r="AS61" s="66">
        <f t="shared" si="0"/>
        <v>0</v>
      </c>
      <c r="AT61" s="69">
        <f t="shared" si="7"/>
        <v>350.52</v>
      </c>
      <c r="AU61" s="70">
        <f t="shared" si="8"/>
        <v>0</v>
      </c>
      <c r="AV61" s="68">
        <f t="shared" si="9"/>
        <v>440.57</v>
      </c>
      <c r="AW61" s="70">
        <f t="shared" si="10"/>
        <v>0</v>
      </c>
      <c r="AX61" s="68">
        <f>สูตรข้อมูล!P61</f>
        <v>386.37</v>
      </c>
      <c r="AY61" s="70">
        <f t="shared" si="11"/>
        <v>0</v>
      </c>
      <c r="AZ61" s="68">
        <f t="shared" si="12"/>
        <v>168.01</v>
      </c>
      <c r="BA61" s="70">
        <f t="shared" si="13"/>
        <v>0</v>
      </c>
      <c r="BB61">
        <f t="shared" si="14"/>
        <v>2</v>
      </c>
    </row>
    <row r="62" spans="2:54" x14ac:dyDescent="0.2">
      <c r="B62" s="111" t="s">
        <v>202</v>
      </c>
      <c r="C62" s="112" t="s">
        <v>203</v>
      </c>
      <c r="D62" s="113" t="s">
        <v>204</v>
      </c>
      <c r="E62" s="114" t="s">
        <v>103</v>
      </c>
      <c r="F62" s="62">
        <v>4.0999999999999996</v>
      </c>
      <c r="G62" s="62">
        <v>3.74</v>
      </c>
      <c r="H62" s="62">
        <v>1.35</v>
      </c>
      <c r="I62" s="62">
        <v>0.57999999999999996</v>
      </c>
      <c r="J62" s="62">
        <v>1046479982.96</v>
      </c>
      <c r="K62" s="62">
        <v>96215984.700000003</v>
      </c>
      <c r="L62" s="62">
        <v>1.27</v>
      </c>
      <c r="M62" s="62">
        <v>109.3</v>
      </c>
      <c r="N62" s="62">
        <v>121.65</v>
      </c>
      <c r="O62" s="62">
        <v>83.91</v>
      </c>
      <c r="P62" s="62">
        <v>68.36</v>
      </c>
      <c r="Q62" s="62">
        <v>45.04</v>
      </c>
      <c r="R62" s="62">
        <v>38.53</v>
      </c>
      <c r="S62" s="62">
        <v>34.15</v>
      </c>
      <c r="T62" s="62">
        <v>33.97</v>
      </c>
      <c r="U62" s="62">
        <v>29.23</v>
      </c>
      <c r="V62" s="62">
        <v>38.07</v>
      </c>
      <c r="W62" s="62">
        <v>33.75</v>
      </c>
      <c r="X62" s="62">
        <v>72.56</v>
      </c>
      <c r="Y62" s="62">
        <v>-87.49</v>
      </c>
      <c r="Z62" s="62">
        <v>-10.039999999999999</v>
      </c>
      <c r="AA62" s="62">
        <v>-39.520000000000003</v>
      </c>
      <c r="AB62" s="62">
        <v>49.89</v>
      </c>
      <c r="AC62" s="62">
        <v>44.22</v>
      </c>
      <c r="AD62" s="62">
        <v>1.51</v>
      </c>
      <c r="AE62" s="62">
        <v>38</v>
      </c>
      <c r="AF62" s="62">
        <v>44.22</v>
      </c>
      <c r="AG62" s="62">
        <v>1026213442.4299999</v>
      </c>
      <c r="AH62" s="62">
        <v>997964047.14999998</v>
      </c>
      <c r="AI62" s="63"/>
      <c r="AK62" s="64">
        <f t="shared" si="1"/>
        <v>38</v>
      </c>
      <c r="AL62" s="65">
        <v>18.149999999999999</v>
      </c>
      <c r="AM62" s="66">
        <f t="shared" si="2"/>
        <v>1</v>
      </c>
      <c r="AN62" s="64">
        <f t="shared" si="3"/>
        <v>44.22</v>
      </c>
      <c r="AO62" s="65">
        <v>11.57</v>
      </c>
      <c r="AP62" s="66">
        <f t="shared" si="4"/>
        <v>1</v>
      </c>
      <c r="AQ62" s="67">
        <f t="shared" si="5"/>
        <v>1.35</v>
      </c>
      <c r="AR62" s="68">
        <f t="shared" si="6"/>
        <v>109.3</v>
      </c>
      <c r="AS62" s="66">
        <f t="shared" si="0"/>
        <v>0</v>
      </c>
      <c r="AT62" s="69">
        <f t="shared" si="7"/>
        <v>121.65</v>
      </c>
      <c r="AU62" s="70">
        <f t="shared" si="8"/>
        <v>0</v>
      </c>
      <c r="AV62" s="68">
        <f t="shared" si="9"/>
        <v>83.91</v>
      </c>
      <c r="AW62" s="70">
        <f t="shared" si="10"/>
        <v>0</v>
      </c>
      <c r="AX62" s="68">
        <f>สูตรข้อมูล!P62</f>
        <v>68.36</v>
      </c>
      <c r="AY62" s="70">
        <f t="shared" si="11"/>
        <v>1</v>
      </c>
      <c r="AZ62" s="68">
        <f t="shared" si="12"/>
        <v>45.04</v>
      </c>
      <c r="BA62" s="70">
        <f t="shared" si="13"/>
        <v>1</v>
      </c>
      <c r="BB62">
        <f t="shared" si="14"/>
        <v>4</v>
      </c>
    </row>
    <row r="63" spans="2:54" x14ac:dyDescent="0.2">
      <c r="B63" s="111"/>
      <c r="C63" s="112" t="s">
        <v>205</v>
      </c>
      <c r="D63" s="113" t="s">
        <v>206</v>
      </c>
      <c r="E63" s="114" t="s">
        <v>116</v>
      </c>
      <c r="F63" s="62">
        <v>2.48</v>
      </c>
      <c r="G63" s="62">
        <v>2.38</v>
      </c>
      <c r="H63" s="62">
        <v>1.5</v>
      </c>
      <c r="I63" s="62">
        <v>0.36</v>
      </c>
      <c r="J63" s="62">
        <v>140967732.02000001</v>
      </c>
      <c r="K63" s="62">
        <v>45654533.490000002</v>
      </c>
      <c r="L63" s="62">
        <v>1.48</v>
      </c>
      <c r="M63" s="62">
        <v>125.71</v>
      </c>
      <c r="N63" s="62">
        <v>218.35</v>
      </c>
      <c r="O63" s="62">
        <v>96.77</v>
      </c>
      <c r="P63" s="62">
        <v>57.91</v>
      </c>
      <c r="Q63" s="62">
        <v>44.37</v>
      </c>
      <c r="R63" s="62">
        <v>8.56</v>
      </c>
      <c r="S63" s="62">
        <v>7.0000000000000007E-2</v>
      </c>
      <c r="T63" s="62">
        <v>2.48</v>
      </c>
      <c r="U63" s="62">
        <v>-6.35</v>
      </c>
      <c r="V63" s="62">
        <v>13.5</v>
      </c>
      <c r="W63" s="62">
        <v>5.72</v>
      </c>
      <c r="X63" s="62">
        <v>107.14</v>
      </c>
      <c r="Y63" s="62">
        <v>-90.59</v>
      </c>
      <c r="Z63" s="62">
        <v>-8.66</v>
      </c>
      <c r="AA63" s="62">
        <v>-52.97</v>
      </c>
      <c r="AB63" s="62">
        <v>11.86</v>
      </c>
      <c r="AC63" s="62">
        <v>5.0199999999999996</v>
      </c>
      <c r="AD63" s="62">
        <v>1.06</v>
      </c>
      <c r="AE63" s="62">
        <v>11.91</v>
      </c>
      <c r="AF63" s="62">
        <v>5.0199999999999996</v>
      </c>
      <c r="AG63" s="62">
        <v>45774521.960000001</v>
      </c>
      <c r="AH63" s="62">
        <v>24970000.670000002</v>
      </c>
      <c r="AI63" s="63"/>
      <c r="AK63" s="64">
        <f t="shared" si="1"/>
        <v>11.91</v>
      </c>
      <c r="AL63" s="65">
        <v>15.85</v>
      </c>
      <c r="AM63" s="66">
        <f t="shared" si="2"/>
        <v>0</v>
      </c>
      <c r="AN63" s="64">
        <f t="shared" si="3"/>
        <v>5.0199999999999996</v>
      </c>
      <c r="AO63" s="65">
        <v>9.86</v>
      </c>
      <c r="AP63" s="66">
        <f t="shared" si="4"/>
        <v>0</v>
      </c>
      <c r="AQ63" s="67">
        <f t="shared" si="5"/>
        <v>1.5</v>
      </c>
      <c r="AR63" s="68">
        <f t="shared" si="6"/>
        <v>125.71</v>
      </c>
      <c r="AS63" s="66">
        <f t="shared" si="0"/>
        <v>0</v>
      </c>
      <c r="AT63" s="69">
        <f t="shared" si="7"/>
        <v>218.35</v>
      </c>
      <c r="AU63" s="70">
        <f t="shared" si="8"/>
        <v>0</v>
      </c>
      <c r="AV63" s="68">
        <f t="shared" si="9"/>
        <v>96.77</v>
      </c>
      <c r="AW63" s="70">
        <f t="shared" si="10"/>
        <v>0</v>
      </c>
      <c r="AX63" s="68">
        <f>สูตรข้อมูล!P63</f>
        <v>57.91</v>
      </c>
      <c r="AY63" s="70">
        <f t="shared" si="11"/>
        <v>1</v>
      </c>
      <c r="AZ63" s="68">
        <f t="shared" si="12"/>
        <v>44.37</v>
      </c>
      <c r="BA63" s="70">
        <f t="shared" si="13"/>
        <v>1</v>
      </c>
      <c r="BB63">
        <f t="shared" si="14"/>
        <v>2</v>
      </c>
    </row>
    <row r="64" spans="2:54" x14ac:dyDescent="0.2">
      <c r="B64" s="111"/>
      <c r="C64" s="112" t="s">
        <v>207</v>
      </c>
      <c r="D64" s="113" t="s">
        <v>208</v>
      </c>
      <c r="E64" s="115" t="s">
        <v>172</v>
      </c>
      <c r="F64" s="62">
        <v>3.7</v>
      </c>
      <c r="G64" s="62">
        <v>3.53</v>
      </c>
      <c r="H64" s="62">
        <v>3.38</v>
      </c>
      <c r="I64" s="62">
        <v>0.04</v>
      </c>
      <c r="J64" s="62">
        <v>657204728.09000003</v>
      </c>
      <c r="K64" s="62">
        <v>579111299.66999996</v>
      </c>
      <c r="L64" s="62">
        <v>3.38</v>
      </c>
      <c r="M64" s="62">
        <v>150.34</v>
      </c>
      <c r="N64" s="62">
        <v>52.95</v>
      </c>
      <c r="O64" s="62">
        <v>103.87</v>
      </c>
      <c r="P64" s="62">
        <v>0</v>
      </c>
      <c r="Q64" s="62">
        <v>72.06</v>
      </c>
      <c r="R64" s="62">
        <v>14.72</v>
      </c>
      <c r="S64" s="62">
        <v>8.6999999999999993</v>
      </c>
      <c r="T64" s="62">
        <v>12.36</v>
      </c>
      <c r="U64" s="62">
        <v>6.17</v>
      </c>
      <c r="V64" s="62">
        <v>23.43</v>
      </c>
      <c r="W64" s="62">
        <v>18.420000000000002</v>
      </c>
      <c r="X64" s="62">
        <v>100.84</v>
      </c>
      <c r="Y64" s="62">
        <v>-88.07</v>
      </c>
      <c r="Z64" s="62">
        <v>-4.99</v>
      </c>
      <c r="AA64" s="62">
        <v>-38.369999999999997</v>
      </c>
      <c r="AB64" s="62">
        <v>15.94</v>
      </c>
      <c r="AC64" s="62">
        <v>12.53</v>
      </c>
      <c r="AD64" s="62">
        <v>1.23</v>
      </c>
      <c r="AE64" s="62">
        <v>26.24</v>
      </c>
      <c r="AF64" s="62">
        <v>12.53</v>
      </c>
      <c r="AG64" s="62">
        <v>181924654.44</v>
      </c>
      <c r="AH64" s="62">
        <v>157801228.72</v>
      </c>
      <c r="AI64" s="63"/>
      <c r="AK64" s="64">
        <f t="shared" si="1"/>
        <v>26.24</v>
      </c>
      <c r="AL64" s="65">
        <v>15.36</v>
      </c>
      <c r="AM64" s="66">
        <f t="shared" si="2"/>
        <v>1</v>
      </c>
      <c r="AN64" s="64">
        <f t="shared" si="3"/>
        <v>12.53</v>
      </c>
      <c r="AO64" s="65">
        <v>8.58</v>
      </c>
      <c r="AP64" s="66">
        <f t="shared" si="4"/>
        <v>1</v>
      </c>
      <c r="AQ64" s="67">
        <f t="shared" si="5"/>
        <v>3.38</v>
      </c>
      <c r="AR64" s="68">
        <f t="shared" si="6"/>
        <v>150.34</v>
      </c>
      <c r="AS64" s="66">
        <f t="shared" si="0"/>
        <v>0</v>
      </c>
      <c r="AT64" s="69">
        <f t="shared" si="7"/>
        <v>52.95</v>
      </c>
      <c r="AU64" s="70">
        <f t="shared" si="8"/>
        <v>1</v>
      </c>
      <c r="AV64" s="68">
        <f t="shared" si="9"/>
        <v>103.87</v>
      </c>
      <c r="AW64" s="70">
        <f t="shared" si="10"/>
        <v>0</v>
      </c>
      <c r="AX64" s="68">
        <f>สูตรข้อมูล!P64</f>
        <v>0</v>
      </c>
      <c r="AY64" s="70">
        <f t="shared" si="11"/>
        <v>1</v>
      </c>
      <c r="AZ64" s="68">
        <f t="shared" si="12"/>
        <v>72.06</v>
      </c>
      <c r="BA64" s="70">
        <f t="shared" si="13"/>
        <v>0</v>
      </c>
      <c r="BB64">
        <f t="shared" si="14"/>
        <v>4</v>
      </c>
    </row>
    <row r="65" spans="2:54" x14ac:dyDescent="0.2">
      <c r="B65" s="111"/>
      <c r="C65" s="112" t="s">
        <v>209</v>
      </c>
      <c r="D65" s="113" t="s">
        <v>210</v>
      </c>
      <c r="E65" s="114" t="s">
        <v>93</v>
      </c>
      <c r="F65" s="62">
        <v>2.04</v>
      </c>
      <c r="G65" s="62">
        <v>1.81</v>
      </c>
      <c r="H65" s="62">
        <v>1.35</v>
      </c>
      <c r="I65" s="62">
        <v>0.22</v>
      </c>
      <c r="J65" s="62">
        <v>46621947.740000002</v>
      </c>
      <c r="K65" s="62">
        <v>15924351.51</v>
      </c>
      <c r="L65" s="62">
        <v>1.35</v>
      </c>
      <c r="M65" s="62">
        <v>84.94</v>
      </c>
      <c r="N65" s="62">
        <v>46.61</v>
      </c>
      <c r="O65" s="62">
        <v>72.19</v>
      </c>
      <c r="P65" s="62">
        <v>450.17</v>
      </c>
      <c r="Q65" s="62">
        <v>57.37</v>
      </c>
      <c r="R65" s="62">
        <v>2.97</v>
      </c>
      <c r="S65" s="62">
        <v>-2.35</v>
      </c>
      <c r="T65" s="62">
        <v>1.02</v>
      </c>
      <c r="U65" s="62">
        <v>-4.55</v>
      </c>
      <c r="V65" s="62">
        <v>7.88</v>
      </c>
      <c r="W65" s="62">
        <v>2.83</v>
      </c>
      <c r="X65" s="62">
        <v>107.2</v>
      </c>
      <c r="Y65" s="62">
        <v>-92.22</v>
      </c>
      <c r="Z65" s="62">
        <v>-5.31</v>
      </c>
      <c r="AA65" s="62">
        <v>-51.74</v>
      </c>
      <c r="AB65" s="62">
        <v>11.88</v>
      </c>
      <c r="AC65" s="62">
        <v>4.2699999999999996</v>
      </c>
      <c r="AD65" s="62">
        <v>1.03</v>
      </c>
      <c r="AE65" s="62">
        <v>7.32</v>
      </c>
      <c r="AF65" s="62">
        <v>4.2699999999999996</v>
      </c>
      <c r="AG65" s="62">
        <v>16909744.52</v>
      </c>
      <c r="AH65" s="62">
        <v>7218292.8399999999</v>
      </c>
      <c r="AI65" s="63"/>
      <c r="AK65" s="64">
        <f t="shared" si="1"/>
        <v>7.32</v>
      </c>
      <c r="AL65" s="65">
        <v>11.77</v>
      </c>
      <c r="AM65" s="66">
        <f t="shared" si="2"/>
        <v>0</v>
      </c>
      <c r="AN65" s="64">
        <f t="shared" si="3"/>
        <v>4.2699999999999996</v>
      </c>
      <c r="AO65" s="65">
        <v>8.91</v>
      </c>
      <c r="AP65" s="66">
        <f t="shared" si="4"/>
        <v>0</v>
      </c>
      <c r="AQ65" s="67">
        <f t="shared" si="5"/>
        <v>1.35</v>
      </c>
      <c r="AR65" s="68">
        <f t="shared" si="6"/>
        <v>84.94</v>
      </c>
      <c r="AS65" s="66">
        <f t="shared" si="0"/>
        <v>1</v>
      </c>
      <c r="AT65" s="69">
        <f t="shared" si="7"/>
        <v>46.61</v>
      </c>
      <c r="AU65" s="70">
        <f t="shared" si="8"/>
        <v>1</v>
      </c>
      <c r="AV65" s="68">
        <f t="shared" si="9"/>
        <v>72.19</v>
      </c>
      <c r="AW65" s="70">
        <f t="shared" si="10"/>
        <v>0</v>
      </c>
      <c r="AX65" s="68">
        <f>สูตรข้อมูล!P65</f>
        <v>450.17</v>
      </c>
      <c r="AY65" s="70">
        <f t="shared" si="11"/>
        <v>0</v>
      </c>
      <c r="AZ65" s="68">
        <f t="shared" si="12"/>
        <v>57.37</v>
      </c>
      <c r="BA65" s="70">
        <f t="shared" si="13"/>
        <v>1</v>
      </c>
      <c r="BB65">
        <f t="shared" si="14"/>
        <v>3</v>
      </c>
    </row>
    <row r="66" spans="2:54" x14ac:dyDescent="0.2">
      <c r="B66" s="111"/>
      <c r="C66" s="112" t="s">
        <v>211</v>
      </c>
      <c r="D66" s="113" t="s">
        <v>212</v>
      </c>
      <c r="E66" s="114" t="s">
        <v>213</v>
      </c>
      <c r="F66" s="62">
        <v>1.63</v>
      </c>
      <c r="G66" s="62">
        <v>1.5</v>
      </c>
      <c r="H66" s="62">
        <v>0.83</v>
      </c>
      <c r="I66" s="62">
        <v>0.41</v>
      </c>
      <c r="J66" s="62">
        <v>32474443.77</v>
      </c>
      <c r="K66" s="62">
        <v>-11166354.26</v>
      </c>
      <c r="L66" s="62">
        <v>0.78</v>
      </c>
      <c r="M66" s="62">
        <v>123.08</v>
      </c>
      <c r="N66" s="62">
        <v>60</v>
      </c>
      <c r="O66" s="62">
        <v>86.1</v>
      </c>
      <c r="P66" s="62">
        <v>552.92999999999995</v>
      </c>
      <c r="Q66" s="62">
        <v>59.26</v>
      </c>
      <c r="R66" s="62">
        <v>11.17</v>
      </c>
      <c r="S66" s="62">
        <v>6.31</v>
      </c>
      <c r="T66" s="62">
        <v>6.81</v>
      </c>
      <c r="U66" s="62">
        <v>1.87</v>
      </c>
      <c r="V66" s="62">
        <v>14.94</v>
      </c>
      <c r="W66" s="62">
        <v>10.51</v>
      </c>
      <c r="X66" s="62">
        <v>99.02</v>
      </c>
      <c r="Y66" s="62">
        <v>-90.15</v>
      </c>
      <c r="Z66" s="62">
        <v>-8.18</v>
      </c>
      <c r="AA66" s="62">
        <v>-49.42</v>
      </c>
      <c r="AB66" s="62">
        <v>20.190000000000001</v>
      </c>
      <c r="AC66" s="62">
        <v>14.21</v>
      </c>
      <c r="AD66" s="62">
        <v>1.1200000000000001</v>
      </c>
      <c r="AE66" s="62">
        <v>14.9</v>
      </c>
      <c r="AF66" s="62">
        <v>14.21</v>
      </c>
      <c r="AG66" s="62">
        <v>29227241.109999999</v>
      </c>
      <c r="AH66" s="62">
        <v>22821935.43</v>
      </c>
      <c r="AI66" s="63"/>
      <c r="AK66" s="64">
        <f t="shared" si="1"/>
        <v>14.9</v>
      </c>
      <c r="AL66" s="65">
        <v>11.84</v>
      </c>
      <c r="AM66" s="66">
        <f t="shared" si="2"/>
        <v>1</v>
      </c>
      <c r="AN66" s="64">
        <f t="shared" si="3"/>
        <v>14.21</v>
      </c>
      <c r="AO66" s="65">
        <v>9.36</v>
      </c>
      <c r="AP66" s="66">
        <f t="shared" si="4"/>
        <v>1</v>
      </c>
      <c r="AQ66" s="67">
        <f t="shared" si="5"/>
        <v>0.83</v>
      </c>
      <c r="AR66" s="68">
        <f t="shared" si="6"/>
        <v>123.08</v>
      </c>
      <c r="AS66" s="66">
        <f t="shared" si="0"/>
        <v>0</v>
      </c>
      <c r="AT66" s="69">
        <f t="shared" si="7"/>
        <v>60</v>
      </c>
      <c r="AU66" s="70">
        <f t="shared" si="8"/>
        <v>1</v>
      </c>
      <c r="AV66" s="68">
        <f t="shared" si="9"/>
        <v>86.1</v>
      </c>
      <c r="AW66" s="70">
        <f t="shared" si="10"/>
        <v>0</v>
      </c>
      <c r="AX66" s="68">
        <f>สูตรข้อมูล!P66</f>
        <v>552.92999999999995</v>
      </c>
      <c r="AY66" s="70">
        <f t="shared" si="11"/>
        <v>0</v>
      </c>
      <c r="AZ66" s="68">
        <f t="shared" si="12"/>
        <v>59.26</v>
      </c>
      <c r="BA66" s="70">
        <f t="shared" si="13"/>
        <v>1</v>
      </c>
      <c r="BB66">
        <f t="shared" si="14"/>
        <v>4</v>
      </c>
    </row>
    <row r="67" spans="2:54" x14ac:dyDescent="0.2">
      <c r="B67" s="111"/>
      <c r="C67" s="112" t="s">
        <v>214</v>
      </c>
      <c r="D67" s="113" t="s">
        <v>215</v>
      </c>
      <c r="E67" s="114" t="s">
        <v>216</v>
      </c>
      <c r="F67" s="62">
        <v>4.0199999999999996</v>
      </c>
      <c r="G67" s="62">
        <v>3.86</v>
      </c>
      <c r="H67" s="62">
        <v>3.6</v>
      </c>
      <c r="I67" s="62">
        <v>7.0000000000000007E-2</v>
      </c>
      <c r="J67" s="62">
        <v>100532682.56999999</v>
      </c>
      <c r="K67" s="62">
        <v>86554438.849999994</v>
      </c>
      <c r="L67" s="62">
        <v>3.6</v>
      </c>
      <c r="M67" s="62">
        <v>156.96</v>
      </c>
      <c r="N67" s="62">
        <v>119.81</v>
      </c>
      <c r="O67" s="62">
        <v>178.2</v>
      </c>
      <c r="P67" s="62">
        <v>0</v>
      </c>
      <c r="Q67" s="62">
        <v>112.46</v>
      </c>
      <c r="R67" s="62">
        <v>27.08</v>
      </c>
      <c r="S67" s="62">
        <v>20.93</v>
      </c>
      <c r="T67" s="62">
        <v>20.74</v>
      </c>
      <c r="U67" s="62">
        <v>14.37</v>
      </c>
      <c r="V67" s="62">
        <v>25.4</v>
      </c>
      <c r="W67" s="62">
        <v>19.84</v>
      </c>
      <c r="X67" s="62">
        <v>91.86</v>
      </c>
      <c r="Y67" s="62">
        <v>-82.51</v>
      </c>
      <c r="Z67" s="62">
        <v>-10.71</v>
      </c>
      <c r="AA67" s="62">
        <v>-44.52</v>
      </c>
      <c r="AB67" s="62">
        <v>14.88</v>
      </c>
      <c r="AC67" s="62">
        <v>11.62</v>
      </c>
      <c r="AD67" s="62">
        <v>1.25</v>
      </c>
      <c r="AE67" s="62">
        <v>27.25</v>
      </c>
      <c r="AF67" s="62">
        <v>11.62</v>
      </c>
      <c r="AG67" s="62">
        <v>30714492.379999999</v>
      </c>
      <c r="AH67" s="62">
        <v>25626587.030000001</v>
      </c>
      <c r="AI67" s="63"/>
      <c r="AK67" s="64">
        <f t="shared" si="1"/>
        <v>27.25</v>
      </c>
      <c r="AL67" s="65">
        <v>32.68</v>
      </c>
      <c r="AM67" s="66">
        <f t="shared" si="2"/>
        <v>0</v>
      </c>
      <c r="AN67" s="64">
        <f t="shared" si="3"/>
        <v>11.62</v>
      </c>
      <c r="AO67" s="65">
        <v>13.77</v>
      </c>
      <c r="AP67" s="66">
        <f t="shared" si="4"/>
        <v>0</v>
      </c>
      <c r="AQ67" s="67">
        <f t="shared" si="5"/>
        <v>3.6</v>
      </c>
      <c r="AR67" s="68">
        <f t="shared" si="6"/>
        <v>156.96</v>
      </c>
      <c r="AS67" s="66">
        <f t="shared" si="0"/>
        <v>0</v>
      </c>
      <c r="AT67" s="69">
        <f t="shared" si="7"/>
        <v>119.81</v>
      </c>
      <c r="AU67" s="70">
        <f t="shared" si="8"/>
        <v>0</v>
      </c>
      <c r="AV67" s="68">
        <f t="shared" si="9"/>
        <v>178.2</v>
      </c>
      <c r="AW67" s="70">
        <f t="shared" si="10"/>
        <v>0</v>
      </c>
      <c r="AX67" s="68">
        <f>สูตรข้อมูล!P67</f>
        <v>0</v>
      </c>
      <c r="AY67" s="70">
        <f t="shared" si="11"/>
        <v>1</v>
      </c>
      <c r="AZ67" s="68">
        <f t="shared" si="12"/>
        <v>112.46</v>
      </c>
      <c r="BA67" s="70">
        <f t="shared" si="13"/>
        <v>0</v>
      </c>
      <c r="BB67">
        <f t="shared" si="14"/>
        <v>1</v>
      </c>
    </row>
    <row r="68" spans="2:54" x14ac:dyDescent="0.2">
      <c r="B68" s="116" t="s">
        <v>217</v>
      </c>
      <c r="C68" s="117" t="s">
        <v>218</v>
      </c>
      <c r="D68" s="118" t="s">
        <v>219</v>
      </c>
      <c r="E68" s="119" t="s">
        <v>220</v>
      </c>
      <c r="F68" s="62">
        <v>5.09</v>
      </c>
      <c r="G68" s="62">
        <v>4.8099999999999996</v>
      </c>
      <c r="H68" s="62">
        <v>3.06</v>
      </c>
      <c r="I68" s="62">
        <v>0.34</v>
      </c>
      <c r="J68" s="62">
        <v>646645281.59000003</v>
      </c>
      <c r="K68" s="62">
        <v>325961034.79000002</v>
      </c>
      <c r="L68" s="62">
        <v>3.06</v>
      </c>
      <c r="M68" s="62">
        <v>74.239999999999995</v>
      </c>
      <c r="N68" s="62">
        <v>58.76</v>
      </c>
      <c r="O68" s="62">
        <v>69.97</v>
      </c>
      <c r="P68" s="62">
        <v>77.25</v>
      </c>
      <c r="Q68" s="62">
        <v>45.81</v>
      </c>
      <c r="R68" s="62">
        <v>24.25</v>
      </c>
      <c r="S68" s="62">
        <v>18.25</v>
      </c>
      <c r="T68" s="62">
        <v>19.420000000000002</v>
      </c>
      <c r="U68" s="62">
        <v>13.14</v>
      </c>
      <c r="V68" s="62">
        <v>31.15</v>
      </c>
      <c r="W68" s="62">
        <v>26.01</v>
      </c>
      <c r="X68" s="62">
        <v>90.44</v>
      </c>
      <c r="Y68" s="62">
        <v>-88.1</v>
      </c>
      <c r="Z68" s="62">
        <v>-7.92</v>
      </c>
      <c r="AA68" s="62">
        <v>-44.26</v>
      </c>
      <c r="AB68" s="62">
        <v>32.369999999999997</v>
      </c>
      <c r="AC68" s="62">
        <v>27.03</v>
      </c>
      <c r="AD68" s="62">
        <v>1.35</v>
      </c>
      <c r="AE68" s="62">
        <v>25.86</v>
      </c>
      <c r="AF68" s="62">
        <v>27.03</v>
      </c>
      <c r="AG68" s="62">
        <v>303298159.41000003</v>
      </c>
      <c r="AH68" s="62">
        <v>372842983</v>
      </c>
      <c r="AI68" s="63"/>
      <c r="AK68" s="64">
        <f t="shared" si="1"/>
        <v>25.86</v>
      </c>
      <c r="AL68" s="65">
        <v>14.63</v>
      </c>
      <c r="AM68" s="66">
        <f t="shared" si="2"/>
        <v>1</v>
      </c>
      <c r="AN68" s="64">
        <f t="shared" si="3"/>
        <v>27.03</v>
      </c>
      <c r="AO68" s="65">
        <v>9.92</v>
      </c>
      <c r="AP68" s="66">
        <f t="shared" si="4"/>
        <v>1</v>
      </c>
      <c r="AQ68" s="67">
        <f t="shared" si="5"/>
        <v>3.06</v>
      </c>
      <c r="AR68" s="68">
        <f t="shared" si="6"/>
        <v>74.239999999999995</v>
      </c>
      <c r="AS68" s="66">
        <f t="shared" ref="AS68:AS76" si="15">IF(OR(AND((AQ68&lt;0.8),(AR68&gt;180)),AND((AQ68&gt;=0.8),(AR68&gt;90))),0,1)</f>
        <v>1</v>
      </c>
      <c r="AT68" s="69">
        <f t="shared" si="7"/>
        <v>58.76</v>
      </c>
      <c r="AU68" s="70">
        <f t="shared" si="8"/>
        <v>1</v>
      </c>
      <c r="AV68" s="68">
        <f t="shared" si="9"/>
        <v>69.97</v>
      </c>
      <c r="AW68" s="70">
        <f t="shared" si="10"/>
        <v>0</v>
      </c>
      <c r="AX68" s="68">
        <f>สูตรข้อมูล!P68</f>
        <v>77.25</v>
      </c>
      <c r="AY68" s="70">
        <f t="shared" si="11"/>
        <v>1</v>
      </c>
      <c r="AZ68" s="68">
        <f t="shared" si="12"/>
        <v>45.81</v>
      </c>
      <c r="BA68" s="70">
        <f t="shared" si="13"/>
        <v>1</v>
      </c>
      <c r="BB68">
        <f t="shared" si="14"/>
        <v>6</v>
      </c>
    </row>
    <row r="69" spans="2:54" x14ac:dyDescent="0.2">
      <c r="B69" s="116"/>
      <c r="C69" s="117" t="s">
        <v>221</v>
      </c>
      <c r="D69" s="118" t="s">
        <v>222</v>
      </c>
      <c r="E69" s="120" t="s">
        <v>79</v>
      </c>
      <c r="F69" s="62">
        <v>2.4900000000000002</v>
      </c>
      <c r="G69" s="62">
        <v>2.31</v>
      </c>
      <c r="H69" s="62">
        <v>1.64</v>
      </c>
      <c r="I69" s="62">
        <v>0.26</v>
      </c>
      <c r="J69" s="62">
        <v>26823315.219999999</v>
      </c>
      <c r="K69" s="62">
        <v>11570053.609999999</v>
      </c>
      <c r="L69" s="62">
        <v>1.64</v>
      </c>
      <c r="M69" s="62">
        <v>177.92</v>
      </c>
      <c r="N69" s="62">
        <v>28.13</v>
      </c>
      <c r="O69" s="62">
        <v>103.23</v>
      </c>
      <c r="P69" s="62">
        <v>119.97</v>
      </c>
      <c r="Q69" s="62">
        <v>64.42</v>
      </c>
      <c r="R69" s="62">
        <v>21.72</v>
      </c>
      <c r="S69" s="62">
        <v>16.32</v>
      </c>
      <c r="T69" s="62">
        <v>9.14</v>
      </c>
      <c r="U69" s="62">
        <v>3.57</v>
      </c>
      <c r="V69" s="62">
        <v>18.489999999999998</v>
      </c>
      <c r="W69" s="62">
        <v>13.63</v>
      </c>
      <c r="X69" s="62">
        <v>98.88</v>
      </c>
      <c r="Y69" s="62">
        <v>-81.72</v>
      </c>
      <c r="Z69" s="62">
        <v>-15.78</v>
      </c>
      <c r="AA69" s="62">
        <v>-61.15</v>
      </c>
      <c r="AB69" s="62">
        <v>26.07</v>
      </c>
      <c r="AC69" s="62">
        <v>19.22</v>
      </c>
      <c r="AD69" s="62">
        <v>1.1599999999999999</v>
      </c>
      <c r="AE69" s="62">
        <v>19.16</v>
      </c>
      <c r="AF69" s="62">
        <v>19.22</v>
      </c>
      <c r="AG69" s="62">
        <v>17311619.469999999</v>
      </c>
      <c r="AH69" s="62">
        <v>14095816.949999999</v>
      </c>
      <c r="AI69" s="63"/>
      <c r="AK69" s="64">
        <f t="shared" ref="AK69:AK76" si="16">AE69</f>
        <v>19.16</v>
      </c>
      <c r="AL69" s="65">
        <v>12.28</v>
      </c>
      <c r="AM69" s="66">
        <f t="shared" ref="AM69:AM76" si="17">IF(AK69&gt;=AL69,1,0)</f>
        <v>1</v>
      </c>
      <c r="AN69" s="64">
        <f t="shared" ref="AN69:AN76" si="18">AF69</f>
        <v>19.22</v>
      </c>
      <c r="AO69" s="65">
        <v>9.91</v>
      </c>
      <c r="AP69" s="66">
        <f t="shared" ref="AP69:AP76" si="19">IF(AN69&gt;=AO69,1,0)</f>
        <v>1</v>
      </c>
      <c r="AQ69" s="67">
        <f t="shared" ref="AQ69:AQ75" si="20">H69</f>
        <v>1.64</v>
      </c>
      <c r="AR69" s="68">
        <f t="shared" ref="AR69:AR76" si="21">M69</f>
        <v>177.92</v>
      </c>
      <c r="AS69" s="66">
        <f t="shared" si="15"/>
        <v>0</v>
      </c>
      <c r="AT69" s="69">
        <f t="shared" ref="AT69:AT76" si="22">N69</f>
        <v>28.13</v>
      </c>
      <c r="AU69" s="70">
        <f t="shared" ref="AU69:AU76" si="23">IF(AT69&lt;=60,1,0)</f>
        <v>1</v>
      </c>
      <c r="AV69" s="68">
        <f t="shared" ref="AV69:AV76" si="24">O69</f>
        <v>103.23</v>
      </c>
      <c r="AW69" s="70">
        <f t="shared" ref="AW69:AW76" si="25">IF(AV69&lt;=60,1,0)</f>
        <v>0</v>
      </c>
      <c r="AX69" s="68">
        <f>สูตรข้อมูล!P69</f>
        <v>119.97</v>
      </c>
      <c r="AY69" s="70">
        <f t="shared" ref="AY69:AY76" si="26">IF(AX69&lt;=90,1,0)</f>
        <v>0</v>
      </c>
      <c r="AZ69" s="68">
        <f t="shared" ref="AZ69:AZ76" si="27">Q69</f>
        <v>64.42</v>
      </c>
      <c r="BA69" s="70">
        <f t="shared" ref="BA69:BA76" si="28">IF(AZ69&lt;=60,1,0)</f>
        <v>0</v>
      </c>
      <c r="BB69">
        <f t="shared" ref="BB69:BB76" si="29">AM69+AP69+AS69+AU69+AW69+AY69+BA69</f>
        <v>3</v>
      </c>
    </row>
    <row r="70" spans="2:54" x14ac:dyDescent="0.2">
      <c r="B70" s="116"/>
      <c r="C70" s="117" t="s">
        <v>223</v>
      </c>
      <c r="D70" s="118" t="s">
        <v>224</v>
      </c>
      <c r="E70" s="121" t="s">
        <v>86</v>
      </c>
      <c r="F70" s="62">
        <v>5.9</v>
      </c>
      <c r="G70" s="62">
        <v>5.61</v>
      </c>
      <c r="H70" s="62">
        <v>4.09</v>
      </c>
      <c r="I70" s="62">
        <v>0.26</v>
      </c>
      <c r="J70" s="62">
        <v>92494432.650000006</v>
      </c>
      <c r="K70" s="62">
        <v>58360243.649999999</v>
      </c>
      <c r="L70" s="62">
        <v>4.09</v>
      </c>
      <c r="M70" s="62">
        <v>57.96</v>
      </c>
      <c r="N70" s="62">
        <v>69.709999999999994</v>
      </c>
      <c r="O70" s="62">
        <v>105.63</v>
      </c>
      <c r="P70" s="62">
        <v>273.76</v>
      </c>
      <c r="Q70" s="62">
        <v>102.06</v>
      </c>
      <c r="R70" s="62">
        <v>26.66</v>
      </c>
      <c r="S70" s="62">
        <v>19.89</v>
      </c>
      <c r="T70" s="62">
        <v>19.07</v>
      </c>
      <c r="U70" s="62">
        <v>12.1</v>
      </c>
      <c r="V70" s="62">
        <v>24.39</v>
      </c>
      <c r="W70" s="62">
        <v>17.989999999999998</v>
      </c>
      <c r="X70" s="62">
        <v>89.24</v>
      </c>
      <c r="Y70" s="62">
        <v>-87.02</v>
      </c>
      <c r="Z70" s="62">
        <v>-11.47</v>
      </c>
      <c r="AA70" s="62">
        <v>-55.32</v>
      </c>
      <c r="AB70" s="62">
        <v>21.27</v>
      </c>
      <c r="AC70" s="62">
        <v>15.69</v>
      </c>
      <c r="AD70" s="62">
        <v>1.22</v>
      </c>
      <c r="AE70" s="62">
        <v>24.62</v>
      </c>
      <c r="AF70" s="62">
        <v>15.69</v>
      </c>
      <c r="AG70" s="62">
        <v>29903306.670000002</v>
      </c>
      <c r="AH70" s="62">
        <v>23765482.640000001</v>
      </c>
      <c r="AI70" s="63"/>
      <c r="AK70" s="64">
        <f t="shared" si="16"/>
        <v>24.62</v>
      </c>
      <c r="AL70" s="65">
        <v>12.59</v>
      </c>
      <c r="AM70" s="66">
        <f t="shared" si="17"/>
        <v>1</v>
      </c>
      <c r="AN70" s="64">
        <f t="shared" si="18"/>
        <v>15.69</v>
      </c>
      <c r="AO70" s="65">
        <v>10.43</v>
      </c>
      <c r="AP70" s="66">
        <f t="shared" si="19"/>
        <v>1</v>
      </c>
      <c r="AQ70" s="67">
        <f t="shared" si="20"/>
        <v>4.09</v>
      </c>
      <c r="AR70" s="68">
        <f t="shared" si="21"/>
        <v>57.96</v>
      </c>
      <c r="AS70" s="66">
        <f t="shared" si="15"/>
        <v>1</v>
      </c>
      <c r="AT70" s="69">
        <f t="shared" si="22"/>
        <v>69.709999999999994</v>
      </c>
      <c r="AU70" s="70">
        <f t="shared" si="23"/>
        <v>0</v>
      </c>
      <c r="AV70" s="68">
        <f t="shared" si="24"/>
        <v>105.63</v>
      </c>
      <c r="AW70" s="70">
        <f t="shared" si="25"/>
        <v>0</v>
      </c>
      <c r="AX70" s="68">
        <f>สูตรข้อมูล!P70</f>
        <v>273.76</v>
      </c>
      <c r="AY70" s="70">
        <f t="shared" si="26"/>
        <v>0</v>
      </c>
      <c r="AZ70" s="68">
        <f t="shared" si="27"/>
        <v>102.06</v>
      </c>
      <c r="BA70" s="70">
        <f t="shared" si="28"/>
        <v>0</v>
      </c>
      <c r="BB70">
        <f t="shared" si="29"/>
        <v>3</v>
      </c>
    </row>
    <row r="71" spans="2:54" x14ac:dyDescent="0.2">
      <c r="B71" s="116"/>
      <c r="C71" s="117" t="s">
        <v>225</v>
      </c>
      <c r="D71" s="118" t="s">
        <v>226</v>
      </c>
      <c r="E71" s="121" t="s">
        <v>86</v>
      </c>
      <c r="F71" s="62">
        <v>6.23</v>
      </c>
      <c r="G71" s="62">
        <v>5.34</v>
      </c>
      <c r="H71" s="62">
        <v>3.15</v>
      </c>
      <c r="I71" s="62">
        <v>0.33</v>
      </c>
      <c r="J71" s="62">
        <v>69599320.120000005</v>
      </c>
      <c r="K71" s="62">
        <v>28638261.41</v>
      </c>
      <c r="L71" s="62">
        <v>3.15</v>
      </c>
      <c r="M71" s="62">
        <v>150.4</v>
      </c>
      <c r="N71" s="62">
        <v>82.33</v>
      </c>
      <c r="O71" s="62">
        <v>100.67</v>
      </c>
      <c r="P71" s="62">
        <v>77.11</v>
      </c>
      <c r="Q71" s="62">
        <v>127.13</v>
      </c>
      <c r="R71" s="62">
        <v>30.01</v>
      </c>
      <c r="S71" s="62">
        <v>23.64</v>
      </c>
      <c r="T71" s="62">
        <v>24.68</v>
      </c>
      <c r="U71" s="62">
        <v>18.010000000000002</v>
      </c>
      <c r="V71" s="62">
        <v>29.96</v>
      </c>
      <c r="W71" s="62">
        <v>23.91</v>
      </c>
      <c r="X71" s="62">
        <v>83.87</v>
      </c>
      <c r="Y71" s="62">
        <v>-87.91</v>
      </c>
      <c r="Z71" s="62">
        <v>-9.82</v>
      </c>
      <c r="AA71" s="62">
        <v>-58.68</v>
      </c>
      <c r="AB71" s="62">
        <v>34.44</v>
      </c>
      <c r="AC71" s="62">
        <v>27.49</v>
      </c>
      <c r="AD71" s="62">
        <v>1.31</v>
      </c>
      <c r="AE71" s="62">
        <v>30.94</v>
      </c>
      <c r="AF71" s="62">
        <v>27.49</v>
      </c>
      <c r="AG71" s="62">
        <v>59512953.759999998</v>
      </c>
      <c r="AH71" s="62">
        <v>50697567.619999997</v>
      </c>
      <c r="AI71" s="63"/>
      <c r="AK71" s="64">
        <f t="shared" si="16"/>
        <v>30.94</v>
      </c>
      <c r="AL71" s="65">
        <v>12.59</v>
      </c>
      <c r="AM71" s="66">
        <f t="shared" si="17"/>
        <v>1</v>
      </c>
      <c r="AN71" s="64">
        <f t="shared" si="18"/>
        <v>27.49</v>
      </c>
      <c r="AO71" s="65">
        <v>10.43</v>
      </c>
      <c r="AP71" s="66">
        <f t="shared" si="19"/>
        <v>1</v>
      </c>
      <c r="AQ71" s="67">
        <f t="shared" si="20"/>
        <v>3.15</v>
      </c>
      <c r="AR71" s="68">
        <f t="shared" si="21"/>
        <v>150.4</v>
      </c>
      <c r="AS71" s="66">
        <f t="shared" si="15"/>
        <v>0</v>
      </c>
      <c r="AT71" s="69">
        <f t="shared" si="22"/>
        <v>82.33</v>
      </c>
      <c r="AU71" s="70">
        <f t="shared" si="23"/>
        <v>0</v>
      </c>
      <c r="AV71" s="68">
        <f t="shared" si="24"/>
        <v>100.67</v>
      </c>
      <c r="AW71" s="70">
        <f t="shared" si="25"/>
        <v>0</v>
      </c>
      <c r="AX71" s="68">
        <f>สูตรข้อมูล!P71</f>
        <v>77.11</v>
      </c>
      <c r="AY71" s="70">
        <f t="shared" si="26"/>
        <v>1</v>
      </c>
      <c r="AZ71" s="68">
        <f t="shared" si="27"/>
        <v>127.13</v>
      </c>
      <c r="BA71" s="70">
        <f t="shared" si="28"/>
        <v>0</v>
      </c>
      <c r="BB71">
        <f t="shared" si="29"/>
        <v>3</v>
      </c>
    </row>
    <row r="72" spans="2:54" x14ac:dyDescent="0.2">
      <c r="B72" s="116"/>
      <c r="C72" s="117" t="s">
        <v>227</v>
      </c>
      <c r="D72" s="118" t="s">
        <v>228</v>
      </c>
      <c r="E72" s="121" t="s">
        <v>86</v>
      </c>
      <c r="F72" s="62">
        <v>4.54</v>
      </c>
      <c r="G72" s="62">
        <v>4.3499999999999996</v>
      </c>
      <c r="H72" s="62">
        <v>2.87</v>
      </c>
      <c r="I72" s="62">
        <v>0.31</v>
      </c>
      <c r="J72" s="62">
        <v>67344497.109999999</v>
      </c>
      <c r="K72" s="62">
        <v>35611625.090000004</v>
      </c>
      <c r="L72" s="62">
        <v>2.87</v>
      </c>
      <c r="M72" s="62">
        <v>102.95</v>
      </c>
      <c r="N72" s="62">
        <v>61.49</v>
      </c>
      <c r="O72" s="62">
        <v>63.53</v>
      </c>
      <c r="P72" s="62">
        <v>93.1</v>
      </c>
      <c r="Q72" s="62">
        <v>31.32</v>
      </c>
      <c r="R72" s="62">
        <v>17.940000000000001</v>
      </c>
      <c r="S72" s="62">
        <v>13.71</v>
      </c>
      <c r="T72" s="62">
        <v>11.19</v>
      </c>
      <c r="U72" s="62">
        <v>6.92</v>
      </c>
      <c r="V72" s="62">
        <v>17.41</v>
      </c>
      <c r="W72" s="62">
        <v>13.53</v>
      </c>
      <c r="X72" s="62">
        <v>94.75</v>
      </c>
      <c r="Y72" s="62">
        <v>-88.39</v>
      </c>
      <c r="Z72" s="62">
        <v>-9.4700000000000006</v>
      </c>
      <c r="AA72" s="62">
        <v>-50.32</v>
      </c>
      <c r="AB72" s="62">
        <v>33.799999999999997</v>
      </c>
      <c r="AC72" s="62">
        <v>26.27</v>
      </c>
      <c r="AD72" s="62">
        <v>1.1599999999999999</v>
      </c>
      <c r="AE72" s="62">
        <v>17.09</v>
      </c>
      <c r="AF72" s="62">
        <v>26.27</v>
      </c>
      <c r="AG72" s="62">
        <v>35278513.840000004</v>
      </c>
      <c r="AH72" s="62">
        <v>30611085.170000002</v>
      </c>
      <c r="AI72" s="63"/>
      <c r="AK72" s="64">
        <f t="shared" si="16"/>
        <v>17.09</v>
      </c>
      <c r="AL72" s="65">
        <v>12.59</v>
      </c>
      <c r="AM72" s="66">
        <f t="shared" si="17"/>
        <v>1</v>
      </c>
      <c r="AN72" s="64">
        <f t="shared" si="18"/>
        <v>26.27</v>
      </c>
      <c r="AO72" s="65">
        <v>10.43</v>
      </c>
      <c r="AP72" s="66">
        <f t="shared" si="19"/>
        <v>1</v>
      </c>
      <c r="AQ72" s="67">
        <f t="shared" si="20"/>
        <v>2.87</v>
      </c>
      <c r="AR72" s="68">
        <f t="shared" si="21"/>
        <v>102.95</v>
      </c>
      <c r="AS72" s="66">
        <f t="shared" si="15"/>
        <v>0</v>
      </c>
      <c r="AT72" s="69">
        <f t="shared" si="22"/>
        <v>61.49</v>
      </c>
      <c r="AU72" s="70">
        <f t="shared" si="23"/>
        <v>0</v>
      </c>
      <c r="AV72" s="68">
        <f t="shared" si="24"/>
        <v>63.53</v>
      </c>
      <c r="AW72" s="70">
        <f t="shared" si="25"/>
        <v>0</v>
      </c>
      <c r="AX72" s="68">
        <f>สูตรข้อมูล!P72</f>
        <v>93.1</v>
      </c>
      <c r="AY72" s="70">
        <f t="shared" si="26"/>
        <v>0</v>
      </c>
      <c r="AZ72" s="68">
        <f t="shared" si="27"/>
        <v>31.32</v>
      </c>
      <c r="BA72" s="70">
        <f t="shared" si="28"/>
        <v>1</v>
      </c>
      <c r="BB72">
        <f t="shared" si="29"/>
        <v>3</v>
      </c>
    </row>
    <row r="73" spans="2:54" x14ac:dyDescent="0.2">
      <c r="B73" s="116"/>
      <c r="C73" s="117" t="s">
        <v>229</v>
      </c>
      <c r="D73" s="118" t="s">
        <v>230</v>
      </c>
      <c r="E73" s="120" t="s">
        <v>188</v>
      </c>
      <c r="F73" s="62">
        <v>5.13</v>
      </c>
      <c r="G73" s="62">
        <v>4.82</v>
      </c>
      <c r="H73" s="62">
        <v>1.45</v>
      </c>
      <c r="I73" s="62">
        <v>0.56999999999999995</v>
      </c>
      <c r="J73" s="62">
        <v>339458151.62</v>
      </c>
      <c r="K73" s="62">
        <v>37138313.5</v>
      </c>
      <c r="L73" s="62">
        <v>1.45</v>
      </c>
      <c r="M73" s="62">
        <v>80.62</v>
      </c>
      <c r="N73" s="62">
        <v>106.63</v>
      </c>
      <c r="O73" s="62">
        <v>120.14</v>
      </c>
      <c r="P73" s="62">
        <v>171.95</v>
      </c>
      <c r="Q73" s="62">
        <v>63.41</v>
      </c>
      <c r="R73" s="62">
        <v>42.67</v>
      </c>
      <c r="S73" s="62">
        <v>38.68</v>
      </c>
      <c r="T73" s="62">
        <v>39.6</v>
      </c>
      <c r="U73" s="62">
        <v>35.46</v>
      </c>
      <c r="V73" s="62">
        <v>49.98</v>
      </c>
      <c r="W73" s="62">
        <v>46.68</v>
      </c>
      <c r="X73" s="62">
        <v>66.84</v>
      </c>
      <c r="Y73" s="62">
        <v>-89.32</v>
      </c>
      <c r="Z73" s="62">
        <v>-7.16</v>
      </c>
      <c r="AA73" s="62">
        <v>-47.51</v>
      </c>
      <c r="AB73" s="62">
        <v>51.78</v>
      </c>
      <c r="AC73" s="62">
        <v>48.36</v>
      </c>
      <c r="AD73" s="62">
        <v>1.88</v>
      </c>
      <c r="AE73" s="62">
        <v>55.83</v>
      </c>
      <c r="AF73" s="62">
        <v>48.36</v>
      </c>
      <c r="AG73" s="62">
        <v>353006032.13</v>
      </c>
      <c r="AH73" s="62">
        <v>369996635.52999997</v>
      </c>
      <c r="AI73" s="63"/>
      <c r="AK73" s="64">
        <f t="shared" si="16"/>
        <v>55.83</v>
      </c>
      <c r="AL73" s="65">
        <v>16.89</v>
      </c>
      <c r="AM73" s="66">
        <f t="shared" si="17"/>
        <v>1</v>
      </c>
      <c r="AN73" s="64">
        <f t="shared" si="18"/>
        <v>48.36</v>
      </c>
      <c r="AO73" s="65">
        <v>8.85</v>
      </c>
      <c r="AP73" s="66">
        <f t="shared" si="19"/>
        <v>1</v>
      </c>
      <c r="AQ73" s="67">
        <f t="shared" si="20"/>
        <v>1.45</v>
      </c>
      <c r="AR73" s="68">
        <f t="shared" si="21"/>
        <v>80.62</v>
      </c>
      <c r="AS73" s="66">
        <f t="shared" si="15"/>
        <v>1</v>
      </c>
      <c r="AT73" s="69">
        <f t="shared" si="22"/>
        <v>106.63</v>
      </c>
      <c r="AU73" s="70">
        <f t="shared" si="23"/>
        <v>0</v>
      </c>
      <c r="AV73" s="68">
        <f t="shared" si="24"/>
        <v>120.14</v>
      </c>
      <c r="AW73" s="70">
        <f t="shared" si="25"/>
        <v>0</v>
      </c>
      <c r="AX73" s="68">
        <f>สูตรข้อมูล!P73</f>
        <v>171.95</v>
      </c>
      <c r="AY73" s="70">
        <f t="shared" si="26"/>
        <v>0</v>
      </c>
      <c r="AZ73" s="68">
        <f t="shared" si="27"/>
        <v>63.41</v>
      </c>
      <c r="BA73" s="70">
        <f t="shared" si="28"/>
        <v>0</v>
      </c>
      <c r="BB73">
        <f t="shared" si="29"/>
        <v>3</v>
      </c>
    </row>
    <row r="74" spans="2:54" x14ac:dyDescent="0.2">
      <c r="B74" s="116"/>
      <c r="C74" s="117" t="s">
        <v>231</v>
      </c>
      <c r="D74" s="118" t="s">
        <v>232</v>
      </c>
      <c r="E74" s="121" t="s">
        <v>86</v>
      </c>
      <c r="F74" s="62">
        <v>3.63</v>
      </c>
      <c r="G74" s="62">
        <v>3.19</v>
      </c>
      <c r="H74" s="62">
        <v>2.23</v>
      </c>
      <c r="I74" s="62">
        <v>0.24</v>
      </c>
      <c r="J74" s="62">
        <v>44426094.909999996</v>
      </c>
      <c r="K74" s="62">
        <v>20753906.550000001</v>
      </c>
      <c r="L74" s="62">
        <v>2.23</v>
      </c>
      <c r="M74" s="62">
        <v>99.04</v>
      </c>
      <c r="N74" s="62">
        <v>64.98</v>
      </c>
      <c r="O74" s="62">
        <v>78.36</v>
      </c>
      <c r="P74" s="62">
        <v>116.83</v>
      </c>
      <c r="Q74" s="62">
        <v>78.02</v>
      </c>
      <c r="R74" s="62">
        <v>16.489999999999998</v>
      </c>
      <c r="S74" s="62">
        <v>11.14</v>
      </c>
      <c r="T74" s="62">
        <v>6.71</v>
      </c>
      <c r="U74" s="62">
        <v>1.26</v>
      </c>
      <c r="V74" s="62">
        <v>13.39</v>
      </c>
      <c r="W74" s="62">
        <v>8.41</v>
      </c>
      <c r="X74" s="62">
        <v>100.24</v>
      </c>
      <c r="Y74" s="62">
        <v>-85.15</v>
      </c>
      <c r="Z74" s="62">
        <v>-13.33</v>
      </c>
      <c r="AA74" s="62">
        <v>-53.01</v>
      </c>
      <c r="AB74" s="62">
        <v>18.23</v>
      </c>
      <c r="AC74" s="62">
        <v>11.45</v>
      </c>
      <c r="AD74" s="62">
        <v>1.0900000000000001</v>
      </c>
      <c r="AE74" s="62">
        <v>12.99</v>
      </c>
      <c r="AF74" s="62">
        <v>11.45</v>
      </c>
      <c r="AG74" s="62">
        <v>15738522.300000001</v>
      </c>
      <c r="AH74" s="62">
        <v>11158228.67</v>
      </c>
      <c r="AI74" s="63"/>
      <c r="AK74" s="64">
        <f t="shared" si="16"/>
        <v>12.99</v>
      </c>
      <c r="AL74" s="65">
        <v>12.59</v>
      </c>
      <c r="AM74" s="66">
        <f t="shared" si="17"/>
        <v>1</v>
      </c>
      <c r="AN74" s="64">
        <f t="shared" si="18"/>
        <v>11.45</v>
      </c>
      <c r="AO74" s="65">
        <v>10.43</v>
      </c>
      <c r="AP74" s="66">
        <f t="shared" si="19"/>
        <v>1</v>
      </c>
      <c r="AQ74" s="67">
        <f t="shared" si="20"/>
        <v>2.23</v>
      </c>
      <c r="AR74" s="68">
        <f t="shared" si="21"/>
        <v>99.04</v>
      </c>
      <c r="AS74" s="66">
        <f t="shared" si="15"/>
        <v>0</v>
      </c>
      <c r="AT74" s="69">
        <f t="shared" si="22"/>
        <v>64.98</v>
      </c>
      <c r="AU74" s="70">
        <f t="shared" si="23"/>
        <v>0</v>
      </c>
      <c r="AV74" s="68">
        <f t="shared" si="24"/>
        <v>78.36</v>
      </c>
      <c r="AW74" s="70">
        <f t="shared" si="25"/>
        <v>0</v>
      </c>
      <c r="AX74" s="68">
        <f>สูตรข้อมูล!P74</f>
        <v>116.83</v>
      </c>
      <c r="AY74" s="70">
        <f t="shared" si="26"/>
        <v>0</v>
      </c>
      <c r="AZ74" s="68">
        <f t="shared" si="27"/>
        <v>78.02</v>
      </c>
      <c r="BA74" s="70">
        <f t="shared" si="28"/>
        <v>0</v>
      </c>
      <c r="BB74">
        <f t="shared" si="29"/>
        <v>2</v>
      </c>
    </row>
    <row r="75" spans="2:54" x14ac:dyDescent="0.2">
      <c r="B75" s="116"/>
      <c r="C75" s="117" t="s">
        <v>233</v>
      </c>
      <c r="D75" s="118" t="s">
        <v>234</v>
      </c>
      <c r="E75" s="120" t="s">
        <v>216</v>
      </c>
      <c r="F75" s="62">
        <v>6.62</v>
      </c>
      <c r="G75" s="62">
        <v>6.29</v>
      </c>
      <c r="H75" s="62">
        <v>3.81</v>
      </c>
      <c r="I75" s="62">
        <v>0.35</v>
      </c>
      <c r="J75" s="62">
        <v>59023602.350000001</v>
      </c>
      <c r="K75" s="62">
        <v>29553652.870000001</v>
      </c>
      <c r="L75" s="62">
        <v>3.81</v>
      </c>
      <c r="M75" s="62">
        <v>101.82</v>
      </c>
      <c r="N75" s="62">
        <v>15.01</v>
      </c>
      <c r="O75" s="62">
        <v>186.59</v>
      </c>
      <c r="P75" s="62">
        <v>363.17</v>
      </c>
      <c r="Q75" s="62">
        <v>117.13</v>
      </c>
      <c r="R75" s="62">
        <v>44.58</v>
      </c>
      <c r="S75" s="62">
        <v>38.6</v>
      </c>
      <c r="T75" s="62">
        <v>33.17</v>
      </c>
      <c r="U75" s="62">
        <v>27.02</v>
      </c>
      <c r="V75" s="62">
        <v>40.81</v>
      </c>
      <c r="W75" s="62">
        <v>35.49</v>
      </c>
      <c r="X75" s="62">
        <v>75.48</v>
      </c>
      <c r="Y75" s="62">
        <v>-76.959999999999994</v>
      </c>
      <c r="Z75" s="62">
        <v>-19.63</v>
      </c>
      <c r="AA75" s="62">
        <v>-52.39</v>
      </c>
      <c r="AB75" s="62">
        <v>37.090000000000003</v>
      </c>
      <c r="AC75" s="62">
        <v>32.26</v>
      </c>
      <c r="AD75" s="62">
        <v>1.55</v>
      </c>
      <c r="AE75" s="62">
        <v>45.93</v>
      </c>
      <c r="AF75" s="62">
        <v>32.26</v>
      </c>
      <c r="AG75" s="62">
        <v>40053873.969999999</v>
      </c>
      <c r="AH75" s="62">
        <v>36211266.399999999</v>
      </c>
      <c r="AI75" s="63"/>
      <c r="AK75" s="64">
        <f t="shared" si="16"/>
        <v>45.93</v>
      </c>
      <c r="AL75" s="65">
        <v>32.68</v>
      </c>
      <c r="AM75" s="66">
        <f t="shared" si="17"/>
        <v>1</v>
      </c>
      <c r="AN75" s="64">
        <f t="shared" si="18"/>
        <v>32.26</v>
      </c>
      <c r="AO75" s="65">
        <v>13.77</v>
      </c>
      <c r="AP75" s="66">
        <f t="shared" si="19"/>
        <v>1</v>
      </c>
      <c r="AQ75" s="67">
        <f t="shared" si="20"/>
        <v>3.81</v>
      </c>
      <c r="AR75" s="68">
        <f t="shared" si="21"/>
        <v>101.82</v>
      </c>
      <c r="AS75" s="66">
        <f t="shared" si="15"/>
        <v>0</v>
      </c>
      <c r="AT75" s="69">
        <f t="shared" si="22"/>
        <v>15.01</v>
      </c>
      <c r="AU75" s="70">
        <f t="shared" si="23"/>
        <v>1</v>
      </c>
      <c r="AV75" s="68">
        <f t="shared" si="24"/>
        <v>186.59</v>
      </c>
      <c r="AW75" s="70">
        <f t="shared" si="25"/>
        <v>0</v>
      </c>
      <c r="AX75" s="68">
        <f>สูตรข้อมูล!P75</f>
        <v>363.17</v>
      </c>
      <c r="AY75" s="70">
        <f t="shared" si="26"/>
        <v>0</v>
      </c>
      <c r="AZ75" s="68">
        <f t="shared" si="27"/>
        <v>117.13</v>
      </c>
      <c r="BA75" s="70">
        <f t="shared" si="28"/>
        <v>0</v>
      </c>
      <c r="BB75">
        <f t="shared" si="29"/>
        <v>3</v>
      </c>
    </row>
    <row r="76" spans="2:54" x14ac:dyDescent="0.2">
      <c r="B76" s="116"/>
      <c r="C76" s="117" t="s">
        <v>235</v>
      </c>
      <c r="D76" s="118" t="s">
        <v>236</v>
      </c>
      <c r="E76" s="120" t="s">
        <v>237</v>
      </c>
      <c r="F76" s="62">
        <v>4.76</v>
      </c>
      <c r="G76" s="62">
        <v>4.58</v>
      </c>
      <c r="H76" s="62">
        <v>2.34</v>
      </c>
      <c r="I76" s="62">
        <v>0.45</v>
      </c>
      <c r="J76" s="62">
        <v>57088690.909999996</v>
      </c>
      <c r="K76" s="62">
        <v>20254943.670000002</v>
      </c>
      <c r="L76" s="62">
        <v>2.34</v>
      </c>
      <c r="M76" s="62">
        <v>114.92</v>
      </c>
      <c r="N76" s="62">
        <v>104.25</v>
      </c>
      <c r="O76" s="62">
        <v>139.99</v>
      </c>
      <c r="P76" s="62">
        <v>184.33</v>
      </c>
      <c r="Q76" s="62">
        <v>136.35</v>
      </c>
      <c r="R76" s="62">
        <v>40.44</v>
      </c>
      <c r="S76" s="62">
        <v>31.94</v>
      </c>
      <c r="T76" s="62">
        <v>38.659999999999997</v>
      </c>
      <c r="U76" s="62">
        <v>29.97</v>
      </c>
      <c r="V76" s="62">
        <v>50.58</v>
      </c>
      <c r="W76" s="62">
        <v>43.85</v>
      </c>
      <c r="X76" s="62">
        <v>72.55</v>
      </c>
      <c r="Y76" s="62">
        <v>-89.77</v>
      </c>
      <c r="Z76" s="62">
        <v>-6.75</v>
      </c>
      <c r="AA76" s="62">
        <v>-53.17</v>
      </c>
      <c r="AB76" s="62">
        <v>47.98</v>
      </c>
      <c r="AC76" s="62">
        <v>41.6</v>
      </c>
      <c r="AD76" s="62">
        <v>1.78</v>
      </c>
      <c r="AE76" s="62">
        <v>63.27</v>
      </c>
      <c r="AF76" s="62">
        <v>41.6</v>
      </c>
      <c r="AG76" s="62">
        <v>54829416.289999999</v>
      </c>
      <c r="AH76" s="62">
        <v>49100606.68</v>
      </c>
      <c r="AI76" s="63"/>
      <c r="AK76" s="64">
        <f t="shared" si="16"/>
        <v>63.27</v>
      </c>
      <c r="AL76" s="65">
        <v>26.45</v>
      </c>
      <c r="AM76" s="66">
        <f t="shared" si="17"/>
        <v>1</v>
      </c>
      <c r="AN76" s="64">
        <f t="shared" si="18"/>
        <v>41.6</v>
      </c>
      <c r="AO76" s="65">
        <v>12.17</v>
      </c>
      <c r="AP76" s="66">
        <f t="shared" si="19"/>
        <v>1</v>
      </c>
      <c r="AQ76" s="67">
        <f>H76</f>
        <v>2.34</v>
      </c>
      <c r="AR76" s="68">
        <f t="shared" si="21"/>
        <v>114.92</v>
      </c>
      <c r="AS76" s="66">
        <f t="shared" si="15"/>
        <v>0</v>
      </c>
      <c r="AT76" s="69">
        <f t="shared" si="22"/>
        <v>104.25</v>
      </c>
      <c r="AU76" s="70">
        <f t="shared" si="23"/>
        <v>0</v>
      </c>
      <c r="AV76" s="68">
        <f t="shared" si="24"/>
        <v>139.99</v>
      </c>
      <c r="AW76" s="70">
        <f t="shared" si="25"/>
        <v>0</v>
      </c>
      <c r="AX76" s="68">
        <f>สูตรข้อมูล!P76</f>
        <v>184.33</v>
      </c>
      <c r="AY76" s="70">
        <f t="shared" si="26"/>
        <v>0</v>
      </c>
      <c r="AZ76" s="68">
        <f t="shared" si="27"/>
        <v>136.35</v>
      </c>
      <c r="BA76" s="70">
        <f t="shared" si="28"/>
        <v>0</v>
      </c>
      <c r="BB76">
        <f t="shared" si="29"/>
        <v>2</v>
      </c>
    </row>
  </sheetData>
  <autoFilter ref="A3:BB76">
    <filterColumn colId="1" showButton="0"/>
    <filterColumn colId="2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7" tint="0.59999389629810485"/>
  </sheetPr>
  <dimension ref="A1:AD85"/>
  <sheetViews>
    <sheetView tabSelected="1" topLeftCell="B1" zoomScale="90" zoomScaleNormal="90" workbookViewId="0">
      <pane xSplit="7" ySplit="4" topLeftCell="I5" activePane="bottomRight" state="frozen"/>
      <selection activeCell="B1" sqref="B1"/>
      <selection pane="topRight" activeCell="I1" sqref="I1"/>
      <selection pane="bottomLeft" activeCell="B5" sqref="B5"/>
      <selection pane="bottomRight" activeCell="L90" sqref="L90"/>
    </sheetView>
  </sheetViews>
  <sheetFormatPr defaultColWidth="9" defaultRowHeight="12.75" x14ac:dyDescent="0.2"/>
  <cols>
    <col min="1" max="1" width="4" style="125" bestFit="1" customWidth="1"/>
    <col min="2" max="2" width="4.25" style="125" bestFit="1" customWidth="1"/>
    <col min="3" max="3" width="12.625" style="127" bestFit="1" customWidth="1"/>
    <col min="4" max="4" width="7.75" style="125" bestFit="1" customWidth="1"/>
    <col min="5" max="5" width="24.75" style="125" customWidth="1"/>
    <col min="6" max="6" width="5.75" style="128" bestFit="1" customWidth="1"/>
    <col min="7" max="7" width="7.625" style="125" customWidth="1"/>
    <col min="8" max="8" width="21.375" style="125" bestFit="1" customWidth="1"/>
    <col min="9" max="9" width="7.625" style="125" customWidth="1"/>
    <col min="10" max="10" width="7.375" style="125" customWidth="1"/>
    <col min="11" max="11" width="6.25" style="125" customWidth="1"/>
    <col min="12" max="13" width="17.125" style="125" customWidth="1"/>
    <col min="14" max="15" width="4.75" style="125" customWidth="1"/>
    <col min="16" max="16" width="7.375" style="125" bestFit="1" customWidth="1"/>
    <col min="17" max="17" width="7.75" style="185" customWidth="1"/>
    <col min="18" max="18" width="4.25" style="125" customWidth="1"/>
    <col min="19" max="19" width="15.5" style="186" bestFit="1" customWidth="1"/>
    <col min="20" max="20" width="14.625" style="186" bestFit="1" customWidth="1"/>
    <col min="21" max="27" width="4.125" style="125" customWidth="1"/>
    <col min="28" max="28" width="5.125" style="125" customWidth="1"/>
    <col min="29" max="29" width="6.375" style="125" customWidth="1"/>
    <col min="30" max="30" width="8.75" style="125" customWidth="1"/>
    <col min="31" max="16384" width="9" style="125"/>
  </cols>
  <sheetData>
    <row r="1" spans="1:30" x14ac:dyDescent="0.2">
      <c r="A1" s="124" t="s">
        <v>238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spans="1:30" x14ac:dyDescent="0.2">
      <c r="A2" s="126" t="s">
        <v>239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</row>
    <row r="3" spans="1:30" x14ac:dyDescent="0.2">
      <c r="I3" s="129"/>
      <c r="J3" s="129"/>
      <c r="K3" s="129"/>
      <c r="L3" s="129"/>
      <c r="M3" s="129"/>
      <c r="N3" s="129"/>
      <c r="O3" s="129"/>
      <c r="P3" s="129"/>
      <c r="Q3" s="130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</row>
    <row r="4" spans="1:30" s="141" customFormat="1" ht="195" customHeight="1" x14ac:dyDescent="0.2">
      <c r="A4" s="131" t="s">
        <v>240</v>
      </c>
      <c r="B4" s="131" t="s">
        <v>241</v>
      </c>
      <c r="C4" s="131" t="s">
        <v>242</v>
      </c>
      <c r="D4" s="132" t="s">
        <v>243</v>
      </c>
      <c r="E4" s="132" t="s">
        <v>244</v>
      </c>
      <c r="F4" s="132" t="s">
        <v>245</v>
      </c>
      <c r="G4" s="133" t="s">
        <v>246</v>
      </c>
      <c r="H4" s="134" t="s">
        <v>2</v>
      </c>
      <c r="I4" s="135" t="s">
        <v>247</v>
      </c>
      <c r="J4" s="135" t="s">
        <v>248</v>
      </c>
      <c r="K4" s="135" t="s">
        <v>66</v>
      </c>
      <c r="L4" s="135" t="s">
        <v>249</v>
      </c>
      <c r="M4" s="135" t="s">
        <v>250</v>
      </c>
      <c r="N4" s="133" t="s">
        <v>251</v>
      </c>
      <c r="O4" s="133" t="s">
        <v>252</v>
      </c>
      <c r="P4" s="133" t="s">
        <v>253</v>
      </c>
      <c r="Q4" s="136" t="s">
        <v>254</v>
      </c>
      <c r="R4" s="133" t="s">
        <v>255</v>
      </c>
      <c r="S4" s="137" t="s">
        <v>61</v>
      </c>
      <c r="T4" s="137" t="s">
        <v>256</v>
      </c>
      <c r="U4" s="138" t="s">
        <v>257</v>
      </c>
      <c r="V4" s="138" t="s">
        <v>258</v>
      </c>
      <c r="W4" s="138" t="s">
        <v>259</v>
      </c>
      <c r="X4" s="138" t="s">
        <v>260</v>
      </c>
      <c r="Y4" s="138" t="s">
        <v>261</v>
      </c>
      <c r="Z4" s="138" t="s">
        <v>262</v>
      </c>
      <c r="AA4" s="138" t="s">
        <v>45</v>
      </c>
      <c r="AB4" s="139" t="s">
        <v>263</v>
      </c>
      <c r="AC4" s="140" t="s">
        <v>264</v>
      </c>
      <c r="AD4" s="135" t="s">
        <v>265</v>
      </c>
    </row>
    <row r="5" spans="1:30" s="154" customFormat="1" hidden="1" x14ac:dyDescent="0.2">
      <c r="A5" s="142">
        <v>1</v>
      </c>
      <c r="B5" s="142">
        <v>6</v>
      </c>
      <c r="C5" s="143" t="s">
        <v>70</v>
      </c>
      <c r="D5" s="144" t="s">
        <v>72</v>
      </c>
      <c r="E5" s="145" t="s">
        <v>71</v>
      </c>
      <c r="F5" s="146" t="s">
        <v>266</v>
      </c>
      <c r="G5" s="147" t="s">
        <v>267</v>
      </c>
      <c r="H5" s="148" t="s">
        <v>73</v>
      </c>
      <c r="I5" s="149">
        <f>[1]สูตรข้อมูล!F4</f>
        <v>1.96</v>
      </c>
      <c r="J5" s="149">
        <f>[1]สูตรข้อมูล!G4</f>
        <v>1.73</v>
      </c>
      <c r="K5" s="149">
        <f>[1]สูตรข้อมูล!H4</f>
        <v>0.67</v>
      </c>
      <c r="L5" s="150">
        <f>[1]สูตรข้อมูล!J4</f>
        <v>493263984.52999997</v>
      </c>
      <c r="M5" s="150">
        <f>[1]สูตรข้อมูล!AH4</f>
        <v>674882238.38</v>
      </c>
      <c r="N5" s="146">
        <f>(IF(I5&lt;1.5,1,0))+(IF(J5&lt;1,1,0))+(IF(K5&lt;0.8,1,0))</f>
        <v>1</v>
      </c>
      <c r="O5" s="146">
        <f>IF(M5&lt;0,1,0)+IF(L5&lt;0,1,0)</f>
        <v>0</v>
      </c>
      <c r="P5" s="146">
        <f>IF(AND(M5&lt;0,L5&lt;0),2,IF(AND(M5&gt;0,L5&gt;0),0,IF(AND(L5&lt;0,M5&gt;0),IF(ABS((L5/(M5/12)))&lt;3,0,IF(ABS((L5/(M5/12)))&gt;6,2,1)),IF(AND(L5&gt;0,M5&lt;0),IF(ABS((L5/(M5/12)))&lt;3,2,IF(ABS((L5/(M5/12)))&gt;6,0,1))))))</f>
        <v>0</v>
      </c>
      <c r="Q5" s="151" t="str">
        <f>IF(AND(L5&gt;0,M5&gt;0),"",IF(AND(L5&lt;0,M5&lt;0),"",TRUNC(ABS(L5/(M5/12)),1)))</f>
        <v/>
      </c>
      <c r="R5" s="147">
        <f>+N5+O5+P5</f>
        <v>1</v>
      </c>
      <c r="S5" s="152">
        <f>[1]สูตรข้อมูล!AG4</f>
        <v>716082660.61000001</v>
      </c>
      <c r="T5" s="152">
        <f>[1]สูตรข้อมูล!K4</f>
        <v>-170049124.66</v>
      </c>
      <c r="U5" s="153">
        <f>[1]สูตรข้อมูล!AM4</f>
        <v>1</v>
      </c>
      <c r="V5" s="153">
        <f>[1]สูตรข้อมูล!AP4</f>
        <v>1</v>
      </c>
      <c r="W5" s="153">
        <f>[1]สูตรข้อมูล!AS4</f>
        <v>1</v>
      </c>
      <c r="X5" s="153">
        <f>[1]สูตรข้อมูล!AU4</f>
        <v>0</v>
      </c>
      <c r="Y5" s="153">
        <f>[1]สูตรข้อมูล!AW4</f>
        <v>1</v>
      </c>
      <c r="Z5" s="153">
        <f>[1]สูตรข้อมูล!AY4</f>
        <v>1</v>
      </c>
      <c r="AA5" s="153">
        <f>[1]สูตรข้อมูล!BA4</f>
        <v>1</v>
      </c>
      <c r="AB5" s="153" t="str">
        <f>IF(COUNTIF(U5:AA5,"1")=7,"A",IF(COUNTIF(U5:AA5,"1")=6,"A-",IF(COUNTIF(U5:AA5,"1")=5,"B",IF(COUNTIF(U5:AA5,"1")=4,"B-",IF(COUNTIF(U5:AA5,"1")=3,"C",IF(COUNTIF(U5:AA5,"1")=2,"C-",IF(COUNTIF(U5:AA5,"1")=1,"D","F")))))))</f>
        <v>A-</v>
      </c>
      <c r="AC5" s="153" t="str">
        <f t="shared" ref="AC5:AC68" si="0">R5&amp;AB5</f>
        <v>1A-</v>
      </c>
      <c r="AD5" s="153" t="str">
        <f>IF(COUNTIF(U5:AA5,"1")=7,"ผ่าน",IF(COUNTIF(U5:AA5,"1")=6,"ผ่าน",IF(COUNTIF(U5:AA5,"1")=5,"ผ่าน",IF(COUNTIF(U5:AA5,"1")=4,"ไม่ผ่าน",IF(COUNTIF(U5:AA5,"1")=3,"ไม่ผ่าน",IF(COUNTIF(U5:AA5,"1")=2,"ไม่ผ่าน",IF(COUNTIF(U5:AA5,"1")=1,"ไม่ผ่าน",IF(COUNTIF(U5:AA5,"1")=0,"ไม่ผ่าน"))))))))</f>
        <v>ผ่าน</v>
      </c>
    </row>
    <row r="6" spans="1:30" s="154" customFormat="1" hidden="1" x14ac:dyDescent="0.2">
      <c r="A6" s="142">
        <v>2</v>
      </c>
      <c r="B6" s="142">
        <v>6</v>
      </c>
      <c r="C6" s="143" t="s">
        <v>70</v>
      </c>
      <c r="D6" s="144" t="s">
        <v>75</v>
      </c>
      <c r="E6" s="145" t="s">
        <v>74</v>
      </c>
      <c r="F6" s="146" t="s">
        <v>268</v>
      </c>
      <c r="G6" s="147" t="s">
        <v>269</v>
      </c>
      <c r="H6" s="148" t="s">
        <v>76</v>
      </c>
      <c r="I6" s="149">
        <f>[1]สูตรข้อมูล!F5</f>
        <v>3.23</v>
      </c>
      <c r="J6" s="149">
        <f>[1]สูตรข้อมูล!G5</f>
        <v>2.76</v>
      </c>
      <c r="K6" s="149">
        <f>[1]สูตรข้อมูล!H5</f>
        <v>2.06</v>
      </c>
      <c r="L6" s="150">
        <f>[1]สูตรข้อมูล!J5</f>
        <v>39075657.079999998</v>
      </c>
      <c r="M6" s="150">
        <f>[1]สูตรข้อมูล!AH5</f>
        <v>91855.69</v>
      </c>
      <c r="N6" s="146">
        <f>(IF(I6&lt;1.5,1,0))+(IF(J6&lt;1,1,0))+(IF(K6&lt;0.8,1,0))</f>
        <v>0</v>
      </c>
      <c r="O6" s="146">
        <f t="shared" ref="O6:O69" si="1">IF(M6&lt;0,1,0)+IF(L6&lt;0,1,0)</f>
        <v>0</v>
      </c>
      <c r="P6" s="146">
        <f t="shared" ref="P6:P69" si="2">IF(AND(M6&lt;0,L6&lt;0),2,IF(AND(M6&gt;0,L6&gt;0),0,IF(AND(L6&lt;0,M6&gt;0),IF(ABS((L6/(M6/12)))&lt;3,0,IF(ABS((L6/(M6/12)))&gt;6,2,1)),IF(AND(L6&gt;0,M6&lt;0),IF(ABS((L6/(M6/12)))&lt;3,2,IF(ABS((L6/(M6/12)))&gt;6,0,1))))))</f>
        <v>0</v>
      </c>
      <c r="Q6" s="151" t="str">
        <f t="shared" ref="Q6:Q69" si="3">IF(AND(L6&gt;0,M6&gt;0),"",IF(AND(L6&lt;0,M6&lt;0),"",TRUNC(ABS(L6/(M6/12)),1)))</f>
        <v/>
      </c>
      <c r="R6" s="147">
        <f t="shared" ref="R6:R13" si="4">+N6+O6+P6</f>
        <v>0</v>
      </c>
      <c r="S6" s="152">
        <f>[1]สูตรข้อมูล!AG5</f>
        <v>6563972.0999999996</v>
      </c>
      <c r="T6" s="152">
        <f>[1]สูตรข้อมูล!K5</f>
        <v>18471758.73</v>
      </c>
      <c r="U6" s="153">
        <f>[1]สูตรข้อมูล!AM5</f>
        <v>0</v>
      </c>
      <c r="V6" s="153">
        <f>[1]สูตรข้อมูล!AP5</f>
        <v>0</v>
      </c>
      <c r="W6" s="153">
        <f>[1]สูตรข้อมูล!AS5</f>
        <v>0</v>
      </c>
      <c r="X6" s="153">
        <f>[1]สูตรข้อมูล!AU5</f>
        <v>1</v>
      </c>
      <c r="Y6" s="153">
        <f>[1]สูตรข้อมูล!AW5</f>
        <v>0</v>
      </c>
      <c r="Z6" s="153">
        <f>[1]สูตรข้อมูล!AY5</f>
        <v>0</v>
      </c>
      <c r="AA6" s="153">
        <f>[1]สูตรข้อมูล!BA5</f>
        <v>0</v>
      </c>
      <c r="AB6" s="153" t="str">
        <f t="shared" ref="AB6:AB68" si="5">IF(COUNTIF(U6:AA6,"1")=7,"A",IF(COUNTIF(U6:AA6,"1")=6,"A-",IF(COUNTIF(U6:AA6,"1")=5,"B",IF(COUNTIF(U6:AA6,"1")=4,"B-",IF(COUNTIF(U6:AA6,"1")=3,"C",IF(COUNTIF(U6:AA6,"1")=2,"C-",IF(COUNTIF(U6:AA6,"1")=1,"D","F")))))))</f>
        <v>D</v>
      </c>
      <c r="AC6" s="153" t="str">
        <f t="shared" si="0"/>
        <v>0D</v>
      </c>
      <c r="AD6" s="153" t="str">
        <f t="shared" ref="AD6:AD69" si="6">IF(COUNTIF(U6:AA6,"1")=7,"ผ่าน",IF(COUNTIF(U6:AA6,"1")=6,"ผ่าน",IF(COUNTIF(U6:AA6,"1")=5,"ผ่าน",IF(COUNTIF(U6:AA6,"1")=4,"ไม่ผ่าน",IF(COUNTIF(U6:AA6,"1")=3,"ไม่ผ่าน",IF(COUNTIF(U6:AA6,"1")=2,"ไม่ผ่าน",IF(COUNTIF(U6:AA6,"1")=1,"ไม่ผ่าน",IF(COUNTIF(U6:AA6,"1")=0,"ไม่ผ่าน"))))))))</f>
        <v>ไม่ผ่าน</v>
      </c>
    </row>
    <row r="7" spans="1:30" s="154" customFormat="1" hidden="1" x14ac:dyDescent="0.2">
      <c r="A7" s="142">
        <v>3</v>
      </c>
      <c r="B7" s="142">
        <v>6</v>
      </c>
      <c r="C7" s="143" t="s">
        <v>70</v>
      </c>
      <c r="D7" s="144" t="s">
        <v>78</v>
      </c>
      <c r="E7" s="145" t="s">
        <v>77</v>
      </c>
      <c r="F7" s="146" t="s">
        <v>268</v>
      </c>
      <c r="G7" s="147" t="s">
        <v>269</v>
      </c>
      <c r="H7" s="148" t="s">
        <v>79</v>
      </c>
      <c r="I7" s="149">
        <f>[1]สูตรข้อมูล!F6</f>
        <v>4.91</v>
      </c>
      <c r="J7" s="149">
        <f>[1]สูตรข้อมูล!G6</f>
        <v>4.7</v>
      </c>
      <c r="K7" s="149">
        <f>[1]สูตรข้อมูล!H6</f>
        <v>4.16</v>
      </c>
      <c r="L7" s="150">
        <f>[1]สูตรข้อมูล!J6</f>
        <v>40039177.619999997</v>
      </c>
      <c r="M7" s="150">
        <f>[1]สูตรข้อมูล!AH6</f>
        <v>12200241.25</v>
      </c>
      <c r="N7" s="146">
        <f t="shared" ref="N7:N70" si="7">(IF(I7&lt;1.5,1,0))+(IF(J7&lt;1,1,0))+(IF(K7&lt;0.8,1,0))</f>
        <v>0</v>
      </c>
      <c r="O7" s="146">
        <f t="shared" si="1"/>
        <v>0</v>
      </c>
      <c r="P7" s="146">
        <f t="shared" si="2"/>
        <v>0</v>
      </c>
      <c r="Q7" s="151" t="str">
        <f t="shared" si="3"/>
        <v/>
      </c>
      <c r="R7" s="147">
        <f t="shared" si="4"/>
        <v>0</v>
      </c>
      <c r="S7" s="152">
        <f>[1]สูตรข้อมูล!AG6</f>
        <v>14728377.51</v>
      </c>
      <c r="T7" s="152">
        <f>[1]สูตรข้อมูล!K6</f>
        <v>32359749.289999999</v>
      </c>
      <c r="U7" s="153">
        <f>[1]สูตรข้อมูล!AM6</f>
        <v>1</v>
      </c>
      <c r="V7" s="153">
        <f>[1]สูตรข้อมูล!AP6</f>
        <v>1</v>
      </c>
      <c r="W7" s="153">
        <f>[1]สูตรข้อมูล!AS6</f>
        <v>0</v>
      </c>
      <c r="X7" s="153">
        <f>[1]สูตรข้อมูล!AU6</f>
        <v>1</v>
      </c>
      <c r="Y7" s="153">
        <f>[1]สูตรข้อมูล!AW6</f>
        <v>0</v>
      </c>
      <c r="Z7" s="153">
        <f>[1]สูตรข้อมูล!AY6</f>
        <v>0</v>
      </c>
      <c r="AA7" s="153">
        <f>[1]สูตรข้อมูล!BA6</f>
        <v>0</v>
      </c>
      <c r="AB7" s="153" t="str">
        <f t="shared" si="5"/>
        <v>C</v>
      </c>
      <c r="AC7" s="153" t="str">
        <f t="shared" si="0"/>
        <v>0C</v>
      </c>
      <c r="AD7" s="153" t="str">
        <f t="shared" si="6"/>
        <v>ไม่ผ่าน</v>
      </c>
    </row>
    <row r="8" spans="1:30" s="154" customFormat="1" hidden="1" x14ac:dyDescent="0.2">
      <c r="A8" s="142">
        <v>4</v>
      </c>
      <c r="B8" s="142">
        <v>6</v>
      </c>
      <c r="C8" s="143" t="s">
        <v>70</v>
      </c>
      <c r="D8" s="144" t="s">
        <v>81</v>
      </c>
      <c r="E8" s="145" t="s">
        <v>80</v>
      </c>
      <c r="F8" s="146" t="s">
        <v>268</v>
      </c>
      <c r="G8" s="147" t="s">
        <v>269</v>
      </c>
      <c r="H8" s="148" t="s">
        <v>79</v>
      </c>
      <c r="I8" s="149">
        <f>[1]สูตรข้อมูล!F7</f>
        <v>6.81</v>
      </c>
      <c r="J8" s="149">
        <f>[1]สูตรข้อมูล!G7</f>
        <v>6.31</v>
      </c>
      <c r="K8" s="149">
        <f>[1]สูตรข้อมูล!H7</f>
        <v>4.78</v>
      </c>
      <c r="L8" s="150">
        <f>[1]สูตรข้อมูล!J7</f>
        <v>31012235.379999999</v>
      </c>
      <c r="M8" s="150">
        <f>[1]สูตรข้อมูล!AH7</f>
        <v>8322089.9800000004</v>
      </c>
      <c r="N8" s="146">
        <f t="shared" si="7"/>
        <v>0</v>
      </c>
      <c r="O8" s="146">
        <f t="shared" si="1"/>
        <v>0</v>
      </c>
      <c r="P8" s="146">
        <f t="shared" si="2"/>
        <v>0</v>
      </c>
      <c r="Q8" s="151" t="str">
        <f t="shared" si="3"/>
        <v/>
      </c>
      <c r="R8" s="147">
        <f t="shared" si="4"/>
        <v>0</v>
      </c>
      <c r="S8" s="152">
        <f>[1]สูตรข้อมูล!AG7</f>
        <v>10348140.689999999</v>
      </c>
      <c r="T8" s="152">
        <f>[1]สูตรข้อมูล!K7</f>
        <v>20179639.670000002</v>
      </c>
      <c r="U8" s="153">
        <f>[1]สูตรข้อมูล!AM7</f>
        <v>1</v>
      </c>
      <c r="V8" s="153">
        <f>[1]สูตรข้อมูล!AP7</f>
        <v>1</v>
      </c>
      <c r="W8" s="153">
        <f>[1]สูตรข้อมูล!AS7</f>
        <v>1</v>
      </c>
      <c r="X8" s="153">
        <f>[1]สูตรข้อมูล!AU7</f>
        <v>1</v>
      </c>
      <c r="Y8" s="153">
        <f>[1]สูตรข้อมูล!AW7</f>
        <v>0</v>
      </c>
      <c r="Z8" s="153">
        <f>[1]สูตรข้อมูล!AY7</f>
        <v>0</v>
      </c>
      <c r="AA8" s="153">
        <f>[1]สูตรข้อมูล!BA7</f>
        <v>0</v>
      </c>
      <c r="AB8" s="153" t="str">
        <f t="shared" si="5"/>
        <v>B-</v>
      </c>
      <c r="AC8" s="155" t="str">
        <f t="shared" si="0"/>
        <v>0B-</v>
      </c>
      <c r="AD8" s="153" t="str">
        <f t="shared" si="6"/>
        <v>ไม่ผ่าน</v>
      </c>
    </row>
    <row r="9" spans="1:30" s="154" customFormat="1" hidden="1" x14ac:dyDescent="0.2">
      <c r="A9" s="142">
        <v>5</v>
      </c>
      <c r="B9" s="142">
        <v>6</v>
      </c>
      <c r="C9" s="143" t="s">
        <v>70</v>
      </c>
      <c r="D9" s="144" t="s">
        <v>83</v>
      </c>
      <c r="E9" s="145" t="s">
        <v>82</v>
      </c>
      <c r="F9" s="146" t="s">
        <v>268</v>
      </c>
      <c r="G9" s="147" t="s">
        <v>270</v>
      </c>
      <c r="H9" s="148" t="s">
        <v>79</v>
      </c>
      <c r="I9" s="149">
        <f>[1]สูตรข้อมูล!F8</f>
        <v>7.34</v>
      </c>
      <c r="J9" s="149">
        <f>[1]สูตรข้อมูล!G8</f>
        <v>6.87</v>
      </c>
      <c r="K9" s="149">
        <f>[1]สูตรข้อมูล!H8</f>
        <v>5.68</v>
      </c>
      <c r="L9" s="150">
        <f>[1]สูตรข้อมูล!J8</f>
        <v>40355286.979999997</v>
      </c>
      <c r="M9" s="150">
        <f>[1]สูตรข้อมูล!AH8</f>
        <v>15842364.51</v>
      </c>
      <c r="N9" s="146">
        <f t="shared" si="7"/>
        <v>0</v>
      </c>
      <c r="O9" s="146">
        <f t="shared" si="1"/>
        <v>0</v>
      </c>
      <c r="P9" s="146">
        <f t="shared" si="2"/>
        <v>0</v>
      </c>
      <c r="Q9" s="151" t="str">
        <f t="shared" si="3"/>
        <v/>
      </c>
      <c r="R9" s="147">
        <f t="shared" si="4"/>
        <v>0</v>
      </c>
      <c r="S9" s="152">
        <f>[1]สูตรข้อมูล!AG8</f>
        <v>14239778.699999999</v>
      </c>
      <c r="T9" s="152">
        <f>[1]สูตรข้อมูล!K8</f>
        <v>29813525.68</v>
      </c>
      <c r="U9" s="153">
        <f>[1]สูตรข้อมูล!AM8</f>
        <v>1</v>
      </c>
      <c r="V9" s="153">
        <f>[1]สูตรข้อมูล!AP8</f>
        <v>1</v>
      </c>
      <c r="W9" s="153">
        <f>[1]สูตรข้อมูล!AS8</f>
        <v>0</v>
      </c>
      <c r="X9" s="153">
        <f>[1]สูตรข้อมูล!AU8</f>
        <v>1</v>
      </c>
      <c r="Y9" s="153">
        <f>[1]สูตรข้อมูล!AW8</f>
        <v>0</v>
      </c>
      <c r="Z9" s="153">
        <f>[1]สูตรข้อมูล!AY8</f>
        <v>1</v>
      </c>
      <c r="AA9" s="153">
        <f>[1]สูตรข้อมูล!BA8</f>
        <v>0</v>
      </c>
      <c r="AB9" s="153" t="str">
        <f t="shared" si="5"/>
        <v>B-</v>
      </c>
      <c r="AC9" s="153" t="str">
        <f t="shared" si="0"/>
        <v>0B-</v>
      </c>
      <c r="AD9" s="153" t="str">
        <f t="shared" si="6"/>
        <v>ไม่ผ่าน</v>
      </c>
    </row>
    <row r="10" spans="1:30" s="154" customFormat="1" hidden="1" x14ac:dyDescent="0.2">
      <c r="A10" s="142">
        <v>6</v>
      </c>
      <c r="B10" s="142">
        <v>6</v>
      </c>
      <c r="C10" s="143" t="s">
        <v>70</v>
      </c>
      <c r="D10" s="144" t="s">
        <v>85</v>
      </c>
      <c r="E10" s="145" t="s">
        <v>84</v>
      </c>
      <c r="F10" s="146" t="s">
        <v>268</v>
      </c>
      <c r="G10" s="147" t="s">
        <v>271</v>
      </c>
      <c r="H10" s="148" t="s">
        <v>272</v>
      </c>
      <c r="I10" s="149">
        <f>[1]สูตรข้อมูล!F9</f>
        <v>3.34</v>
      </c>
      <c r="J10" s="149">
        <f>[1]สูตรข้อมูล!G9</f>
        <v>3.1</v>
      </c>
      <c r="K10" s="149">
        <f>[1]สูตรข้อมูล!H9</f>
        <v>1.91</v>
      </c>
      <c r="L10" s="150">
        <f>[1]สูตรข้อมูล!J9</f>
        <v>34823069.539999999</v>
      </c>
      <c r="M10" s="150">
        <f>[1]สูตรข้อมูล!AH9</f>
        <v>16516441.029999999</v>
      </c>
      <c r="N10" s="146">
        <f t="shared" si="7"/>
        <v>0</v>
      </c>
      <c r="O10" s="146">
        <f t="shared" si="1"/>
        <v>0</v>
      </c>
      <c r="P10" s="146">
        <f t="shared" si="2"/>
        <v>0</v>
      </c>
      <c r="Q10" s="151" t="str">
        <f t="shared" si="3"/>
        <v/>
      </c>
      <c r="R10" s="147">
        <f t="shared" si="4"/>
        <v>0</v>
      </c>
      <c r="S10" s="152">
        <f>[1]สูตรข้อมูล!AG9</f>
        <v>20279292.920000002</v>
      </c>
      <c r="T10" s="152">
        <f>[1]สูตรข้อมูล!K9</f>
        <v>13484168.08</v>
      </c>
      <c r="U10" s="153">
        <f>[1]สูตรข้อมูล!AM9</f>
        <v>1</v>
      </c>
      <c r="V10" s="153">
        <f>[1]สูตรข้อมูล!AP9</f>
        <v>1</v>
      </c>
      <c r="W10" s="153">
        <f>[1]สูตรข้อมูล!AS9</f>
        <v>0</v>
      </c>
      <c r="X10" s="153">
        <f>[1]สูตรข้อมูล!AU9</f>
        <v>1</v>
      </c>
      <c r="Y10" s="153">
        <f>[1]สูตรข้อมูล!AW9</f>
        <v>0</v>
      </c>
      <c r="Z10" s="153">
        <f>[1]สูตรข้อมูล!AY9</f>
        <v>0</v>
      </c>
      <c r="AA10" s="153">
        <f>[1]สูตรข้อมูล!BA9</f>
        <v>1</v>
      </c>
      <c r="AB10" s="153" t="str">
        <f t="shared" si="5"/>
        <v>B-</v>
      </c>
      <c r="AC10" s="153" t="str">
        <f t="shared" si="0"/>
        <v>0B-</v>
      </c>
      <c r="AD10" s="153" t="str">
        <f t="shared" si="6"/>
        <v>ไม่ผ่าน</v>
      </c>
    </row>
    <row r="11" spans="1:30" s="154" customFormat="1" hidden="1" x14ac:dyDescent="0.2">
      <c r="A11" s="142">
        <v>7</v>
      </c>
      <c r="B11" s="142">
        <v>6</v>
      </c>
      <c r="C11" s="143" t="s">
        <v>70</v>
      </c>
      <c r="D11" s="144" t="s">
        <v>88</v>
      </c>
      <c r="E11" s="145" t="s">
        <v>87</v>
      </c>
      <c r="F11" s="146" t="s">
        <v>268</v>
      </c>
      <c r="G11" s="147" t="s">
        <v>273</v>
      </c>
      <c r="H11" s="148" t="s">
        <v>76</v>
      </c>
      <c r="I11" s="149">
        <f>[1]สูตรข้อมูล!F10</f>
        <v>1.23</v>
      </c>
      <c r="J11" s="149">
        <f>[1]สูตรข้อมูล!G10</f>
        <v>1.07</v>
      </c>
      <c r="K11" s="149">
        <f>[1]สูตรข้อมูล!H10</f>
        <v>0.69</v>
      </c>
      <c r="L11" s="150">
        <f>[1]สูตรข้อมูล!J10</f>
        <v>4340390.34</v>
      </c>
      <c r="M11" s="150">
        <f>[1]สูตรข้อมูล!AH10</f>
        <v>-1460636.93</v>
      </c>
      <c r="N11" s="146">
        <f t="shared" si="7"/>
        <v>2</v>
      </c>
      <c r="O11" s="146">
        <f t="shared" si="1"/>
        <v>1</v>
      </c>
      <c r="P11" s="146">
        <f t="shared" si="2"/>
        <v>0</v>
      </c>
      <c r="Q11" s="151">
        <f t="shared" si="3"/>
        <v>35.6</v>
      </c>
      <c r="R11" s="147">
        <f t="shared" si="4"/>
        <v>3</v>
      </c>
      <c r="S11" s="152">
        <f>[1]สูตรข้อมูล!AG10</f>
        <v>1620827.45</v>
      </c>
      <c r="T11" s="152">
        <f>[1]สูตรข้อมูล!K10</f>
        <v>-5906972.4699999997</v>
      </c>
      <c r="U11" s="153">
        <f>[1]สูตรข้อมูล!AM10</f>
        <v>0</v>
      </c>
      <c r="V11" s="153">
        <f>[1]สูตรข้อมูล!AP10</f>
        <v>0</v>
      </c>
      <c r="W11" s="153">
        <f>[1]สูตรข้อมูล!AS10</f>
        <v>0</v>
      </c>
      <c r="X11" s="153">
        <f>[1]สูตรข้อมูล!AU10</f>
        <v>1</v>
      </c>
      <c r="Y11" s="153">
        <f>[1]สูตรข้อมูล!AW10</f>
        <v>0</v>
      </c>
      <c r="Z11" s="153">
        <f>[1]สูตรข้อมูล!AY10</f>
        <v>0</v>
      </c>
      <c r="AA11" s="153">
        <f>[1]สูตรข้อมูล!BA10</f>
        <v>0</v>
      </c>
      <c r="AB11" s="153" t="str">
        <f t="shared" si="5"/>
        <v>D</v>
      </c>
      <c r="AC11" s="153" t="str">
        <f t="shared" si="0"/>
        <v>3D</v>
      </c>
      <c r="AD11" s="153" t="str">
        <f t="shared" si="6"/>
        <v>ไม่ผ่าน</v>
      </c>
    </row>
    <row r="12" spans="1:30" s="154" customFormat="1" hidden="1" x14ac:dyDescent="0.2">
      <c r="A12" s="142">
        <v>8</v>
      </c>
      <c r="B12" s="142">
        <v>6</v>
      </c>
      <c r="C12" s="143" t="s">
        <v>70</v>
      </c>
      <c r="D12" s="144" t="s">
        <v>90</v>
      </c>
      <c r="E12" s="145" t="s">
        <v>89</v>
      </c>
      <c r="F12" s="146" t="s">
        <v>268</v>
      </c>
      <c r="G12" s="147" t="s">
        <v>274</v>
      </c>
      <c r="H12" s="148" t="s">
        <v>79</v>
      </c>
      <c r="I12" s="149">
        <f>[1]สูตรข้อมูล!F11</f>
        <v>3.55</v>
      </c>
      <c r="J12" s="149">
        <f>[1]สูตรข้อมูล!G11</f>
        <v>3.3</v>
      </c>
      <c r="K12" s="149">
        <f>[1]สูตรข้อมูล!H11</f>
        <v>2.4900000000000002</v>
      </c>
      <c r="L12" s="150">
        <f>[1]สูตรข้อมูล!J11</f>
        <v>24362180.449999999</v>
      </c>
      <c r="M12" s="150">
        <f>[1]สูตรข้อมูล!AH11</f>
        <v>4345321.13</v>
      </c>
      <c r="N12" s="146">
        <f t="shared" si="7"/>
        <v>0</v>
      </c>
      <c r="O12" s="146">
        <f t="shared" si="1"/>
        <v>0</v>
      </c>
      <c r="P12" s="146">
        <f t="shared" si="2"/>
        <v>0</v>
      </c>
      <c r="Q12" s="151" t="str">
        <f t="shared" si="3"/>
        <v/>
      </c>
      <c r="R12" s="147">
        <f t="shared" si="4"/>
        <v>0</v>
      </c>
      <c r="S12" s="152">
        <f>[1]สูตรข้อมูล!AG11</f>
        <v>7586651.5700000003</v>
      </c>
      <c r="T12" s="152">
        <f>[1]สูตรข้อมูล!K11</f>
        <v>14221384.710000001</v>
      </c>
      <c r="U12" s="153">
        <f>[1]สูตรข้อมูล!AM11</f>
        <v>0</v>
      </c>
      <c r="V12" s="153">
        <f>[1]สูตรข้อมูล!AP11</f>
        <v>0</v>
      </c>
      <c r="W12" s="153">
        <f>[1]สูตรข้อมูล!AS11</f>
        <v>0</v>
      </c>
      <c r="X12" s="153">
        <f>[1]สูตรข้อมูล!AU11</f>
        <v>1</v>
      </c>
      <c r="Y12" s="153">
        <f>[1]สูตรข้อมูล!AW11</f>
        <v>0</v>
      </c>
      <c r="Z12" s="153">
        <f>[1]สูตรข้อมูล!AY11</f>
        <v>1</v>
      </c>
      <c r="AA12" s="153">
        <f>[1]สูตรข้อมูล!BA11</f>
        <v>1</v>
      </c>
      <c r="AB12" s="153" t="str">
        <f t="shared" si="5"/>
        <v>C</v>
      </c>
      <c r="AC12" s="153" t="str">
        <f t="shared" si="0"/>
        <v>0C</v>
      </c>
      <c r="AD12" s="153" t="str">
        <f t="shared" si="6"/>
        <v>ไม่ผ่าน</v>
      </c>
    </row>
    <row r="13" spans="1:30" s="154" customFormat="1" hidden="1" x14ac:dyDescent="0.2">
      <c r="A13" s="142">
        <v>9</v>
      </c>
      <c r="B13" s="142">
        <v>6</v>
      </c>
      <c r="C13" s="143" t="s">
        <v>70</v>
      </c>
      <c r="D13" s="144" t="s">
        <v>92</v>
      </c>
      <c r="E13" s="145" t="s">
        <v>91</v>
      </c>
      <c r="F13" s="146" t="s">
        <v>268</v>
      </c>
      <c r="G13" s="147" t="s">
        <v>275</v>
      </c>
      <c r="H13" s="148" t="s">
        <v>93</v>
      </c>
      <c r="I13" s="149">
        <f>[1]สูตรข้อมูล!F12</f>
        <v>1.85</v>
      </c>
      <c r="J13" s="149">
        <f>[1]สูตรข้อมูล!G12</f>
        <v>1.55</v>
      </c>
      <c r="K13" s="149">
        <f>[1]สูตรข้อมูล!H12</f>
        <v>1.1399999999999999</v>
      </c>
      <c r="L13" s="150">
        <f>[1]สูตรข้อมูล!J12</f>
        <v>26220373.100000001</v>
      </c>
      <c r="M13" s="150">
        <f>[1]สูตรข้อมูล!AH12</f>
        <v>16837253.879999999</v>
      </c>
      <c r="N13" s="146">
        <f t="shared" si="7"/>
        <v>0</v>
      </c>
      <c r="O13" s="146">
        <f t="shared" si="1"/>
        <v>0</v>
      </c>
      <c r="P13" s="146">
        <f t="shared" si="2"/>
        <v>0</v>
      </c>
      <c r="Q13" s="151" t="str">
        <f t="shared" si="3"/>
        <v/>
      </c>
      <c r="R13" s="147">
        <f t="shared" si="4"/>
        <v>0</v>
      </c>
      <c r="S13" s="152">
        <f>[1]สูตรข้อมูล!AG12</f>
        <v>25977336.940000001</v>
      </c>
      <c r="T13" s="152">
        <f>[1]สูตรข้อมูล!K12</f>
        <v>4231545.95</v>
      </c>
      <c r="U13" s="153">
        <f>[1]สูตรข้อมูล!AM12</f>
        <v>1</v>
      </c>
      <c r="V13" s="153">
        <f>[1]สูตรข้อมูล!AP12</f>
        <v>1</v>
      </c>
      <c r="W13" s="153">
        <f>[1]สูตรข้อมูล!AS12</f>
        <v>0</v>
      </c>
      <c r="X13" s="153">
        <f>[1]สูตรข้อมูล!AU12</f>
        <v>1</v>
      </c>
      <c r="Y13" s="153">
        <f>[1]สูตรข้อมูล!AW12</f>
        <v>1</v>
      </c>
      <c r="Z13" s="153">
        <f>[1]สูตรข้อมูล!AY12</f>
        <v>1</v>
      </c>
      <c r="AA13" s="153">
        <f>[1]สูตรข้อมูล!BA12</f>
        <v>0</v>
      </c>
      <c r="AB13" s="153" t="str">
        <f t="shared" si="5"/>
        <v>B</v>
      </c>
      <c r="AC13" s="153" t="str">
        <f t="shared" si="0"/>
        <v>0B</v>
      </c>
      <c r="AD13" s="153" t="str">
        <f t="shared" si="6"/>
        <v>ผ่าน</v>
      </c>
    </row>
    <row r="14" spans="1:30" s="154" customFormat="1" hidden="1" x14ac:dyDescent="0.2">
      <c r="A14" s="142">
        <v>10</v>
      </c>
      <c r="B14" s="142">
        <v>6</v>
      </c>
      <c r="C14" s="143" t="s">
        <v>70</v>
      </c>
      <c r="D14" s="144" t="s">
        <v>95</v>
      </c>
      <c r="E14" s="145" t="s">
        <v>94</v>
      </c>
      <c r="F14" s="146" t="s">
        <v>268</v>
      </c>
      <c r="G14" s="147" t="s">
        <v>269</v>
      </c>
      <c r="H14" s="148" t="s">
        <v>272</v>
      </c>
      <c r="I14" s="149">
        <f>[1]สูตรข้อมูล!F13</f>
        <v>2.91</v>
      </c>
      <c r="J14" s="149">
        <f>[1]สูตรข้อมูล!G13</f>
        <v>2.68</v>
      </c>
      <c r="K14" s="149">
        <f>[1]สูตรข้อมูล!H13</f>
        <v>2.2200000000000002</v>
      </c>
      <c r="L14" s="150">
        <f>[1]สูตรข้อมูล!J13</f>
        <v>27817684.469999999</v>
      </c>
      <c r="M14" s="150">
        <f>[1]สูตรข้อมูล!AH13</f>
        <v>5006096.58</v>
      </c>
      <c r="N14" s="146">
        <f t="shared" si="7"/>
        <v>0</v>
      </c>
      <c r="O14" s="146">
        <f t="shared" si="1"/>
        <v>0</v>
      </c>
      <c r="P14" s="146">
        <f t="shared" si="2"/>
        <v>0</v>
      </c>
      <c r="Q14" s="151" t="str">
        <f t="shared" si="3"/>
        <v/>
      </c>
      <c r="R14" s="147">
        <f>+N14+O14+P14</f>
        <v>0</v>
      </c>
      <c r="S14" s="152">
        <f>[1]สูตรข้อมูล!AG13</f>
        <v>9540166.2400000002</v>
      </c>
      <c r="T14" s="152">
        <f>[1]สูตรข้อมูล!K13</f>
        <v>17682892.02</v>
      </c>
      <c r="U14" s="153">
        <f>[1]สูตรข้อมูล!AM13</f>
        <v>0</v>
      </c>
      <c r="V14" s="153">
        <f>[1]สูตรข้อมูล!AP13</f>
        <v>0</v>
      </c>
      <c r="W14" s="153">
        <f>[1]สูตรข้อมูล!AS13</f>
        <v>0</v>
      </c>
      <c r="X14" s="153">
        <f>[1]สูตรข้อมูล!AU13</f>
        <v>1</v>
      </c>
      <c r="Y14" s="153">
        <f>[1]สูตรข้อมูล!AW13</f>
        <v>0</v>
      </c>
      <c r="Z14" s="153">
        <f>[1]สูตรข้อมูล!AY13</f>
        <v>0</v>
      </c>
      <c r="AA14" s="153">
        <f>[1]สูตรข้อมูล!BA13</f>
        <v>0</v>
      </c>
      <c r="AB14" s="153" t="str">
        <f t="shared" si="5"/>
        <v>D</v>
      </c>
      <c r="AC14" s="153" t="str">
        <f t="shared" si="0"/>
        <v>0D</v>
      </c>
      <c r="AD14" s="153" t="str">
        <f t="shared" si="6"/>
        <v>ไม่ผ่าน</v>
      </c>
    </row>
    <row r="15" spans="1:30" s="154" customFormat="1" hidden="1" x14ac:dyDescent="0.2">
      <c r="A15" s="142">
        <v>11</v>
      </c>
      <c r="B15" s="142">
        <v>6</v>
      </c>
      <c r="C15" s="143" t="s">
        <v>70</v>
      </c>
      <c r="D15" s="144" t="s">
        <v>97</v>
      </c>
      <c r="E15" s="145" t="s">
        <v>96</v>
      </c>
      <c r="F15" s="146" t="s">
        <v>268</v>
      </c>
      <c r="G15" s="147" t="s">
        <v>276</v>
      </c>
      <c r="H15" s="148" t="s">
        <v>76</v>
      </c>
      <c r="I15" s="149">
        <f>[1]สูตรข้อมูล!F14</f>
        <v>2</v>
      </c>
      <c r="J15" s="149">
        <f>[1]สูตรข้อมูล!G14</f>
        <v>1.83</v>
      </c>
      <c r="K15" s="149">
        <f>[1]สูตรข้อมูล!H14</f>
        <v>1.36</v>
      </c>
      <c r="L15" s="150">
        <f>[1]สูตรข้อมูล!J14</f>
        <v>15081179.960000001</v>
      </c>
      <c r="M15" s="150">
        <f>[1]สูตรข้อมูล!AH14</f>
        <v>1463180.16</v>
      </c>
      <c r="N15" s="146">
        <f t="shared" si="7"/>
        <v>0</v>
      </c>
      <c r="O15" s="146">
        <f t="shared" si="1"/>
        <v>0</v>
      </c>
      <c r="P15" s="146">
        <f t="shared" si="2"/>
        <v>0</v>
      </c>
      <c r="Q15" s="151" t="str">
        <f t="shared" si="3"/>
        <v/>
      </c>
      <c r="R15" s="147">
        <f t="shared" ref="R15:R22" si="8">+N15+O15+P15</f>
        <v>0</v>
      </c>
      <c r="S15" s="152">
        <f>[1]สูตรข้อมูล!AG14</f>
        <v>4619953.1100000003</v>
      </c>
      <c r="T15" s="152">
        <f>[1]สูตรข้อมูล!K14</f>
        <v>5465836.8399999999</v>
      </c>
      <c r="U15" s="153">
        <f>[1]สูตรข้อมูล!AM14</f>
        <v>0</v>
      </c>
      <c r="V15" s="153">
        <f>[1]สูตรข้อมูล!AP14</f>
        <v>0</v>
      </c>
      <c r="W15" s="153">
        <f>[1]สูตรข้อมูล!AS14</f>
        <v>0</v>
      </c>
      <c r="X15" s="153">
        <f>[1]สูตรข้อมูล!AU14</f>
        <v>1</v>
      </c>
      <c r="Y15" s="153">
        <f>[1]สูตรข้อมูล!AW14</f>
        <v>0</v>
      </c>
      <c r="Z15" s="153">
        <f>[1]สูตรข้อมูล!AY14</f>
        <v>0</v>
      </c>
      <c r="AA15" s="153">
        <f>[1]สูตรข้อมูล!BA14</f>
        <v>0</v>
      </c>
      <c r="AB15" s="153" t="str">
        <f t="shared" si="5"/>
        <v>D</v>
      </c>
      <c r="AC15" s="153" t="str">
        <f t="shared" si="0"/>
        <v>0D</v>
      </c>
      <c r="AD15" s="153" t="str">
        <f t="shared" si="6"/>
        <v>ไม่ผ่าน</v>
      </c>
    </row>
    <row r="16" spans="1:30" s="154" customFormat="1" hidden="1" x14ac:dyDescent="0.2">
      <c r="A16" s="142">
        <v>12</v>
      </c>
      <c r="B16" s="142">
        <v>6</v>
      </c>
      <c r="C16" s="143" t="s">
        <v>70</v>
      </c>
      <c r="D16" s="144" t="s">
        <v>99</v>
      </c>
      <c r="E16" s="145" t="s">
        <v>98</v>
      </c>
      <c r="F16" s="146" t="s">
        <v>268</v>
      </c>
      <c r="G16" s="147" t="s">
        <v>269</v>
      </c>
      <c r="H16" s="148" t="s">
        <v>79</v>
      </c>
      <c r="I16" s="149">
        <f>[1]สูตรข้อมูล!F15</f>
        <v>4.67</v>
      </c>
      <c r="J16" s="149">
        <f>[1]สูตรข้อมูล!G15</f>
        <v>4.29</v>
      </c>
      <c r="K16" s="149">
        <f>[1]สูตรข้อมูล!H15</f>
        <v>3.5</v>
      </c>
      <c r="L16" s="150">
        <f>[1]สูตรข้อมูล!J15</f>
        <v>40086398.659999996</v>
      </c>
      <c r="M16" s="150">
        <f>[1]สูตรข้อมูล!AH15</f>
        <v>7315053.8700000001</v>
      </c>
      <c r="N16" s="146">
        <f t="shared" si="7"/>
        <v>0</v>
      </c>
      <c r="O16" s="146">
        <f t="shared" si="1"/>
        <v>0</v>
      </c>
      <c r="P16" s="146">
        <f t="shared" si="2"/>
        <v>0</v>
      </c>
      <c r="Q16" s="151" t="str">
        <f t="shared" si="3"/>
        <v/>
      </c>
      <c r="R16" s="147">
        <f t="shared" si="8"/>
        <v>0</v>
      </c>
      <c r="S16" s="152">
        <f>[1]สูตรข้อมูล!AG15</f>
        <v>9470605.8900000006</v>
      </c>
      <c r="T16" s="152">
        <f>[1]สูตรข้อมูล!K15</f>
        <v>27288819.469999999</v>
      </c>
      <c r="U16" s="153">
        <f>[1]สูตรข้อมูล!AM15</f>
        <v>0</v>
      </c>
      <c r="V16" s="153">
        <f>[1]สูตรข้อมูล!AP15</f>
        <v>0</v>
      </c>
      <c r="W16" s="153">
        <f>[1]สูตรข้อมูล!AS15</f>
        <v>0</v>
      </c>
      <c r="X16" s="153">
        <f>[1]สูตรข้อมูล!AU15</f>
        <v>1</v>
      </c>
      <c r="Y16" s="153">
        <f>[1]สูตรข้อมูล!AW15</f>
        <v>0</v>
      </c>
      <c r="Z16" s="153">
        <f>[1]สูตรข้อมูล!AY15</f>
        <v>1</v>
      </c>
      <c r="AA16" s="153">
        <f>[1]สูตรข้อมูล!BA15</f>
        <v>0</v>
      </c>
      <c r="AB16" s="153" t="str">
        <f t="shared" si="5"/>
        <v>C-</v>
      </c>
      <c r="AC16" s="153" t="str">
        <f t="shared" si="0"/>
        <v>0C-</v>
      </c>
      <c r="AD16" s="153" t="str">
        <f t="shared" si="6"/>
        <v>ไม่ผ่าน</v>
      </c>
    </row>
    <row r="17" spans="1:30" s="154" customFormat="1" hidden="1" x14ac:dyDescent="0.2">
      <c r="A17" s="142">
        <v>13</v>
      </c>
      <c r="B17" s="142">
        <v>6</v>
      </c>
      <c r="C17" s="143" t="s">
        <v>100</v>
      </c>
      <c r="D17" s="144" t="s">
        <v>102</v>
      </c>
      <c r="E17" s="145" t="s">
        <v>101</v>
      </c>
      <c r="F17" s="146" t="s">
        <v>266</v>
      </c>
      <c r="G17" s="147" t="s">
        <v>277</v>
      </c>
      <c r="H17" s="148" t="s">
        <v>103</v>
      </c>
      <c r="I17" s="149">
        <f>[1]สูตรข้อมูล!F16</f>
        <v>2.82</v>
      </c>
      <c r="J17" s="149">
        <f>[1]สูตรข้อมูล!G16</f>
        <v>2.41</v>
      </c>
      <c r="K17" s="149">
        <f>[1]สูตรข้อมูล!H16</f>
        <v>1.55</v>
      </c>
      <c r="L17" s="150">
        <f>[1]สูตรข้อมูล!J16</f>
        <v>653188500.38999999</v>
      </c>
      <c r="M17" s="150">
        <f>[1]สูตรข้อมูล!AH16</f>
        <v>401498847</v>
      </c>
      <c r="N17" s="146">
        <f t="shared" si="7"/>
        <v>0</v>
      </c>
      <c r="O17" s="146">
        <f t="shared" si="1"/>
        <v>0</v>
      </c>
      <c r="P17" s="146">
        <f t="shared" si="2"/>
        <v>0</v>
      </c>
      <c r="Q17" s="151" t="str">
        <f t="shared" si="3"/>
        <v/>
      </c>
      <c r="R17" s="147">
        <f t="shared" si="8"/>
        <v>0</v>
      </c>
      <c r="S17" s="152">
        <f>[1]สูตรข้อมูล!AG16</f>
        <v>404389718.82999998</v>
      </c>
      <c r="T17" s="152">
        <f>[1]สูตรข้อมูล!K16</f>
        <v>198243533.18000001</v>
      </c>
      <c r="U17" s="153">
        <f>[1]สูตรข้อมูล!AM16</f>
        <v>1</v>
      </c>
      <c r="V17" s="153">
        <f>[1]สูตรข้อมูล!AP16</f>
        <v>1</v>
      </c>
      <c r="W17" s="153">
        <f>[1]สูตรข้อมูล!AS16</f>
        <v>0</v>
      </c>
      <c r="X17" s="153">
        <f>[1]สูตรข้อมูล!AU16</f>
        <v>0</v>
      </c>
      <c r="Y17" s="153">
        <f>[1]สูตรข้อมูล!AW16</f>
        <v>0</v>
      </c>
      <c r="Z17" s="153">
        <f>[1]สูตรข้อมูล!AY16</f>
        <v>0</v>
      </c>
      <c r="AA17" s="153">
        <f>[1]สูตรข้อมูล!BA16</f>
        <v>0</v>
      </c>
      <c r="AB17" s="153" t="str">
        <f t="shared" si="5"/>
        <v>C-</v>
      </c>
      <c r="AC17" s="155" t="str">
        <f t="shared" si="0"/>
        <v>0C-</v>
      </c>
      <c r="AD17" s="153" t="str">
        <f t="shared" si="6"/>
        <v>ไม่ผ่าน</v>
      </c>
    </row>
    <row r="18" spans="1:30" s="154" customFormat="1" hidden="1" x14ac:dyDescent="0.2">
      <c r="A18" s="142">
        <v>14</v>
      </c>
      <c r="B18" s="142">
        <v>6</v>
      </c>
      <c r="C18" s="143" t="s">
        <v>100</v>
      </c>
      <c r="D18" s="144" t="s">
        <v>105</v>
      </c>
      <c r="E18" s="145" t="s">
        <v>104</v>
      </c>
      <c r="F18" s="146" t="s">
        <v>268</v>
      </c>
      <c r="G18" s="147" t="s">
        <v>278</v>
      </c>
      <c r="H18" s="148" t="s">
        <v>272</v>
      </c>
      <c r="I18" s="149">
        <f>[1]สูตรข้อมูล!F17</f>
        <v>1.9</v>
      </c>
      <c r="J18" s="149">
        <f>[1]สูตรข้อมูล!G17</f>
        <v>1.74</v>
      </c>
      <c r="K18" s="149">
        <f>[1]สูตรข้อมูล!H17</f>
        <v>1.18</v>
      </c>
      <c r="L18" s="150">
        <f>[1]สูตรข้อมูล!J17</f>
        <v>24574264.920000002</v>
      </c>
      <c r="M18" s="150">
        <f>[1]สูตรข้อมูล!AH17</f>
        <v>6089740.7999999998</v>
      </c>
      <c r="N18" s="146">
        <f t="shared" si="7"/>
        <v>0</v>
      </c>
      <c r="O18" s="146">
        <f t="shared" si="1"/>
        <v>0</v>
      </c>
      <c r="P18" s="146">
        <f t="shared" si="2"/>
        <v>0</v>
      </c>
      <c r="Q18" s="151" t="str">
        <f t="shared" si="3"/>
        <v/>
      </c>
      <c r="R18" s="147">
        <f t="shared" si="8"/>
        <v>0</v>
      </c>
      <c r="S18" s="152">
        <f>[1]สูตรข้อมูล!AG17</f>
        <v>13580100.439999999</v>
      </c>
      <c r="T18" s="152">
        <f>[1]สูตรข้อมูล!K17</f>
        <v>4883065.42</v>
      </c>
      <c r="U18" s="153">
        <f>[1]สูตรข้อมูล!AM17</f>
        <v>0</v>
      </c>
      <c r="V18" s="153">
        <f>[1]สูตรข้อมูล!AP17</f>
        <v>0</v>
      </c>
      <c r="W18" s="153">
        <f>[1]สูตรข้อมูล!AS17</f>
        <v>0</v>
      </c>
      <c r="X18" s="153">
        <f>[1]สูตรข้อมูล!AU17</f>
        <v>0</v>
      </c>
      <c r="Y18" s="153">
        <f>[1]สูตรข้อมูล!AW17</f>
        <v>0</v>
      </c>
      <c r="Z18" s="153">
        <f>[1]สูตรข้อมูล!AY17</f>
        <v>0</v>
      </c>
      <c r="AA18" s="153">
        <f>[1]สูตรข้อมูล!BA17</f>
        <v>0</v>
      </c>
      <c r="AB18" s="153" t="str">
        <f t="shared" si="5"/>
        <v>F</v>
      </c>
      <c r="AC18" s="153" t="str">
        <f t="shared" si="0"/>
        <v>0F</v>
      </c>
      <c r="AD18" s="153" t="str">
        <f t="shared" si="6"/>
        <v>ไม่ผ่าน</v>
      </c>
    </row>
    <row r="19" spans="1:30" s="154" customFormat="1" hidden="1" x14ac:dyDescent="0.2">
      <c r="A19" s="142">
        <v>15</v>
      </c>
      <c r="B19" s="142">
        <v>6</v>
      </c>
      <c r="C19" s="143" t="s">
        <v>100</v>
      </c>
      <c r="D19" s="144" t="s">
        <v>107</v>
      </c>
      <c r="E19" s="145" t="s">
        <v>106</v>
      </c>
      <c r="F19" s="146" t="s">
        <v>268</v>
      </c>
      <c r="G19" s="147" t="s">
        <v>276</v>
      </c>
      <c r="H19" s="148" t="s">
        <v>272</v>
      </c>
      <c r="I19" s="149">
        <f>[1]สูตรข้อมูล!F18</f>
        <v>6.7</v>
      </c>
      <c r="J19" s="149">
        <f>[1]สูตรข้อมูล!G18</f>
        <v>6.5</v>
      </c>
      <c r="K19" s="149">
        <f>[1]สูตรข้อมูล!H18</f>
        <v>2.42</v>
      </c>
      <c r="L19" s="150">
        <f>[1]สูตรข้อมูล!J18</f>
        <v>193973882.78</v>
      </c>
      <c r="M19" s="150">
        <f>[1]สูตรข้อมูล!AH18</f>
        <v>109466494.38</v>
      </c>
      <c r="N19" s="146">
        <f t="shared" si="7"/>
        <v>0</v>
      </c>
      <c r="O19" s="146">
        <f t="shared" si="1"/>
        <v>0</v>
      </c>
      <c r="P19" s="146">
        <f t="shared" si="2"/>
        <v>0</v>
      </c>
      <c r="Q19" s="151" t="str">
        <f t="shared" si="3"/>
        <v/>
      </c>
      <c r="R19" s="147">
        <f t="shared" si="8"/>
        <v>0</v>
      </c>
      <c r="S19" s="152">
        <f>[1]สูตรข้อมูล!AG18</f>
        <v>113679477.38</v>
      </c>
      <c r="T19" s="152">
        <f>[1]สูตรข้อมูล!K18</f>
        <v>47219033.340000004</v>
      </c>
      <c r="U19" s="153">
        <f>[1]สูตรข้อมูล!AM18</f>
        <v>1</v>
      </c>
      <c r="V19" s="153">
        <f>[1]สูตรข้อมูล!AP18</f>
        <v>1</v>
      </c>
      <c r="W19" s="153">
        <f>[1]สูตรข้อมูล!AS18</f>
        <v>0</v>
      </c>
      <c r="X19" s="153">
        <f>[1]สูตรข้อมูล!AU18</f>
        <v>0</v>
      </c>
      <c r="Y19" s="153">
        <f>[1]สูตรข้อมูล!AW18</f>
        <v>0</v>
      </c>
      <c r="Z19" s="153">
        <f>[1]สูตรข้อมูล!AY18</f>
        <v>0</v>
      </c>
      <c r="AA19" s="153">
        <f>[1]สูตรข้อมูล!BA18</f>
        <v>0</v>
      </c>
      <c r="AB19" s="153" t="str">
        <f t="shared" si="5"/>
        <v>C-</v>
      </c>
      <c r="AC19" s="153" t="str">
        <f t="shared" si="0"/>
        <v>0C-</v>
      </c>
      <c r="AD19" s="153" t="str">
        <f t="shared" si="6"/>
        <v>ไม่ผ่าน</v>
      </c>
    </row>
    <row r="20" spans="1:30" s="154" customFormat="1" hidden="1" x14ac:dyDescent="0.2">
      <c r="A20" s="142">
        <v>16</v>
      </c>
      <c r="B20" s="142">
        <v>6</v>
      </c>
      <c r="C20" s="143" t="s">
        <v>100</v>
      </c>
      <c r="D20" s="144" t="s">
        <v>109</v>
      </c>
      <c r="E20" s="145" t="s">
        <v>108</v>
      </c>
      <c r="F20" s="146" t="s">
        <v>268</v>
      </c>
      <c r="G20" s="147" t="s">
        <v>279</v>
      </c>
      <c r="H20" s="148" t="s">
        <v>93</v>
      </c>
      <c r="I20" s="149">
        <f>[1]สูตรข้อมูล!F19</f>
        <v>2.66</v>
      </c>
      <c r="J20" s="149">
        <f>[1]สูตรข้อมูล!G19</f>
        <v>2.4300000000000002</v>
      </c>
      <c r="K20" s="149">
        <f>[1]สูตรข้อมูล!H19</f>
        <v>0.62</v>
      </c>
      <c r="L20" s="150">
        <f>[1]สูตรข้อมูล!J19</f>
        <v>70384979.5</v>
      </c>
      <c r="M20" s="150">
        <f>[1]สูตรข้อมูล!AH19</f>
        <v>65778799</v>
      </c>
      <c r="N20" s="146">
        <f t="shared" si="7"/>
        <v>1</v>
      </c>
      <c r="O20" s="146">
        <f t="shared" si="1"/>
        <v>0</v>
      </c>
      <c r="P20" s="146">
        <f t="shared" si="2"/>
        <v>0</v>
      </c>
      <c r="Q20" s="151" t="str">
        <f t="shared" si="3"/>
        <v/>
      </c>
      <c r="R20" s="147">
        <f t="shared" si="8"/>
        <v>1</v>
      </c>
      <c r="S20" s="152">
        <f>[1]สูตรข้อมูล!AG19</f>
        <v>72366806.989999995</v>
      </c>
      <c r="T20" s="152">
        <f>[1]สูตรข้อมูล!K19</f>
        <v>-15912355.02</v>
      </c>
      <c r="U20" s="153">
        <f>[1]สูตรข้อมูล!AM19</f>
        <v>1</v>
      </c>
      <c r="V20" s="153">
        <f>[1]สูตรข้อมูล!AP19</f>
        <v>1</v>
      </c>
      <c r="W20" s="153">
        <f>[1]สูตรข้อมูล!AS19</f>
        <v>1</v>
      </c>
      <c r="X20" s="153">
        <f>[1]สูตรข้อมูล!AU19</f>
        <v>0</v>
      </c>
      <c r="Y20" s="153">
        <f>[1]สูตรข้อมูล!AW19</f>
        <v>0</v>
      </c>
      <c r="Z20" s="153">
        <f>[1]สูตรข้อมูล!AY19</f>
        <v>0</v>
      </c>
      <c r="AA20" s="153">
        <f>[1]สูตรข้อมูล!BA19</f>
        <v>1</v>
      </c>
      <c r="AB20" s="153" t="str">
        <f t="shared" si="5"/>
        <v>B-</v>
      </c>
      <c r="AC20" s="153" t="str">
        <f t="shared" si="0"/>
        <v>1B-</v>
      </c>
      <c r="AD20" s="153" t="str">
        <f t="shared" si="6"/>
        <v>ไม่ผ่าน</v>
      </c>
    </row>
    <row r="21" spans="1:30" s="154" customFormat="1" hidden="1" x14ac:dyDescent="0.2">
      <c r="A21" s="142">
        <v>17</v>
      </c>
      <c r="B21" s="142">
        <v>6</v>
      </c>
      <c r="C21" s="143" t="s">
        <v>100</v>
      </c>
      <c r="D21" s="144" t="s">
        <v>111</v>
      </c>
      <c r="E21" s="145" t="s">
        <v>110</v>
      </c>
      <c r="F21" s="146" t="s">
        <v>268</v>
      </c>
      <c r="G21" s="147" t="s">
        <v>280</v>
      </c>
      <c r="H21" s="148" t="s">
        <v>93</v>
      </c>
      <c r="I21" s="149">
        <f>[1]สูตรข้อมูล!F20</f>
        <v>2.12</v>
      </c>
      <c r="J21" s="149">
        <f>[1]สูตรข้อมูล!G20</f>
        <v>2.04</v>
      </c>
      <c r="K21" s="149">
        <f>[1]สูตรข้อมูล!H20</f>
        <v>1.23</v>
      </c>
      <c r="L21" s="150">
        <f>[1]สูตรข้อมูล!J20</f>
        <v>66982765.439999998</v>
      </c>
      <c r="M21" s="150">
        <f>[1]สูตรข้อมูล!AH20</f>
        <v>33054532.75</v>
      </c>
      <c r="N21" s="146">
        <f t="shared" si="7"/>
        <v>0</v>
      </c>
      <c r="O21" s="146">
        <f t="shared" si="1"/>
        <v>0</v>
      </c>
      <c r="P21" s="146">
        <f t="shared" si="2"/>
        <v>0</v>
      </c>
      <c r="Q21" s="151" t="str">
        <f t="shared" si="3"/>
        <v/>
      </c>
      <c r="R21" s="147">
        <f t="shared" si="8"/>
        <v>0</v>
      </c>
      <c r="S21" s="152">
        <f>[1]สูตรข้อมูล!AG20</f>
        <v>34807737.369999997</v>
      </c>
      <c r="T21" s="152">
        <f>[1]สูตรข้อมูล!K20</f>
        <v>13932328.050000001</v>
      </c>
      <c r="U21" s="153">
        <f>[1]สูตรข้อมูล!AM20</f>
        <v>1</v>
      </c>
      <c r="V21" s="153">
        <f>[1]สูตรข้อมูล!AP20</f>
        <v>1</v>
      </c>
      <c r="W21" s="153">
        <f>[1]สูตรข้อมูล!AS20</f>
        <v>0</v>
      </c>
      <c r="X21" s="153">
        <f>[1]สูตรข้อมูล!AU20</f>
        <v>0</v>
      </c>
      <c r="Y21" s="153">
        <f>[1]สูตรข้อมูล!AW20</f>
        <v>0</v>
      </c>
      <c r="Z21" s="153">
        <f>[1]สูตรข้อมูล!AY20</f>
        <v>0</v>
      </c>
      <c r="AA21" s="153">
        <f>[1]สูตรข้อมูล!BA20</f>
        <v>1</v>
      </c>
      <c r="AB21" s="153" t="str">
        <f t="shared" si="5"/>
        <v>C</v>
      </c>
      <c r="AC21" s="153" t="str">
        <f t="shared" si="0"/>
        <v>0C</v>
      </c>
      <c r="AD21" s="153" t="str">
        <f t="shared" si="6"/>
        <v>ไม่ผ่าน</v>
      </c>
    </row>
    <row r="22" spans="1:30" s="154" customFormat="1" hidden="1" x14ac:dyDescent="0.2">
      <c r="A22" s="142">
        <v>18</v>
      </c>
      <c r="B22" s="142">
        <v>6</v>
      </c>
      <c r="C22" s="143" t="s">
        <v>100</v>
      </c>
      <c r="D22" s="144" t="s">
        <v>113</v>
      </c>
      <c r="E22" s="145" t="s">
        <v>112</v>
      </c>
      <c r="F22" s="146" t="s">
        <v>268</v>
      </c>
      <c r="G22" s="147" t="s">
        <v>281</v>
      </c>
      <c r="H22" s="148" t="s">
        <v>272</v>
      </c>
      <c r="I22" s="149">
        <f>[1]สูตรข้อมูล!F21</f>
        <v>4.51</v>
      </c>
      <c r="J22" s="149">
        <f>[1]สูตรข้อมูล!G21</f>
        <v>4.29</v>
      </c>
      <c r="K22" s="149">
        <f>[1]สูตรข้อมูล!H21</f>
        <v>1.58</v>
      </c>
      <c r="L22" s="150">
        <f>[1]สูตรข้อมูล!J21</f>
        <v>89580177.170000002</v>
      </c>
      <c r="M22" s="150">
        <f>[1]สูตรข้อมูล!AH21</f>
        <v>51098206.210000001</v>
      </c>
      <c r="N22" s="146">
        <f t="shared" si="7"/>
        <v>0</v>
      </c>
      <c r="O22" s="146">
        <f t="shared" si="1"/>
        <v>0</v>
      </c>
      <c r="P22" s="146">
        <f t="shared" si="2"/>
        <v>0</v>
      </c>
      <c r="Q22" s="151" t="str">
        <f t="shared" si="3"/>
        <v/>
      </c>
      <c r="R22" s="147">
        <f t="shared" si="8"/>
        <v>0</v>
      </c>
      <c r="S22" s="152">
        <f>[1]สูตรข้อมูล!AG21</f>
        <v>49824216.990000002</v>
      </c>
      <c r="T22" s="152">
        <f>[1]สูตรข้อมูล!K21</f>
        <v>15218094.560000001</v>
      </c>
      <c r="U22" s="153">
        <f>[1]สูตรข้อมูล!AM21</f>
        <v>1</v>
      </c>
      <c r="V22" s="153">
        <f>[1]สูตรข้อมูล!AP21</f>
        <v>1</v>
      </c>
      <c r="W22" s="153">
        <f>[1]สูตรข้อมูล!AS21</f>
        <v>0</v>
      </c>
      <c r="X22" s="153">
        <f>[1]สูตรข้อมูล!AU21</f>
        <v>0</v>
      </c>
      <c r="Y22" s="153">
        <f>[1]สูตรข้อมูล!AW21</f>
        <v>0</v>
      </c>
      <c r="Z22" s="153">
        <f>[1]สูตรข้อมูล!AY21</f>
        <v>0</v>
      </c>
      <c r="AA22" s="153">
        <f>[1]สูตรข้อมูล!BA21</f>
        <v>0</v>
      </c>
      <c r="AB22" s="153" t="str">
        <f t="shared" si="5"/>
        <v>C-</v>
      </c>
      <c r="AC22" s="153" t="str">
        <f t="shared" si="0"/>
        <v>0C-</v>
      </c>
      <c r="AD22" s="153" t="str">
        <f t="shared" si="6"/>
        <v>ไม่ผ่าน</v>
      </c>
    </row>
    <row r="23" spans="1:30" s="154" customFormat="1" hidden="1" x14ac:dyDescent="0.2">
      <c r="A23" s="142">
        <v>19</v>
      </c>
      <c r="B23" s="142">
        <v>6</v>
      </c>
      <c r="C23" s="143" t="s">
        <v>100</v>
      </c>
      <c r="D23" s="144" t="s">
        <v>115</v>
      </c>
      <c r="E23" s="145" t="s">
        <v>114</v>
      </c>
      <c r="F23" s="146" t="s">
        <v>268</v>
      </c>
      <c r="G23" s="147" t="s">
        <v>282</v>
      </c>
      <c r="H23" s="148" t="s">
        <v>116</v>
      </c>
      <c r="I23" s="149">
        <f>[1]สูตรข้อมูล!F22</f>
        <v>5.54</v>
      </c>
      <c r="J23" s="149">
        <f>[1]สูตรข้อมูล!G22</f>
        <v>5.41</v>
      </c>
      <c r="K23" s="149">
        <f>[1]สูตรข้อมูล!H22</f>
        <v>1.99</v>
      </c>
      <c r="L23" s="150">
        <f>[1]สูตรข้อมูล!J22</f>
        <v>287771386.92000002</v>
      </c>
      <c r="M23" s="150">
        <f>[1]สูตรข้อมูล!AH22</f>
        <v>217368778.44</v>
      </c>
      <c r="N23" s="146">
        <f t="shared" si="7"/>
        <v>0</v>
      </c>
      <c r="O23" s="146">
        <f t="shared" si="1"/>
        <v>0</v>
      </c>
      <c r="P23" s="146">
        <f t="shared" si="2"/>
        <v>0</v>
      </c>
      <c r="Q23" s="151" t="str">
        <f t="shared" si="3"/>
        <v/>
      </c>
      <c r="R23" s="147">
        <f>+N23+O23+P23</f>
        <v>0</v>
      </c>
      <c r="S23" s="152">
        <f>[1]สูตรข้อมูล!AG22</f>
        <v>240914709.41</v>
      </c>
      <c r="T23" s="152">
        <f>[1]สูตรข้อมูล!K22</f>
        <v>62692695.18</v>
      </c>
      <c r="U23" s="153">
        <f>[1]สูตรข้อมูล!AM22</f>
        <v>1</v>
      </c>
      <c r="V23" s="153">
        <f>[1]สูตรข้อมูล!AP22</f>
        <v>1</v>
      </c>
      <c r="W23" s="153">
        <f>[1]สูตรข้อมูล!AS22</f>
        <v>0</v>
      </c>
      <c r="X23" s="153">
        <f>[1]สูตรข้อมูล!AU22</f>
        <v>0</v>
      </c>
      <c r="Y23" s="153">
        <f>[1]สูตรข้อมูล!AW22</f>
        <v>0</v>
      </c>
      <c r="Z23" s="153">
        <f>[1]สูตรข้อมูล!AY22</f>
        <v>0</v>
      </c>
      <c r="AA23" s="153">
        <f>[1]สูตรข้อมูล!BA22</f>
        <v>1</v>
      </c>
      <c r="AB23" s="153" t="str">
        <f t="shared" si="5"/>
        <v>C</v>
      </c>
      <c r="AC23" s="153" t="str">
        <f t="shared" si="0"/>
        <v>0C</v>
      </c>
      <c r="AD23" s="153" t="str">
        <f t="shared" si="6"/>
        <v>ไม่ผ่าน</v>
      </c>
    </row>
    <row r="24" spans="1:30" s="154" customFormat="1" hidden="1" x14ac:dyDescent="0.2">
      <c r="A24" s="142">
        <v>20</v>
      </c>
      <c r="B24" s="142">
        <v>6</v>
      </c>
      <c r="C24" s="143" t="s">
        <v>100</v>
      </c>
      <c r="D24" s="144" t="s">
        <v>118</v>
      </c>
      <c r="E24" s="145" t="s">
        <v>117</v>
      </c>
      <c r="F24" s="146" t="s">
        <v>268</v>
      </c>
      <c r="G24" s="147" t="s">
        <v>283</v>
      </c>
      <c r="H24" s="148" t="s">
        <v>93</v>
      </c>
      <c r="I24" s="149">
        <f>[1]สูตรข้อมูล!F23</f>
        <v>1.92</v>
      </c>
      <c r="J24" s="149">
        <f>[1]สูตรข้อมูล!G23</f>
        <v>1.86</v>
      </c>
      <c r="K24" s="149">
        <f>[1]สูตรข้อมูล!H23</f>
        <v>0.5</v>
      </c>
      <c r="L24" s="150">
        <f>[1]สูตรข้อมูล!J23</f>
        <v>57216120.299999997</v>
      </c>
      <c r="M24" s="150">
        <f>[1]สูตรข้อมูล!AH23</f>
        <v>83362434.260000005</v>
      </c>
      <c r="N24" s="146">
        <f t="shared" si="7"/>
        <v>1</v>
      </c>
      <c r="O24" s="146">
        <f t="shared" si="1"/>
        <v>0</v>
      </c>
      <c r="P24" s="146">
        <f t="shared" si="2"/>
        <v>0</v>
      </c>
      <c r="Q24" s="151" t="str">
        <f t="shared" si="3"/>
        <v/>
      </c>
      <c r="R24" s="147">
        <f t="shared" ref="R24:R40" si="9">+N24+O24+P24</f>
        <v>1</v>
      </c>
      <c r="S24" s="152">
        <f>[1]สูตรข้อมูล!AG23</f>
        <v>81748385.090000004</v>
      </c>
      <c r="T24" s="152">
        <f>[1]สูตรข้อมูล!K23</f>
        <v>-31221232.899999999</v>
      </c>
      <c r="U24" s="153">
        <f>[1]สูตรข้อมูล!AM23</f>
        <v>1</v>
      </c>
      <c r="V24" s="153">
        <f>[1]สูตรข้อมูล!AP23</f>
        <v>1</v>
      </c>
      <c r="W24" s="153">
        <f>[1]สูตรข้อมูล!AS23</f>
        <v>0</v>
      </c>
      <c r="X24" s="153">
        <f>[1]สูตรข้อมูล!AU23</f>
        <v>0</v>
      </c>
      <c r="Y24" s="153">
        <f>[1]สูตรข้อมูล!AW23</f>
        <v>0</v>
      </c>
      <c r="Z24" s="153">
        <f>[1]สูตรข้อมูล!AY23</f>
        <v>0</v>
      </c>
      <c r="AA24" s="153">
        <f>[1]สูตรข้อมูล!BA23</f>
        <v>1</v>
      </c>
      <c r="AB24" s="153" t="str">
        <f t="shared" si="5"/>
        <v>C</v>
      </c>
      <c r="AC24" s="153" t="str">
        <f t="shared" si="0"/>
        <v>1C</v>
      </c>
      <c r="AD24" s="153" t="str">
        <f t="shared" si="6"/>
        <v>ไม่ผ่าน</v>
      </c>
    </row>
    <row r="25" spans="1:30" s="154" customFormat="1" hidden="1" x14ac:dyDescent="0.2">
      <c r="A25" s="142">
        <v>21</v>
      </c>
      <c r="B25" s="142">
        <v>6</v>
      </c>
      <c r="C25" s="143" t="s">
        <v>100</v>
      </c>
      <c r="D25" s="144" t="s">
        <v>120</v>
      </c>
      <c r="E25" s="145" t="s">
        <v>119</v>
      </c>
      <c r="F25" s="146" t="s">
        <v>268</v>
      </c>
      <c r="G25" s="147" t="s">
        <v>284</v>
      </c>
      <c r="H25" s="148" t="s">
        <v>79</v>
      </c>
      <c r="I25" s="149">
        <f>[1]สูตรข้อมูล!F24</f>
        <v>2.83</v>
      </c>
      <c r="J25" s="149">
        <f>[1]สูตรข้อมูล!G24</f>
        <v>2.71</v>
      </c>
      <c r="K25" s="149">
        <f>[1]สูตรข้อมูล!H24</f>
        <v>0.67</v>
      </c>
      <c r="L25" s="150">
        <f>[1]สูตรข้อมูล!J24</f>
        <v>68641652.189999998</v>
      </c>
      <c r="M25" s="150">
        <f>[1]สูตรข้อมูล!AH24</f>
        <v>64385871.539999999</v>
      </c>
      <c r="N25" s="146">
        <f t="shared" si="7"/>
        <v>1</v>
      </c>
      <c r="O25" s="146">
        <f t="shared" si="1"/>
        <v>0</v>
      </c>
      <c r="P25" s="146">
        <f t="shared" si="2"/>
        <v>0</v>
      </c>
      <c r="Q25" s="151" t="str">
        <f t="shared" si="3"/>
        <v/>
      </c>
      <c r="R25" s="147">
        <f t="shared" si="9"/>
        <v>1</v>
      </c>
      <c r="S25" s="152">
        <f>[1]สูตรข้อมูล!AG24</f>
        <v>69986956.079999998</v>
      </c>
      <c r="T25" s="152">
        <f>[1]สูตรข้อมูล!K24</f>
        <v>-11998933.99</v>
      </c>
      <c r="U25" s="153">
        <f>[1]สูตรข้อมูล!AM24</f>
        <v>1</v>
      </c>
      <c r="V25" s="153">
        <f>[1]สูตรข้อมูล!AP24</f>
        <v>1</v>
      </c>
      <c r="W25" s="153">
        <f>[1]สูตรข้อมูล!AS24</f>
        <v>1</v>
      </c>
      <c r="X25" s="153">
        <f>[1]สูตรข้อมูล!AU24</f>
        <v>0</v>
      </c>
      <c r="Y25" s="153">
        <f>[1]สูตรข้อมูล!AW24</f>
        <v>0</v>
      </c>
      <c r="Z25" s="153">
        <f>[1]สูตรข้อมูล!AY24</f>
        <v>0</v>
      </c>
      <c r="AA25" s="153">
        <f>[1]สูตรข้อมูล!BA24</f>
        <v>0</v>
      </c>
      <c r="AB25" s="153" t="str">
        <f t="shared" si="5"/>
        <v>C</v>
      </c>
      <c r="AC25" s="153" t="str">
        <f t="shared" si="0"/>
        <v>1C</v>
      </c>
      <c r="AD25" s="153" t="str">
        <f t="shared" si="6"/>
        <v>ไม่ผ่าน</v>
      </c>
    </row>
    <row r="26" spans="1:30" s="154" customFormat="1" hidden="1" x14ac:dyDescent="0.2">
      <c r="A26" s="142">
        <v>22</v>
      </c>
      <c r="B26" s="142">
        <v>6</v>
      </c>
      <c r="C26" s="143" t="s">
        <v>100</v>
      </c>
      <c r="D26" s="144" t="s">
        <v>122</v>
      </c>
      <c r="E26" s="145" t="s">
        <v>121</v>
      </c>
      <c r="F26" s="146" t="s">
        <v>268</v>
      </c>
      <c r="G26" s="147" t="s">
        <v>285</v>
      </c>
      <c r="H26" s="148" t="s">
        <v>79</v>
      </c>
      <c r="I26" s="149">
        <f>[1]สูตรข้อมูล!F25</f>
        <v>1.44</v>
      </c>
      <c r="J26" s="149">
        <f>[1]สูตรข้อมูล!G25</f>
        <v>1.33</v>
      </c>
      <c r="K26" s="149">
        <f>[1]สูตรข้อมูล!H25</f>
        <v>0.53</v>
      </c>
      <c r="L26" s="150">
        <f>[1]สูตรข้อมูล!J25</f>
        <v>6877191.4000000004</v>
      </c>
      <c r="M26" s="150">
        <f>[1]สูตรข้อมูล!AH25</f>
        <v>4501244.62</v>
      </c>
      <c r="N26" s="146">
        <f t="shared" si="7"/>
        <v>2</v>
      </c>
      <c r="O26" s="146">
        <f t="shared" si="1"/>
        <v>0</v>
      </c>
      <c r="P26" s="146">
        <f t="shared" si="2"/>
        <v>0</v>
      </c>
      <c r="Q26" s="151" t="str">
        <f t="shared" si="3"/>
        <v/>
      </c>
      <c r="R26" s="147">
        <f t="shared" si="9"/>
        <v>2</v>
      </c>
      <c r="S26" s="152">
        <f>[1]สูตรข้อมูล!AG25</f>
        <v>5918949.3399999999</v>
      </c>
      <c r="T26" s="152">
        <f>[1]สูตรข้อมูล!K25</f>
        <v>-7576586.3600000003</v>
      </c>
      <c r="U26" s="153">
        <f>[1]สูตรข้อมูล!AM25</f>
        <v>0</v>
      </c>
      <c r="V26" s="153">
        <f>[1]สูตรข้อมูล!AP25</f>
        <v>1</v>
      </c>
      <c r="W26" s="153">
        <f>[1]สูตรข้อมูล!AS25</f>
        <v>0</v>
      </c>
      <c r="X26" s="153">
        <f>[1]สูตรข้อมูล!AU25</f>
        <v>1</v>
      </c>
      <c r="Y26" s="153">
        <f>[1]สูตรข้อมูล!AW25</f>
        <v>0</v>
      </c>
      <c r="Z26" s="153">
        <f>[1]สูตรข้อมูล!AY25</f>
        <v>0</v>
      </c>
      <c r="AA26" s="153">
        <f>[1]สูตรข้อมูล!BA25</f>
        <v>0</v>
      </c>
      <c r="AB26" s="153" t="str">
        <f t="shared" si="5"/>
        <v>C-</v>
      </c>
      <c r="AC26" s="155" t="str">
        <f t="shared" si="0"/>
        <v>2C-</v>
      </c>
      <c r="AD26" s="153" t="str">
        <f t="shared" si="6"/>
        <v>ไม่ผ่าน</v>
      </c>
    </row>
    <row r="27" spans="1:30" s="154" customFormat="1" hidden="1" x14ac:dyDescent="0.2">
      <c r="A27" s="142">
        <v>23</v>
      </c>
      <c r="B27" s="142">
        <v>6</v>
      </c>
      <c r="C27" s="143" t="s">
        <v>100</v>
      </c>
      <c r="D27" s="144" t="s">
        <v>124</v>
      </c>
      <c r="E27" s="145" t="s">
        <v>123</v>
      </c>
      <c r="F27" s="146" t="s">
        <v>268</v>
      </c>
      <c r="G27" s="147" t="s">
        <v>286</v>
      </c>
      <c r="H27" s="148" t="s">
        <v>125</v>
      </c>
      <c r="I27" s="149">
        <f>[1]สูตรข้อมูล!F26</f>
        <v>7.71</v>
      </c>
      <c r="J27" s="149">
        <f>[1]สูตรข้อมูล!G26</f>
        <v>7.33</v>
      </c>
      <c r="K27" s="149">
        <f>[1]สูตรข้อมูล!H26</f>
        <v>6.24</v>
      </c>
      <c r="L27" s="150">
        <f>[1]สูตรข้อมูล!J26</f>
        <v>37951446.399999999</v>
      </c>
      <c r="M27" s="150">
        <f>[1]สูตรข้อมูล!AH26</f>
        <v>13952350.460000001</v>
      </c>
      <c r="N27" s="146">
        <f t="shared" si="7"/>
        <v>0</v>
      </c>
      <c r="O27" s="146">
        <f t="shared" si="1"/>
        <v>0</v>
      </c>
      <c r="P27" s="146">
        <f t="shared" si="2"/>
        <v>0</v>
      </c>
      <c r="Q27" s="151" t="str">
        <f t="shared" si="3"/>
        <v/>
      </c>
      <c r="R27" s="147">
        <f t="shared" si="9"/>
        <v>0</v>
      </c>
      <c r="S27" s="152">
        <f>[1]สูตรข้อมูล!AG26</f>
        <v>14437821.800000001</v>
      </c>
      <c r="T27" s="152">
        <f>[1]สูตรข้อมูล!K26</f>
        <v>29559252.120000001</v>
      </c>
      <c r="U27" s="153">
        <f>[1]สูตรข้อมูล!AM26</f>
        <v>1</v>
      </c>
      <c r="V27" s="153">
        <f>[1]สูตรข้อมูล!AP26</f>
        <v>1</v>
      </c>
      <c r="W27" s="153">
        <f>[1]สูตรข้อมูล!AS26</f>
        <v>1</v>
      </c>
      <c r="X27" s="153">
        <f>[1]สูตรข้อมูล!AU26</f>
        <v>0</v>
      </c>
      <c r="Y27" s="153">
        <f>[1]สูตรข้อมูล!AW26</f>
        <v>0</v>
      </c>
      <c r="Z27" s="153">
        <f>[1]สูตรข้อมูล!AY26</f>
        <v>0</v>
      </c>
      <c r="AA27" s="153">
        <f>[1]สูตรข้อมูล!BA26</f>
        <v>0</v>
      </c>
      <c r="AB27" s="153" t="str">
        <f t="shared" si="5"/>
        <v>C</v>
      </c>
      <c r="AC27" s="153" t="str">
        <f t="shared" si="0"/>
        <v>0C</v>
      </c>
      <c r="AD27" s="153" t="str">
        <f t="shared" si="6"/>
        <v>ไม่ผ่าน</v>
      </c>
    </row>
    <row r="28" spans="1:30" s="154" customFormat="1" hidden="1" x14ac:dyDescent="0.2">
      <c r="A28" s="142">
        <v>24</v>
      </c>
      <c r="B28" s="142">
        <v>6</v>
      </c>
      <c r="C28" s="143" t="s">
        <v>126</v>
      </c>
      <c r="D28" s="144" t="s">
        <v>128</v>
      </c>
      <c r="E28" s="145" t="s">
        <v>127</v>
      </c>
      <c r="F28" s="146" t="s">
        <v>266</v>
      </c>
      <c r="G28" s="147" t="s">
        <v>287</v>
      </c>
      <c r="H28" s="148" t="s">
        <v>73</v>
      </c>
      <c r="I28" s="149">
        <f>[1]สูตรข้อมูล!F27</f>
        <v>3.88</v>
      </c>
      <c r="J28" s="149">
        <f>[1]สูตรข้อมูล!G27</f>
        <v>3.62</v>
      </c>
      <c r="K28" s="149">
        <f>[1]สูตรข้อมูล!H27</f>
        <v>1.93</v>
      </c>
      <c r="L28" s="150">
        <f>[1]สูตรข้อมูล!J27</f>
        <v>2205719543.3000002</v>
      </c>
      <c r="M28" s="150">
        <f>[1]สูตรข้อมูล!AH27</f>
        <v>672526179.87</v>
      </c>
      <c r="N28" s="146">
        <f t="shared" si="7"/>
        <v>0</v>
      </c>
      <c r="O28" s="146">
        <f t="shared" si="1"/>
        <v>0</v>
      </c>
      <c r="P28" s="146">
        <f t="shared" si="2"/>
        <v>0</v>
      </c>
      <c r="Q28" s="151" t="str">
        <f t="shared" si="3"/>
        <v/>
      </c>
      <c r="R28" s="147">
        <f t="shared" si="9"/>
        <v>0</v>
      </c>
      <c r="S28" s="152">
        <f>[1]สูตรข้อมูล!AG27</f>
        <v>710614772.88</v>
      </c>
      <c r="T28" s="152">
        <f>[1]สูตรข้อมูล!K27</f>
        <v>712973306.63</v>
      </c>
      <c r="U28" s="153">
        <f>[1]สูตรข้อมูล!AM27</f>
        <v>1</v>
      </c>
      <c r="V28" s="153">
        <f>[1]สูตรข้อมูล!AP27</f>
        <v>1</v>
      </c>
      <c r="W28" s="153">
        <f>[1]สูตรข้อมูล!AS27</f>
        <v>1</v>
      </c>
      <c r="X28" s="153">
        <f>[1]สูตรข้อมูล!AU27</f>
        <v>0</v>
      </c>
      <c r="Y28" s="153">
        <f>[1]สูตรข้อมูล!AW27</f>
        <v>0</v>
      </c>
      <c r="Z28" s="153">
        <f>[1]สูตรข้อมูล!AY27</f>
        <v>0</v>
      </c>
      <c r="AA28" s="153">
        <f>[1]สูตรข้อมูล!BA27</f>
        <v>1</v>
      </c>
      <c r="AB28" s="153" t="str">
        <f t="shared" si="5"/>
        <v>B-</v>
      </c>
      <c r="AC28" s="153" t="str">
        <f t="shared" si="0"/>
        <v>0B-</v>
      </c>
      <c r="AD28" s="153" t="str">
        <f t="shared" si="6"/>
        <v>ไม่ผ่าน</v>
      </c>
    </row>
    <row r="29" spans="1:30" s="154" customFormat="1" hidden="1" x14ac:dyDescent="0.2">
      <c r="A29" s="142">
        <v>25</v>
      </c>
      <c r="B29" s="142">
        <v>6</v>
      </c>
      <c r="C29" s="143" t="s">
        <v>126</v>
      </c>
      <c r="D29" s="144" t="s">
        <v>130</v>
      </c>
      <c r="E29" s="145" t="s">
        <v>129</v>
      </c>
      <c r="F29" s="146" t="s">
        <v>268</v>
      </c>
      <c r="G29" s="147" t="s">
        <v>280</v>
      </c>
      <c r="H29" s="148" t="s">
        <v>288</v>
      </c>
      <c r="I29" s="149">
        <f>[1]สูตรข้อมูล!F28</f>
        <v>8.4700000000000006</v>
      </c>
      <c r="J29" s="149">
        <f>[1]สูตรข้อมูล!G28</f>
        <v>8.26</v>
      </c>
      <c r="K29" s="149">
        <f>[1]สูตรข้อมูล!H28</f>
        <v>4.51</v>
      </c>
      <c r="L29" s="150">
        <f>[1]สูตรข้อมูล!J28</f>
        <v>421481534.07999998</v>
      </c>
      <c r="M29" s="150">
        <f>[1]สูตรข้อมูล!AH28</f>
        <v>274876729.75</v>
      </c>
      <c r="N29" s="146">
        <f t="shared" si="7"/>
        <v>0</v>
      </c>
      <c r="O29" s="146">
        <f t="shared" si="1"/>
        <v>0</v>
      </c>
      <c r="P29" s="146">
        <f t="shared" si="2"/>
        <v>0</v>
      </c>
      <c r="Q29" s="151" t="str">
        <f t="shared" si="3"/>
        <v/>
      </c>
      <c r="R29" s="147">
        <f t="shared" si="9"/>
        <v>0</v>
      </c>
      <c r="S29" s="152">
        <f>[1]สูตรข้อมูล!AG28</f>
        <v>297948497.19</v>
      </c>
      <c r="T29" s="152">
        <f>[1]สูตรข้อมูล!K28</f>
        <v>198088639.55000001</v>
      </c>
      <c r="U29" s="153">
        <f>[1]สูตรข้อมูล!AM28</f>
        <v>1</v>
      </c>
      <c r="V29" s="153">
        <f>[1]สูตรข้อมูล!AP28</f>
        <v>1</v>
      </c>
      <c r="W29" s="153">
        <f>[1]สูตรข้อมูล!AS28</f>
        <v>1</v>
      </c>
      <c r="X29" s="153">
        <f>[1]สูตรข้อมูล!AU28</f>
        <v>0</v>
      </c>
      <c r="Y29" s="153">
        <f>[1]สูตรข้อมูล!AW28</f>
        <v>0</v>
      </c>
      <c r="Z29" s="153">
        <f>[1]สูตรข้อมูล!AY28</f>
        <v>0</v>
      </c>
      <c r="AA29" s="153">
        <f>[1]สูตรข้อมูล!BA28</f>
        <v>1</v>
      </c>
      <c r="AB29" s="153" t="str">
        <f t="shared" si="5"/>
        <v>B-</v>
      </c>
      <c r="AC29" s="153" t="str">
        <f t="shared" si="0"/>
        <v>0B-</v>
      </c>
      <c r="AD29" s="153" t="str">
        <f t="shared" si="6"/>
        <v>ไม่ผ่าน</v>
      </c>
    </row>
    <row r="30" spans="1:30" s="154" customFormat="1" hidden="1" x14ac:dyDescent="0.2">
      <c r="A30" s="142">
        <v>26</v>
      </c>
      <c r="B30" s="142">
        <v>6</v>
      </c>
      <c r="C30" s="143" t="s">
        <v>126</v>
      </c>
      <c r="D30" s="144" t="s">
        <v>132</v>
      </c>
      <c r="E30" s="145" t="s">
        <v>131</v>
      </c>
      <c r="F30" s="146" t="s">
        <v>268</v>
      </c>
      <c r="G30" s="147" t="s">
        <v>269</v>
      </c>
      <c r="H30" s="148" t="s">
        <v>79</v>
      </c>
      <c r="I30" s="149">
        <f>[1]สูตรข้อมูล!F29</f>
        <v>3.67</v>
      </c>
      <c r="J30" s="149">
        <f>[1]สูตรข้อมูล!G29</f>
        <v>3.54</v>
      </c>
      <c r="K30" s="149">
        <f>[1]สูตรข้อมูล!H29</f>
        <v>2.1800000000000002</v>
      </c>
      <c r="L30" s="150">
        <f>[1]สูตรข้อมูล!J29</f>
        <v>45453931.579999998</v>
      </c>
      <c r="M30" s="150">
        <f>[1]สูตรข้อมูล!AH29</f>
        <v>25487531.07</v>
      </c>
      <c r="N30" s="146">
        <f t="shared" si="7"/>
        <v>0</v>
      </c>
      <c r="O30" s="146">
        <f t="shared" si="1"/>
        <v>0</v>
      </c>
      <c r="P30" s="146">
        <f t="shared" si="2"/>
        <v>0</v>
      </c>
      <c r="Q30" s="151" t="str">
        <f t="shared" si="3"/>
        <v/>
      </c>
      <c r="R30" s="147">
        <f t="shared" si="9"/>
        <v>0</v>
      </c>
      <c r="S30" s="152">
        <f>[1]สูตรข้อมูล!AG29</f>
        <v>24232727.719999999</v>
      </c>
      <c r="T30" s="152">
        <f>[1]สูตรข้อมูล!K29</f>
        <v>20457995.449999999</v>
      </c>
      <c r="U30" s="153">
        <f>[1]สูตรข้อมูล!AM29</f>
        <v>1</v>
      </c>
      <c r="V30" s="153">
        <f>[1]สูตรข้อมูล!AP29</f>
        <v>1</v>
      </c>
      <c r="W30" s="153">
        <f>[1]สูตรข้อมูล!AS29</f>
        <v>0</v>
      </c>
      <c r="X30" s="153">
        <f>[1]สูตรข้อมูล!AU29</f>
        <v>1</v>
      </c>
      <c r="Y30" s="153">
        <f>[1]สูตรข้อมูล!AW29</f>
        <v>0</v>
      </c>
      <c r="Z30" s="153">
        <f>[1]สูตรข้อมูล!AY29</f>
        <v>0</v>
      </c>
      <c r="AA30" s="153">
        <f>[1]สูตรข้อมูล!BA29</f>
        <v>0</v>
      </c>
      <c r="AB30" s="153" t="str">
        <f t="shared" si="5"/>
        <v>C</v>
      </c>
      <c r="AC30" s="153" t="str">
        <f t="shared" si="0"/>
        <v>0C</v>
      </c>
      <c r="AD30" s="153" t="str">
        <f t="shared" si="6"/>
        <v>ไม่ผ่าน</v>
      </c>
    </row>
    <row r="31" spans="1:30" s="154" customFormat="1" hidden="1" x14ac:dyDescent="0.2">
      <c r="A31" s="142">
        <v>27</v>
      </c>
      <c r="B31" s="142">
        <v>6</v>
      </c>
      <c r="C31" s="143" t="s">
        <v>126</v>
      </c>
      <c r="D31" s="144" t="s">
        <v>134</v>
      </c>
      <c r="E31" s="145" t="s">
        <v>133</v>
      </c>
      <c r="F31" s="146" t="s">
        <v>289</v>
      </c>
      <c r="G31" s="147" t="s">
        <v>290</v>
      </c>
      <c r="H31" s="148" t="s">
        <v>135</v>
      </c>
      <c r="I31" s="149">
        <f>[1]สูตรข้อมูล!F30</f>
        <v>2.2799999999999998</v>
      </c>
      <c r="J31" s="149">
        <f>[1]สูตรข้อมูล!G30</f>
        <v>2.0099999999999998</v>
      </c>
      <c r="K31" s="149">
        <f>[1]สูตรข้อมูล!H30</f>
        <v>1.48</v>
      </c>
      <c r="L31" s="150">
        <f>[1]สูตรข้อมูล!J30</f>
        <v>466960414.87</v>
      </c>
      <c r="M31" s="150">
        <f>[1]สูตรข้อมูล!AH30</f>
        <v>222764278.13999999</v>
      </c>
      <c r="N31" s="146">
        <f t="shared" si="7"/>
        <v>0</v>
      </c>
      <c r="O31" s="146">
        <f t="shared" si="1"/>
        <v>0</v>
      </c>
      <c r="P31" s="146">
        <f t="shared" si="2"/>
        <v>0</v>
      </c>
      <c r="Q31" s="151" t="str">
        <f t="shared" si="3"/>
        <v/>
      </c>
      <c r="R31" s="147">
        <f t="shared" si="9"/>
        <v>0</v>
      </c>
      <c r="S31" s="152">
        <f>[1]สูตรข้อมูล!AG30</f>
        <v>250323310.80000001</v>
      </c>
      <c r="T31" s="152">
        <f>[1]สูตรข้อมูล!K30</f>
        <v>174526008.68000001</v>
      </c>
      <c r="U31" s="153">
        <f>[1]สูตรข้อมูล!AM30</f>
        <v>1</v>
      </c>
      <c r="V31" s="153">
        <f>[1]สูตรข้อมูล!AP30</f>
        <v>1</v>
      </c>
      <c r="W31" s="153">
        <f>[1]สูตรข้อมูล!AS30</f>
        <v>0</v>
      </c>
      <c r="X31" s="153">
        <f>[1]สูตรข้อมูล!AU30</f>
        <v>0</v>
      </c>
      <c r="Y31" s="153">
        <f>[1]สูตรข้อมูล!AW30</f>
        <v>0</v>
      </c>
      <c r="Z31" s="153">
        <f>[1]สูตรข้อมูล!AY30</f>
        <v>0</v>
      </c>
      <c r="AA31" s="153">
        <f>[1]สูตรข้อมูล!BA30</f>
        <v>0</v>
      </c>
      <c r="AB31" s="153" t="str">
        <f t="shared" si="5"/>
        <v>C-</v>
      </c>
      <c r="AC31" s="153" t="str">
        <f t="shared" si="0"/>
        <v>0C-</v>
      </c>
      <c r="AD31" s="153" t="str">
        <f t="shared" si="6"/>
        <v>ไม่ผ่าน</v>
      </c>
    </row>
    <row r="32" spans="1:30" s="154" customFormat="1" hidden="1" x14ac:dyDescent="0.2">
      <c r="A32" s="142">
        <v>28</v>
      </c>
      <c r="B32" s="142">
        <v>6</v>
      </c>
      <c r="C32" s="143" t="s">
        <v>126</v>
      </c>
      <c r="D32" s="144" t="s">
        <v>137</v>
      </c>
      <c r="E32" s="145" t="s">
        <v>136</v>
      </c>
      <c r="F32" s="146" t="s">
        <v>268</v>
      </c>
      <c r="G32" s="147" t="s">
        <v>291</v>
      </c>
      <c r="H32" s="148" t="s">
        <v>79</v>
      </c>
      <c r="I32" s="149">
        <f>[1]สูตรข้อมูล!F31</f>
        <v>1.91</v>
      </c>
      <c r="J32" s="149">
        <f>[1]สูตรข้อมูล!G31</f>
        <v>1.75</v>
      </c>
      <c r="K32" s="149">
        <f>[1]สูตรข้อมูล!H31</f>
        <v>1.1499999999999999</v>
      </c>
      <c r="L32" s="150">
        <f>[1]สูตรข้อมูล!J31</f>
        <v>22278078.609999999</v>
      </c>
      <c r="M32" s="150">
        <f>[1]สูตรข้อมูล!AH31</f>
        <v>3357404.03</v>
      </c>
      <c r="N32" s="146">
        <f t="shared" si="7"/>
        <v>0</v>
      </c>
      <c r="O32" s="146">
        <f t="shared" si="1"/>
        <v>0</v>
      </c>
      <c r="P32" s="146">
        <f t="shared" si="2"/>
        <v>0</v>
      </c>
      <c r="Q32" s="151" t="str">
        <f t="shared" si="3"/>
        <v/>
      </c>
      <c r="R32" s="147">
        <f t="shared" si="9"/>
        <v>0</v>
      </c>
      <c r="S32" s="152">
        <f>[1]สูตรข้อมูล!AG31</f>
        <v>6118186.04</v>
      </c>
      <c r="T32" s="152">
        <f>[1]สูตรข้อมูล!K31</f>
        <v>3548047.85</v>
      </c>
      <c r="U32" s="153">
        <f>[1]สูตรข้อมูล!AM31</f>
        <v>0</v>
      </c>
      <c r="V32" s="153">
        <f>[1]สูตรข้อมูล!AP31</f>
        <v>0</v>
      </c>
      <c r="W32" s="153">
        <f>[1]สูตรข้อมูล!AS31</f>
        <v>0</v>
      </c>
      <c r="X32" s="153">
        <f>[1]สูตรข้อมูล!AU31</f>
        <v>0</v>
      </c>
      <c r="Y32" s="153">
        <f>[1]สูตรข้อมูล!AW31</f>
        <v>0</v>
      </c>
      <c r="Z32" s="153">
        <f>[1]สูตรข้อมูล!AY31</f>
        <v>0</v>
      </c>
      <c r="AA32" s="153">
        <f>[1]สูตรข้อมูล!BA31</f>
        <v>0</v>
      </c>
      <c r="AB32" s="153" t="str">
        <f t="shared" si="5"/>
        <v>F</v>
      </c>
      <c r="AC32" s="153" t="str">
        <f t="shared" si="0"/>
        <v>0F</v>
      </c>
      <c r="AD32" s="153" t="str">
        <f t="shared" si="6"/>
        <v>ไม่ผ่าน</v>
      </c>
    </row>
    <row r="33" spans="1:30" s="154" customFormat="1" hidden="1" x14ac:dyDescent="0.2">
      <c r="A33" s="142">
        <v>29</v>
      </c>
      <c r="B33" s="142">
        <v>6</v>
      </c>
      <c r="C33" s="143" t="s">
        <v>126</v>
      </c>
      <c r="D33" s="144" t="s">
        <v>139</v>
      </c>
      <c r="E33" s="145" t="s">
        <v>138</v>
      </c>
      <c r="F33" s="146" t="s">
        <v>268</v>
      </c>
      <c r="G33" s="147" t="s">
        <v>292</v>
      </c>
      <c r="H33" s="148" t="s">
        <v>76</v>
      </c>
      <c r="I33" s="149">
        <f>[1]สูตรข้อมูล!F32</f>
        <v>3.35</v>
      </c>
      <c r="J33" s="149">
        <f>[1]สูตรข้อมูล!G32</f>
        <v>3.24</v>
      </c>
      <c r="K33" s="149">
        <f>[1]สูตรข้อมูล!H32</f>
        <v>1.95</v>
      </c>
      <c r="L33" s="150">
        <f>[1]สูตรข้อมูล!J32</f>
        <v>107290849.01000001</v>
      </c>
      <c r="M33" s="150">
        <f>[1]สูตรข้อมูล!AH32</f>
        <v>51232038.630000003</v>
      </c>
      <c r="N33" s="146">
        <f t="shared" si="7"/>
        <v>0</v>
      </c>
      <c r="O33" s="146">
        <f t="shared" si="1"/>
        <v>0</v>
      </c>
      <c r="P33" s="146">
        <f t="shared" si="2"/>
        <v>0</v>
      </c>
      <c r="Q33" s="151" t="str">
        <f t="shared" si="3"/>
        <v/>
      </c>
      <c r="R33" s="147">
        <f t="shared" si="9"/>
        <v>0</v>
      </c>
      <c r="S33" s="152">
        <f>[1]สูตรข้อมูล!AG32</f>
        <v>56003105.890000001</v>
      </c>
      <c r="T33" s="152">
        <f>[1]สูตรข้อมูล!K32</f>
        <v>43405169.100000001</v>
      </c>
      <c r="U33" s="153">
        <f>[1]สูตรข้อมูล!AM32</f>
        <v>1</v>
      </c>
      <c r="V33" s="153">
        <f>[1]สูตรข้อมูล!AP32</f>
        <v>1</v>
      </c>
      <c r="W33" s="153">
        <f>[1]สูตรข้อมูล!AS32</f>
        <v>0</v>
      </c>
      <c r="X33" s="153">
        <f>[1]สูตรข้อมูล!AU32</f>
        <v>0</v>
      </c>
      <c r="Y33" s="153">
        <f>[1]สูตรข้อมูล!AW32</f>
        <v>0</v>
      </c>
      <c r="Z33" s="153">
        <f>[1]สูตรข้อมูล!AY32</f>
        <v>0</v>
      </c>
      <c r="AA33" s="153">
        <f>[1]สูตรข้อมูล!BA32</f>
        <v>1</v>
      </c>
      <c r="AB33" s="153" t="str">
        <f t="shared" si="5"/>
        <v>C</v>
      </c>
      <c r="AC33" s="153" t="str">
        <f t="shared" si="0"/>
        <v>0C</v>
      </c>
      <c r="AD33" s="153" t="str">
        <f t="shared" si="6"/>
        <v>ไม่ผ่าน</v>
      </c>
    </row>
    <row r="34" spans="1:30" s="154" customFormat="1" hidden="1" x14ac:dyDescent="0.2">
      <c r="A34" s="142">
        <v>30</v>
      </c>
      <c r="B34" s="142">
        <v>6</v>
      </c>
      <c r="C34" s="143" t="s">
        <v>126</v>
      </c>
      <c r="D34" s="144" t="s">
        <v>141</v>
      </c>
      <c r="E34" s="145" t="s">
        <v>140</v>
      </c>
      <c r="F34" s="146" t="s">
        <v>268</v>
      </c>
      <c r="G34" s="147" t="s">
        <v>293</v>
      </c>
      <c r="H34" s="148" t="s">
        <v>116</v>
      </c>
      <c r="I34" s="149">
        <f>[1]สูตรข้อมูล!F33</f>
        <v>3.09</v>
      </c>
      <c r="J34" s="149">
        <f>[1]สูตรข้อมูล!G33</f>
        <v>2.94</v>
      </c>
      <c r="K34" s="149">
        <f>[1]สูตรข้อมูล!H33</f>
        <v>2.16</v>
      </c>
      <c r="L34" s="150">
        <f>[1]สูตรข้อมูล!J33</f>
        <v>330268553.76999998</v>
      </c>
      <c r="M34" s="150">
        <f>[1]สูตรข้อมูล!AH33</f>
        <v>167843138.90000001</v>
      </c>
      <c r="N34" s="146">
        <f t="shared" si="7"/>
        <v>0</v>
      </c>
      <c r="O34" s="146">
        <f t="shared" si="1"/>
        <v>0</v>
      </c>
      <c r="P34" s="146">
        <f t="shared" si="2"/>
        <v>0</v>
      </c>
      <c r="Q34" s="151" t="str">
        <f t="shared" si="3"/>
        <v/>
      </c>
      <c r="R34" s="147">
        <f t="shared" si="9"/>
        <v>0</v>
      </c>
      <c r="S34" s="152">
        <f>[1]สูตรข้อมูล!AG33</f>
        <v>192056210.41999999</v>
      </c>
      <c r="T34" s="152">
        <f>[1]สูตรข้อมูล!K33</f>
        <v>181309521.75999999</v>
      </c>
      <c r="U34" s="153">
        <f>[1]สูตรข้อมูล!AM33</f>
        <v>1</v>
      </c>
      <c r="V34" s="153">
        <f>[1]สูตรข้อมูล!AP33</f>
        <v>1</v>
      </c>
      <c r="W34" s="153">
        <f>[1]สูตรข้อมูล!AS33</f>
        <v>0</v>
      </c>
      <c r="X34" s="153">
        <f>[1]สูตรข้อมูล!AU33</f>
        <v>1</v>
      </c>
      <c r="Y34" s="153">
        <f>[1]สูตรข้อมูล!AW33</f>
        <v>0</v>
      </c>
      <c r="Z34" s="153">
        <f>[1]สูตรข้อมูล!AY33</f>
        <v>0</v>
      </c>
      <c r="AA34" s="153">
        <f>[1]สูตรข้อมูล!BA33</f>
        <v>0</v>
      </c>
      <c r="AB34" s="153" t="str">
        <f t="shared" si="5"/>
        <v>C</v>
      </c>
      <c r="AC34" s="153" t="str">
        <f t="shared" si="0"/>
        <v>0C</v>
      </c>
      <c r="AD34" s="153" t="str">
        <f t="shared" si="6"/>
        <v>ไม่ผ่าน</v>
      </c>
    </row>
    <row r="35" spans="1:30" s="154" customFormat="1" hidden="1" x14ac:dyDescent="0.2">
      <c r="A35" s="142">
        <v>31</v>
      </c>
      <c r="B35" s="142">
        <v>6</v>
      </c>
      <c r="C35" s="143" t="s">
        <v>126</v>
      </c>
      <c r="D35" s="144" t="s">
        <v>143</v>
      </c>
      <c r="E35" s="145" t="s">
        <v>142</v>
      </c>
      <c r="F35" s="146" t="s">
        <v>268</v>
      </c>
      <c r="G35" s="147" t="s">
        <v>294</v>
      </c>
      <c r="H35" s="148" t="s">
        <v>116</v>
      </c>
      <c r="I35" s="149">
        <f>[1]สูตรข้อมูล!F34</f>
        <v>2.5299999999999998</v>
      </c>
      <c r="J35" s="149">
        <f>[1]สูตรข้อมูล!G34</f>
        <v>2.44</v>
      </c>
      <c r="K35" s="149">
        <f>[1]สูตรข้อมูล!H34</f>
        <v>1.47</v>
      </c>
      <c r="L35" s="150">
        <f>[1]สูตรข้อมูล!J34</f>
        <v>253049626.43000001</v>
      </c>
      <c r="M35" s="150">
        <f>[1]สูตรข้อมูล!AH34</f>
        <v>116451448.45</v>
      </c>
      <c r="N35" s="146">
        <f t="shared" si="7"/>
        <v>0</v>
      </c>
      <c r="O35" s="146">
        <f t="shared" si="1"/>
        <v>0</v>
      </c>
      <c r="P35" s="146">
        <f t="shared" si="2"/>
        <v>0</v>
      </c>
      <c r="Q35" s="151" t="str">
        <f t="shared" si="3"/>
        <v/>
      </c>
      <c r="R35" s="147">
        <f t="shared" si="9"/>
        <v>0</v>
      </c>
      <c r="S35" s="152">
        <f>[1]สูตรข้อมูล!AG34</f>
        <v>138735972.91</v>
      </c>
      <c r="T35" s="152">
        <f>[1]สูตรข้อมูล!K34</f>
        <v>79643152.890000001</v>
      </c>
      <c r="U35" s="153">
        <f>[1]สูตรข้อมูล!AM34</f>
        <v>1</v>
      </c>
      <c r="V35" s="153">
        <f>[1]สูตรข้อมูล!AP34</f>
        <v>1</v>
      </c>
      <c r="W35" s="153">
        <f>[1]สูตรข้อมูล!AS34</f>
        <v>0</v>
      </c>
      <c r="X35" s="153">
        <f>[1]สูตรข้อมูล!AU34</f>
        <v>0</v>
      </c>
      <c r="Y35" s="153">
        <f>[1]สูตรข้อมูล!AW34</f>
        <v>0</v>
      </c>
      <c r="Z35" s="153">
        <f>[1]สูตรข้อมูล!AY34</f>
        <v>0</v>
      </c>
      <c r="AA35" s="153">
        <f>[1]สูตรข้อมูล!BA34</f>
        <v>0</v>
      </c>
      <c r="AB35" s="153" t="str">
        <f t="shared" si="5"/>
        <v>C-</v>
      </c>
      <c r="AC35" s="155" t="str">
        <f t="shared" si="0"/>
        <v>0C-</v>
      </c>
      <c r="AD35" s="153" t="str">
        <f t="shared" si="6"/>
        <v>ไม่ผ่าน</v>
      </c>
    </row>
    <row r="36" spans="1:30" s="154" customFormat="1" hidden="1" x14ac:dyDescent="0.2">
      <c r="A36" s="142">
        <v>32</v>
      </c>
      <c r="B36" s="142">
        <v>6</v>
      </c>
      <c r="C36" s="143" t="s">
        <v>126</v>
      </c>
      <c r="D36" s="144" t="s">
        <v>145</v>
      </c>
      <c r="E36" s="145" t="s">
        <v>144</v>
      </c>
      <c r="F36" s="146" t="s">
        <v>268</v>
      </c>
      <c r="G36" s="147" t="s">
        <v>269</v>
      </c>
      <c r="H36" s="148" t="s">
        <v>79</v>
      </c>
      <c r="I36" s="149">
        <f>[1]สูตรข้อมูล!F35</f>
        <v>8.44</v>
      </c>
      <c r="J36" s="149">
        <f>[1]สูตรข้อมูล!G35</f>
        <v>8.09</v>
      </c>
      <c r="K36" s="149">
        <f>[1]สูตรข้อมูล!H35</f>
        <v>7.56</v>
      </c>
      <c r="L36" s="150">
        <f>[1]สูตรข้อมูล!J35</f>
        <v>30399675.800000001</v>
      </c>
      <c r="M36" s="150">
        <f>[1]สูตรข้อมูล!AH35</f>
        <v>-767223.38</v>
      </c>
      <c r="N36" s="146">
        <f t="shared" si="7"/>
        <v>0</v>
      </c>
      <c r="O36" s="146">
        <f t="shared" si="1"/>
        <v>1</v>
      </c>
      <c r="P36" s="146">
        <f t="shared" si="2"/>
        <v>0</v>
      </c>
      <c r="Q36" s="151">
        <f t="shared" si="3"/>
        <v>475.4</v>
      </c>
      <c r="R36" s="147">
        <f t="shared" si="9"/>
        <v>1</v>
      </c>
      <c r="S36" s="152">
        <f>[1]สูตรข้อมูล!AG35</f>
        <v>1480344.58</v>
      </c>
      <c r="T36" s="152">
        <f>[1]สูตรข้อมูล!K35</f>
        <v>26789888.190000001</v>
      </c>
      <c r="U36" s="153">
        <f>[1]สูตรข้อมูล!AM35</f>
        <v>0</v>
      </c>
      <c r="V36" s="153">
        <f>[1]สูตรข้อมูล!AP35</f>
        <v>0</v>
      </c>
      <c r="W36" s="153">
        <f>[1]สูตรข้อมูล!AS35</f>
        <v>1</v>
      </c>
      <c r="X36" s="153">
        <f>[1]สูตรข้อมูล!AU35</f>
        <v>0</v>
      </c>
      <c r="Y36" s="153">
        <f>[1]สูตรข้อมูล!AW35</f>
        <v>0</v>
      </c>
      <c r="Z36" s="153">
        <f>[1]สูตรข้อมูล!AY35</f>
        <v>1</v>
      </c>
      <c r="AA36" s="153">
        <f>[1]สูตรข้อมูล!BA35</f>
        <v>0</v>
      </c>
      <c r="AB36" s="153" t="str">
        <f t="shared" si="5"/>
        <v>C-</v>
      </c>
      <c r="AC36" s="153" t="str">
        <f t="shared" si="0"/>
        <v>1C-</v>
      </c>
      <c r="AD36" s="153" t="str">
        <f t="shared" si="6"/>
        <v>ไม่ผ่าน</v>
      </c>
    </row>
    <row r="37" spans="1:30" s="154" customFormat="1" hidden="1" x14ac:dyDescent="0.2">
      <c r="A37" s="142">
        <v>33</v>
      </c>
      <c r="B37" s="142">
        <v>6</v>
      </c>
      <c r="C37" s="143" t="s">
        <v>126</v>
      </c>
      <c r="D37" s="144" t="s">
        <v>147</v>
      </c>
      <c r="E37" s="145" t="s">
        <v>146</v>
      </c>
      <c r="F37" s="146" t="s">
        <v>268</v>
      </c>
      <c r="G37" s="147" t="s">
        <v>284</v>
      </c>
      <c r="H37" s="148" t="s">
        <v>93</v>
      </c>
      <c r="I37" s="149">
        <f>[1]สูตรข้อมูล!F36</f>
        <v>5.18</v>
      </c>
      <c r="J37" s="149">
        <f>[1]สูตรข้อมูล!G36</f>
        <v>5.13</v>
      </c>
      <c r="K37" s="149">
        <f>[1]สูตรข้อมูล!H36</f>
        <v>3.28</v>
      </c>
      <c r="L37" s="150">
        <f>[1]สูตรข้อมูล!J36</f>
        <v>240712365.15000001</v>
      </c>
      <c r="M37" s="150">
        <f>[1]สูตรข้อมูล!AH36</f>
        <v>102183396.23</v>
      </c>
      <c r="N37" s="146">
        <f t="shared" si="7"/>
        <v>0</v>
      </c>
      <c r="O37" s="146">
        <f t="shared" si="1"/>
        <v>0</v>
      </c>
      <c r="P37" s="146">
        <f t="shared" si="2"/>
        <v>0</v>
      </c>
      <c r="Q37" s="151" t="str">
        <f t="shared" si="3"/>
        <v/>
      </c>
      <c r="R37" s="147">
        <f t="shared" si="9"/>
        <v>0</v>
      </c>
      <c r="S37" s="152">
        <f>[1]สูตรข้อมูล!AG36</f>
        <v>108422956.12</v>
      </c>
      <c r="T37" s="152">
        <f>[1]สูตรข้อมูล!K36</f>
        <v>129477798.59</v>
      </c>
      <c r="U37" s="153">
        <f>[1]สูตรข้อมูล!AM36</f>
        <v>1</v>
      </c>
      <c r="V37" s="153">
        <f>[1]สูตรข้อมูล!AP36</f>
        <v>1</v>
      </c>
      <c r="W37" s="153">
        <f>[1]สูตรข้อมูล!AS36</f>
        <v>0</v>
      </c>
      <c r="X37" s="153">
        <f>[1]สูตรข้อมูล!AU36</f>
        <v>0</v>
      </c>
      <c r="Y37" s="153">
        <f>[1]สูตรข้อมูล!AW36</f>
        <v>0</v>
      </c>
      <c r="Z37" s="153">
        <f>[1]สูตรข้อมูล!AY36</f>
        <v>0</v>
      </c>
      <c r="AA37" s="153">
        <f>[1]สูตรข้อมูล!BA36</f>
        <v>1</v>
      </c>
      <c r="AB37" s="153" t="str">
        <f t="shared" si="5"/>
        <v>C</v>
      </c>
      <c r="AC37" s="153" t="str">
        <f t="shared" si="0"/>
        <v>0C</v>
      </c>
      <c r="AD37" s="153" t="str">
        <f t="shared" si="6"/>
        <v>ไม่ผ่าน</v>
      </c>
    </row>
    <row r="38" spans="1:30" s="154" customFormat="1" hidden="1" x14ac:dyDescent="0.2">
      <c r="A38" s="142">
        <v>34</v>
      </c>
      <c r="B38" s="142">
        <v>6</v>
      </c>
      <c r="C38" s="143" t="s">
        <v>126</v>
      </c>
      <c r="D38" s="144" t="s">
        <v>149</v>
      </c>
      <c r="E38" s="145" t="s">
        <v>148</v>
      </c>
      <c r="F38" s="146" t="s">
        <v>268</v>
      </c>
      <c r="G38" s="147" t="s">
        <v>295</v>
      </c>
      <c r="H38" s="148" t="s">
        <v>272</v>
      </c>
      <c r="I38" s="149">
        <f>[1]สูตรข้อมูล!F37</f>
        <v>6.02</v>
      </c>
      <c r="J38" s="149">
        <f>[1]สูตรข้อมูล!G37</f>
        <v>5.85</v>
      </c>
      <c r="K38" s="149">
        <f>[1]สูตรข้อมูล!H37</f>
        <v>4.43</v>
      </c>
      <c r="L38" s="150">
        <f>[1]สูตรข้อมูล!J37</f>
        <v>104315590.98</v>
      </c>
      <c r="M38" s="150">
        <f>[1]สูตรข้อมูล!AH37</f>
        <v>36596066.07</v>
      </c>
      <c r="N38" s="146">
        <f t="shared" si="7"/>
        <v>0</v>
      </c>
      <c r="O38" s="146">
        <f t="shared" si="1"/>
        <v>0</v>
      </c>
      <c r="P38" s="146">
        <f t="shared" si="2"/>
        <v>0</v>
      </c>
      <c r="Q38" s="151" t="str">
        <f t="shared" si="3"/>
        <v/>
      </c>
      <c r="R38" s="147">
        <f t="shared" si="9"/>
        <v>0</v>
      </c>
      <c r="S38" s="152">
        <f>[1]สูตรข้อมูล!AG37</f>
        <v>37122568.340000004</v>
      </c>
      <c r="T38" s="152">
        <f>[1]สูตรข้อมูล!K37</f>
        <v>71678443.950000003</v>
      </c>
      <c r="U38" s="153">
        <f>[1]สูตรข้อมูล!AM37</f>
        <v>1</v>
      </c>
      <c r="V38" s="153">
        <f>[1]สูตรข้อมูล!AP37</f>
        <v>1</v>
      </c>
      <c r="W38" s="153">
        <f>[1]สูตรข้อมูล!AS37</f>
        <v>0</v>
      </c>
      <c r="X38" s="153">
        <f>[1]สูตรข้อมูล!AU37</f>
        <v>1</v>
      </c>
      <c r="Y38" s="153">
        <f>[1]สูตรข้อมูล!AW37</f>
        <v>0</v>
      </c>
      <c r="Z38" s="153">
        <f>[1]สูตรข้อมูล!AY37</f>
        <v>0</v>
      </c>
      <c r="AA38" s="153">
        <f>[1]สูตรข้อมูล!BA37</f>
        <v>1</v>
      </c>
      <c r="AB38" s="153" t="str">
        <f t="shared" si="5"/>
        <v>B-</v>
      </c>
      <c r="AC38" s="153" t="str">
        <f t="shared" si="0"/>
        <v>0B-</v>
      </c>
      <c r="AD38" s="153" t="str">
        <f t="shared" si="6"/>
        <v>ไม่ผ่าน</v>
      </c>
    </row>
    <row r="39" spans="1:30" s="154" customFormat="1" hidden="1" x14ac:dyDescent="0.2">
      <c r="A39" s="142">
        <v>35</v>
      </c>
      <c r="B39" s="142">
        <v>6</v>
      </c>
      <c r="C39" s="143" t="s">
        <v>126</v>
      </c>
      <c r="D39" s="144" t="s">
        <v>151</v>
      </c>
      <c r="E39" s="145" t="s">
        <v>150</v>
      </c>
      <c r="F39" s="146" t="s">
        <v>268</v>
      </c>
      <c r="G39" s="147" t="s">
        <v>269</v>
      </c>
      <c r="H39" s="148" t="s">
        <v>216</v>
      </c>
      <c r="I39" s="149">
        <f>[1]สูตรข้อมูล!F38</f>
        <v>4.63</v>
      </c>
      <c r="J39" s="149">
        <f>[1]สูตรข้อมูล!G38</f>
        <v>4.42</v>
      </c>
      <c r="K39" s="149">
        <f>[1]สูตรข้อมูล!H38</f>
        <v>2.91</v>
      </c>
      <c r="L39" s="150">
        <f>[1]สูตรข้อมูล!J38</f>
        <v>69551578.400000006</v>
      </c>
      <c r="M39" s="150">
        <f>[1]สูตรข้อมูล!AH38</f>
        <v>32318739.91</v>
      </c>
      <c r="N39" s="146">
        <f t="shared" si="7"/>
        <v>0</v>
      </c>
      <c r="O39" s="146">
        <f t="shared" si="1"/>
        <v>0</v>
      </c>
      <c r="P39" s="146">
        <f t="shared" si="2"/>
        <v>0</v>
      </c>
      <c r="Q39" s="151" t="str">
        <f t="shared" si="3"/>
        <v/>
      </c>
      <c r="R39" s="147">
        <f t="shared" si="9"/>
        <v>0</v>
      </c>
      <c r="S39" s="152">
        <f>[1]สูตรข้อมูล!AG38</f>
        <v>35750082.520000003</v>
      </c>
      <c r="T39" s="152">
        <f>[1]สูตรข้อมูล!K38</f>
        <v>36673376.310000002</v>
      </c>
      <c r="U39" s="153">
        <f>[1]สูตรข้อมูล!AM38</f>
        <v>1</v>
      </c>
      <c r="V39" s="153">
        <f>[1]สูตรข้อมูล!AP38</f>
        <v>1</v>
      </c>
      <c r="W39" s="153">
        <f>[1]สูตรข้อมูล!AS38</f>
        <v>0</v>
      </c>
      <c r="X39" s="153">
        <f>[1]สูตรข้อมูล!AU38</f>
        <v>1</v>
      </c>
      <c r="Y39" s="153">
        <f>[1]สูตรข้อมูล!AW38</f>
        <v>0</v>
      </c>
      <c r="Z39" s="153">
        <f>[1]สูตรข้อมูล!AY38</f>
        <v>0</v>
      </c>
      <c r="AA39" s="153">
        <f>[1]สูตรข้อมูล!BA38</f>
        <v>1</v>
      </c>
      <c r="AB39" s="153" t="str">
        <f t="shared" si="5"/>
        <v>B-</v>
      </c>
      <c r="AC39" s="153" t="str">
        <f t="shared" si="0"/>
        <v>0B-</v>
      </c>
      <c r="AD39" s="153" t="str">
        <f t="shared" si="6"/>
        <v>ไม่ผ่าน</v>
      </c>
    </row>
    <row r="40" spans="1:30" s="154" customFormat="1" hidden="1" x14ac:dyDescent="0.2">
      <c r="A40" s="142">
        <v>36</v>
      </c>
      <c r="B40" s="142">
        <v>6</v>
      </c>
      <c r="C40" s="143" t="s">
        <v>152</v>
      </c>
      <c r="D40" s="144" t="s">
        <v>154</v>
      </c>
      <c r="E40" s="145" t="s">
        <v>153</v>
      </c>
      <c r="F40" s="146" t="s">
        <v>289</v>
      </c>
      <c r="G40" s="147" t="s">
        <v>23</v>
      </c>
      <c r="H40" s="148" t="s">
        <v>135</v>
      </c>
      <c r="I40" s="149">
        <f>[1]สูตรข้อมูล!F39</f>
        <v>3.9</v>
      </c>
      <c r="J40" s="149">
        <f>[1]สูตรข้อมูล!G39</f>
        <v>3.75</v>
      </c>
      <c r="K40" s="149">
        <f>[1]สูตรข้อมูล!H39</f>
        <v>2.14</v>
      </c>
      <c r="L40" s="150">
        <f>[1]สูตรข้อมูล!J39</f>
        <v>266890230.13</v>
      </c>
      <c r="M40" s="150">
        <f>[1]สูตรข้อมูล!AH39</f>
        <v>100205609.48</v>
      </c>
      <c r="N40" s="146">
        <f t="shared" si="7"/>
        <v>0</v>
      </c>
      <c r="O40" s="146">
        <f t="shared" si="1"/>
        <v>0</v>
      </c>
      <c r="P40" s="146">
        <f t="shared" si="2"/>
        <v>0</v>
      </c>
      <c r="Q40" s="151" t="str">
        <f t="shared" si="3"/>
        <v/>
      </c>
      <c r="R40" s="147">
        <f t="shared" si="9"/>
        <v>0</v>
      </c>
      <c r="S40" s="152">
        <f>[1]สูตรข้อมูล!AG39</f>
        <v>96803700.349999994</v>
      </c>
      <c r="T40" s="152">
        <f>[1]สูตรข้อมูล!K39</f>
        <v>105708904.34</v>
      </c>
      <c r="U40" s="153">
        <f>[1]สูตรข้อมูล!AM39</f>
        <v>0</v>
      </c>
      <c r="V40" s="153">
        <f>[1]สูตรข้อมูล!AP39</f>
        <v>1</v>
      </c>
      <c r="W40" s="153">
        <f>[1]สูตรข้อมูล!AS39</f>
        <v>1</v>
      </c>
      <c r="X40" s="153">
        <f>[1]สูตรข้อมูล!AU39</f>
        <v>1</v>
      </c>
      <c r="Y40" s="153">
        <f>[1]สูตรข้อมูล!AW39</f>
        <v>0</v>
      </c>
      <c r="Z40" s="153">
        <f>[1]สูตรข้อมูล!AY39</f>
        <v>1</v>
      </c>
      <c r="AA40" s="153">
        <f>[1]สูตรข้อมูล!BA39</f>
        <v>1</v>
      </c>
      <c r="AB40" s="153" t="str">
        <f t="shared" si="5"/>
        <v>B</v>
      </c>
      <c r="AC40" s="153" t="str">
        <f t="shared" si="0"/>
        <v>0B</v>
      </c>
      <c r="AD40" s="153" t="str">
        <f t="shared" si="6"/>
        <v>ผ่าน</v>
      </c>
    </row>
    <row r="41" spans="1:30" s="154" customFormat="1" hidden="1" x14ac:dyDescent="0.2">
      <c r="A41" s="142">
        <v>37</v>
      </c>
      <c r="B41" s="142">
        <v>6</v>
      </c>
      <c r="C41" s="143" t="s">
        <v>152</v>
      </c>
      <c r="D41" s="144" t="s">
        <v>156</v>
      </c>
      <c r="E41" s="145" t="s">
        <v>155</v>
      </c>
      <c r="F41" s="146" t="s">
        <v>268</v>
      </c>
      <c r="G41" s="147" t="s">
        <v>296</v>
      </c>
      <c r="H41" s="148" t="s">
        <v>79</v>
      </c>
      <c r="I41" s="149">
        <f>[1]สูตรข้อมูล!F40</f>
        <v>4.26</v>
      </c>
      <c r="J41" s="149">
        <f>[1]สูตรข้อมูล!G40</f>
        <v>3.8</v>
      </c>
      <c r="K41" s="149">
        <f>[1]สูตรข้อมูล!H40</f>
        <v>2.0699999999999998</v>
      </c>
      <c r="L41" s="150">
        <f>[1]สูตรข้อมูล!J40</f>
        <v>28709927.77</v>
      </c>
      <c r="M41" s="150">
        <f>[1]สูตรข้อมูล!AH40</f>
        <v>9920415.1899999995</v>
      </c>
      <c r="N41" s="146">
        <f t="shared" si="7"/>
        <v>0</v>
      </c>
      <c r="O41" s="146">
        <f t="shared" si="1"/>
        <v>0</v>
      </c>
      <c r="P41" s="146">
        <f t="shared" si="2"/>
        <v>0</v>
      </c>
      <c r="Q41" s="151" t="str">
        <f t="shared" si="3"/>
        <v/>
      </c>
      <c r="R41" s="147">
        <f>+N41+O41+P41</f>
        <v>0</v>
      </c>
      <c r="S41" s="152">
        <f>[1]สูตรข้อมูล!AG40</f>
        <v>12458714.68</v>
      </c>
      <c r="T41" s="152">
        <f>[1]สูตรข้อมูล!K40</f>
        <v>9395081.0299999993</v>
      </c>
      <c r="U41" s="153">
        <f>[1]สูตรข้อมูล!AM40</f>
        <v>0</v>
      </c>
      <c r="V41" s="153">
        <f>[1]สูตรข้อมูล!AP40</f>
        <v>1</v>
      </c>
      <c r="W41" s="153">
        <f>[1]สูตรข้อมูล!AS40</f>
        <v>1</v>
      </c>
      <c r="X41" s="153">
        <f>[1]สูตรข้อมูล!AU40</f>
        <v>0</v>
      </c>
      <c r="Y41" s="153">
        <f>[1]สูตรข้อมูล!AW40</f>
        <v>0</v>
      </c>
      <c r="Z41" s="153">
        <f>[1]สูตรข้อมูล!AY40</f>
        <v>0</v>
      </c>
      <c r="AA41" s="153">
        <f>[1]สูตรข้อมูล!BA40</f>
        <v>0</v>
      </c>
      <c r="AB41" s="153" t="str">
        <f t="shared" si="5"/>
        <v>C-</v>
      </c>
      <c r="AC41" s="153" t="str">
        <f t="shared" si="0"/>
        <v>0C-</v>
      </c>
      <c r="AD41" s="153" t="str">
        <f t="shared" si="6"/>
        <v>ไม่ผ่าน</v>
      </c>
    </row>
    <row r="42" spans="1:30" s="154" customFormat="1" hidden="1" x14ac:dyDescent="0.2">
      <c r="A42" s="142">
        <v>38</v>
      </c>
      <c r="B42" s="142">
        <v>6</v>
      </c>
      <c r="C42" s="143" t="s">
        <v>152</v>
      </c>
      <c r="D42" s="144" t="s">
        <v>158</v>
      </c>
      <c r="E42" s="145" t="s">
        <v>157</v>
      </c>
      <c r="F42" s="146" t="s">
        <v>268</v>
      </c>
      <c r="G42" s="147" t="s">
        <v>276</v>
      </c>
      <c r="H42" s="148" t="s">
        <v>272</v>
      </c>
      <c r="I42" s="149">
        <f>[1]สูตรข้อมูล!F41</f>
        <v>1.89</v>
      </c>
      <c r="J42" s="149">
        <f>[1]สูตรข้อมูล!G41</f>
        <v>1.74</v>
      </c>
      <c r="K42" s="149">
        <f>[1]สูตรข้อมูล!H41</f>
        <v>1.06</v>
      </c>
      <c r="L42" s="150">
        <f>[1]สูตรข้อมูล!J41</f>
        <v>13637462.09</v>
      </c>
      <c r="M42" s="150">
        <f>[1]สูตรข้อมูล!AH41</f>
        <v>4651799</v>
      </c>
      <c r="N42" s="146">
        <f t="shared" si="7"/>
        <v>0</v>
      </c>
      <c r="O42" s="146">
        <f t="shared" si="1"/>
        <v>0</v>
      </c>
      <c r="P42" s="146">
        <f t="shared" si="2"/>
        <v>0</v>
      </c>
      <c r="Q42" s="151" t="str">
        <f t="shared" si="3"/>
        <v/>
      </c>
      <c r="R42" s="147">
        <f t="shared" ref="R42:R49" si="10">+N42+O42+P42</f>
        <v>0</v>
      </c>
      <c r="S42" s="152">
        <f>[1]สูตรข้อมูล!AG41</f>
        <v>4886073.4400000004</v>
      </c>
      <c r="T42" s="152">
        <f>[1]สูตรข้อมูล!K41</f>
        <v>847321.94</v>
      </c>
      <c r="U42" s="153">
        <f>[1]สูตรข้อมูล!AM41</f>
        <v>0</v>
      </c>
      <c r="V42" s="153">
        <f>[1]สูตรข้อมูล!AP41</f>
        <v>0</v>
      </c>
      <c r="W42" s="153">
        <f>[1]สูตรข้อมูล!AS41</f>
        <v>0</v>
      </c>
      <c r="X42" s="153">
        <f>[1]สูตรข้อมูล!AU41</f>
        <v>1</v>
      </c>
      <c r="Y42" s="153">
        <f>[1]สูตรข้อมูล!AW41</f>
        <v>0</v>
      </c>
      <c r="Z42" s="153">
        <f>[1]สูตรข้อมูล!AY41</f>
        <v>0</v>
      </c>
      <c r="AA42" s="153">
        <f>[1]สูตรข้อมูล!BA41</f>
        <v>0</v>
      </c>
      <c r="AB42" s="153" t="str">
        <f t="shared" si="5"/>
        <v>D</v>
      </c>
      <c r="AC42" s="153" t="str">
        <f t="shared" si="0"/>
        <v>0D</v>
      </c>
      <c r="AD42" s="153" t="str">
        <f t="shared" si="6"/>
        <v>ไม่ผ่าน</v>
      </c>
    </row>
    <row r="43" spans="1:30" s="154" customFormat="1" hidden="1" x14ac:dyDescent="0.2">
      <c r="A43" s="142">
        <v>39</v>
      </c>
      <c r="B43" s="142">
        <v>6</v>
      </c>
      <c r="C43" s="143" t="s">
        <v>152</v>
      </c>
      <c r="D43" s="144" t="s">
        <v>160</v>
      </c>
      <c r="E43" s="145" t="s">
        <v>159</v>
      </c>
      <c r="F43" s="146" t="s">
        <v>268</v>
      </c>
      <c r="G43" s="147" t="s">
        <v>273</v>
      </c>
      <c r="H43" s="148" t="s">
        <v>79</v>
      </c>
      <c r="I43" s="149">
        <f>[1]สูตรข้อมูล!F42</f>
        <v>5.69</v>
      </c>
      <c r="J43" s="149">
        <f>[1]สูตรข้อมูล!G42</f>
        <v>5.38</v>
      </c>
      <c r="K43" s="149">
        <f>[1]สูตรข้อมูล!H42</f>
        <v>2.89</v>
      </c>
      <c r="L43" s="150">
        <f>[1]สูตรข้อมูล!J42</f>
        <v>35384898.020000003</v>
      </c>
      <c r="M43" s="150">
        <f>[1]สูตรข้อมูล!AH42</f>
        <v>14878040.32</v>
      </c>
      <c r="N43" s="146">
        <f t="shared" si="7"/>
        <v>0</v>
      </c>
      <c r="O43" s="146">
        <f t="shared" si="1"/>
        <v>0</v>
      </c>
      <c r="P43" s="146">
        <f t="shared" si="2"/>
        <v>0</v>
      </c>
      <c r="Q43" s="151" t="str">
        <f t="shared" si="3"/>
        <v/>
      </c>
      <c r="R43" s="147">
        <f t="shared" si="10"/>
        <v>0</v>
      </c>
      <c r="S43" s="152">
        <f>[1]สูตรข้อมูล!AG42</f>
        <v>15651217.18</v>
      </c>
      <c r="T43" s="152">
        <f>[1]สูตรข้อมูล!K42</f>
        <v>14253600.85</v>
      </c>
      <c r="U43" s="153">
        <f>[1]สูตรข้อมูล!AM42</f>
        <v>1</v>
      </c>
      <c r="V43" s="153">
        <f>[1]สูตรข้อมูล!AP42</f>
        <v>1</v>
      </c>
      <c r="W43" s="153">
        <f>[1]สูตรข้อมูล!AS42</f>
        <v>1</v>
      </c>
      <c r="X43" s="153">
        <f>[1]สูตรข้อมูล!AU42</f>
        <v>0</v>
      </c>
      <c r="Y43" s="153">
        <f>[1]สูตรข้อมูล!AW42</f>
        <v>0</v>
      </c>
      <c r="Z43" s="153">
        <f>[1]สูตรข้อมูล!AY42</f>
        <v>1</v>
      </c>
      <c r="AA43" s="153">
        <f>[1]สูตรข้อมูล!BA42</f>
        <v>1</v>
      </c>
      <c r="AB43" s="153" t="str">
        <f t="shared" si="5"/>
        <v>B</v>
      </c>
      <c r="AC43" s="153" t="str">
        <f t="shared" si="0"/>
        <v>0B</v>
      </c>
      <c r="AD43" s="153" t="str">
        <f t="shared" si="6"/>
        <v>ผ่าน</v>
      </c>
    </row>
    <row r="44" spans="1:30" s="154" customFormat="1" hidden="1" x14ac:dyDescent="0.2">
      <c r="A44" s="142">
        <v>40</v>
      </c>
      <c r="B44" s="142">
        <v>6</v>
      </c>
      <c r="C44" s="143" t="s">
        <v>152</v>
      </c>
      <c r="D44" s="144" t="s">
        <v>162</v>
      </c>
      <c r="E44" s="145" t="s">
        <v>161</v>
      </c>
      <c r="F44" s="146" t="s">
        <v>268</v>
      </c>
      <c r="G44" s="147" t="s">
        <v>296</v>
      </c>
      <c r="H44" s="148" t="s">
        <v>79</v>
      </c>
      <c r="I44" s="149">
        <f>[1]สูตรข้อมูล!F43</f>
        <v>6.55</v>
      </c>
      <c r="J44" s="149">
        <f>[1]สูตรข้อมูล!G43</f>
        <v>6.21</v>
      </c>
      <c r="K44" s="149">
        <f>[1]สูตรข้อมูล!H43</f>
        <v>4.0999999999999996</v>
      </c>
      <c r="L44" s="150">
        <f>[1]สูตรข้อมูล!J43</f>
        <v>31052665.870000001</v>
      </c>
      <c r="M44" s="150">
        <f>[1]สูตรข้อมูล!AH43</f>
        <v>12442816.91</v>
      </c>
      <c r="N44" s="146">
        <f t="shared" si="7"/>
        <v>0</v>
      </c>
      <c r="O44" s="146">
        <f t="shared" si="1"/>
        <v>0</v>
      </c>
      <c r="P44" s="146">
        <f t="shared" si="2"/>
        <v>0</v>
      </c>
      <c r="Q44" s="151" t="str">
        <f t="shared" si="3"/>
        <v/>
      </c>
      <c r="R44" s="147">
        <f t="shared" si="10"/>
        <v>0</v>
      </c>
      <c r="S44" s="152">
        <f>[1]สูตรข้อมูล!AG43</f>
        <v>12997149.439999999</v>
      </c>
      <c r="T44" s="152">
        <f>[1]สูตรข้อมูล!K43</f>
        <v>17445438.5</v>
      </c>
      <c r="U44" s="153">
        <f>[1]สูตรข้อมูล!AM43</f>
        <v>1</v>
      </c>
      <c r="V44" s="153">
        <f>[1]สูตรข้อมูล!AP43</f>
        <v>1</v>
      </c>
      <c r="W44" s="153">
        <f>[1]สูตรข้อมูล!AS43</f>
        <v>1</v>
      </c>
      <c r="X44" s="153">
        <f>[1]สูตรข้อมูล!AU43</f>
        <v>1</v>
      </c>
      <c r="Y44" s="153">
        <f>[1]สูตรข้อมูล!AW43</f>
        <v>0</v>
      </c>
      <c r="Z44" s="153">
        <f>[1]สูตรข้อมูล!AY43</f>
        <v>0</v>
      </c>
      <c r="AA44" s="153">
        <f>[1]สูตรข้อมูล!BA43</f>
        <v>0</v>
      </c>
      <c r="AB44" s="153" t="str">
        <f t="shared" si="5"/>
        <v>B-</v>
      </c>
      <c r="AC44" s="155" t="str">
        <f t="shared" si="0"/>
        <v>0B-</v>
      </c>
      <c r="AD44" s="153" t="str">
        <f t="shared" si="6"/>
        <v>ไม่ผ่าน</v>
      </c>
    </row>
    <row r="45" spans="1:30" s="154" customFormat="1" hidden="1" x14ac:dyDescent="0.2">
      <c r="A45" s="142">
        <v>41</v>
      </c>
      <c r="B45" s="142">
        <v>6</v>
      </c>
      <c r="C45" s="143" t="s">
        <v>152</v>
      </c>
      <c r="D45" s="144" t="s">
        <v>164</v>
      </c>
      <c r="E45" s="145" t="s">
        <v>163</v>
      </c>
      <c r="F45" s="146" t="s">
        <v>268</v>
      </c>
      <c r="G45" s="147" t="s">
        <v>297</v>
      </c>
      <c r="H45" s="148" t="s">
        <v>125</v>
      </c>
      <c r="I45" s="149">
        <f>[1]สูตรข้อมูล!F44</f>
        <v>4.96</v>
      </c>
      <c r="J45" s="149">
        <f>[1]สูตรข้อมูล!G44</f>
        <v>4.6900000000000004</v>
      </c>
      <c r="K45" s="149">
        <f>[1]สูตรข้อมูล!H44</f>
        <v>4.04</v>
      </c>
      <c r="L45" s="150">
        <f>[1]สูตรข้อมูล!J44</f>
        <v>9406138.8699999992</v>
      </c>
      <c r="M45" s="150">
        <f>[1]สูตรข้อมูล!AH44</f>
        <v>-3855403.71</v>
      </c>
      <c r="N45" s="146">
        <f t="shared" si="7"/>
        <v>0</v>
      </c>
      <c r="O45" s="146">
        <f t="shared" si="1"/>
        <v>1</v>
      </c>
      <c r="P45" s="146">
        <f t="shared" si="2"/>
        <v>0</v>
      </c>
      <c r="Q45" s="151">
        <f t="shared" si="3"/>
        <v>29.2</v>
      </c>
      <c r="R45" s="147">
        <f t="shared" si="10"/>
        <v>1</v>
      </c>
      <c r="S45" s="152">
        <f>[1]สูตรข้อมูล!AG44</f>
        <v>-3155367.48</v>
      </c>
      <c r="T45" s="152">
        <f>[1]สูตรข้อมูล!K44</f>
        <v>7225388.0999999996</v>
      </c>
      <c r="U45" s="153">
        <f>[1]สูตรข้อมูล!AM44</f>
        <v>0</v>
      </c>
      <c r="V45" s="153">
        <f>[1]สูตรข้อมูล!AP44</f>
        <v>0</v>
      </c>
      <c r="W45" s="153">
        <f>[1]สูตรข้อมูล!AS44</f>
        <v>1</v>
      </c>
      <c r="X45" s="153">
        <f>[1]สูตรข้อมูล!AU44</f>
        <v>1</v>
      </c>
      <c r="Y45" s="153">
        <f>[1]สูตรข้อมูล!AW44</f>
        <v>0</v>
      </c>
      <c r="Z45" s="153">
        <f>[1]สูตรข้อมูล!AY44</f>
        <v>0</v>
      </c>
      <c r="AA45" s="153">
        <f>[1]สูตรข้อมูล!BA44</f>
        <v>0</v>
      </c>
      <c r="AB45" s="153" t="str">
        <f t="shared" si="5"/>
        <v>C-</v>
      </c>
      <c r="AC45" s="153" t="str">
        <f t="shared" si="0"/>
        <v>1C-</v>
      </c>
      <c r="AD45" s="153" t="str">
        <f t="shared" si="6"/>
        <v>ไม่ผ่าน</v>
      </c>
    </row>
    <row r="46" spans="1:30" s="154" customFormat="1" hidden="1" x14ac:dyDescent="0.2">
      <c r="A46" s="142">
        <v>42</v>
      </c>
      <c r="B46" s="142">
        <v>6</v>
      </c>
      <c r="C46" s="143" t="s">
        <v>152</v>
      </c>
      <c r="D46" s="144" t="s">
        <v>166</v>
      </c>
      <c r="E46" s="145" t="s">
        <v>165</v>
      </c>
      <c r="F46" s="146" t="s">
        <v>268</v>
      </c>
      <c r="G46" s="147" t="s">
        <v>270</v>
      </c>
      <c r="H46" s="148" t="s">
        <v>79</v>
      </c>
      <c r="I46" s="149">
        <f>[1]สูตรข้อมูล!F45</f>
        <v>5.8</v>
      </c>
      <c r="J46" s="149">
        <f>[1]สูตรข้อมูล!G45</f>
        <v>5.44</v>
      </c>
      <c r="K46" s="149">
        <f>[1]สูตรข้อมูล!H45</f>
        <v>3.51</v>
      </c>
      <c r="L46" s="150">
        <f>[1]สูตรข้อมูล!J45</f>
        <v>20050265.350000001</v>
      </c>
      <c r="M46" s="150">
        <f>[1]สูตรข้อมูล!AH45</f>
        <v>-939057.1</v>
      </c>
      <c r="N46" s="146">
        <f t="shared" si="7"/>
        <v>0</v>
      </c>
      <c r="O46" s="146">
        <f t="shared" si="1"/>
        <v>1</v>
      </c>
      <c r="P46" s="146">
        <f t="shared" si="2"/>
        <v>0</v>
      </c>
      <c r="Q46" s="151">
        <f t="shared" si="3"/>
        <v>256.2</v>
      </c>
      <c r="R46" s="147">
        <f t="shared" si="10"/>
        <v>1</v>
      </c>
      <c r="S46" s="152">
        <f>[1]สูตรข้อมูล!AG45</f>
        <v>-835079.8</v>
      </c>
      <c r="T46" s="152">
        <f>[1]สูตรข้อมูล!K45</f>
        <v>10430863.91</v>
      </c>
      <c r="U46" s="153">
        <f>[1]สูตรข้อมูล!AM45</f>
        <v>0</v>
      </c>
      <c r="V46" s="153">
        <f>[1]สูตรข้อมูล!AP45</f>
        <v>0</v>
      </c>
      <c r="W46" s="153">
        <f>[1]สูตรข้อมูล!AS45</f>
        <v>1</v>
      </c>
      <c r="X46" s="153">
        <f>[1]สูตรข้อมูล!AU45</f>
        <v>1</v>
      </c>
      <c r="Y46" s="153">
        <f>[1]สูตรข้อมูล!AW45</f>
        <v>0</v>
      </c>
      <c r="Z46" s="153">
        <f>[1]สูตรข้อมูล!AY45</f>
        <v>0</v>
      </c>
      <c r="AA46" s="153">
        <f>[1]สูตรข้อมูล!BA45</f>
        <v>1</v>
      </c>
      <c r="AB46" s="153" t="str">
        <f t="shared" si="5"/>
        <v>C</v>
      </c>
      <c r="AC46" s="153" t="str">
        <f t="shared" si="0"/>
        <v>1C</v>
      </c>
      <c r="AD46" s="153" t="str">
        <f t="shared" si="6"/>
        <v>ไม่ผ่าน</v>
      </c>
    </row>
    <row r="47" spans="1:30" s="154" customFormat="1" hidden="1" x14ac:dyDescent="0.2">
      <c r="A47" s="142">
        <v>43</v>
      </c>
      <c r="B47" s="142">
        <v>6</v>
      </c>
      <c r="C47" s="143" t="s">
        <v>167</v>
      </c>
      <c r="D47" s="144" t="s">
        <v>169</v>
      </c>
      <c r="E47" s="145" t="s">
        <v>168</v>
      </c>
      <c r="F47" s="146" t="s">
        <v>266</v>
      </c>
      <c r="G47" s="147" t="s">
        <v>298</v>
      </c>
      <c r="H47" s="148" t="s">
        <v>103</v>
      </c>
      <c r="I47" s="149">
        <f>[1]สูตรข้อมูล!F46</f>
        <v>2.04</v>
      </c>
      <c r="J47" s="149">
        <f>[1]สูตรข้อมูล!G46</f>
        <v>1.85</v>
      </c>
      <c r="K47" s="149">
        <f>[1]สูตรข้อมูล!H46</f>
        <v>1.05</v>
      </c>
      <c r="L47" s="150">
        <f>[1]สูตรข้อมูล!J46</f>
        <v>480276240.38999999</v>
      </c>
      <c r="M47" s="150">
        <f>[1]สูตรข้อมูล!AH46</f>
        <v>344800468.24000001</v>
      </c>
      <c r="N47" s="146">
        <f t="shared" si="7"/>
        <v>0</v>
      </c>
      <c r="O47" s="146">
        <f t="shared" si="1"/>
        <v>0</v>
      </c>
      <c r="P47" s="146">
        <f t="shared" si="2"/>
        <v>0</v>
      </c>
      <c r="Q47" s="151" t="str">
        <f t="shared" si="3"/>
        <v/>
      </c>
      <c r="R47" s="147">
        <f t="shared" si="10"/>
        <v>0</v>
      </c>
      <c r="S47" s="152">
        <f>[1]สูตรข้อมูล!AG46</f>
        <v>393634681.00999999</v>
      </c>
      <c r="T47" s="152">
        <f>[1]สูตรข้อมูล!K46</f>
        <v>73945949.420000002</v>
      </c>
      <c r="U47" s="153">
        <f>[1]สูตรข้อมูล!AM46</f>
        <v>1</v>
      </c>
      <c r="V47" s="153">
        <f>[1]สูตรข้อมูล!AP46</f>
        <v>1</v>
      </c>
      <c r="W47" s="153">
        <f>[1]สูตรข้อมูล!AS46</f>
        <v>0</v>
      </c>
      <c r="X47" s="153">
        <f>[1]สูตรข้อมูล!AU46</f>
        <v>0</v>
      </c>
      <c r="Y47" s="153">
        <f>[1]สูตรข้อมูล!AW46</f>
        <v>0</v>
      </c>
      <c r="Z47" s="153">
        <f>[1]สูตรข้อมูล!AY46</f>
        <v>0</v>
      </c>
      <c r="AA47" s="153">
        <f>[1]สูตรข้อมูล!BA46</f>
        <v>1</v>
      </c>
      <c r="AB47" s="153" t="str">
        <f t="shared" si="5"/>
        <v>C</v>
      </c>
      <c r="AC47" s="153" t="str">
        <f t="shared" si="0"/>
        <v>0C</v>
      </c>
      <c r="AD47" s="153" t="str">
        <f t="shared" si="6"/>
        <v>ไม่ผ่าน</v>
      </c>
    </row>
    <row r="48" spans="1:30" s="154" customFormat="1" hidden="1" x14ac:dyDescent="0.2">
      <c r="A48" s="142">
        <v>44</v>
      </c>
      <c r="B48" s="142">
        <v>6</v>
      </c>
      <c r="C48" s="143" t="s">
        <v>167</v>
      </c>
      <c r="D48" s="144" t="s">
        <v>171</v>
      </c>
      <c r="E48" s="145" t="s">
        <v>170</v>
      </c>
      <c r="F48" s="146" t="s">
        <v>289</v>
      </c>
      <c r="G48" s="156" t="s">
        <v>299</v>
      </c>
      <c r="H48" s="157" t="s">
        <v>172</v>
      </c>
      <c r="I48" s="149">
        <f>[1]สูตรข้อมูล!F47</f>
        <v>2.2999999999999998</v>
      </c>
      <c r="J48" s="149">
        <f>[1]สูตรข้อมูล!G47</f>
        <v>2.0699999999999998</v>
      </c>
      <c r="K48" s="149">
        <f>[1]สูตรข้อมูล!H47</f>
        <v>0.83</v>
      </c>
      <c r="L48" s="150">
        <f>[1]สูตรข้อมูล!J47</f>
        <v>236642645.31</v>
      </c>
      <c r="M48" s="150">
        <f>[1]สูตรข้อมูล!AH47</f>
        <v>78484306.329999998</v>
      </c>
      <c r="N48" s="146">
        <f t="shared" si="7"/>
        <v>0</v>
      </c>
      <c r="O48" s="146">
        <f t="shared" si="1"/>
        <v>0</v>
      </c>
      <c r="P48" s="146">
        <f t="shared" si="2"/>
        <v>0</v>
      </c>
      <c r="Q48" s="151" t="str">
        <f t="shared" si="3"/>
        <v/>
      </c>
      <c r="R48" s="156">
        <f t="shared" si="10"/>
        <v>0</v>
      </c>
      <c r="S48" s="152">
        <f>[1]สูตรข้อมูล!AG47</f>
        <v>113312278.84999999</v>
      </c>
      <c r="T48" s="152">
        <f>[1]สูตรข้อมูล!K47</f>
        <v>-30456219.079999998</v>
      </c>
      <c r="U48" s="155">
        <f>[1]สูตรข้อมูล!AM47</f>
        <v>1</v>
      </c>
      <c r="V48" s="155">
        <f>[1]สูตรข้อมูล!AP47</f>
        <v>1</v>
      </c>
      <c r="W48" s="155">
        <f>[1]สูตรข้อมูล!AS47</f>
        <v>0</v>
      </c>
      <c r="X48" s="155">
        <f>[1]สูตรข้อมูล!AU47</f>
        <v>0</v>
      </c>
      <c r="Y48" s="155">
        <f>[1]สูตรข้อมูล!AW47</f>
        <v>0</v>
      </c>
      <c r="Z48" s="155">
        <f>[1]สูตรข้อมูล!AY47</f>
        <v>0</v>
      </c>
      <c r="AA48" s="155">
        <f>[1]สูตรข้อมูล!BA47</f>
        <v>0</v>
      </c>
      <c r="AB48" s="155" t="str">
        <f t="shared" si="5"/>
        <v>C-</v>
      </c>
      <c r="AC48" s="155" t="str">
        <f t="shared" si="0"/>
        <v>0C-</v>
      </c>
      <c r="AD48" s="155" t="str">
        <f t="shared" si="6"/>
        <v>ไม่ผ่าน</v>
      </c>
    </row>
    <row r="49" spans="1:30" s="154" customFormat="1" hidden="1" x14ac:dyDescent="0.2">
      <c r="A49" s="142">
        <v>45</v>
      </c>
      <c r="B49" s="142">
        <v>6</v>
      </c>
      <c r="C49" s="143" t="s">
        <v>167</v>
      </c>
      <c r="D49" s="144" t="s">
        <v>174</v>
      </c>
      <c r="E49" s="145" t="s">
        <v>173</v>
      </c>
      <c r="F49" s="146" t="s">
        <v>268</v>
      </c>
      <c r="G49" s="147" t="s">
        <v>279</v>
      </c>
      <c r="H49" s="148" t="s">
        <v>272</v>
      </c>
      <c r="I49" s="149">
        <f>[1]สูตรข้อมูล!F48</f>
        <v>2.0499999999999998</v>
      </c>
      <c r="J49" s="149">
        <f>[1]สูตรข้อมูล!G48</f>
        <v>1.9</v>
      </c>
      <c r="K49" s="149">
        <f>[1]สูตรข้อมูล!H48</f>
        <v>1.1299999999999999</v>
      </c>
      <c r="L49" s="150">
        <f>[1]สูตรข้อมูล!J48</f>
        <v>24969980.739999998</v>
      </c>
      <c r="M49" s="150">
        <f>[1]สูตรข้อมูล!AH48</f>
        <v>1347339.33</v>
      </c>
      <c r="N49" s="146">
        <f t="shared" si="7"/>
        <v>0</v>
      </c>
      <c r="O49" s="146">
        <f t="shared" si="1"/>
        <v>0</v>
      </c>
      <c r="P49" s="146">
        <f t="shared" si="2"/>
        <v>0</v>
      </c>
      <c r="Q49" s="151" t="str">
        <f t="shared" si="3"/>
        <v/>
      </c>
      <c r="R49" s="147">
        <f t="shared" si="10"/>
        <v>0</v>
      </c>
      <c r="S49" s="152">
        <f>[1]สูตรข้อมูล!AG48</f>
        <v>5304771.3</v>
      </c>
      <c r="T49" s="152">
        <f>[1]สูตรข้อมูล!K48</f>
        <v>2822719.86</v>
      </c>
      <c r="U49" s="153">
        <f>[1]สูตรข้อมูล!AM48</f>
        <v>0</v>
      </c>
      <c r="V49" s="153">
        <f>[1]สูตรข้อมูล!AP48</f>
        <v>0</v>
      </c>
      <c r="W49" s="153">
        <f>[1]สูตรข้อมูล!AS48</f>
        <v>0</v>
      </c>
      <c r="X49" s="153">
        <f>[1]สูตรข้อมูล!AU48</f>
        <v>0</v>
      </c>
      <c r="Y49" s="153">
        <f>[1]สูตรข้อมูล!AW48</f>
        <v>0</v>
      </c>
      <c r="Z49" s="153">
        <f>[1]สูตรข้อมูล!AY48</f>
        <v>0</v>
      </c>
      <c r="AA49" s="153">
        <f>[1]สูตรข้อมูล!BA48</f>
        <v>1</v>
      </c>
      <c r="AB49" s="153" t="str">
        <f t="shared" si="5"/>
        <v>D</v>
      </c>
      <c r="AC49" s="153" t="str">
        <f t="shared" si="0"/>
        <v>0D</v>
      </c>
      <c r="AD49" s="153" t="str">
        <f t="shared" si="6"/>
        <v>ไม่ผ่าน</v>
      </c>
    </row>
    <row r="50" spans="1:30" s="154" customFormat="1" hidden="1" x14ac:dyDescent="0.2">
      <c r="A50" s="142">
        <v>46</v>
      </c>
      <c r="B50" s="142">
        <v>6</v>
      </c>
      <c r="C50" s="143" t="s">
        <v>167</v>
      </c>
      <c r="D50" s="144" t="s">
        <v>176</v>
      </c>
      <c r="E50" s="145" t="s">
        <v>175</v>
      </c>
      <c r="F50" s="146" t="s">
        <v>268</v>
      </c>
      <c r="G50" s="147" t="s">
        <v>300</v>
      </c>
      <c r="H50" s="148" t="s">
        <v>79</v>
      </c>
      <c r="I50" s="149">
        <f>[1]สูตรข้อมูล!F49</f>
        <v>1.92</v>
      </c>
      <c r="J50" s="149">
        <f>[1]สูตรข้อมูล!G49</f>
        <v>1.77</v>
      </c>
      <c r="K50" s="149">
        <f>[1]สูตรข้อมูล!H49</f>
        <v>0.52</v>
      </c>
      <c r="L50" s="150">
        <f>[1]สูตรข้อมูล!J49</f>
        <v>20706327.850000001</v>
      </c>
      <c r="M50" s="150">
        <f>[1]สูตรข้อมูล!AH49</f>
        <v>18651842.390000001</v>
      </c>
      <c r="N50" s="146">
        <f t="shared" si="7"/>
        <v>1</v>
      </c>
      <c r="O50" s="146">
        <f t="shared" si="1"/>
        <v>0</v>
      </c>
      <c r="P50" s="146">
        <f t="shared" si="2"/>
        <v>0</v>
      </c>
      <c r="Q50" s="151" t="str">
        <f t="shared" si="3"/>
        <v/>
      </c>
      <c r="R50" s="147">
        <f>+N50+O50+P50</f>
        <v>1</v>
      </c>
      <c r="S50" s="152">
        <f>[1]สูตรข้อมูล!AG49</f>
        <v>21344674.239999998</v>
      </c>
      <c r="T50" s="152">
        <f>[1]สูตรข้อมูล!K49</f>
        <v>-12928475.33</v>
      </c>
      <c r="U50" s="153">
        <f>[1]สูตรข้อมูล!AM49</f>
        <v>1</v>
      </c>
      <c r="V50" s="153">
        <f>[1]สูตรข้อมูล!AP49</f>
        <v>1</v>
      </c>
      <c r="W50" s="153">
        <f>[1]สูตรข้อมูล!AS49</f>
        <v>1</v>
      </c>
      <c r="X50" s="153">
        <f>[1]สูตรข้อมูล!AU49</f>
        <v>0</v>
      </c>
      <c r="Y50" s="153">
        <f>[1]สูตรข้อมูล!AW49</f>
        <v>0</v>
      </c>
      <c r="Z50" s="153">
        <f>[1]สูตรข้อมูล!AY49</f>
        <v>0</v>
      </c>
      <c r="AA50" s="153">
        <f>[1]สูตรข้อมูล!BA49</f>
        <v>0</v>
      </c>
      <c r="AB50" s="153" t="str">
        <f t="shared" si="5"/>
        <v>C</v>
      </c>
      <c r="AC50" s="153" t="str">
        <f t="shared" si="0"/>
        <v>1C</v>
      </c>
      <c r="AD50" s="153" t="str">
        <f t="shared" si="6"/>
        <v>ไม่ผ่าน</v>
      </c>
    </row>
    <row r="51" spans="1:30" s="154" customFormat="1" hidden="1" x14ac:dyDescent="0.2">
      <c r="A51" s="142">
        <v>47</v>
      </c>
      <c r="B51" s="142">
        <v>6</v>
      </c>
      <c r="C51" s="143" t="s">
        <v>167</v>
      </c>
      <c r="D51" s="144" t="s">
        <v>178</v>
      </c>
      <c r="E51" s="145" t="s">
        <v>177</v>
      </c>
      <c r="F51" s="146" t="s">
        <v>268</v>
      </c>
      <c r="G51" s="147" t="s">
        <v>276</v>
      </c>
      <c r="H51" s="148" t="s">
        <v>272</v>
      </c>
      <c r="I51" s="149">
        <f>[1]สูตรข้อมูล!F50</f>
        <v>2.97</v>
      </c>
      <c r="J51" s="149">
        <f>[1]สูตรข้อมูล!G50</f>
        <v>2.88</v>
      </c>
      <c r="K51" s="149">
        <f>[1]สูตรข้อมูล!H50</f>
        <v>1.5</v>
      </c>
      <c r="L51" s="150">
        <f>[1]สูตรข้อมูล!J50</f>
        <v>34726683.369999997</v>
      </c>
      <c r="M51" s="150">
        <f>[1]สูตรข้อมูล!AH50</f>
        <v>17060356.559999999</v>
      </c>
      <c r="N51" s="146">
        <f t="shared" si="7"/>
        <v>0</v>
      </c>
      <c r="O51" s="146">
        <f t="shared" si="1"/>
        <v>0</v>
      </c>
      <c r="P51" s="146">
        <f t="shared" si="2"/>
        <v>0</v>
      </c>
      <c r="Q51" s="151" t="str">
        <f t="shared" si="3"/>
        <v/>
      </c>
      <c r="R51" s="147">
        <f t="shared" ref="R51:R58" si="11">+N51+O51+P51</f>
        <v>0</v>
      </c>
      <c r="S51" s="152">
        <f>[1]สูตรข้อมูล!AG50</f>
        <v>21196111.609999999</v>
      </c>
      <c r="T51" s="152">
        <f>[1]สูตรข้อมูล!K50</f>
        <v>6409279.3499999996</v>
      </c>
      <c r="U51" s="153">
        <f>[1]สูตรข้อมูล!AM50</f>
        <v>1</v>
      </c>
      <c r="V51" s="153">
        <f>[1]สูตรข้อมูล!AP50</f>
        <v>1</v>
      </c>
      <c r="W51" s="153">
        <f>[1]สูตรข้อมูล!AS50</f>
        <v>0</v>
      </c>
      <c r="X51" s="153">
        <f>[1]สูตรข้อมูล!AU50</f>
        <v>0</v>
      </c>
      <c r="Y51" s="153">
        <f>[1]สูตรข้อมูล!AW50</f>
        <v>0</v>
      </c>
      <c r="Z51" s="153">
        <f>[1]สูตรข้อมูล!AY50</f>
        <v>0</v>
      </c>
      <c r="AA51" s="153">
        <f>[1]สูตรข้อมูล!BA50</f>
        <v>1</v>
      </c>
      <c r="AB51" s="153" t="str">
        <f t="shared" si="5"/>
        <v>C</v>
      </c>
      <c r="AC51" s="153" t="str">
        <f t="shared" si="0"/>
        <v>0C</v>
      </c>
      <c r="AD51" s="153" t="str">
        <f t="shared" si="6"/>
        <v>ไม่ผ่าน</v>
      </c>
    </row>
    <row r="52" spans="1:30" s="154" customFormat="1" hidden="1" x14ac:dyDescent="0.2">
      <c r="A52" s="142">
        <v>48</v>
      </c>
      <c r="B52" s="142">
        <v>6</v>
      </c>
      <c r="C52" s="143" t="s">
        <v>167</v>
      </c>
      <c r="D52" s="144" t="s">
        <v>180</v>
      </c>
      <c r="E52" s="145" t="s">
        <v>179</v>
      </c>
      <c r="F52" s="146" t="s">
        <v>268</v>
      </c>
      <c r="G52" s="147" t="s">
        <v>295</v>
      </c>
      <c r="H52" s="148" t="s">
        <v>272</v>
      </c>
      <c r="I52" s="149">
        <f>[1]สูตรข้อมูล!F51</f>
        <v>1.62</v>
      </c>
      <c r="J52" s="149">
        <f>[1]สูตรข้อมูล!G51</f>
        <v>1.55</v>
      </c>
      <c r="K52" s="149">
        <f>[1]สูตรข้อมูล!H51</f>
        <v>0.64</v>
      </c>
      <c r="L52" s="150">
        <f>[1]สูตรข้อมูล!J51</f>
        <v>25610206.27</v>
      </c>
      <c r="M52" s="150">
        <f>[1]สูตรข้อมูล!AH51</f>
        <v>19590401.280000001</v>
      </c>
      <c r="N52" s="146">
        <f t="shared" si="7"/>
        <v>1</v>
      </c>
      <c r="O52" s="146">
        <f t="shared" si="1"/>
        <v>0</v>
      </c>
      <c r="P52" s="146">
        <f t="shared" si="2"/>
        <v>0</v>
      </c>
      <c r="Q52" s="151" t="str">
        <f t="shared" si="3"/>
        <v/>
      </c>
      <c r="R52" s="147">
        <f t="shared" si="11"/>
        <v>1</v>
      </c>
      <c r="S52" s="152">
        <f>[1]สูตรข้อมูล!AG51</f>
        <v>29001081.940000001</v>
      </c>
      <c r="T52" s="152">
        <f>[1]สูตรข้อมูล!K51</f>
        <v>-19698905.93</v>
      </c>
      <c r="U52" s="153">
        <f>[1]สูตรข้อมูล!AM51</f>
        <v>1</v>
      </c>
      <c r="V52" s="153">
        <f>[1]สูตรข้อมูล!AP51</f>
        <v>1</v>
      </c>
      <c r="W52" s="153">
        <f>[1]สูตรข้อมูล!AS51</f>
        <v>1</v>
      </c>
      <c r="X52" s="153">
        <f>[1]สูตรข้อมูล!AU51</f>
        <v>1</v>
      </c>
      <c r="Y52" s="153">
        <f>[1]สูตรข้อมูล!AW51</f>
        <v>0</v>
      </c>
      <c r="Z52" s="153">
        <f>[1]สูตรข้อมูล!AY51</f>
        <v>0</v>
      </c>
      <c r="AA52" s="153">
        <f>[1]สูตรข้อมูล!BA51</f>
        <v>1</v>
      </c>
      <c r="AB52" s="153" t="str">
        <f t="shared" si="5"/>
        <v>B</v>
      </c>
      <c r="AC52" s="153" t="str">
        <f t="shared" si="0"/>
        <v>1B</v>
      </c>
      <c r="AD52" s="153" t="str">
        <f t="shared" si="6"/>
        <v>ผ่าน</v>
      </c>
    </row>
    <row r="53" spans="1:30" s="154" customFormat="1" hidden="1" x14ac:dyDescent="0.2">
      <c r="A53" s="142">
        <v>49</v>
      </c>
      <c r="B53" s="142">
        <v>6</v>
      </c>
      <c r="C53" s="143" t="s">
        <v>167</v>
      </c>
      <c r="D53" s="144" t="s">
        <v>182</v>
      </c>
      <c r="E53" s="145" t="s">
        <v>181</v>
      </c>
      <c r="F53" s="146" t="s">
        <v>268</v>
      </c>
      <c r="G53" s="147" t="s">
        <v>269</v>
      </c>
      <c r="H53" s="148" t="s">
        <v>79</v>
      </c>
      <c r="I53" s="149">
        <f>[1]สูตรข้อมูล!F52</f>
        <v>1.58</v>
      </c>
      <c r="J53" s="149">
        <f>[1]สูตรข้อมูล!G52</f>
        <v>1.42</v>
      </c>
      <c r="K53" s="149">
        <f>[1]สูตรข้อมูล!H52</f>
        <v>0.49</v>
      </c>
      <c r="L53" s="150">
        <f>[1]สูตรข้อมูล!J52</f>
        <v>11580580.960000001</v>
      </c>
      <c r="M53" s="150">
        <f>[1]สูตรข้อมูล!AH52</f>
        <v>7814562.25</v>
      </c>
      <c r="N53" s="146">
        <f t="shared" si="7"/>
        <v>1</v>
      </c>
      <c r="O53" s="146">
        <f t="shared" si="1"/>
        <v>0</v>
      </c>
      <c r="P53" s="146">
        <f t="shared" si="2"/>
        <v>0</v>
      </c>
      <c r="Q53" s="151" t="str">
        <f t="shared" si="3"/>
        <v/>
      </c>
      <c r="R53" s="147">
        <f t="shared" si="11"/>
        <v>1</v>
      </c>
      <c r="S53" s="152">
        <f>[1]สูตรข้อมูล!AG52</f>
        <v>9806394.6500000004</v>
      </c>
      <c r="T53" s="152">
        <f>[1]สูตรข้อมูล!K52</f>
        <v>-10159286.890000001</v>
      </c>
      <c r="U53" s="153">
        <f>[1]สูตรข้อมูล!AM52</f>
        <v>1</v>
      </c>
      <c r="V53" s="153">
        <f>[1]สูตรข้อมูล!AP52</f>
        <v>1</v>
      </c>
      <c r="W53" s="153">
        <f>[1]สูตรข้อมูล!AS52</f>
        <v>0</v>
      </c>
      <c r="X53" s="153">
        <f>[1]สูตรข้อมูล!AU52</f>
        <v>0</v>
      </c>
      <c r="Y53" s="153">
        <f>[1]สูตรข้อมูล!AW52</f>
        <v>0</v>
      </c>
      <c r="Z53" s="153">
        <f>[1]สูตรข้อมูล!AY52</f>
        <v>0</v>
      </c>
      <c r="AA53" s="153">
        <f>[1]สูตรข้อมูล!BA52</f>
        <v>0</v>
      </c>
      <c r="AB53" s="153" t="str">
        <f t="shared" si="5"/>
        <v>C-</v>
      </c>
      <c r="AC53" s="155" t="str">
        <f t="shared" si="0"/>
        <v>1C-</v>
      </c>
      <c r="AD53" s="153" t="str">
        <f t="shared" si="6"/>
        <v>ไม่ผ่าน</v>
      </c>
    </row>
    <row r="54" spans="1:30" s="154" customFormat="1" hidden="1" x14ac:dyDescent="0.2">
      <c r="A54" s="142">
        <v>50</v>
      </c>
      <c r="B54" s="142">
        <v>6</v>
      </c>
      <c r="C54" s="143" t="s">
        <v>183</v>
      </c>
      <c r="D54" s="144" t="s">
        <v>185</v>
      </c>
      <c r="E54" s="145" t="s">
        <v>184</v>
      </c>
      <c r="F54" s="146" t="s">
        <v>266</v>
      </c>
      <c r="G54" s="147" t="s">
        <v>301</v>
      </c>
      <c r="H54" s="148" t="s">
        <v>103</v>
      </c>
      <c r="I54" s="149">
        <f>[1]สูตรข้อมูล!F53</f>
        <v>3.56</v>
      </c>
      <c r="J54" s="149">
        <f>[1]สูตรข้อมูล!G53</f>
        <v>3.25</v>
      </c>
      <c r="K54" s="149">
        <f>[1]สูตรข้อมูล!H53</f>
        <v>2.27</v>
      </c>
      <c r="L54" s="150">
        <f>[1]สูตรข้อมูล!J53</f>
        <v>998499542.24000001</v>
      </c>
      <c r="M54" s="150">
        <f>[1]สูตรข้อมูล!AH53</f>
        <v>327495088.66000003</v>
      </c>
      <c r="N54" s="146">
        <f t="shared" si="7"/>
        <v>0</v>
      </c>
      <c r="O54" s="146">
        <f t="shared" si="1"/>
        <v>0</v>
      </c>
      <c r="P54" s="146">
        <f t="shared" si="2"/>
        <v>0</v>
      </c>
      <c r="Q54" s="151" t="str">
        <f t="shared" si="3"/>
        <v/>
      </c>
      <c r="R54" s="147">
        <f t="shared" si="11"/>
        <v>0</v>
      </c>
      <c r="S54" s="152">
        <f>[1]สูตรข้อมูล!AG53</f>
        <v>359039627.10000002</v>
      </c>
      <c r="T54" s="152">
        <f>[1]สูตรข้อมูล!K53</f>
        <v>502234915.42000002</v>
      </c>
      <c r="U54" s="153">
        <f>[1]สูตรข้อมูล!AM53</f>
        <v>0</v>
      </c>
      <c r="V54" s="153">
        <f>[1]สูตรข้อมูล!AP53</f>
        <v>0</v>
      </c>
      <c r="W54" s="153">
        <f>[1]สูตรข้อมูล!AS53</f>
        <v>1</v>
      </c>
      <c r="X54" s="153">
        <f>[1]สูตรข้อมูล!AU53</f>
        <v>0</v>
      </c>
      <c r="Y54" s="153">
        <f>[1]สูตรข้อมูล!AW53</f>
        <v>1</v>
      </c>
      <c r="Z54" s="153">
        <f>[1]สูตรข้อมูล!AY53</f>
        <v>0</v>
      </c>
      <c r="AA54" s="153">
        <f>[1]สูตรข้อมูล!BA53</f>
        <v>1</v>
      </c>
      <c r="AB54" s="153" t="str">
        <f t="shared" si="5"/>
        <v>C</v>
      </c>
      <c r="AC54" s="153" t="str">
        <f t="shared" si="0"/>
        <v>0C</v>
      </c>
      <c r="AD54" s="153" t="str">
        <f t="shared" si="6"/>
        <v>ไม่ผ่าน</v>
      </c>
    </row>
    <row r="55" spans="1:30" s="154" customFormat="1" ht="38.25" hidden="1" x14ac:dyDescent="0.2">
      <c r="A55" s="142">
        <v>51</v>
      </c>
      <c r="B55" s="142">
        <v>6</v>
      </c>
      <c r="C55" s="143" t="s">
        <v>183</v>
      </c>
      <c r="D55" s="144" t="s">
        <v>187</v>
      </c>
      <c r="E55" s="145" t="s">
        <v>186</v>
      </c>
      <c r="F55" s="146" t="s">
        <v>289</v>
      </c>
      <c r="G55" s="147" t="s">
        <v>302</v>
      </c>
      <c r="H55" s="148" t="s">
        <v>188</v>
      </c>
      <c r="I55" s="149">
        <f>[1]สูตรข้อมูล!F54</f>
        <v>1.32</v>
      </c>
      <c r="J55" s="149">
        <f>[1]สูตรข้อมูล!G54</f>
        <v>1.21</v>
      </c>
      <c r="K55" s="149">
        <f>[1]สูตรข้อมูล!H54</f>
        <v>0.28000000000000003</v>
      </c>
      <c r="L55" s="150">
        <f>[1]สูตรข้อมูล!J54</f>
        <v>45027905.299999997</v>
      </c>
      <c r="M55" s="150">
        <f>[1]สูตรข้อมูล!AH54</f>
        <v>78215453.430000007</v>
      </c>
      <c r="N55" s="146">
        <f t="shared" si="7"/>
        <v>2</v>
      </c>
      <c r="O55" s="146">
        <f t="shared" si="1"/>
        <v>0</v>
      </c>
      <c r="P55" s="146">
        <f t="shared" si="2"/>
        <v>0</v>
      </c>
      <c r="Q55" s="151" t="str">
        <f t="shared" si="3"/>
        <v/>
      </c>
      <c r="R55" s="147">
        <f t="shared" si="11"/>
        <v>2</v>
      </c>
      <c r="S55" s="152">
        <f>[1]สูตรข้อมูล!AG54</f>
        <v>105855264.14</v>
      </c>
      <c r="T55" s="152">
        <f>[1]สูตรข้อมูล!K54</f>
        <v>-98505232.590000004</v>
      </c>
      <c r="U55" s="153">
        <f>[1]สูตรข้อมูล!AM54</f>
        <v>1</v>
      </c>
      <c r="V55" s="153">
        <f>[1]สูตรข้อมูล!AP54</f>
        <v>1</v>
      </c>
      <c r="W55" s="153">
        <f>[1]สูตรข้อมูล!AS54</f>
        <v>0</v>
      </c>
      <c r="X55" s="153">
        <f>[1]สูตรข้อมูล!AU54</f>
        <v>0</v>
      </c>
      <c r="Y55" s="153">
        <f>[1]สูตรข้อมูล!AW54</f>
        <v>0</v>
      </c>
      <c r="Z55" s="153">
        <f>[1]สูตรข้อมูล!AY54</f>
        <v>0</v>
      </c>
      <c r="AA55" s="153">
        <f>[1]สูตรข้อมูล!BA54</f>
        <v>1</v>
      </c>
      <c r="AB55" s="153" t="str">
        <f t="shared" si="5"/>
        <v>C</v>
      </c>
      <c r="AC55" s="153" t="str">
        <f t="shared" si="0"/>
        <v>2C</v>
      </c>
      <c r="AD55" s="153" t="str">
        <f t="shared" si="6"/>
        <v>ไม่ผ่าน</v>
      </c>
    </row>
    <row r="56" spans="1:30" s="154" customFormat="1" hidden="1" x14ac:dyDescent="0.2">
      <c r="A56" s="142">
        <v>52</v>
      </c>
      <c r="B56" s="142">
        <v>6</v>
      </c>
      <c r="C56" s="143" t="s">
        <v>183</v>
      </c>
      <c r="D56" s="144" t="s">
        <v>190</v>
      </c>
      <c r="E56" s="145" t="s">
        <v>189</v>
      </c>
      <c r="F56" s="146" t="s">
        <v>268</v>
      </c>
      <c r="G56" s="147" t="s">
        <v>303</v>
      </c>
      <c r="H56" s="148" t="s">
        <v>76</v>
      </c>
      <c r="I56" s="149">
        <f>[1]สูตรข้อมูล!F55</f>
        <v>2.97</v>
      </c>
      <c r="J56" s="149">
        <f>[1]สูตรข้อมูล!G55</f>
        <v>2.85</v>
      </c>
      <c r="K56" s="149">
        <f>[1]สูตรข้อมูล!H55</f>
        <v>1.52</v>
      </c>
      <c r="L56" s="150">
        <f>[1]สูตรข้อมูล!J55</f>
        <v>57371913.920000002</v>
      </c>
      <c r="M56" s="150">
        <f>[1]สูตรข้อมูล!AH55</f>
        <v>10826455.65</v>
      </c>
      <c r="N56" s="146">
        <f t="shared" si="7"/>
        <v>0</v>
      </c>
      <c r="O56" s="146">
        <f t="shared" si="1"/>
        <v>0</v>
      </c>
      <c r="P56" s="146">
        <f t="shared" si="2"/>
        <v>0</v>
      </c>
      <c r="Q56" s="151" t="str">
        <f t="shared" si="3"/>
        <v/>
      </c>
      <c r="R56" s="147">
        <f t="shared" si="11"/>
        <v>0</v>
      </c>
      <c r="S56" s="152">
        <f>[1]สูตรข้อมูล!AG55</f>
        <v>26778795.399999999</v>
      </c>
      <c r="T56" s="152">
        <f>[1]สูตรข้อมูล!K55</f>
        <v>15055390.09</v>
      </c>
      <c r="U56" s="153">
        <f>[1]สูตรข้อมูล!AM55</f>
        <v>1</v>
      </c>
      <c r="V56" s="153">
        <f>[1]สูตรข้อมูล!AP55</f>
        <v>0</v>
      </c>
      <c r="W56" s="153">
        <f>[1]สูตรข้อมูล!AS55</f>
        <v>1</v>
      </c>
      <c r="X56" s="153">
        <f>[1]สูตรข้อมูล!AU55</f>
        <v>0</v>
      </c>
      <c r="Y56" s="153">
        <f>[1]สูตรข้อมูล!AW55</f>
        <v>0</v>
      </c>
      <c r="Z56" s="153">
        <f>[1]สูตรข้อมูล!AY55</f>
        <v>0</v>
      </c>
      <c r="AA56" s="153">
        <f>[1]สูตรข้อมูล!BA55</f>
        <v>1</v>
      </c>
      <c r="AB56" s="153" t="str">
        <f t="shared" si="5"/>
        <v>C</v>
      </c>
      <c r="AC56" s="153" t="str">
        <f t="shared" si="0"/>
        <v>0C</v>
      </c>
      <c r="AD56" s="153" t="str">
        <f t="shared" si="6"/>
        <v>ไม่ผ่าน</v>
      </c>
    </row>
    <row r="57" spans="1:30" s="154" customFormat="1" hidden="1" x14ac:dyDescent="0.2">
      <c r="A57" s="142">
        <v>53</v>
      </c>
      <c r="B57" s="142">
        <v>6</v>
      </c>
      <c r="C57" s="143" t="s">
        <v>183</v>
      </c>
      <c r="D57" s="144" t="s">
        <v>192</v>
      </c>
      <c r="E57" s="145" t="s">
        <v>191</v>
      </c>
      <c r="F57" s="146" t="s">
        <v>289</v>
      </c>
      <c r="G57" s="147" t="s">
        <v>304</v>
      </c>
      <c r="H57" s="148" t="s">
        <v>188</v>
      </c>
      <c r="I57" s="149">
        <f>[1]สูตรข้อมูล!F56</f>
        <v>2.74</v>
      </c>
      <c r="J57" s="149">
        <f>[1]สูตรข้อมูล!G56</f>
        <v>2.58</v>
      </c>
      <c r="K57" s="149">
        <f>[1]สูตรข้อมูล!H56</f>
        <v>0.48</v>
      </c>
      <c r="L57" s="150">
        <f>[1]สูตรข้อมูล!J56</f>
        <v>197080891.33000001</v>
      </c>
      <c r="M57" s="150">
        <f>[1]สูตรข้อมูล!AH56</f>
        <v>109222114.28</v>
      </c>
      <c r="N57" s="146">
        <f t="shared" si="7"/>
        <v>1</v>
      </c>
      <c r="O57" s="146">
        <f t="shared" si="1"/>
        <v>0</v>
      </c>
      <c r="P57" s="146">
        <f t="shared" si="2"/>
        <v>0</v>
      </c>
      <c r="Q57" s="151" t="str">
        <f t="shared" si="3"/>
        <v/>
      </c>
      <c r="R57" s="147">
        <f t="shared" si="11"/>
        <v>1</v>
      </c>
      <c r="S57" s="152">
        <f>[1]สูตรข้อมูล!AG56</f>
        <v>117978594.87</v>
      </c>
      <c r="T57" s="152">
        <f>[1]สูตรข้อมูล!K56</f>
        <v>-59700604.840000004</v>
      </c>
      <c r="U57" s="153">
        <f>[1]สูตรข้อมูล!AM56</f>
        <v>1</v>
      </c>
      <c r="V57" s="153">
        <f>[1]สูตรข้อมูล!AP56</f>
        <v>1</v>
      </c>
      <c r="W57" s="153">
        <f>[1]สูตรข้อมูล!AS56</f>
        <v>1</v>
      </c>
      <c r="X57" s="153">
        <f>[1]สูตรข้อมูล!AU56</f>
        <v>0</v>
      </c>
      <c r="Y57" s="153">
        <f>[1]สูตรข้อมูล!AW56</f>
        <v>0</v>
      </c>
      <c r="Z57" s="153">
        <f>[1]สูตรข้อมูล!AY56</f>
        <v>0</v>
      </c>
      <c r="AA57" s="153">
        <f>[1]สูตรข้อมูล!BA56</f>
        <v>0</v>
      </c>
      <c r="AB57" s="153" t="str">
        <f t="shared" si="5"/>
        <v>C</v>
      </c>
      <c r="AC57" s="153" t="str">
        <f t="shared" si="0"/>
        <v>1C</v>
      </c>
      <c r="AD57" s="153" t="str">
        <f t="shared" si="6"/>
        <v>ไม่ผ่าน</v>
      </c>
    </row>
    <row r="58" spans="1:30" s="154" customFormat="1" hidden="1" x14ac:dyDescent="0.2">
      <c r="A58" s="142">
        <v>54</v>
      </c>
      <c r="B58" s="142">
        <v>6</v>
      </c>
      <c r="C58" s="143" t="s">
        <v>183</v>
      </c>
      <c r="D58" s="144" t="s">
        <v>194</v>
      </c>
      <c r="E58" s="145" t="s">
        <v>193</v>
      </c>
      <c r="F58" s="146" t="s">
        <v>268</v>
      </c>
      <c r="G58" s="147" t="s">
        <v>305</v>
      </c>
      <c r="H58" s="148" t="s">
        <v>79</v>
      </c>
      <c r="I58" s="149">
        <f>[1]สูตรข้อมูล!F57</f>
        <v>1.94</v>
      </c>
      <c r="J58" s="149">
        <f>[1]สูตรข้อมูล!G57</f>
        <v>1.84</v>
      </c>
      <c r="K58" s="149">
        <f>[1]สูตรข้อมูล!H57</f>
        <v>0.4</v>
      </c>
      <c r="L58" s="150">
        <f>[1]สูตรข้อมูล!J57</f>
        <v>31910712.57</v>
      </c>
      <c r="M58" s="150">
        <f>[1]สูตรข้อมูล!AH57</f>
        <v>29576945.449999999</v>
      </c>
      <c r="N58" s="146">
        <f t="shared" si="7"/>
        <v>1</v>
      </c>
      <c r="O58" s="146">
        <f t="shared" si="1"/>
        <v>0</v>
      </c>
      <c r="P58" s="146">
        <f t="shared" si="2"/>
        <v>0</v>
      </c>
      <c r="Q58" s="151" t="str">
        <f t="shared" si="3"/>
        <v/>
      </c>
      <c r="R58" s="147">
        <f t="shared" si="11"/>
        <v>1</v>
      </c>
      <c r="S58" s="152">
        <f>[1]สูตรข้อมูล!AG57</f>
        <v>27527834.329999998</v>
      </c>
      <c r="T58" s="152">
        <f>[1]สูตรข้อมูล!K57</f>
        <v>-20364390.52</v>
      </c>
      <c r="U58" s="153">
        <f>[1]สูตรข้อมูล!AM57</f>
        <v>1</v>
      </c>
      <c r="V58" s="153">
        <f>[1]สูตรข้อมูล!AP57</f>
        <v>1</v>
      </c>
      <c r="W58" s="153">
        <f>[1]สูตรข้อมูล!AS57</f>
        <v>1</v>
      </c>
      <c r="X58" s="153">
        <f>[1]สูตรข้อมูล!AU57</f>
        <v>0</v>
      </c>
      <c r="Y58" s="153">
        <f>[1]สูตรข้อมูล!AW57</f>
        <v>0</v>
      </c>
      <c r="Z58" s="153">
        <f>[1]สูตรข้อมูล!AY57</f>
        <v>0</v>
      </c>
      <c r="AA58" s="153">
        <f>[1]สูตรข้อมูล!BA57</f>
        <v>0</v>
      </c>
      <c r="AB58" s="153" t="str">
        <f t="shared" si="5"/>
        <v>C</v>
      </c>
      <c r="AC58" s="153" t="str">
        <f t="shared" si="0"/>
        <v>1C</v>
      </c>
      <c r="AD58" s="153" t="str">
        <f t="shared" si="6"/>
        <v>ไม่ผ่าน</v>
      </c>
    </row>
    <row r="59" spans="1:30" s="154" customFormat="1" hidden="1" x14ac:dyDescent="0.2">
      <c r="A59" s="142">
        <v>55</v>
      </c>
      <c r="B59" s="142">
        <v>6</v>
      </c>
      <c r="C59" s="143" t="s">
        <v>183</v>
      </c>
      <c r="D59" s="144" t="s">
        <v>306</v>
      </c>
      <c r="E59" s="145" t="s">
        <v>195</v>
      </c>
      <c r="F59" s="146" t="s">
        <v>268</v>
      </c>
      <c r="G59" s="147" t="s">
        <v>307</v>
      </c>
      <c r="H59" s="148" t="s">
        <v>272</v>
      </c>
      <c r="I59" s="149">
        <f>[1]สูตรข้อมูล!F58</f>
        <v>5.46</v>
      </c>
      <c r="J59" s="149">
        <f>[1]สูตรข้อมูล!G58</f>
        <v>5.31</v>
      </c>
      <c r="K59" s="149">
        <f>[1]สูตรข้อมูล!H58</f>
        <v>2.54</v>
      </c>
      <c r="L59" s="150">
        <f>[1]สูตรข้อมูล!J58</f>
        <v>150439378.25999999</v>
      </c>
      <c r="M59" s="150">
        <f>[1]สูตรข้อมูล!AH58</f>
        <v>77617647.25</v>
      </c>
      <c r="N59" s="146">
        <f t="shared" si="7"/>
        <v>0</v>
      </c>
      <c r="O59" s="146">
        <f t="shared" si="1"/>
        <v>0</v>
      </c>
      <c r="P59" s="146">
        <f t="shared" si="2"/>
        <v>0</v>
      </c>
      <c r="Q59" s="151" t="str">
        <f t="shared" si="3"/>
        <v/>
      </c>
      <c r="R59" s="147">
        <f>+N59+O59+P59</f>
        <v>0</v>
      </c>
      <c r="S59" s="152">
        <f>[1]สูตรข้อมูล!AG58</f>
        <v>80293458.629999995</v>
      </c>
      <c r="T59" s="152">
        <f>[1]สูตรข้อมูล!K58</f>
        <v>52118998.399999999</v>
      </c>
      <c r="U59" s="153">
        <f>[1]สูตรข้อมูล!AM58</f>
        <v>1</v>
      </c>
      <c r="V59" s="153">
        <f>[1]สูตรข้อมูล!AP58</f>
        <v>1</v>
      </c>
      <c r="W59" s="153">
        <f>[1]สูตรข้อมูล!AS58</f>
        <v>0</v>
      </c>
      <c r="X59" s="153">
        <f>[1]สูตรข้อมูล!AU58</f>
        <v>0</v>
      </c>
      <c r="Y59" s="153">
        <f>[1]สูตรข้อมูล!AW58</f>
        <v>0</v>
      </c>
      <c r="Z59" s="153">
        <f>[1]สูตรข้อมูล!AY58</f>
        <v>0</v>
      </c>
      <c r="AA59" s="153">
        <f>[1]สูตรข้อมูล!BA58</f>
        <v>1</v>
      </c>
      <c r="AB59" s="153" t="str">
        <f t="shared" si="5"/>
        <v>C</v>
      </c>
      <c r="AC59" s="153" t="str">
        <f t="shared" si="0"/>
        <v>0C</v>
      </c>
      <c r="AD59" s="153" t="str">
        <f t="shared" si="6"/>
        <v>ไม่ผ่าน</v>
      </c>
    </row>
    <row r="60" spans="1:30" s="154" customFormat="1" hidden="1" x14ac:dyDescent="0.2">
      <c r="A60" s="142">
        <v>56</v>
      </c>
      <c r="B60" s="142">
        <v>6</v>
      </c>
      <c r="C60" s="143" t="s">
        <v>183</v>
      </c>
      <c r="D60" s="144" t="s">
        <v>197</v>
      </c>
      <c r="E60" s="145" t="s">
        <v>196</v>
      </c>
      <c r="F60" s="146" t="s">
        <v>268</v>
      </c>
      <c r="G60" s="147" t="s">
        <v>295</v>
      </c>
      <c r="H60" s="148" t="s">
        <v>272</v>
      </c>
      <c r="I60" s="149">
        <f>[1]สูตรข้อมูล!F59</f>
        <v>2.78</v>
      </c>
      <c r="J60" s="149">
        <f>[1]สูตรข้อมูล!G59</f>
        <v>2.68</v>
      </c>
      <c r="K60" s="149">
        <f>[1]สูตรข้อมูล!H59</f>
        <v>0.59</v>
      </c>
      <c r="L60" s="150">
        <f>[1]สูตรข้อมูล!J59</f>
        <v>162892666.99000001</v>
      </c>
      <c r="M60" s="150">
        <f>[1]สูตรข้อมูล!AH59</f>
        <v>154734972.13</v>
      </c>
      <c r="N60" s="146">
        <f t="shared" si="7"/>
        <v>1</v>
      </c>
      <c r="O60" s="146">
        <f t="shared" si="1"/>
        <v>0</v>
      </c>
      <c r="P60" s="146">
        <f t="shared" si="2"/>
        <v>0</v>
      </c>
      <c r="Q60" s="151" t="str">
        <f t="shared" si="3"/>
        <v/>
      </c>
      <c r="R60" s="147">
        <f t="shared" ref="R60:R67" si="12">+N60+O60+P60</f>
        <v>1</v>
      </c>
      <c r="S60" s="152">
        <f>[1]สูตรข้อมูล!AG59</f>
        <v>159258892.28999999</v>
      </c>
      <c r="T60" s="152">
        <f>[1]สูตรข้อมูล!K59</f>
        <v>-37756014.509999998</v>
      </c>
      <c r="U60" s="153">
        <f>[1]สูตรข้อมูล!AM59</f>
        <v>1</v>
      </c>
      <c r="V60" s="153">
        <f>[1]สูตรข้อมูล!AP59</f>
        <v>1</v>
      </c>
      <c r="W60" s="153">
        <f>[1]สูตรข้อมูล!AS59</f>
        <v>0</v>
      </c>
      <c r="X60" s="153">
        <f>[1]สูตรข้อมูล!AU59</f>
        <v>0</v>
      </c>
      <c r="Y60" s="153">
        <f>[1]สูตรข้อมูล!AW59</f>
        <v>0</v>
      </c>
      <c r="Z60" s="153">
        <f>[1]สูตรข้อมูล!AY59</f>
        <v>0</v>
      </c>
      <c r="AA60" s="153">
        <f>[1]สูตรข้อมูล!BA59</f>
        <v>1</v>
      </c>
      <c r="AB60" s="153" t="str">
        <f t="shared" si="5"/>
        <v>C</v>
      </c>
      <c r="AC60" s="153" t="str">
        <f t="shared" si="0"/>
        <v>1C</v>
      </c>
      <c r="AD60" s="153" t="str">
        <f t="shared" si="6"/>
        <v>ไม่ผ่าน</v>
      </c>
    </row>
    <row r="61" spans="1:30" s="154" customFormat="1" ht="25.5" hidden="1" x14ac:dyDescent="0.2">
      <c r="A61" s="142">
        <v>57</v>
      </c>
      <c r="B61" s="142">
        <v>6</v>
      </c>
      <c r="C61" s="143" t="s">
        <v>183</v>
      </c>
      <c r="D61" s="144" t="s">
        <v>199</v>
      </c>
      <c r="E61" s="145" t="s">
        <v>198</v>
      </c>
      <c r="F61" s="146" t="s">
        <v>268</v>
      </c>
      <c r="G61" s="147" t="s">
        <v>270</v>
      </c>
      <c r="H61" s="148" t="s">
        <v>79</v>
      </c>
      <c r="I61" s="149">
        <f>[1]สูตรข้อมูล!F60</f>
        <v>3.34</v>
      </c>
      <c r="J61" s="149">
        <f>[1]สูตรข้อมูล!G60</f>
        <v>2.99</v>
      </c>
      <c r="K61" s="149">
        <f>[1]สูตรข้อมูล!H60</f>
        <v>0.75</v>
      </c>
      <c r="L61" s="150">
        <f>[1]สูตรข้อมูล!J60</f>
        <v>36082045.460000001</v>
      </c>
      <c r="M61" s="150">
        <f>[1]สูตรข้อมูล!AH60</f>
        <v>20759225.07</v>
      </c>
      <c r="N61" s="146">
        <f t="shared" si="7"/>
        <v>1</v>
      </c>
      <c r="O61" s="146">
        <f t="shared" si="1"/>
        <v>0</v>
      </c>
      <c r="P61" s="146">
        <f t="shared" si="2"/>
        <v>0</v>
      </c>
      <c r="Q61" s="151" t="str">
        <f t="shared" si="3"/>
        <v/>
      </c>
      <c r="R61" s="147">
        <f t="shared" si="12"/>
        <v>1</v>
      </c>
      <c r="S61" s="152">
        <f>[1]สูตรข้อมูล!AG60</f>
        <v>21202306.039999999</v>
      </c>
      <c r="T61" s="152">
        <f>[1]สูตรข้อมูล!K60</f>
        <v>-3850114.89</v>
      </c>
      <c r="U61" s="153">
        <f>[1]สูตรข้อมูล!AM60</f>
        <v>1</v>
      </c>
      <c r="V61" s="153">
        <f>[1]สูตรข้อมูล!AP60</f>
        <v>1</v>
      </c>
      <c r="W61" s="153">
        <f>[1]สูตรข้อมูล!AS60</f>
        <v>0</v>
      </c>
      <c r="X61" s="153">
        <f>[1]สูตรข้อมูล!AU60</f>
        <v>0</v>
      </c>
      <c r="Y61" s="153">
        <f>[1]สูตรข้อมูล!AW60</f>
        <v>0</v>
      </c>
      <c r="Z61" s="153">
        <f>[1]สูตรข้อมูล!AY60</f>
        <v>0</v>
      </c>
      <c r="AA61" s="153">
        <f>[1]สูตรข้อมูล!BA60</f>
        <v>0</v>
      </c>
      <c r="AB61" s="153" t="str">
        <f t="shared" si="5"/>
        <v>C-</v>
      </c>
      <c r="AC61" s="153" t="str">
        <f t="shared" si="0"/>
        <v>1C-</v>
      </c>
      <c r="AD61" s="153" t="str">
        <f t="shared" si="6"/>
        <v>ไม่ผ่าน</v>
      </c>
    </row>
    <row r="62" spans="1:30" s="154" customFormat="1" hidden="1" x14ac:dyDescent="0.2">
      <c r="A62" s="142">
        <v>58</v>
      </c>
      <c r="B62" s="142">
        <v>6</v>
      </c>
      <c r="C62" s="143" t="s">
        <v>183</v>
      </c>
      <c r="D62" s="144" t="s">
        <v>201</v>
      </c>
      <c r="E62" s="145" t="s">
        <v>200</v>
      </c>
      <c r="F62" s="146" t="s">
        <v>268</v>
      </c>
      <c r="G62" s="147" t="s">
        <v>269</v>
      </c>
      <c r="H62" s="148" t="s">
        <v>79</v>
      </c>
      <c r="I62" s="149">
        <f>[1]สูตรข้อมูล!F61</f>
        <v>4.04</v>
      </c>
      <c r="J62" s="149">
        <f>[1]สูตรข้อมูล!G61</f>
        <v>3.87</v>
      </c>
      <c r="K62" s="149">
        <f>[1]สูตรข้อมูล!H61</f>
        <v>2.91</v>
      </c>
      <c r="L62" s="150">
        <f>[1]สูตรข้อมูล!J61</f>
        <v>126301952.98999999</v>
      </c>
      <c r="M62" s="150">
        <f>[1]สูตรข้อมูล!AH61</f>
        <v>33659348.18</v>
      </c>
      <c r="N62" s="146">
        <f t="shared" si="7"/>
        <v>0</v>
      </c>
      <c r="O62" s="146">
        <f t="shared" si="1"/>
        <v>0</v>
      </c>
      <c r="P62" s="146">
        <f t="shared" si="2"/>
        <v>0</v>
      </c>
      <c r="Q62" s="151" t="str">
        <f t="shared" si="3"/>
        <v/>
      </c>
      <c r="R62" s="147">
        <f t="shared" si="12"/>
        <v>0</v>
      </c>
      <c r="S62" s="152">
        <f>[1]สูตรข้อมูล!AG61</f>
        <v>34752516.329999998</v>
      </c>
      <c r="T62" s="152">
        <f>[1]สูตรข้อมูล!K61</f>
        <v>79613108.400000006</v>
      </c>
      <c r="U62" s="153">
        <f>[1]สูตรข้อมูล!AM61</f>
        <v>1</v>
      </c>
      <c r="V62" s="153">
        <f>[1]สูตรข้อมูล!AP61</f>
        <v>1</v>
      </c>
      <c r="W62" s="153">
        <f>[1]สูตรข้อมูล!AS61</f>
        <v>0</v>
      </c>
      <c r="X62" s="153">
        <f>[1]สูตรข้อมูล!AU61</f>
        <v>0</v>
      </c>
      <c r="Y62" s="153">
        <f>[1]สูตรข้อมูล!AW61</f>
        <v>0</v>
      </c>
      <c r="Z62" s="153">
        <f>[1]สูตรข้อมูล!AY61</f>
        <v>0</v>
      </c>
      <c r="AA62" s="153">
        <f>[1]สูตรข้อมูล!BA61</f>
        <v>0</v>
      </c>
      <c r="AB62" s="153" t="str">
        <f t="shared" si="5"/>
        <v>C-</v>
      </c>
      <c r="AC62" s="155" t="str">
        <f t="shared" si="0"/>
        <v>0C-</v>
      </c>
      <c r="AD62" s="153" t="str">
        <f t="shared" si="6"/>
        <v>ไม่ผ่าน</v>
      </c>
    </row>
    <row r="63" spans="1:30" s="154" customFormat="1" hidden="1" x14ac:dyDescent="0.2">
      <c r="A63" s="142">
        <v>59</v>
      </c>
      <c r="B63" s="142">
        <v>6</v>
      </c>
      <c r="C63" s="143" t="s">
        <v>202</v>
      </c>
      <c r="D63" s="144" t="s">
        <v>204</v>
      </c>
      <c r="E63" s="145" t="s">
        <v>203</v>
      </c>
      <c r="F63" s="146" t="s">
        <v>266</v>
      </c>
      <c r="G63" s="147" t="s">
        <v>308</v>
      </c>
      <c r="H63" s="148" t="s">
        <v>103</v>
      </c>
      <c r="I63" s="149">
        <f>[1]สูตรข้อมูล!F62</f>
        <v>4.0999999999999996</v>
      </c>
      <c r="J63" s="149">
        <f>[1]สูตรข้อมูล!G62</f>
        <v>3.74</v>
      </c>
      <c r="K63" s="149">
        <f>[1]สูตรข้อมูล!H62</f>
        <v>1.35</v>
      </c>
      <c r="L63" s="150">
        <f>[1]สูตรข้อมูล!J62</f>
        <v>1046479982.96</v>
      </c>
      <c r="M63" s="150">
        <f>[1]สูตรข้อมูล!AH62</f>
        <v>997964047.14999998</v>
      </c>
      <c r="N63" s="146">
        <f t="shared" si="7"/>
        <v>0</v>
      </c>
      <c r="O63" s="146">
        <f t="shared" si="1"/>
        <v>0</v>
      </c>
      <c r="P63" s="146">
        <f t="shared" si="2"/>
        <v>0</v>
      </c>
      <c r="Q63" s="151" t="str">
        <f t="shared" si="3"/>
        <v/>
      </c>
      <c r="R63" s="147">
        <f t="shared" si="12"/>
        <v>0</v>
      </c>
      <c r="S63" s="152">
        <f>[1]สูตรข้อมูล!AG62</f>
        <v>1026213442.4299999</v>
      </c>
      <c r="T63" s="152">
        <f>[1]สูตรข้อมูล!K62</f>
        <v>96215984.700000003</v>
      </c>
      <c r="U63" s="153">
        <f>[1]สูตรข้อมูล!AM62</f>
        <v>1</v>
      </c>
      <c r="V63" s="153">
        <f>[1]สูตรข้อมูล!AP62</f>
        <v>1</v>
      </c>
      <c r="W63" s="153">
        <f>[1]สูตรข้อมูล!AS62</f>
        <v>0</v>
      </c>
      <c r="X63" s="153">
        <f>[1]สูตรข้อมูล!AU62</f>
        <v>0</v>
      </c>
      <c r="Y63" s="153">
        <f>[1]สูตรข้อมูล!AW62</f>
        <v>0</v>
      </c>
      <c r="Z63" s="153">
        <f>[1]สูตรข้อมูล!AY62</f>
        <v>1</v>
      </c>
      <c r="AA63" s="153">
        <f>[1]สูตรข้อมูล!BA62</f>
        <v>1</v>
      </c>
      <c r="AB63" s="153" t="str">
        <f t="shared" si="5"/>
        <v>B-</v>
      </c>
      <c r="AC63" s="153" t="str">
        <f t="shared" si="0"/>
        <v>0B-</v>
      </c>
      <c r="AD63" s="153" t="str">
        <f t="shared" si="6"/>
        <v>ไม่ผ่าน</v>
      </c>
    </row>
    <row r="64" spans="1:30" s="154" customFormat="1" hidden="1" x14ac:dyDescent="0.2">
      <c r="A64" s="142">
        <v>60</v>
      </c>
      <c r="B64" s="142">
        <v>6</v>
      </c>
      <c r="C64" s="143" t="s">
        <v>202</v>
      </c>
      <c r="D64" s="144" t="s">
        <v>206</v>
      </c>
      <c r="E64" s="145" t="s">
        <v>205</v>
      </c>
      <c r="F64" s="146" t="s">
        <v>268</v>
      </c>
      <c r="G64" s="147" t="s">
        <v>309</v>
      </c>
      <c r="H64" s="148" t="s">
        <v>116</v>
      </c>
      <c r="I64" s="149">
        <f>[1]สูตรข้อมูล!F63</f>
        <v>2.48</v>
      </c>
      <c r="J64" s="149">
        <f>[1]สูตรข้อมูล!G63</f>
        <v>2.38</v>
      </c>
      <c r="K64" s="149">
        <f>[1]สูตรข้อมูล!H63</f>
        <v>1.5</v>
      </c>
      <c r="L64" s="150">
        <f>[1]สูตรข้อมูล!J63</f>
        <v>140967732.02000001</v>
      </c>
      <c r="M64" s="150">
        <f>[1]สูตรข้อมูล!AH63</f>
        <v>24970000.670000002</v>
      </c>
      <c r="N64" s="146">
        <f t="shared" si="7"/>
        <v>0</v>
      </c>
      <c r="O64" s="146">
        <f t="shared" si="1"/>
        <v>0</v>
      </c>
      <c r="P64" s="146">
        <f t="shared" si="2"/>
        <v>0</v>
      </c>
      <c r="Q64" s="151" t="str">
        <f t="shared" si="3"/>
        <v/>
      </c>
      <c r="R64" s="147">
        <f t="shared" si="12"/>
        <v>0</v>
      </c>
      <c r="S64" s="152">
        <f>[1]สูตรข้อมูล!AG63</f>
        <v>45774521.960000001</v>
      </c>
      <c r="T64" s="152">
        <f>[1]สูตรข้อมูล!K63</f>
        <v>45654533.490000002</v>
      </c>
      <c r="U64" s="153">
        <f>[1]สูตรข้อมูล!AM63</f>
        <v>0</v>
      </c>
      <c r="V64" s="153">
        <f>[1]สูตรข้อมูล!AP63</f>
        <v>0</v>
      </c>
      <c r="W64" s="153">
        <f>[1]สูตรข้อมูล!AS63</f>
        <v>0</v>
      </c>
      <c r="X64" s="153">
        <f>[1]สูตรข้อมูล!AU63</f>
        <v>0</v>
      </c>
      <c r="Y64" s="153">
        <f>[1]สูตรข้อมูล!AW63</f>
        <v>0</v>
      </c>
      <c r="Z64" s="153">
        <f>[1]สูตรข้อมูล!AY63</f>
        <v>1</v>
      </c>
      <c r="AA64" s="153">
        <f>[1]สูตรข้อมูล!BA63</f>
        <v>1</v>
      </c>
      <c r="AB64" s="153" t="str">
        <f t="shared" si="5"/>
        <v>C-</v>
      </c>
      <c r="AC64" s="153" t="str">
        <f t="shared" si="0"/>
        <v>0C-</v>
      </c>
      <c r="AD64" s="153" t="str">
        <f t="shared" si="6"/>
        <v>ไม่ผ่าน</v>
      </c>
    </row>
    <row r="65" spans="1:30" s="154" customFormat="1" hidden="1" x14ac:dyDescent="0.2">
      <c r="A65" s="142">
        <v>61</v>
      </c>
      <c r="B65" s="142">
        <v>6</v>
      </c>
      <c r="C65" s="143" t="s">
        <v>202</v>
      </c>
      <c r="D65" s="144" t="s">
        <v>208</v>
      </c>
      <c r="E65" s="145" t="s">
        <v>207</v>
      </c>
      <c r="F65" s="146" t="s">
        <v>289</v>
      </c>
      <c r="G65" s="147" t="s">
        <v>304</v>
      </c>
      <c r="H65" s="148" t="s">
        <v>188</v>
      </c>
      <c r="I65" s="149">
        <f>[1]สูตรข้อมูล!F64</f>
        <v>3.7</v>
      </c>
      <c r="J65" s="149">
        <f>[1]สูตรข้อมูล!G64</f>
        <v>3.53</v>
      </c>
      <c r="K65" s="149">
        <f>[1]สูตรข้อมูล!H64</f>
        <v>3.38</v>
      </c>
      <c r="L65" s="150">
        <f>[1]สูตรข้อมูล!J64</f>
        <v>657204728.09000003</v>
      </c>
      <c r="M65" s="150">
        <f>[1]สูตรข้อมูล!AH64</f>
        <v>157801228.72</v>
      </c>
      <c r="N65" s="146">
        <f t="shared" si="7"/>
        <v>0</v>
      </c>
      <c r="O65" s="146">
        <f t="shared" si="1"/>
        <v>0</v>
      </c>
      <c r="P65" s="146">
        <f t="shared" si="2"/>
        <v>0</v>
      </c>
      <c r="Q65" s="151" t="str">
        <f t="shared" si="3"/>
        <v/>
      </c>
      <c r="R65" s="147">
        <f t="shared" si="12"/>
        <v>0</v>
      </c>
      <c r="S65" s="152">
        <f>[1]สูตรข้อมูล!AG64</f>
        <v>181924654.44</v>
      </c>
      <c r="T65" s="152">
        <f>[1]สูตรข้อมูล!K64</f>
        <v>579111299.66999996</v>
      </c>
      <c r="U65" s="153">
        <f>[1]สูตรข้อมูล!AM64</f>
        <v>1</v>
      </c>
      <c r="V65" s="153">
        <f>[1]สูตรข้อมูล!AP64</f>
        <v>1</v>
      </c>
      <c r="W65" s="153">
        <f>[1]สูตรข้อมูล!AS64</f>
        <v>0</v>
      </c>
      <c r="X65" s="153">
        <f>[1]สูตรข้อมูล!AU64</f>
        <v>1</v>
      </c>
      <c r="Y65" s="153">
        <f>[1]สูตรข้อมูล!AW64</f>
        <v>0</v>
      </c>
      <c r="Z65" s="153">
        <f>[1]สูตรข้อมูล!AY64</f>
        <v>1</v>
      </c>
      <c r="AA65" s="153">
        <f>[1]สูตรข้อมูล!BA64</f>
        <v>0</v>
      </c>
      <c r="AB65" s="153" t="str">
        <f t="shared" si="5"/>
        <v>B-</v>
      </c>
      <c r="AC65" s="153" t="str">
        <f t="shared" si="0"/>
        <v>0B-</v>
      </c>
      <c r="AD65" s="153" t="str">
        <f t="shared" si="6"/>
        <v>ไม่ผ่าน</v>
      </c>
    </row>
    <row r="66" spans="1:30" s="154" customFormat="1" hidden="1" x14ac:dyDescent="0.2">
      <c r="A66" s="142">
        <v>62</v>
      </c>
      <c r="B66" s="142">
        <v>6</v>
      </c>
      <c r="C66" s="143" t="s">
        <v>202</v>
      </c>
      <c r="D66" s="144" t="s">
        <v>210</v>
      </c>
      <c r="E66" s="145" t="s">
        <v>209</v>
      </c>
      <c r="F66" s="146" t="s">
        <v>268</v>
      </c>
      <c r="G66" s="147" t="s">
        <v>310</v>
      </c>
      <c r="H66" s="148" t="s">
        <v>93</v>
      </c>
      <c r="I66" s="149">
        <f>[1]สูตรข้อมูล!F65</f>
        <v>2.04</v>
      </c>
      <c r="J66" s="149">
        <f>[1]สูตรข้อมูล!G65</f>
        <v>1.81</v>
      </c>
      <c r="K66" s="149">
        <f>[1]สูตรข้อมูล!H65</f>
        <v>1.35</v>
      </c>
      <c r="L66" s="150">
        <f>[1]สูตรข้อมูล!J65</f>
        <v>46621947.740000002</v>
      </c>
      <c r="M66" s="150">
        <f>[1]สูตรข้อมูล!AH65</f>
        <v>7218292.8399999999</v>
      </c>
      <c r="N66" s="146">
        <f t="shared" si="7"/>
        <v>0</v>
      </c>
      <c r="O66" s="146">
        <f t="shared" si="1"/>
        <v>0</v>
      </c>
      <c r="P66" s="146">
        <f t="shared" si="2"/>
        <v>0</v>
      </c>
      <c r="Q66" s="151" t="str">
        <f t="shared" si="3"/>
        <v/>
      </c>
      <c r="R66" s="147">
        <f t="shared" si="12"/>
        <v>0</v>
      </c>
      <c r="S66" s="152">
        <f>[1]สูตรข้อมูล!AG65</f>
        <v>16909744.52</v>
      </c>
      <c r="T66" s="152">
        <f>[1]สูตรข้อมูล!K65</f>
        <v>15924351.51</v>
      </c>
      <c r="U66" s="153">
        <f>[1]สูตรข้อมูล!AM65</f>
        <v>0</v>
      </c>
      <c r="V66" s="153">
        <f>[1]สูตรข้อมูล!AP65</f>
        <v>0</v>
      </c>
      <c r="W66" s="153">
        <f>[1]สูตรข้อมูล!AS65</f>
        <v>1</v>
      </c>
      <c r="X66" s="153">
        <f>[1]สูตรข้อมูล!AU65</f>
        <v>1</v>
      </c>
      <c r="Y66" s="153">
        <f>[1]สูตรข้อมูล!AW65</f>
        <v>0</v>
      </c>
      <c r="Z66" s="153">
        <f>[1]สูตรข้อมูล!AY65</f>
        <v>0</v>
      </c>
      <c r="AA66" s="153">
        <f>[1]สูตรข้อมูล!BA65</f>
        <v>1</v>
      </c>
      <c r="AB66" s="153" t="str">
        <f t="shared" si="5"/>
        <v>C</v>
      </c>
      <c r="AC66" s="153" t="str">
        <f t="shared" si="0"/>
        <v>0C</v>
      </c>
      <c r="AD66" s="153" t="str">
        <f t="shared" si="6"/>
        <v>ไม่ผ่าน</v>
      </c>
    </row>
    <row r="67" spans="1:30" s="154" customFormat="1" hidden="1" x14ac:dyDescent="0.2">
      <c r="A67" s="142">
        <v>63</v>
      </c>
      <c r="B67" s="142">
        <v>6</v>
      </c>
      <c r="C67" s="143" t="s">
        <v>202</v>
      </c>
      <c r="D67" s="144" t="s">
        <v>212</v>
      </c>
      <c r="E67" s="145" t="s">
        <v>211</v>
      </c>
      <c r="F67" s="146" t="s">
        <v>268</v>
      </c>
      <c r="G67" s="147" t="s">
        <v>311</v>
      </c>
      <c r="H67" s="148" t="s">
        <v>213</v>
      </c>
      <c r="I67" s="149">
        <f>[1]สูตรข้อมูล!F66</f>
        <v>1.63</v>
      </c>
      <c r="J67" s="149">
        <f>[1]สูตรข้อมูล!G66</f>
        <v>1.5</v>
      </c>
      <c r="K67" s="149">
        <f>[1]สูตรข้อมูล!H66</f>
        <v>0.83</v>
      </c>
      <c r="L67" s="150">
        <f>[1]สูตรข้อมูล!J66</f>
        <v>32474443.77</v>
      </c>
      <c r="M67" s="150">
        <f>[1]สูตรข้อมูล!AH66</f>
        <v>22821935.43</v>
      </c>
      <c r="N67" s="146">
        <f t="shared" si="7"/>
        <v>0</v>
      </c>
      <c r="O67" s="146">
        <f t="shared" si="1"/>
        <v>0</v>
      </c>
      <c r="P67" s="146">
        <f t="shared" si="2"/>
        <v>0</v>
      </c>
      <c r="Q67" s="151" t="str">
        <f t="shared" si="3"/>
        <v/>
      </c>
      <c r="R67" s="147">
        <f t="shared" si="12"/>
        <v>0</v>
      </c>
      <c r="S67" s="152">
        <f>[1]สูตรข้อมูล!AG66</f>
        <v>29227241.109999999</v>
      </c>
      <c r="T67" s="152">
        <f>[1]สูตรข้อมูล!K66</f>
        <v>-11166354.26</v>
      </c>
      <c r="U67" s="153">
        <f>[1]สูตรข้อมูล!AM66</f>
        <v>1</v>
      </c>
      <c r="V67" s="153">
        <f>[1]สูตรข้อมูล!AP66</f>
        <v>1</v>
      </c>
      <c r="W67" s="153">
        <f>[1]สูตรข้อมูล!AS66</f>
        <v>0</v>
      </c>
      <c r="X67" s="153">
        <f>[1]สูตรข้อมูล!AU66</f>
        <v>1</v>
      </c>
      <c r="Y67" s="153">
        <f>[1]สูตรข้อมูล!AW66</f>
        <v>0</v>
      </c>
      <c r="Z67" s="153">
        <f>[1]สูตรข้อมูล!AY66</f>
        <v>0</v>
      </c>
      <c r="AA67" s="153">
        <f>[1]สูตรข้อมูล!BA66</f>
        <v>1</v>
      </c>
      <c r="AB67" s="153" t="str">
        <f t="shared" si="5"/>
        <v>B-</v>
      </c>
      <c r="AC67" s="153" t="str">
        <f t="shared" si="0"/>
        <v>0B-</v>
      </c>
      <c r="AD67" s="153" t="str">
        <f t="shared" si="6"/>
        <v>ไม่ผ่าน</v>
      </c>
    </row>
    <row r="68" spans="1:30" s="154" customFormat="1" hidden="1" x14ac:dyDescent="0.2">
      <c r="A68" s="142">
        <v>64</v>
      </c>
      <c r="B68" s="142">
        <v>6</v>
      </c>
      <c r="C68" s="143" t="s">
        <v>202</v>
      </c>
      <c r="D68" s="144" t="s">
        <v>215</v>
      </c>
      <c r="E68" s="145" t="s">
        <v>214</v>
      </c>
      <c r="F68" s="146" t="s">
        <v>268</v>
      </c>
      <c r="G68" s="147" t="s">
        <v>286</v>
      </c>
      <c r="H68" s="148" t="s">
        <v>216</v>
      </c>
      <c r="I68" s="149">
        <f>[1]สูตรข้อมูล!F67</f>
        <v>4.0199999999999996</v>
      </c>
      <c r="J68" s="149">
        <f>[1]สูตรข้อมูล!G67</f>
        <v>3.86</v>
      </c>
      <c r="K68" s="149">
        <f>[1]สูตรข้อมูล!H67</f>
        <v>3.6</v>
      </c>
      <c r="L68" s="150">
        <f>[1]สูตรข้อมูล!J67</f>
        <v>100532682.56999999</v>
      </c>
      <c r="M68" s="150">
        <f>[1]สูตรข้อมูล!AH67</f>
        <v>25626587.030000001</v>
      </c>
      <c r="N68" s="146">
        <f t="shared" si="7"/>
        <v>0</v>
      </c>
      <c r="O68" s="146">
        <f t="shared" si="1"/>
        <v>0</v>
      </c>
      <c r="P68" s="146">
        <f t="shared" si="2"/>
        <v>0</v>
      </c>
      <c r="Q68" s="151" t="str">
        <f t="shared" si="3"/>
        <v/>
      </c>
      <c r="R68" s="147">
        <f>+N68+O68+P68</f>
        <v>0</v>
      </c>
      <c r="S68" s="152">
        <f>[1]สูตรข้อมูล!AG67</f>
        <v>30714492.379999999</v>
      </c>
      <c r="T68" s="152">
        <f>[1]สูตรข้อมูล!K67</f>
        <v>86554438.849999994</v>
      </c>
      <c r="U68" s="153">
        <f>[1]สูตรข้อมูล!AM67</f>
        <v>0</v>
      </c>
      <c r="V68" s="153">
        <f>[1]สูตรข้อมูล!AP67</f>
        <v>0</v>
      </c>
      <c r="W68" s="153">
        <f>[1]สูตรข้อมูล!AS67</f>
        <v>0</v>
      </c>
      <c r="X68" s="153">
        <f>[1]สูตรข้อมูล!AU67</f>
        <v>0</v>
      </c>
      <c r="Y68" s="153">
        <f>[1]สูตรข้อมูล!AW67</f>
        <v>0</v>
      </c>
      <c r="Z68" s="153">
        <f>[1]สูตรข้อมูล!AY67</f>
        <v>1</v>
      </c>
      <c r="AA68" s="153">
        <f>[1]สูตรข้อมูล!BA67</f>
        <v>0</v>
      </c>
      <c r="AB68" s="153" t="str">
        <f t="shared" si="5"/>
        <v>D</v>
      </c>
      <c r="AC68" s="153" t="str">
        <f t="shared" si="0"/>
        <v>0D</v>
      </c>
      <c r="AD68" s="153" t="str">
        <f t="shared" si="6"/>
        <v>ไม่ผ่าน</v>
      </c>
    </row>
    <row r="69" spans="1:30" s="154" customFormat="1" ht="14.25" x14ac:dyDescent="0.2">
      <c r="A69" s="142">
        <v>65</v>
      </c>
      <c r="B69" s="142">
        <v>6</v>
      </c>
      <c r="C69" s="143" t="s">
        <v>217</v>
      </c>
      <c r="D69" s="144" t="s">
        <v>219</v>
      </c>
      <c r="E69" s="145" t="s">
        <v>218</v>
      </c>
      <c r="F69" s="146" t="s">
        <v>289</v>
      </c>
      <c r="G69" s="147">
        <v>404</v>
      </c>
      <c r="H69" s="119" t="s">
        <v>220</v>
      </c>
      <c r="I69" s="149">
        <f>[1]สูตรข้อมูล!F68</f>
        <v>5.09</v>
      </c>
      <c r="J69" s="149">
        <f>[1]สูตรข้อมูล!G68</f>
        <v>4.8099999999999996</v>
      </c>
      <c r="K69" s="149">
        <f>[1]สูตรข้อมูล!H68</f>
        <v>3.06</v>
      </c>
      <c r="L69" s="150">
        <f>[1]สูตรข้อมูล!J68</f>
        <v>646645281.59000003</v>
      </c>
      <c r="M69" s="150">
        <f>[1]สูตรข้อมูล!AH68</f>
        <v>372842983</v>
      </c>
      <c r="N69" s="146">
        <f t="shared" si="7"/>
        <v>0</v>
      </c>
      <c r="O69" s="146">
        <f t="shared" si="1"/>
        <v>0</v>
      </c>
      <c r="P69" s="146">
        <f t="shared" si="2"/>
        <v>0</v>
      </c>
      <c r="Q69" s="151" t="str">
        <f t="shared" si="3"/>
        <v/>
      </c>
      <c r="R69" s="147">
        <f t="shared" ref="R69:R76" si="13">+N69+O69+P69</f>
        <v>0</v>
      </c>
      <c r="S69" s="152">
        <f>[1]สูตรข้อมูล!AG68</f>
        <v>303298159.41000003</v>
      </c>
      <c r="T69" s="152">
        <f>[1]สูตรข้อมูล!K68</f>
        <v>325961034.79000002</v>
      </c>
      <c r="U69" s="153">
        <f>[1]สูตรข้อมูล!AM68</f>
        <v>1</v>
      </c>
      <c r="V69" s="153">
        <f>[1]สูตรข้อมูล!AP68</f>
        <v>1</v>
      </c>
      <c r="W69" s="153">
        <f>[1]สูตรข้อมูล!AS68</f>
        <v>1</v>
      </c>
      <c r="X69" s="153">
        <f>[1]สูตรข้อมูล!AU68</f>
        <v>1</v>
      </c>
      <c r="Y69" s="153">
        <f>[1]สูตรข้อมูล!AW68</f>
        <v>0</v>
      </c>
      <c r="Z69" s="153">
        <f>[1]สูตรข้อมูล!AY68</f>
        <v>1</v>
      </c>
      <c r="AA69" s="153">
        <f>[1]สูตรข้อมูล!BA68</f>
        <v>1</v>
      </c>
      <c r="AB69" s="153" t="str">
        <f>IF(COUNTIF(U69:AA69,"1")=7,"A",IF(COUNTIF(U69:AA69,"1")=6,"A-",IF(COUNTIF(U69:AA69,"1")=5,"B",IF(COUNTIF(U69:AA69,"1")=4,"B-",IF(COUNTIF(U69:AA69,"1")=3,"C",IF(COUNTIF(U69:AA69,"1")=2,"C-",IF(COUNTIF(U69:AA69,"1")=1,"D","F")))))))</f>
        <v>A-</v>
      </c>
      <c r="AC69" s="153" t="str">
        <f t="shared" ref="AC69:AC77" si="14">R69&amp;AB69</f>
        <v>0A-</v>
      </c>
      <c r="AD69" s="153" t="str">
        <f t="shared" si="6"/>
        <v>ผ่าน</v>
      </c>
    </row>
    <row r="70" spans="1:30" s="154" customFormat="1" x14ac:dyDescent="0.2">
      <c r="A70" s="142">
        <v>66</v>
      </c>
      <c r="B70" s="142">
        <v>6</v>
      </c>
      <c r="C70" s="143" t="s">
        <v>217</v>
      </c>
      <c r="D70" s="144" t="s">
        <v>222</v>
      </c>
      <c r="E70" s="145" t="s">
        <v>221</v>
      </c>
      <c r="F70" s="146" t="s">
        <v>268</v>
      </c>
      <c r="G70" s="147">
        <v>36</v>
      </c>
      <c r="H70" s="148" t="s">
        <v>79</v>
      </c>
      <c r="I70" s="149">
        <f>[1]สูตรข้อมูล!F69</f>
        <v>2.4900000000000002</v>
      </c>
      <c r="J70" s="149">
        <f>[1]สูตรข้อมูล!G69</f>
        <v>2.31</v>
      </c>
      <c r="K70" s="149">
        <f>[1]สูตรข้อมูล!H69</f>
        <v>1.64</v>
      </c>
      <c r="L70" s="150">
        <f>[1]สูตรข้อมูล!J69</f>
        <v>26823315.219999999</v>
      </c>
      <c r="M70" s="150">
        <f>[1]สูตรข้อมูล!AH69</f>
        <v>14095816.949999999</v>
      </c>
      <c r="N70" s="146">
        <f t="shared" si="7"/>
        <v>0</v>
      </c>
      <c r="O70" s="146">
        <f t="shared" ref="O70:O77" si="15">IF(M70&lt;0,1,0)+IF(L70&lt;0,1,0)</f>
        <v>0</v>
      </c>
      <c r="P70" s="146">
        <f t="shared" ref="P70:P77" si="16">IF(AND(M70&lt;0,L70&lt;0),2,IF(AND(M70&gt;0,L70&gt;0),0,IF(AND(L70&lt;0,M70&gt;0),IF(ABS((L70/(M70/12)))&lt;3,0,IF(ABS((L70/(M70/12)))&gt;6,2,1)),IF(AND(L70&gt;0,M70&lt;0),IF(ABS((L70/(M70/12)))&lt;3,2,IF(ABS((L70/(M70/12)))&gt;6,0,1))))))</f>
        <v>0</v>
      </c>
      <c r="Q70" s="151" t="str">
        <f t="shared" ref="Q70:Q77" si="17">IF(AND(L70&gt;0,M70&gt;0),"",IF(AND(L70&lt;0,M70&lt;0),"",TRUNC(ABS(L70/(M70/12)),1)))</f>
        <v/>
      </c>
      <c r="R70" s="147">
        <f t="shared" si="13"/>
        <v>0</v>
      </c>
      <c r="S70" s="152">
        <f>[1]สูตรข้อมูล!AG69</f>
        <v>17311619.469999999</v>
      </c>
      <c r="T70" s="152">
        <f>[1]สูตรข้อมูล!K69</f>
        <v>11570053.609999999</v>
      </c>
      <c r="U70" s="153">
        <f>[1]สูตรข้อมูล!AM69</f>
        <v>1</v>
      </c>
      <c r="V70" s="153">
        <f>[1]สูตรข้อมูล!AP69</f>
        <v>1</v>
      </c>
      <c r="W70" s="153">
        <f>[1]สูตรข้อมูล!AS69</f>
        <v>0</v>
      </c>
      <c r="X70" s="153">
        <f>[1]สูตรข้อมูล!AU69</f>
        <v>1</v>
      </c>
      <c r="Y70" s="153">
        <f>[1]สูตรข้อมูล!AW69</f>
        <v>0</v>
      </c>
      <c r="Z70" s="153">
        <f>[1]สูตรข้อมูล!AY69</f>
        <v>0</v>
      </c>
      <c r="AA70" s="153">
        <f>[1]สูตรข้อมูล!BA69</f>
        <v>0</v>
      </c>
      <c r="AB70" s="153" t="str">
        <f t="shared" ref="AB70:AB77" si="18">IF(COUNTIF(U70:AA70,"1")=7,"A",IF(COUNTIF(U70:AA70,"1")=6,"A-",IF(COUNTIF(U70:AA70,"1")=5,"B",IF(COUNTIF(U70:AA70,"1")=4,"B-",IF(COUNTIF(U70:AA70,"1")=3,"C",IF(COUNTIF(U70:AA70,"1")=2,"C-",IF(COUNTIF(U70:AA70,"1")=1,"D","F")))))))</f>
        <v>C</v>
      </c>
      <c r="AC70" s="153" t="str">
        <f t="shared" si="14"/>
        <v>0C</v>
      </c>
      <c r="AD70" s="153" t="str">
        <f t="shared" ref="AD70:AD77" si="19">IF(COUNTIF(U70:AA70,"1")=7,"ผ่าน",IF(COUNTIF(U70:AA70,"1")=6,"ผ่าน",IF(COUNTIF(U70:AA70,"1")=5,"ผ่าน",IF(COUNTIF(U70:AA70,"1")=4,"ไม่ผ่าน",IF(COUNTIF(U70:AA70,"1")=3,"ไม่ผ่าน",IF(COUNTIF(U70:AA70,"1")=2,"ไม่ผ่าน",IF(COUNTIF(U70:AA70,"1")=1,"ไม่ผ่าน",IF(COUNTIF(U70:AA70,"1")=0,"ไม่ผ่าน"))))))))</f>
        <v>ไม่ผ่าน</v>
      </c>
    </row>
    <row r="71" spans="1:30" s="154" customFormat="1" x14ac:dyDescent="0.2">
      <c r="A71" s="142">
        <v>67</v>
      </c>
      <c r="B71" s="142">
        <v>6</v>
      </c>
      <c r="C71" s="143" t="s">
        <v>217</v>
      </c>
      <c r="D71" s="144" t="s">
        <v>224</v>
      </c>
      <c r="E71" s="145" t="s">
        <v>223</v>
      </c>
      <c r="F71" s="146" t="s">
        <v>268</v>
      </c>
      <c r="G71" s="147">
        <v>46</v>
      </c>
      <c r="H71" s="148" t="s">
        <v>272</v>
      </c>
      <c r="I71" s="149">
        <f>[1]สูตรข้อมูล!F70</f>
        <v>5.9</v>
      </c>
      <c r="J71" s="149">
        <f>[1]สูตรข้อมูล!G70</f>
        <v>5.61</v>
      </c>
      <c r="K71" s="149">
        <f>[1]สูตรข้อมูล!H70</f>
        <v>4.09</v>
      </c>
      <c r="L71" s="150">
        <f>[1]สูตรข้อมูล!J70</f>
        <v>92494432.650000006</v>
      </c>
      <c r="M71" s="150">
        <f>[1]สูตรข้อมูล!AH70</f>
        <v>23765482.640000001</v>
      </c>
      <c r="N71" s="146">
        <f t="shared" ref="N71:N77" si="20">(IF(I71&lt;1.5,1,0))+(IF(J71&lt;1,1,0))+(IF(K71&lt;0.8,1,0))</f>
        <v>0</v>
      </c>
      <c r="O71" s="146">
        <f t="shared" si="15"/>
        <v>0</v>
      </c>
      <c r="P71" s="146">
        <f t="shared" si="16"/>
        <v>0</v>
      </c>
      <c r="Q71" s="151" t="str">
        <f t="shared" si="17"/>
        <v/>
      </c>
      <c r="R71" s="147">
        <f t="shared" si="13"/>
        <v>0</v>
      </c>
      <c r="S71" s="152">
        <f>[1]สูตรข้อมูล!AG70</f>
        <v>29903306.670000002</v>
      </c>
      <c r="T71" s="152">
        <f>[1]สูตรข้อมูล!K70</f>
        <v>58360243.649999999</v>
      </c>
      <c r="U71" s="153">
        <f>[1]สูตรข้อมูล!AM70</f>
        <v>1</v>
      </c>
      <c r="V71" s="153">
        <f>[1]สูตรข้อมูล!AP70</f>
        <v>1</v>
      </c>
      <c r="W71" s="153">
        <f>[1]สูตรข้อมูล!AS70</f>
        <v>1</v>
      </c>
      <c r="X71" s="153">
        <f>[1]สูตรข้อมูล!AU70</f>
        <v>0</v>
      </c>
      <c r="Y71" s="153">
        <f>[1]สูตรข้อมูล!AW70</f>
        <v>0</v>
      </c>
      <c r="Z71" s="153">
        <f>[1]สูตรข้อมูล!AY70</f>
        <v>0</v>
      </c>
      <c r="AA71" s="153">
        <f>[1]สูตรข้อมูล!BA70</f>
        <v>0</v>
      </c>
      <c r="AB71" s="153" t="str">
        <f t="shared" si="18"/>
        <v>C</v>
      </c>
      <c r="AC71" s="155" t="str">
        <f t="shared" si="14"/>
        <v>0C</v>
      </c>
      <c r="AD71" s="153" t="str">
        <f t="shared" si="19"/>
        <v>ไม่ผ่าน</v>
      </c>
    </row>
    <row r="72" spans="1:30" s="154" customFormat="1" x14ac:dyDescent="0.2">
      <c r="A72" s="142">
        <v>68</v>
      </c>
      <c r="B72" s="142">
        <v>6</v>
      </c>
      <c r="C72" s="143" t="s">
        <v>217</v>
      </c>
      <c r="D72" s="144" t="s">
        <v>226</v>
      </c>
      <c r="E72" s="145" t="s">
        <v>225</v>
      </c>
      <c r="F72" s="146" t="s">
        <v>268</v>
      </c>
      <c r="G72" s="147">
        <v>84</v>
      </c>
      <c r="H72" s="148" t="s">
        <v>272</v>
      </c>
      <c r="I72" s="149">
        <f>[1]สูตรข้อมูล!F71</f>
        <v>6.23</v>
      </c>
      <c r="J72" s="149">
        <f>[1]สูตรข้อมูล!G71</f>
        <v>5.34</v>
      </c>
      <c r="K72" s="149">
        <f>[1]สูตรข้อมูล!H71</f>
        <v>3.15</v>
      </c>
      <c r="L72" s="150">
        <f>[1]สูตรข้อมูล!J71</f>
        <v>69599320.120000005</v>
      </c>
      <c r="M72" s="150">
        <f>[1]สูตรข้อมูล!AH71</f>
        <v>50697567.619999997</v>
      </c>
      <c r="N72" s="146">
        <f t="shared" si="20"/>
        <v>0</v>
      </c>
      <c r="O72" s="146">
        <f t="shared" si="15"/>
        <v>0</v>
      </c>
      <c r="P72" s="146">
        <f t="shared" si="16"/>
        <v>0</v>
      </c>
      <c r="Q72" s="151" t="str">
        <f t="shared" si="17"/>
        <v/>
      </c>
      <c r="R72" s="147">
        <f t="shared" si="13"/>
        <v>0</v>
      </c>
      <c r="S72" s="152">
        <f>[1]สูตรข้อมูล!AG71</f>
        <v>59512953.759999998</v>
      </c>
      <c r="T72" s="152">
        <f>[1]สูตรข้อมูล!K71</f>
        <v>28638261.41</v>
      </c>
      <c r="U72" s="153">
        <f>[1]สูตรข้อมูล!AM71</f>
        <v>1</v>
      </c>
      <c r="V72" s="153">
        <f>[1]สูตรข้อมูล!AP71</f>
        <v>1</v>
      </c>
      <c r="W72" s="153">
        <f>[1]สูตรข้อมูล!AS71</f>
        <v>0</v>
      </c>
      <c r="X72" s="153">
        <f>[1]สูตรข้อมูล!AU71</f>
        <v>0</v>
      </c>
      <c r="Y72" s="153">
        <f>[1]สูตรข้อมูล!AW71</f>
        <v>0</v>
      </c>
      <c r="Z72" s="153">
        <f>[1]สูตรข้อมูล!AY71</f>
        <v>1</v>
      </c>
      <c r="AA72" s="153">
        <f>[1]สูตรข้อมูล!BA71</f>
        <v>0</v>
      </c>
      <c r="AB72" s="153" t="str">
        <f t="shared" si="18"/>
        <v>C</v>
      </c>
      <c r="AC72" s="153" t="str">
        <f t="shared" si="14"/>
        <v>0C</v>
      </c>
      <c r="AD72" s="153" t="str">
        <f t="shared" si="19"/>
        <v>ไม่ผ่าน</v>
      </c>
    </row>
    <row r="73" spans="1:30" s="154" customFormat="1" x14ac:dyDescent="0.2">
      <c r="A73" s="142">
        <v>69</v>
      </c>
      <c r="B73" s="142">
        <v>6</v>
      </c>
      <c r="C73" s="143" t="s">
        <v>217</v>
      </c>
      <c r="D73" s="144" t="s">
        <v>228</v>
      </c>
      <c r="E73" s="145" t="s">
        <v>227</v>
      </c>
      <c r="F73" s="146" t="s">
        <v>268</v>
      </c>
      <c r="G73" s="147">
        <v>77</v>
      </c>
      <c r="H73" s="148" t="s">
        <v>272</v>
      </c>
      <c r="I73" s="149">
        <f>[1]สูตรข้อมูล!F72</f>
        <v>4.54</v>
      </c>
      <c r="J73" s="149">
        <f>[1]สูตรข้อมูล!G72</f>
        <v>4.3499999999999996</v>
      </c>
      <c r="K73" s="149">
        <f>[1]สูตรข้อมูล!H72</f>
        <v>2.87</v>
      </c>
      <c r="L73" s="150">
        <f>[1]สูตรข้อมูล!J72</f>
        <v>67344497.109999999</v>
      </c>
      <c r="M73" s="150">
        <f>[1]สูตรข้อมูล!AH72</f>
        <v>30611085.170000002</v>
      </c>
      <c r="N73" s="146">
        <f t="shared" si="20"/>
        <v>0</v>
      </c>
      <c r="O73" s="146">
        <f t="shared" si="15"/>
        <v>0</v>
      </c>
      <c r="P73" s="146">
        <f t="shared" si="16"/>
        <v>0</v>
      </c>
      <c r="Q73" s="151" t="str">
        <f t="shared" si="17"/>
        <v/>
      </c>
      <c r="R73" s="147">
        <f t="shared" si="13"/>
        <v>0</v>
      </c>
      <c r="S73" s="152">
        <f>[1]สูตรข้อมูล!AG72</f>
        <v>35278513.840000004</v>
      </c>
      <c r="T73" s="152">
        <f>[1]สูตรข้อมูล!K72</f>
        <v>35611625.090000004</v>
      </c>
      <c r="U73" s="153">
        <f>[1]สูตรข้อมูล!AM72</f>
        <v>1</v>
      </c>
      <c r="V73" s="153">
        <f>[1]สูตรข้อมูล!AP72</f>
        <v>1</v>
      </c>
      <c r="W73" s="153">
        <f>[1]สูตรข้อมูล!AS72</f>
        <v>0</v>
      </c>
      <c r="X73" s="153">
        <f>[1]สูตรข้อมูล!AU72</f>
        <v>0</v>
      </c>
      <c r="Y73" s="153">
        <f>[1]สูตรข้อมูล!AW72</f>
        <v>0</v>
      </c>
      <c r="Z73" s="153">
        <f>[1]สูตรข้อมูล!AY72</f>
        <v>0</v>
      </c>
      <c r="AA73" s="153">
        <f>[1]สูตรข้อมูล!BA72</f>
        <v>1</v>
      </c>
      <c r="AB73" s="153" t="str">
        <f t="shared" si="18"/>
        <v>C</v>
      </c>
      <c r="AC73" s="153" t="str">
        <f t="shared" si="14"/>
        <v>0C</v>
      </c>
      <c r="AD73" s="153" t="str">
        <f t="shared" si="19"/>
        <v>ไม่ผ่าน</v>
      </c>
    </row>
    <row r="74" spans="1:30" s="154" customFormat="1" x14ac:dyDescent="0.2">
      <c r="A74" s="142">
        <v>70</v>
      </c>
      <c r="B74" s="142">
        <v>6</v>
      </c>
      <c r="C74" s="143" t="s">
        <v>217</v>
      </c>
      <c r="D74" s="144" t="s">
        <v>230</v>
      </c>
      <c r="E74" s="145" t="s">
        <v>229</v>
      </c>
      <c r="F74" s="146" t="s">
        <v>289</v>
      </c>
      <c r="G74" s="147">
        <v>156</v>
      </c>
      <c r="H74" s="148" t="s">
        <v>188</v>
      </c>
      <c r="I74" s="149">
        <f>[1]สูตรข้อมูล!F73</f>
        <v>5.13</v>
      </c>
      <c r="J74" s="149">
        <f>[1]สูตรข้อมูล!G73</f>
        <v>4.82</v>
      </c>
      <c r="K74" s="149">
        <f>[1]สูตรข้อมูล!H73</f>
        <v>1.45</v>
      </c>
      <c r="L74" s="150">
        <f>[1]สูตรข้อมูล!J73</f>
        <v>339458151.62</v>
      </c>
      <c r="M74" s="150">
        <f>[1]สูตรข้อมูล!AH73</f>
        <v>369996635.52999997</v>
      </c>
      <c r="N74" s="146">
        <f t="shared" si="20"/>
        <v>0</v>
      </c>
      <c r="O74" s="146">
        <f t="shared" si="15"/>
        <v>0</v>
      </c>
      <c r="P74" s="146">
        <f t="shared" si="16"/>
        <v>0</v>
      </c>
      <c r="Q74" s="151" t="str">
        <f t="shared" si="17"/>
        <v/>
      </c>
      <c r="R74" s="147">
        <f t="shared" si="13"/>
        <v>0</v>
      </c>
      <c r="S74" s="152">
        <f>[1]สูตรข้อมูล!AG73</f>
        <v>353006032.13</v>
      </c>
      <c r="T74" s="152">
        <f>[1]สูตรข้อมูล!K73</f>
        <v>37138313.5</v>
      </c>
      <c r="U74" s="153">
        <f>[1]สูตรข้อมูล!AM73</f>
        <v>1</v>
      </c>
      <c r="V74" s="153">
        <f>[1]สูตรข้อมูล!AP73</f>
        <v>1</v>
      </c>
      <c r="W74" s="153">
        <f>[1]สูตรข้อมูล!AS73</f>
        <v>1</v>
      </c>
      <c r="X74" s="153">
        <f>[1]สูตรข้อมูล!AU73</f>
        <v>0</v>
      </c>
      <c r="Y74" s="153">
        <f>[1]สูตรข้อมูล!AW73</f>
        <v>0</v>
      </c>
      <c r="Z74" s="153">
        <f>[1]สูตรข้อมูล!AY73</f>
        <v>0</v>
      </c>
      <c r="AA74" s="153">
        <f>[1]สูตรข้อมูล!BA73</f>
        <v>0</v>
      </c>
      <c r="AB74" s="153" t="str">
        <f t="shared" si="18"/>
        <v>C</v>
      </c>
      <c r="AC74" s="153" t="str">
        <f t="shared" si="14"/>
        <v>0C</v>
      </c>
      <c r="AD74" s="153" t="str">
        <f t="shared" si="19"/>
        <v>ไม่ผ่าน</v>
      </c>
    </row>
    <row r="75" spans="1:30" s="154" customFormat="1" x14ac:dyDescent="0.2">
      <c r="A75" s="142">
        <v>71</v>
      </c>
      <c r="B75" s="142">
        <v>6</v>
      </c>
      <c r="C75" s="143" t="s">
        <v>217</v>
      </c>
      <c r="D75" s="144" t="s">
        <v>232</v>
      </c>
      <c r="E75" s="145" t="s">
        <v>231</v>
      </c>
      <c r="F75" s="146" t="s">
        <v>268</v>
      </c>
      <c r="G75" s="147">
        <v>51</v>
      </c>
      <c r="H75" s="148" t="s">
        <v>272</v>
      </c>
      <c r="I75" s="149">
        <f>[1]สูตรข้อมูล!F74</f>
        <v>3.63</v>
      </c>
      <c r="J75" s="149">
        <f>[1]สูตรข้อมูล!G74</f>
        <v>3.19</v>
      </c>
      <c r="K75" s="149">
        <f>[1]สูตรข้อมูล!H74</f>
        <v>2.23</v>
      </c>
      <c r="L75" s="150">
        <f>[1]สูตรข้อมูล!J74</f>
        <v>44426094.909999996</v>
      </c>
      <c r="M75" s="150">
        <f>[1]สูตรข้อมูล!AH74</f>
        <v>11158228.67</v>
      </c>
      <c r="N75" s="146">
        <f t="shared" si="20"/>
        <v>0</v>
      </c>
      <c r="O75" s="146">
        <f t="shared" si="15"/>
        <v>0</v>
      </c>
      <c r="P75" s="146">
        <f t="shared" si="16"/>
        <v>0</v>
      </c>
      <c r="Q75" s="151" t="str">
        <f t="shared" si="17"/>
        <v/>
      </c>
      <c r="R75" s="147">
        <f t="shared" si="13"/>
        <v>0</v>
      </c>
      <c r="S75" s="152">
        <f>[1]สูตรข้อมูล!AG74</f>
        <v>15738522.300000001</v>
      </c>
      <c r="T75" s="152">
        <f>[1]สูตรข้อมูล!K74</f>
        <v>20753906.550000001</v>
      </c>
      <c r="U75" s="153">
        <f>[1]สูตรข้อมูล!AM74</f>
        <v>1</v>
      </c>
      <c r="V75" s="153">
        <f>[1]สูตรข้อมูล!AP74</f>
        <v>1</v>
      </c>
      <c r="W75" s="153">
        <f>[1]สูตรข้อมูล!AS74</f>
        <v>0</v>
      </c>
      <c r="X75" s="153">
        <f>[1]สูตรข้อมูล!AU74</f>
        <v>0</v>
      </c>
      <c r="Y75" s="153">
        <f>[1]สูตรข้อมูล!AW74</f>
        <v>0</v>
      </c>
      <c r="Z75" s="153">
        <f>[1]สูตรข้อมูล!AY74</f>
        <v>0</v>
      </c>
      <c r="AA75" s="153">
        <f>[1]สูตรข้อมูล!BA74</f>
        <v>0</v>
      </c>
      <c r="AB75" s="153" t="str">
        <f t="shared" si="18"/>
        <v>C-</v>
      </c>
      <c r="AC75" s="153" t="str">
        <f t="shared" si="14"/>
        <v>0C-</v>
      </c>
      <c r="AD75" s="153" t="str">
        <f t="shared" si="19"/>
        <v>ไม่ผ่าน</v>
      </c>
    </row>
    <row r="76" spans="1:30" s="154" customFormat="1" x14ac:dyDescent="0.2">
      <c r="A76" s="142">
        <v>72</v>
      </c>
      <c r="B76" s="142">
        <v>6</v>
      </c>
      <c r="C76" s="143" t="s">
        <v>217</v>
      </c>
      <c r="D76" s="144" t="s">
        <v>234</v>
      </c>
      <c r="E76" s="145" t="s">
        <v>233</v>
      </c>
      <c r="F76" s="146" t="s">
        <v>268</v>
      </c>
      <c r="G76" s="147">
        <v>23</v>
      </c>
      <c r="H76" s="148" t="s">
        <v>216</v>
      </c>
      <c r="I76" s="149">
        <f>[1]สูตรข้อมูล!F75</f>
        <v>6.62</v>
      </c>
      <c r="J76" s="149">
        <f>[1]สูตรข้อมูล!G75</f>
        <v>6.29</v>
      </c>
      <c r="K76" s="149">
        <f>[1]สูตรข้อมูล!H75</f>
        <v>3.81</v>
      </c>
      <c r="L76" s="150">
        <f>[1]สูตรข้อมูล!J75</f>
        <v>59023602.350000001</v>
      </c>
      <c r="M76" s="150">
        <f>[1]สูตรข้อมูล!AH75</f>
        <v>36211266.399999999</v>
      </c>
      <c r="N76" s="146">
        <f t="shared" si="20"/>
        <v>0</v>
      </c>
      <c r="O76" s="146">
        <f t="shared" si="15"/>
        <v>0</v>
      </c>
      <c r="P76" s="146">
        <f t="shared" si="16"/>
        <v>0</v>
      </c>
      <c r="Q76" s="151" t="str">
        <f t="shared" si="17"/>
        <v/>
      </c>
      <c r="R76" s="147">
        <f t="shared" si="13"/>
        <v>0</v>
      </c>
      <c r="S76" s="152">
        <f>[1]สูตรข้อมูล!AG75</f>
        <v>40053873.969999999</v>
      </c>
      <c r="T76" s="152">
        <f>[1]สูตรข้อมูล!K75</f>
        <v>29553652.870000001</v>
      </c>
      <c r="U76" s="153">
        <f>[1]สูตรข้อมูล!AM75</f>
        <v>1</v>
      </c>
      <c r="V76" s="153">
        <f>[1]สูตรข้อมูล!AP75</f>
        <v>1</v>
      </c>
      <c r="W76" s="153">
        <f>[1]สูตรข้อมูล!AS75</f>
        <v>0</v>
      </c>
      <c r="X76" s="153">
        <f>[1]สูตรข้อมูล!AU75</f>
        <v>1</v>
      </c>
      <c r="Y76" s="153">
        <f>[1]สูตรข้อมูล!AW75</f>
        <v>0</v>
      </c>
      <c r="Z76" s="153">
        <f>[1]สูตรข้อมูล!AY75</f>
        <v>0</v>
      </c>
      <c r="AA76" s="153">
        <f>[1]สูตรข้อมูล!BA75</f>
        <v>0</v>
      </c>
      <c r="AB76" s="153" t="str">
        <f t="shared" si="18"/>
        <v>C</v>
      </c>
      <c r="AC76" s="153" t="str">
        <f t="shared" si="14"/>
        <v>0C</v>
      </c>
      <c r="AD76" s="153" t="str">
        <f t="shared" si="19"/>
        <v>ไม่ผ่าน</v>
      </c>
    </row>
    <row r="77" spans="1:30" s="154" customFormat="1" x14ac:dyDescent="0.2">
      <c r="A77" s="142">
        <v>73</v>
      </c>
      <c r="B77" s="142">
        <v>6</v>
      </c>
      <c r="C77" s="143" t="s">
        <v>217</v>
      </c>
      <c r="D77" s="144" t="s">
        <v>236</v>
      </c>
      <c r="E77" s="145" t="s">
        <v>235</v>
      </c>
      <c r="F77" s="146" t="s">
        <v>268</v>
      </c>
      <c r="G77" s="147">
        <v>9</v>
      </c>
      <c r="H77" s="148" t="s">
        <v>237</v>
      </c>
      <c r="I77" s="149">
        <f>[1]สูตรข้อมูล!F76</f>
        <v>4.76</v>
      </c>
      <c r="J77" s="149">
        <f>[1]สูตรข้อมูล!G76</f>
        <v>4.58</v>
      </c>
      <c r="K77" s="149">
        <f>[1]สูตรข้อมูล!H76</f>
        <v>2.34</v>
      </c>
      <c r="L77" s="150">
        <f>[1]สูตรข้อมูล!J76</f>
        <v>57088690.909999996</v>
      </c>
      <c r="M77" s="150">
        <f>[1]สูตรข้อมูล!AH76</f>
        <v>49100606.68</v>
      </c>
      <c r="N77" s="146">
        <f t="shared" si="20"/>
        <v>0</v>
      </c>
      <c r="O77" s="146">
        <f t="shared" si="15"/>
        <v>0</v>
      </c>
      <c r="P77" s="146">
        <f t="shared" si="16"/>
        <v>0</v>
      </c>
      <c r="Q77" s="151" t="str">
        <f t="shared" si="17"/>
        <v/>
      </c>
      <c r="R77" s="147">
        <f>+N77+O77+P77</f>
        <v>0</v>
      </c>
      <c r="S77" s="152">
        <f>[1]สูตรข้อมูล!AG76</f>
        <v>54829416.289999999</v>
      </c>
      <c r="T77" s="152">
        <f>[1]สูตรข้อมูล!K76</f>
        <v>20254943.670000002</v>
      </c>
      <c r="U77" s="153">
        <f>[1]สูตรข้อมูล!AM76</f>
        <v>1</v>
      </c>
      <c r="V77" s="153">
        <f>[1]สูตรข้อมูล!AP76</f>
        <v>1</v>
      </c>
      <c r="W77" s="153">
        <f>[1]สูตรข้อมูล!AS76</f>
        <v>0</v>
      </c>
      <c r="X77" s="153">
        <f>[1]สูตรข้อมูล!AU76</f>
        <v>0</v>
      </c>
      <c r="Y77" s="153">
        <f>[1]สูตรข้อมูล!AW76</f>
        <v>0</v>
      </c>
      <c r="Z77" s="153">
        <f>[1]สูตรข้อมูล!AY76</f>
        <v>0</v>
      </c>
      <c r="AA77" s="153">
        <f>[1]สูตรข้อมูล!BA76</f>
        <v>0</v>
      </c>
      <c r="AB77" s="153" t="str">
        <f t="shared" si="18"/>
        <v>C-</v>
      </c>
      <c r="AC77" s="153" t="str">
        <f t="shared" si="14"/>
        <v>0C-</v>
      </c>
      <c r="AD77" s="153" t="str">
        <f t="shared" si="19"/>
        <v>ไม่ผ่าน</v>
      </c>
    </row>
    <row r="78" spans="1:30" x14ac:dyDescent="0.2">
      <c r="A78" s="158"/>
      <c r="B78" s="158"/>
      <c r="C78" s="159"/>
      <c r="D78" s="160"/>
      <c r="E78" s="161"/>
      <c r="F78" s="160"/>
      <c r="G78" s="162"/>
      <c r="H78" s="163"/>
      <c r="I78" s="164"/>
      <c r="J78" s="164"/>
      <c r="K78" s="164"/>
      <c r="L78" s="165"/>
      <c r="M78" s="165"/>
      <c r="N78" s="166"/>
      <c r="O78" s="166"/>
      <c r="P78" s="166"/>
      <c r="Q78" s="167"/>
      <c r="R78" s="154"/>
      <c r="S78" s="168"/>
      <c r="T78" s="168"/>
      <c r="U78" s="169"/>
      <c r="V78" s="169"/>
      <c r="W78" s="169"/>
      <c r="X78" s="169"/>
      <c r="Y78" s="169"/>
      <c r="Z78" s="169"/>
      <c r="AA78" s="169"/>
      <c r="AB78" s="170"/>
      <c r="AC78" s="170"/>
    </row>
    <row r="79" spans="1:30" x14ac:dyDescent="0.2">
      <c r="A79" s="171" t="s">
        <v>312</v>
      </c>
      <c r="B79" s="171"/>
      <c r="C79" s="171"/>
      <c r="D79" s="171"/>
      <c r="E79" s="154" t="s">
        <v>313</v>
      </c>
      <c r="F79" s="172"/>
      <c r="G79" s="154"/>
      <c r="H79" s="154"/>
      <c r="I79" s="164"/>
      <c r="J79" s="164"/>
      <c r="K79" s="164"/>
      <c r="L79" s="165"/>
      <c r="M79" s="165"/>
      <c r="N79" s="166"/>
      <c r="O79" s="166"/>
      <c r="P79" s="166"/>
      <c r="Q79" s="167"/>
      <c r="R79" s="154"/>
      <c r="S79" s="168"/>
      <c r="T79" s="168"/>
      <c r="U79" s="169"/>
      <c r="V79" s="169"/>
      <c r="W79" s="169"/>
      <c r="X79" s="169"/>
      <c r="Y79" s="169"/>
      <c r="Z79" s="169"/>
      <c r="AA79" s="169"/>
      <c r="AB79" s="170"/>
      <c r="AC79" s="170"/>
    </row>
    <row r="80" spans="1:30" s="183" customFormat="1" x14ac:dyDescent="0.2">
      <c r="A80" s="173"/>
      <c r="B80" s="173"/>
      <c r="C80" s="174"/>
      <c r="D80" s="173"/>
      <c r="E80" s="173" t="s">
        <v>314</v>
      </c>
      <c r="F80" s="175"/>
      <c r="G80" s="173"/>
      <c r="H80" s="173"/>
      <c r="I80" s="176"/>
      <c r="J80" s="176"/>
      <c r="K80" s="176"/>
      <c r="L80" s="177"/>
      <c r="M80" s="177"/>
      <c r="N80" s="178"/>
      <c r="O80" s="178"/>
      <c r="P80" s="178"/>
      <c r="Q80" s="179"/>
      <c r="R80" s="173"/>
      <c r="S80" s="180"/>
      <c r="T80" s="180"/>
      <c r="U80" s="181"/>
      <c r="V80" s="181"/>
      <c r="W80" s="181"/>
      <c r="X80" s="181"/>
      <c r="Y80" s="181"/>
      <c r="Z80" s="181"/>
      <c r="AA80" s="181"/>
      <c r="AB80" s="182"/>
      <c r="AC80" s="182"/>
    </row>
    <row r="81" spans="1:29" x14ac:dyDescent="0.2">
      <c r="A81" s="171" t="s">
        <v>315</v>
      </c>
      <c r="B81" s="171"/>
      <c r="C81" s="171"/>
      <c r="D81" s="171"/>
      <c r="E81" s="154" t="s">
        <v>316</v>
      </c>
      <c r="F81" s="172"/>
      <c r="G81" s="154"/>
      <c r="H81" s="154"/>
      <c r="I81" s="164"/>
      <c r="J81" s="164"/>
      <c r="K81" s="164"/>
      <c r="L81" s="165"/>
      <c r="M81" s="165"/>
      <c r="N81" s="166"/>
      <c r="O81" s="166"/>
      <c r="P81" s="166"/>
      <c r="Q81" s="167"/>
      <c r="R81" s="154"/>
      <c r="S81" s="184"/>
      <c r="T81" s="168"/>
      <c r="U81" s="169"/>
      <c r="V81" s="169"/>
      <c r="W81" s="169"/>
      <c r="X81" s="169"/>
      <c r="Y81" s="169"/>
      <c r="Z81" s="169"/>
      <c r="AA81" s="169"/>
      <c r="AB81" s="170"/>
      <c r="AC81" s="170"/>
    </row>
    <row r="82" spans="1:29" x14ac:dyDescent="0.2">
      <c r="I82" s="164"/>
      <c r="J82" s="164"/>
      <c r="K82" s="164"/>
      <c r="L82" s="165"/>
      <c r="M82" s="165"/>
      <c r="N82" s="166"/>
      <c r="O82" s="166"/>
      <c r="P82" s="166"/>
      <c r="Q82" s="167"/>
      <c r="S82" s="184"/>
      <c r="T82" s="168"/>
      <c r="U82" s="169"/>
      <c r="V82" s="169"/>
      <c r="W82" s="169"/>
      <c r="X82" s="169"/>
      <c r="Y82" s="169"/>
      <c r="Z82" s="169"/>
      <c r="AA82" s="169"/>
      <c r="AB82" s="170"/>
      <c r="AC82" s="170"/>
    </row>
    <row r="83" spans="1:29" x14ac:dyDescent="0.2">
      <c r="I83" s="164"/>
      <c r="J83" s="164"/>
      <c r="K83" s="164"/>
      <c r="L83" s="165"/>
      <c r="M83" s="165"/>
      <c r="N83" s="166"/>
      <c r="O83" s="166"/>
      <c r="P83" s="166"/>
      <c r="Q83" s="167"/>
      <c r="S83" s="168"/>
      <c r="T83" s="168"/>
      <c r="U83" s="169"/>
      <c r="V83" s="169"/>
      <c r="W83" s="169"/>
      <c r="X83" s="169"/>
      <c r="Y83" s="169"/>
      <c r="Z83" s="169"/>
      <c r="AA83" s="169"/>
      <c r="AB83" s="170"/>
      <c r="AC83" s="170"/>
    </row>
    <row r="84" spans="1:29" x14ac:dyDescent="0.2">
      <c r="I84" s="164"/>
      <c r="J84" s="164"/>
      <c r="K84" s="164"/>
      <c r="L84" s="165"/>
      <c r="M84" s="165"/>
      <c r="N84" s="166"/>
      <c r="O84" s="166"/>
      <c r="P84" s="166"/>
      <c r="Q84" s="167"/>
      <c r="S84" s="168"/>
      <c r="T84" s="168"/>
      <c r="U84" s="169"/>
      <c r="V84" s="169"/>
      <c r="W84" s="169"/>
      <c r="X84" s="169"/>
      <c r="Y84" s="169"/>
      <c r="Z84" s="169"/>
      <c r="AA84" s="169"/>
      <c r="AB84" s="170"/>
      <c r="AC84" s="170"/>
    </row>
    <row r="85" spans="1:29" x14ac:dyDescent="0.2">
      <c r="I85" s="164"/>
      <c r="J85" s="164"/>
      <c r="K85" s="164"/>
      <c r="L85" s="165"/>
      <c r="M85" s="165"/>
      <c r="N85" s="166"/>
      <c r="O85" s="166"/>
      <c r="P85" s="166"/>
      <c r="Q85" s="167"/>
      <c r="S85" s="168"/>
      <c r="T85" s="168"/>
      <c r="U85" s="169"/>
      <c r="V85" s="169"/>
      <c r="W85" s="169"/>
      <c r="X85" s="169"/>
      <c r="Y85" s="169"/>
      <c r="Z85" s="169"/>
      <c r="AA85" s="169"/>
      <c r="AB85" s="170"/>
      <c r="AC85" s="170"/>
    </row>
  </sheetData>
  <autoFilter ref="A4:AD77">
    <filterColumn colId="2">
      <filters>
        <filter val="สระแก้ว"/>
      </filters>
    </filterColumn>
  </autoFilter>
  <mergeCells count="4">
    <mergeCell ref="A1:AC1"/>
    <mergeCell ref="A2:AC2"/>
    <mergeCell ref="A79:D79"/>
    <mergeCell ref="A81:D81"/>
  </mergeCells>
  <conditionalFormatting sqref="R5:R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4:R2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R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R4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0:R5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9:R6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8:R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R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7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:AD77">
    <cfRule type="colorScale" priority="1">
      <colorScale>
        <cfvo type="num" val="&quot;0-4&quot;"/>
        <cfvo type="num" val="43286"/>
        <color rgb="FFFF0000"/>
        <color theme="1"/>
      </colorScale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{E76FD186-468B-4E05-994F-1651C1799F8B}</x14:id>
        </ext>
      </extLst>
    </cfRule>
  </conditionalFormatting>
  <pageMargins left="0.17" right="0.15748031496062992" top="0.31496062992125984" bottom="0.39370078740157483" header="0.31496062992125984" footer="0.15748031496062992"/>
  <pageSetup paperSize="5" scale="65" orientation="landscape" r:id="rId1"/>
  <headerFooter>
    <oddFooter>&amp;R&amp;P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6FD186-468B-4E05-994F-1651C1799F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AD5:AD77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สูตรข้อมูล</vt:lpstr>
      <vt:lpstr>Risk7Plus R6 ก.ย.2564</vt:lpstr>
      <vt:lpstr>'Risk7Plus R6 ก.ย.2564'!Print_Titles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2021-11-05T07:31:23Z</dcterms:created>
  <dcterms:modified xsi:type="dcterms:W3CDTF">2021-11-05T07:32:59Z</dcterms:modified>
</cp:coreProperties>
</file>