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75" windowWidth="18855" windowHeight="6825"/>
  </bookViews>
  <sheets>
    <sheet name="ผลการดำเนินงาน Planfin 61" sheetId="4" r:id="rId1"/>
    <sheet name="ข้อมูลจาก สป" sheetId="2" r:id="rId2"/>
    <sheet name="Sheet3" sheetId="3" r:id="rId3"/>
  </sheets>
  <externalReferences>
    <externalReference r:id="rId4"/>
  </externalReferences>
  <definedNames>
    <definedName name="DATA" localSheetId="0">#REF!</definedName>
    <definedName name="DATA">[1]DATA2558!#REF!</definedName>
    <definedName name="_xlnm.Print_Titles" localSheetId="1">'ข้อมูลจาก สป'!$C:$C,'ข้อมูลจาก สป'!$1:$5</definedName>
  </definedNames>
  <calcPr calcId="144525"/>
</workbook>
</file>

<file path=xl/calcChain.xml><?xml version="1.0" encoding="utf-8"?>
<calcChain xmlns="http://schemas.openxmlformats.org/spreadsheetml/2006/main">
  <c r="P78" i="2" l="1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S70" i="2" l="1"/>
  <c r="U70" i="2" s="1"/>
  <c r="S71" i="2"/>
  <c r="U71" i="2" s="1"/>
  <c r="S72" i="2"/>
  <c r="U72" i="2" s="1"/>
  <c r="S73" i="2"/>
  <c r="U73" i="2" s="1"/>
  <c r="S74" i="2"/>
  <c r="U74" i="2" s="1"/>
  <c r="S75" i="2"/>
  <c r="U75" i="2" s="1"/>
  <c r="S76" i="2"/>
  <c r="U76" i="2" s="1"/>
  <c r="S77" i="2"/>
  <c r="U77" i="2" s="1"/>
  <c r="S78" i="2"/>
  <c r="U78" i="2" s="1"/>
  <c r="T70" i="2"/>
  <c r="V70" i="2" s="1"/>
  <c r="T71" i="2"/>
  <c r="V71" i="2" s="1"/>
  <c r="T72" i="2"/>
  <c r="V72" i="2" s="1"/>
  <c r="T73" i="2"/>
  <c r="V73" i="2" s="1"/>
  <c r="T74" i="2"/>
  <c r="V74" i="2" s="1"/>
  <c r="T75" i="2"/>
  <c r="V75" i="2" s="1"/>
  <c r="T76" i="2"/>
  <c r="V76" i="2" s="1"/>
  <c r="T77" i="2"/>
  <c r="V77" i="2" s="1"/>
  <c r="T78" i="2"/>
  <c r="V78" i="2" s="1"/>
  <c r="M78" i="2"/>
  <c r="M77" i="2"/>
  <c r="M76" i="2"/>
  <c r="M75" i="2"/>
  <c r="M74" i="2"/>
  <c r="M73" i="2"/>
  <c r="M72" i="2"/>
  <c r="M71" i="2"/>
  <c r="M70" i="2"/>
  <c r="M69" i="2"/>
  <c r="O69" i="2" s="1"/>
  <c r="S69" i="2" s="1"/>
  <c r="U69" i="2" s="1"/>
  <c r="M68" i="2"/>
  <c r="O68" i="2" s="1"/>
  <c r="S68" i="2" s="1"/>
  <c r="U68" i="2" s="1"/>
  <c r="M67" i="2"/>
  <c r="O67" i="2" s="1"/>
  <c r="S67" i="2" s="1"/>
  <c r="U67" i="2" s="1"/>
  <c r="M66" i="2"/>
  <c r="O66" i="2" s="1"/>
  <c r="S66" i="2" s="1"/>
  <c r="U66" i="2" s="1"/>
  <c r="M65" i="2"/>
  <c r="O65" i="2" s="1"/>
  <c r="S65" i="2" s="1"/>
  <c r="U65" i="2" s="1"/>
  <c r="M64" i="2"/>
  <c r="O64" i="2" s="1"/>
  <c r="S64" i="2" s="1"/>
  <c r="U64" i="2" s="1"/>
  <c r="M63" i="2"/>
  <c r="O63" i="2" s="1"/>
  <c r="S63" i="2" s="1"/>
  <c r="U63" i="2" s="1"/>
  <c r="M62" i="2"/>
  <c r="O62" i="2" s="1"/>
  <c r="S62" i="2" s="1"/>
  <c r="U62" i="2" s="1"/>
  <c r="M61" i="2"/>
  <c r="O61" i="2" s="1"/>
  <c r="S61" i="2" s="1"/>
  <c r="U61" i="2" s="1"/>
  <c r="M60" i="2"/>
  <c r="O60" i="2" s="1"/>
  <c r="S60" i="2" s="1"/>
  <c r="U60" i="2" s="1"/>
  <c r="M59" i="2"/>
  <c r="O59" i="2" s="1"/>
  <c r="S59" i="2" s="1"/>
  <c r="U59" i="2" s="1"/>
  <c r="M58" i="2"/>
  <c r="O58" i="2" s="1"/>
  <c r="S58" i="2" s="1"/>
  <c r="U58" i="2" s="1"/>
  <c r="M57" i="2"/>
  <c r="O57" i="2" s="1"/>
  <c r="S57" i="2" s="1"/>
  <c r="U57" i="2" s="1"/>
  <c r="M56" i="2"/>
  <c r="O56" i="2" s="1"/>
  <c r="S56" i="2" s="1"/>
  <c r="U56" i="2" s="1"/>
  <c r="M55" i="2"/>
  <c r="O55" i="2" s="1"/>
  <c r="S55" i="2" s="1"/>
  <c r="U55" i="2" s="1"/>
  <c r="M54" i="2"/>
  <c r="O54" i="2" s="1"/>
  <c r="S54" i="2" s="1"/>
  <c r="U54" i="2" s="1"/>
  <c r="M53" i="2"/>
  <c r="O53" i="2" s="1"/>
  <c r="S53" i="2" s="1"/>
  <c r="U53" i="2" s="1"/>
  <c r="M52" i="2"/>
  <c r="O52" i="2" s="1"/>
  <c r="S52" i="2" s="1"/>
  <c r="U52" i="2" s="1"/>
  <c r="M51" i="2"/>
  <c r="O51" i="2" s="1"/>
  <c r="S51" i="2" s="1"/>
  <c r="U51" i="2" s="1"/>
  <c r="M50" i="2"/>
  <c r="O50" i="2" s="1"/>
  <c r="S50" i="2" s="1"/>
  <c r="U50" i="2" s="1"/>
  <c r="M49" i="2"/>
  <c r="O49" i="2" s="1"/>
  <c r="S49" i="2" s="1"/>
  <c r="U49" i="2" s="1"/>
  <c r="M48" i="2"/>
  <c r="O48" i="2" s="1"/>
  <c r="S48" i="2" s="1"/>
  <c r="U48" i="2" s="1"/>
  <c r="M47" i="2"/>
  <c r="O47" i="2" s="1"/>
  <c r="S47" i="2" s="1"/>
  <c r="U47" i="2" s="1"/>
  <c r="M46" i="2"/>
  <c r="O46" i="2" s="1"/>
  <c r="S46" i="2" s="1"/>
  <c r="U46" i="2" s="1"/>
  <c r="M45" i="2"/>
  <c r="O45" i="2" s="1"/>
  <c r="S45" i="2" s="1"/>
  <c r="U45" i="2" s="1"/>
  <c r="M44" i="2"/>
  <c r="O44" i="2" s="1"/>
  <c r="S44" i="2" s="1"/>
  <c r="U44" i="2" s="1"/>
  <c r="M43" i="2"/>
  <c r="O43" i="2" s="1"/>
  <c r="S43" i="2" s="1"/>
  <c r="U43" i="2" s="1"/>
  <c r="M42" i="2"/>
  <c r="O42" i="2" s="1"/>
  <c r="S42" i="2" s="1"/>
  <c r="U42" i="2" s="1"/>
  <c r="M41" i="2"/>
  <c r="O41" i="2" s="1"/>
  <c r="S41" i="2" s="1"/>
  <c r="U41" i="2" s="1"/>
  <c r="M40" i="2"/>
  <c r="O40" i="2" s="1"/>
  <c r="S40" i="2" s="1"/>
  <c r="U40" i="2" s="1"/>
  <c r="M39" i="2"/>
  <c r="O39" i="2" s="1"/>
  <c r="S39" i="2" s="1"/>
  <c r="U39" i="2" s="1"/>
  <c r="M38" i="2"/>
  <c r="O38" i="2" s="1"/>
  <c r="S38" i="2" s="1"/>
  <c r="U38" i="2" s="1"/>
  <c r="M37" i="2"/>
  <c r="O37" i="2" s="1"/>
  <c r="S37" i="2" s="1"/>
  <c r="U37" i="2" s="1"/>
  <c r="M36" i="2"/>
  <c r="O36" i="2" s="1"/>
  <c r="S36" i="2" s="1"/>
  <c r="U36" i="2" s="1"/>
  <c r="M35" i="2"/>
  <c r="O35" i="2" s="1"/>
  <c r="S35" i="2" s="1"/>
  <c r="U35" i="2" s="1"/>
  <c r="M34" i="2"/>
  <c r="O34" i="2" s="1"/>
  <c r="S34" i="2" s="1"/>
  <c r="U34" i="2" s="1"/>
  <c r="M33" i="2"/>
  <c r="O33" i="2" s="1"/>
  <c r="S33" i="2" s="1"/>
  <c r="U33" i="2" s="1"/>
  <c r="M32" i="2"/>
  <c r="O32" i="2" s="1"/>
  <c r="S32" i="2" s="1"/>
  <c r="U32" i="2" s="1"/>
  <c r="M31" i="2"/>
  <c r="O31" i="2" s="1"/>
  <c r="S31" i="2" s="1"/>
  <c r="U31" i="2" s="1"/>
  <c r="M30" i="2"/>
  <c r="O30" i="2" s="1"/>
  <c r="S30" i="2" s="1"/>
  <c r="U30" i="2" s="1"/>
  <c r="M29" i="2"/>
  <c r="O29" i="2" s="1"/>
  <c r="S29" i="2" s="1"/>
  <c r="U29" i="2" s="1"/>
  <c r="M28" i="2"/>
  <c r="O28" i="2" s="1"/>
  <c r="S28" i="2" s="1"/>
  <c r="U28" i="2" s="1"/>
  <c r="M27" i="2"/>
  <c r="O27" i="2" s="1"/>
  <c r="S27" i="2" s="1"/>
  <c r="U27" i="2" s="1"/>
  <c r="M26" i="2"/>
  <c r="O26" i="2" s="1"/>
  <c r="S26" i="2" s="1"/>
  <c r="U26" i="2" s="1"/>
  <c r="M25" i="2"/>
  <c r="O25" i="2" s="1"/>
  <c r="S25" i="2" s="1"/>
  <c r="U25" i="2" s="1"/>
  <c r="M24" i="2"/>
  <c r="O24" i="2" s="1"/>
  <c r="S24" i="2" s="1"/>
  <c r="U24" i="2" s="1"/>
  <c r="M23" i="2"/>
  <c r="O23" i="2" s="1"/>
  <c r="S23" i="2" s="1"/>
  <c r="U23" i="2" s="1"/>
  <c r="M22" i="2"/>
  <c r="O22" i="2" s="1"/>
  <c r="S22" i="2" s="1"/>
  <c r="U22" i="2" s="1"/>
  <c r="M21" i="2"/>
  <c r="O21" i="2" s="1"/>
  <c r="S21" i="2" s="1"/>
  <c r="U21" i="2" s="1"/>
  <c r="M20" i="2"/>
  <c r="O20" i="2" s="1"/>
  <c r="S20" i="2" s="1"/>
  <c r="U20" i="2" s="1"/>
  <c r="M19" i="2"/>
  <c r="O19" i="2" s="1"/>
  <c r="S19" i="2" s="1"/>
  <c r="U19" i="2" s="1"/>
  <c r="M18" i="2"/>
  <c r="O18" i="2" s="1"/>
  <c r="S18" i="2" s="1"/>
  <c r="U18" i="2" s="1"/>
  <c r="M17" i="2"/>
  <c r="O17" i="2" s="1"/>
  <c r="S17" i="2" s="1"/>
  <c r="U17" i="2" s="1"/>
  <c r="M16" i="2"/>
  <c r="O16" i="2" s="1"/>
  <c r="S16" i="2" s="1"/>
  <c r="U16" i="2" s="1"/>
  <c r="M15" i="2"/>
  <c r="O15" i="2" s="1"/>
  <c r="S15" i="2" s="1"/>
  <c r="U15" i="2" s="1"/>
  <c r="M14" i="2"/>
  <c r="O14" i="2" s="1"/>
  <c r="S14" i="2" s="1"/>
  <c r="U14" i="2" s="1"/>
  <c r="M13" i="2"/>
  <c r="O13" i="2" s="1"/>
  <c r="S13" i="2" s="1"/>
  <c r="U13" i="2" s="1"/>
  <c r="M12" i="2"/>
  <c r="O12" i="2" s="1"/>
  <c r="S12" i="2" s="1"/>
  <c r="U12" i="2" s="1"/>
  <c r="M11" i="2"/>
  <c r="O11" i="2" s="1"/>
  <c r="S11" i="2" s="1"/>
  <c r="U11" i="2" s="1"/>
  <c r="M10" i="2"/>
  <c r="O10" i="2" s="1"/>
  <c r="S10" i="2" s="1"/>
  <c r="U10" i="2" s="1"/>
  <c r="M9" i="2"/>
  <c r="O9" i="2" s="1"/>
  <c r="S9" i="2" s="1"/>
  <c r="U9" i="2" s="1"/>
  <c r="M8" i="2"/>
  <c r="O8" i="2" s="1"/>
  <c r="S8" i="2" s="1"/>
  <c r="U8" i="2" s="1"/>
  <c r="M7" i="2"/>
  <c r="O7" i="2" s="1"/>
  <c r="S7" i="2" s="1"/>
  <c r="U7" i="2" s="1"/>
  <c r="M6" i="2"/>
  <c r="N6" i="2"/>
  <c r="N7" i="2"/>
  <c r="P7" i="2" s="1"/>
  <c r="T7" i="2" s="1"/>
  <c r="V7" i="2" s="1"/>
  <c r="N8" i="2"/>
  <c r="P8" i="2" s="1"/>
  <c r="T8" i="2" s="1"/>
  <c r="V8" i="2" s="1"/>
  <c r="N9" i="2"/>
  <c r="P9" i="2" s="1"/>
  <c r="T9" i="2" s="1"/>
  <c r="V9" i="2" s="1"/>
  <c r="N10" i="2"/>
  <c r="P10" i="2" s="1"/>
  <c r="T10" i="2" s="1"/>
  <c r="V10" i="2" s="1"/>
  <c r="N11" i="2"/>
  <c r="P11" i="2" s="1"/>
  <c r="T11" i="2" s="1"/>
  <c r="V11" i="2" s="1"/>
  <c r="N12" i="2"/>
  <c r="P12" i="2" s="1"/>
  <c r="T12" i="2" s="1"/>
  <c r="V12" i="2" s="1"/>
  <c r="N13" i="2"/>
  <c r="P13" i="2" s="1"/>
  <c r="T13" i="2" s="1"/>
  <c r="V13" i="2" s="1"/>
  <c r="N14" i="2"/>
  <c r="P14" i="2" s="1"/>
  <c r="T14" i="2" s="1"/>
  <c r="V14" i="2" s="1"/>
  <c r="N15" i="2"/>
  <c r="P15" i="2" s="1"/>
  <c r="T15" i="2" s="1"/>
  <c r="V15" i="2" s="1"/>
  <c r="N16" i="2"/>
  <c r="P16" i="2" s="1"/>
  <c r="T16" i="2" s="1"/>
  <c r="V16" i="2" s="1"/>
  <c r="N17" i="2"/>
  <c r="P17" i="2" s="1"/>
  <c r="T17" i="2" s="1"/>
  <c r="V17" i="2" s="1"/>
  <c r="N18" i="2"/>
  <c r="P18" i="2" s="1"/>
  <c r="T18" i="2" s="1"/>
  <c r="V18" i="2" s="1"/>
  <c r="N19" i="2"/>
  <c r="P19" i="2" s="1"/>
  <c r="T19" i="2" s="1"/>
  <c r="V19" i="2" s="1"/>
  <c r="N20" i="2"/>
  <c r="P20" i="2" s="1"/>
  <c r="T20" i="2" s="1"/>
  <c r="V20" i="2" s="1"/>
  <c r="N21" i="2"/>
  <c r="P21" i="2" s="1"/>
  <c r="T21" i="2" s="1"/>
  <c r="V21" i="2" s="1"/>
  <c r="N22" i="2"/>
  <c r="P22" i="2" s="1"/>
  <c r="T22" i="2" s="1"/>
  <c r="V22" i="2" s="1"/>
  <c r="N23" i="2"/>
  <c r="P23" i="2" s="1"/>
  <c r="T23" i="2" s="1"/>
  <c r="V23" i="2" s="1"/>
  <c r="N24" i="2"/>
  <c r="P24" i="2" s="1"/>
  <c r="T24" i="2" s="1"/>
  <c r="V24" i="2" s="1"/>
  <c r="N25" i="2"/>
  <c r="P25" i="2" s="1"/>
  <c r="T25" i="2" s="1"/>
  <c r="V25" i="2" s="1"/>
  <c r="N26" i="2"/>
  <c r="P26" i="2" s="1"/>
  <c r="T26" i="2" s="1"/>
  <c r="V26" i="2" s="1"/>
  <c r="N27" i="2"/>
  <c r="P27" i="2" s="1"/>
  <c r="T27" i="2" s="1"/>
  <c r="V27" i="2" s="1"/>
  <c r="N28" i="2"/>
  <c r="P28" i="2" s="1"/>
  <c r="T28" i="2" s="1"/>
  <c r="V28" i="2" s="1"/>
  <c r="N29" i="2"/>
  <c r="P29" i="2" s="1"/>
  <c r="T29" i="2" s="1"/>
  <c r="V29" i="2" s="1"/>
  <c r="N30" i="2"/>
  <c r="P30" i="2" s="1"/>
  <c r="T30" i="2" s="1"/>
  <c r="V30" i="2" s="1"/>
  <c r="N31" i="2"/>
  <c r="P31" i="2" s="1"/>
  <c r="T31" i="2" s="1"/>
  <c r="V31" i="2" s="1"/>
  <c r="N32" i="2"/>
  <c r="P32" i="2" s="1"/>
  <c r="T32" i="2" s="1"/>
  <c r="V32" i="2" s="1"/>
  <c r="N33" i="2"/>
  <c r="P33" i="2" s="1"/>
  <c r="T33" i="2" s="1"/>
  <c r="V33" i="2" s="1"/>
  <c r="N34" i="2"/>
  <c r="P34" i="2" s="1"/>
  <c r="T34" i="2" s="1"/>
  <c r="V34" i="2" s="1"/>
  <c r="N35" i="2"/>
  <c r="P35" i="2" s="1"/>
  <c r="T35" i="2" s="1"/>
  <c r="V35" i="2" s="1"/>
  <c r="N36" i="2"/>
  <c r="P36" i="2" s="1"/>
  <c r="T36" i="2" s="1"/>
  <c r="V36" i="2" s="1"/>
  <c r="N37" i="2"/>
  <c r="P37" i="2" s="1"/>
  <c r="T37" i="2" s="1"/>
  <c r="V37" i="2" s="1"/>
  <c r="N38" i="2"/>
  <c r="P38" i="2" s="1"/>
  <c r="T38" i="2" s="1"/>
  <c r="V38" i="2" s="1"/>
  <c r="N39" i="2"/>
  <c r="P39" i="2" s="1"/>
  <c r="T39" i="2" s="1"/>
  <c r="V39" i="2" s="1"/>
  <c r="N40" i="2"/>
  <c r="P40" i="2" s="1"/>
  <c r="T40" i="2" s="1"/>
  <c r="V40" i="2" s="1"/>
  <c r="N41" i="2"/>
  <c r="P41" i="2" s="1"/>
  <c r="T41" i="2" s="1"/>
  <c r="V41" i="2" s="1"/>
  <c r="N42" i="2"/>
  <c r="P42" i="2" s="1"/>
  <c r="T42" i="2" s="1"/>
  <c r="V42" i="2" s="1"/>
  <c r="N43" i="2"/>
  <c r="P43" i="2" s="1"/>
  <c r="T43" i="2" s="1"/>
  <c r="V43" i="2" s="1"/>
  <c r="N44" i="2"/>
  <c r="P44" i="2" s="1"/>
  <c r="T44" i="2" s="1"/>
  <c r="V44" i="2" s="1"/>
  <c r="N45" i="2"/>
  <c r="P45" i="2" s="1"/>
  <c r="T45" i="2" s="1"/>
  <c r="V45" i="2" s="1"/>
  <c r="N46" i="2"/>
  <c r="P46" i="2" s="1"/>
  <c r="T46" i="2" s="1"/>
  <c r="V46" i="2" s="1"/>
  <c r="N47" i="2"/>
  <c r="P47" i="2" s="1"/>
  <c r="T47" i="2" s="1"/>
  <c r="V47" i="2" s="1"/>
  <c r="N48" i="2"/>
  <c r="P48" i="2" s="1"/>
  <c r="T48" i="2" s="1"/>
  <c r="V48" i="2" s="1"/>
  <c r="N49" i="2"/>
  <c r="P49" i="2" s="1"/>
  <c r="T49" i="2" s="1"/>
  <c r="V49" i="2" s="1"/>
  <c r="N50" i="2"/>
  <c r="P50" i="2" s="1"/>
  <c r="T50" i="2" s="1"/>
  <c r="V50" i="2" s="1"/>
  <c r="N51" i="2"/>
  <c r="P51" i="2" s="1"/>
  <c r="T51" i="2" s="1"/>
  <c r="V51" i="2" s="1"/>
  <c r="N52" i="2"/>
  <c r="P52" i="2" s="1"/>
  <c r="T52" i="2" s="1"/>
  <c r="V52" i="2" s="1"/>
  <c r="N53" i="2"/>
  <c r="P53" i="2" s="1"/>
  <c r="T53" i="2" s="1"/>
  <c r="V53" i="2" s="1"/>
  <c r="N54" i="2"/>
  <c r="P54" i="2" s="1"/>
  <c r="T54" i="2" s="1"/>
  <c r="V54" i="2" s="1"/>
  <c r="N55" i="2"/>
  <c r="P55" i="2" s="1"/>
  <c r="T55" i="2" s="1"/>
  <c r="V55" i="2" s="1"/>
  <c r="N56" i="2"/>
  <c r="P56" i="2" s="1"/>
  <c r="T56" i="2" s="1"/>
  <c r="V56" i="2" s="1"/>
  <c r="N57" i="2"/>
  <c r="P57" i="2" s="1"/>
  <c r="T57" i="2" s="1"/>
  <c r="V57" i="2" s="1"/>
  <c r="N58" i="2"/>
  <c r="P58" i="2" s="1"/>
  <c r="T58" i="2" s="1"/>
  <c r="V58" i="2" s="1"/>
  <c r="N59" i="2"/>
  <c r="P59" i="2" s="1"/>
  <c r="T59" i="2" s="1"/>
  <c r="V59" i="2" s="1"/>
  <c r="N60" i="2"/>
  <c r="P60" i="2" s="1"/>
  <c r="T60" i="2" s="1"/>
  <c r="V60" i="2" s="1"/>
  <c r="N61" i="2"/>
  <c r="P61" i="2" s="1"/>
  <c r="T61" i="2" s="1"/>
  <c r="V61" i="2" s="1"/>
  <c r="N62" i="2"/>
  <c r="P62" i="2" s="1"/>
  <c r="T62" i="2" s="1"/>
  <c r="V62" i="2" s="1"/>
  <c r="N63" i="2"/>
  <c r="P63" i="2" s="1"/>
  <c r="T63" i="2" s="1"/>
  <c r="V63" i="2" s="1"/>
  <c r="N64" i="2"/>
  <c r="P64" i="2" s="1"/>
  <c r="T64" i="2" s="1"/>
  <c r="V64" i="2" s="1"/>
  <c r="N65" i="2"/>
  <c r="P65" i="2" s="1"/>
  <c r="T65" i="2" s="1"/>
  <c r="V65" i="2" s="1"/>
  <c r="N66" i="2"/>
  <c r="P66" i="2" s="1"/>
  <c r="T66" i="2" s="1"/>
  <c r="V66" i="2" s="1"/>
  <c r="N67" i="2"/>
  <c r="P67" i="2" s="1"/>
  <c r="T67" i="2" s="1"/>
  <c r="V67" i="2" s="1"/>
  <c r="N68" i="2"/>
  <c r="P68" i="2" s="1"/>
  <c r="T68" i="2" s="1"/>
  <c r="V68" i="2" s="1"/>
  <c r="N69" i="2"/>
  <c r="P69" i="2" s="1"/>
  <c r="T69" i="2" s="1"/>
  <c r="V69" i="2" s="1"/>
  <c r="N70" i="2"/>
  <c r="N71" i="2"/>
  <c r="N72" i="2"/>
  <c r="N73" i="2"/>
  <c r="N74" i="2"/>
  <c r="N75" i="2"/>
  <c r="N76" i="2"/>
  <c r="N77" i="2"/>
  <c r="N78" i="2"/>
  <c r="N79" i="2" l="1"/>
  <c r="P6" i="2"/>
  <c r="O6" i="2"/>
  <c r="M79" i="2"/>
  <c r="W78" i="2"/>
  <c r="X78" i="2" s="1"/>
  <c r="W76" i="2"/>
  <c r="X76" i="2" s="1"/>
  <c r="W74" i="2"/>
  <c r="X74" i="2" s="1"/>
  <c r="W72" i="2"/>
  <c r="X72" i="2" s="1"/>
  <c r="W70" i="2"/>
  <c r="X70" i="2" s="1"/>
  <c r="W68" i="2"/>
  <c r="X68" i="2" s="1"/>
  <c r="W66" i="2"/>
  <c r="X66" i="2" s="1"/>
  <c r="W64" i="2"/>
  <c r="X64" i="2" s="1"/>
  <c r="W62" i="2"/>
  <c r="X62" i="2" s="1"/>
  <c r="W60" i="2"/>
  <c r="X60" i="2" s="1"/>
  <c r="W58" i="2"/>
  <c r="X58" i="2" s="1"/>
  <c r="W56" i="2"/>
  <c r="X56" i="2" s="1"/>
  <c r="W54" i="2"/>
  <c r="X54" i="2" s="1"/>
  <c r="W52" i="2"/>
  <c r="X52" i="2" s="1"/>
  <c r="W50" i="2"/>
  <c r="X50" i="2" s="1"/>
  <c r="W48" i="2"/>
  <c r="X48" i="2" s="1"/>
  <c r="W46" i="2"/>
  <c r="X46" i="2" s="1"/>
  <c r="W44" i="2"/>
  <c r="X44" i="2" s="1"/>
  <c r="W42" i="2"/>
  <c r="X42" i="2" s="1"/>
  <c r="W40" i="2"/>
  <c r="X40" i="2" s="1"/>
  <c r="W38" i="2"/>
  <c r="X38" i="2" s="1"/>
  <c r="W36" i="2"/>
  <c r="X36" i="2" s="1"/>
  <c r="W34" i="2"/>
  <c r="X34" i="2" s="1"/>
  <c r="W32" i="2"/>
  <c r="X32" i="2" s="1"/>
  <c r="W30" i="2"/>
  <c r="X30" i="2" s="1"/>
  <c r="W28" i="2"/>
  <c r="X28" i="2" s="1"/>
  <c r="W26" i="2"/>
  <c r="X26" i="2" s="1"/>
  <c r="W24" i="2"/>
  <c r="X24" i="2" s="1"/>
  <c r="W22" i="2"/>
  <c r="X22" i="2" s="1"/>
  <c r="W20" i="2"/>
  <c r="X20" i="2" s="1"/>
  <c r="W18" i="2"/>
  <c r="X18" i="2" s="1"/>
  <c r="W16" i="2"/>
  <c r="X16" i="2" s="1"/>
  <c r="W14" i="2"/>
  <c r="X14" i="2" s="1"/>
  <c r="W12" i="2"/>
  <c r="X12" i="2" s="1"/>
  <c r="W10" i="2"/>
  <c r="X10" i="2" s="1"/>
  <c r="W8" i="2"/>
  <c r="X8" i="2" s="1"/>
  <c r="W77" i="2"/>
  <c r="X77" i="2" s="1"/>
  <c r="W75" i="2"/>
  <c r="X75" i="2" s="1"/>
  <c r="W73" i="2"/>
  <c r="X73" i="2" s="1"/>
  <c r="W71" i="2"/>
  <c r="X71" i="2" s="1"/>
  <c r="W69" i="2"/>
  <c r="X69" i="2" s="1"/>
  <c r="W67" i="2"/>
  <c r="X67" i="2" s="1"/>
  <c r="W65" i="2"/>
  <c r="X65" i="2" s="1"/>
  <c r="W63" i="2"/>
  <c r="X63" i="2" s="1"/>
  <c r="W61" i="2"/>
  <c r="X61" i="2" s="1"/>
  <c r="W59" i="2"/>
  <c r="X59" i="2" s="1"/>
  <c r="W57" i="2"/>
  <c r="X57" i="2" s="1"/>
  <c r="W55" i="2"/>
  <c r="X55" i="2" s="1"/>
  <c r="W53" i="2"/>
  <c r="X53" i="2" s="1"/>
  <c r="W51" i="2"/>
  <c r="X51" i="2" s="1"/>
  <c r="W49" i="2"/>
  <c r="X49" i="2" s="1"/>
  <c r="W47" i="2"/>
  <c r="X47" i="2" s="1"/>
  <c r="W45" i="2"/>
  <c r="X45" i="2" s="1"/>
  <c r="W43" i="2"/>
  <c r="X43" i="2" s="1"/>
  <c r="W41" i="2"/>
  <c r="X41" i="2" s="1"/>
  <c r="W39" i="2"/>
  <c r="X39" i="2" s="1"/>
  <c r="W37" i="2"/>
  <c r="X37" i="2" s="1"/>
  <c r="W35" i="2"/>
  <c r="X35" i="2" s="1"/>
  <c r="W33" i="2"/>
  <c r="X33" i="2" s="1"/>
  <c r="W31" i="2"/>
  <c r="X31" i="2" s="1"/>
  <c r="W29" i="2"/>
  <c r="X29" i="2" s="1"/>
  <c r="W27" i="2"/>
  <c r="X27" i="2" s="1"/>
  <c r="W25" i="2"/>
  <c r="X25" i="2" s="1"/>
  <c r="W23" i="2"/>
  <c r="X23" i="2" s="1"/>
  <c r="W21" i="2"/>
  <c r="X21" i="2" s="1"/>
  <c r="W19" i="2"/>
  <c r="X19" i="2" s="1"/>
  <c r="W17" i="2"/>
  <c r="X17" i="2" s="1"/>
  <c r="W15" i="2"/>
  <c r="X15" i="2" s="1"/>
  <c r="W13" i="2"/>
  <c r="X13" i="2" s="1"/>
  <c r="W11" i="2"/>
  <c r="X11" i="2" s="1"/>
  <c r="W9" i="2"/>
  <c r="X9" i="2" s="1"/>
  <c r="W7" i="2"/>
  <c r="X7" i="2" s="1"/>
  <c r="P79" i="2" l="1"/>
  <c r="T6" i="2"/>
  <c r="V6" i="2" s="1"/>
  <c r="V79" i="2" s="1"/>
  <c r="O79" i="2"/>
  <c r="S6" i="2"/>
  <c r="U6" i="2" s="1"/>
  <c r="U79" i="2" l="1"/>
  <c r="W6" i="2"/>
  <c r="X6" i="2" l="1"/>
  <c r="W79" i="2"/>
  <c r="X79" i="2" s="1"/>
</calcChain>
</file>

<file path=xl/sharedStrings.xml><?xml version="1.0" encoding="utf-8"?>
<sst xmlns="http://schemas.openxmlformats.org/spreadsheetml/2006/main" count="281" uniqueCount="197">
  <si>
    <t>รายได้</t>
  </si>
  <si>
    <t>ค่าใช้จ่าย</t>
  </si>
  <si>
    <t xml:space="preserve"> เขต</t>
  </si>
  <si>
    <t>จังหวัด</t>
  </si>
  <si>
    <t>โรงพยาบาล</t>
  </si>
  <si>
    <t>ผลการดำเนินงานจริง(รวมรายได้)</t>
  </si>
  <si>
    <t>ผลต่าง(%)(รวมรายได้)</t>
  </si>
  <si>
    <t>สมุทรปราการ</t>
  </si>
  <si>
    <t>โรงพยาบาลสมุทรปราการ</t>
  </si>
  <si>
    <t>โรงพยาบาลบางบ่อ</t>
  </si>
  <si>
    <t>โรงพยาบาลบางพลี</t>
  </si>
  <si>
    <t>โรงพยาบาลบางจาก</t>
  </si>
  <si>
    <t>โรงพยาบาลพระสมุทรเจดีย์</t>
  </si>
  <si>
    <t>โรงพยาบาลบางเสาธง</t>
  </si>
  <si>
    <t>ชลบุรี</t>
  </si>
  <si>
    <t>โรงพยาบาลชลบุรี</t>
  </si>
  <si>
    <t>โรงพยาบาลบ้านบึง</t>
  </si>
  <si>
    <t>โรงพยาบาลหนองใหญ่</t>
  </si>
  <si>
    <t>โรงพยาบาลบางละมุง</t>
  </si>
  <si>
    <t>โรงพยาบาลวัดญาณสังวราราม</t>
  </si>
  <si>
    <t>โรงพยาบาลพานทอง</t>
  </si>
  <si>
    <t>โรงพยาบาลพนัสนิคม</t>
  </si>
  <si>
    <t>โรงพยาบาลแหลมฉบัง</t>
  </si>
  <si>
    <t>โรงพยาบาลเกาะสีชัง</t>
  </si>
  <si>
    <t>โรงพยาบาลสัตหีบกม10</t>
  </si>
  <si>
    <t>โรงพยาบาลบ่อทอง</t>
  </si>
  <si>
    <t>โรงพยาบาลเกาะจันทร์</t>
  </si>
  <si>
    <t>ระยอง</t>
  </si>
  <si>
    <t>โรงพยาบาลระยอง</t>
  </si>
  <si>
    <t>โรงพยาบาลเฉลิมพระเกียรติสมเด็จพระเทพรัตนราชสุดาฯ สยามบรมราชกุมารี ระยอง</t>
  </si>
  <si>
    <t>โรงพยาบาลบ้านฉาง</t>
  </si>
  <si>
    <t>โรงพยาบาลแกลง</t>
  </si>
  <si>
    <t>โรงพยาบาลวังจันทร์</t>
  </si>
  <si>
    <t>โรงพยาบาลบ้านค่าย</t>
  </si>
  <si>
    <t>โรงพยาบาลปลวกแดง</t>
  </si>
  <si>
    <t>โรงพยาบาลเขาชะเมา เฉลิมพระเกียรติ 80 พรรษา</t>
  </si>
  <si>
    <t>โรงพยาบาลนิคมพัฒนา</t>
  </si>
  <si>
    <t>จันทบุรี</t>
  </si>
  <si>
    <t>โรงพยาบาลพระปกเกล้า</t>
  </si>
  <si>
    <t>โรงพยาบาลขลุง</t>
  </si>
  <si>
    <t>โรงพยาบาลท่าใหม่</t>
  </si>
  <si>
    <t>โรงพยาบาลเขาสุกิม</t>
  </si>
  <si>
    <t>โรงพยาบาลสองพี่น้อง</t>
  </si>
  <si>
    <t>โรงพยาบาลโป่งน้ำร้อน</t>
  </si>
  <si>
    <t>โรงพยาบาลมะขาม</t>
  </si>
  <si>
    <t>โรงพยาบาลแหลมสิงห์</t>
  </si>
  <si>
    <t>โรงพยาบาลสอยดาว</t>
  </si>
  <si>
    <t>โรงพยาบาลแก่งหางแมว</t>
  </si>
  <si>
    <t>โรงพยาบาลนายายอาม</t>
  </si>
  <si>
    <t>โรงพยาบาลเขาคิชฌกูฏ</t>
  </si>
  <si>
    <t>ตราด</t>
  </si>
  <si>
    <t>โรงพยาบาลตราด</t>
  </si>
  <si>
    <t>โรงพยาบาลคลองใหญ่</t>
  </si>
  <si>
    <t>โรงพยาบาลเขาสมิง</t>
  </si>
  <si>
    <t>โรงพยาบาลบ่อไร่</t>
  </si>
  <si>
    <t>โรงพยาบาลแหลมงอบ</t>
  </si>
  <si>
    <t>โรงพยาบาลเกาะกูด</t>
  </si>
  <si>
    <t>โรงพยาบาลเกาะช้าง</t>
  </si>
  <si>
    <t>ฉะเชิงเทรา</t>
  </si>
  <si>
    <t xml:space="preserve"> โรงพยาบาลพุทธโสธร</t>
  </si>
  <si>
    <t>โรงพยาบาลท่าตะเกียบ</t>
  </si>
  <si>
    <t>โรงพยาบาลบางคล้า</t>
  </si>
  <si>
    <t>โรงพยาบาลบางน้ำเปรี้ยว</t>
  </si>
  <si>
    <t>โรงพยาบาลบางปะกง</t>
  </si>
  <si>
    <t>โรงพยาบาลบ้านโพธิ์</t>
  </si>
  <si>
    <t>โรงพยาบาลพนมสารคาม</t>
  </si>
  <si>
    <t>โรงพยาบาลสนามชัยเขต</t>
  </si>
  <si>
    <t>โรงพยาบาลแปลงยาว</t>
  </si>
  <si>
    <t>โรงพยาบาลราชสาส์น</t>
  </si>
  <si>
    <t>โรงพยาบาลคลองเขื่อน</t>
  </si>
  <si>
    <t>ปราจีนบุรี</t>
  </si>
  <si>
    <t>โรงพยาบาลเจ้าพระยาอภัยภูเบศร</t>
  </si>
  <si>
    <t>โรงพยาบาลกบินทร์บุรี</t>
  </si>
  <si>
    <t>โรงพยาบาลนาดี</t>
  </si>
  <si>
    <t>โรงพยาบาลบ้านสร้าง</t>
  </si>
  <si>
    <t>โรงพยาบาลประจันตคาม</t>
  </si>
  <si>
    <t>โรงพยาบาลศรีมหาโพธิ</t>
  </si>
  <si>
    <t>โรงพยาบาลศรีมโหสถ</t>
  </si>
  <si>
    <t>สระแก้ว</t>
  </si>
  <si>
    <t>โรงพยาบาลสมเด็จพระยุพราชสระแก้ว</t>
  </si>
  <si>
    <t>โรงพยาบาลคลองหาด</t>
  </si>
  <si>
    <t>โรงพยาบาลตาพระยา</t>
  </si>
  <si>
    <t>โรงพยาบาลวังน้ำเย็น</t>
  </si>
  <si>
    <t>โรงพยาบาลวัฒนานคร</t>
  </si>
  <si>
    <t>โรงพยาบาลอรัญประเทศ</t>
  </si>
  <si>
    <t>โรงพยาบาลเขาฉกรรจ์</t>
  </si>
  <si>
    <t>โรงพยาบาลวังสมบูรณ์</t>
  </si>
  <si>
    <t>โรงพยาบาลโคกสูง</t>
  </si>
  <si>
    <t xml:space="preserve"> Planfinหน่วยบริการ</t>
  </si>
  <si>
    <t>ผลการดำเนินงานจริง</t>
  </si>
  <si>
    <t>ผลต่าง(บาท)</t>
  </si>
  <si>
    <t xml:space="preserve"> Planfin หน่วยบริการ</t>
  </si>
  <si>
    <t>ผลต่าง(%)</t>
  </si>
  <si>
    <t>ค่าเฉลี่ย</t>
  </si>
  <si>
    <t>รายได้จริง/เดือน</t>
  </si>
  <si>
    <t>ค่าใช้จ่ายจริง/เดือน</t>
  </si>
  <si>
    <r>
      <t xml:space="preserve">รายงานการบริหารกำกับแผนรายหน่วยบริการ PlanFin </t>
    </r>
    <r>
      <rPr>
        <b/>
        <sz val="14"/>
        <color rgb="FF0662BD"/>
        <rFont val="Tahoma"/>
        <family val="2"/>
        <charset val="222"/>
        <scheme val="minor"/>
      </rPr>
      <t xml:space="preserve">เดือน สิงหาคม 2561 </t>
    </r>
  </si>
  <si>
    <t>เพื่อประกอบในการประมาณการจัดทำแผนปี 2562</t>
  </si>
  <si>
    <t>11 เดือน</t>
  </si>
  <si>
    <t>กรอก % ตัวเลขแล้วให้</t>
  </si>
  <si>
    <t>หาเหตุผลสนับสนุนสมมติฐาน % Growth</t>
  </si>
  <si>
    <t>ปี 2561 ประมาณการ 12 เดือน</t>
  </si>
  <si>
    <t xml:space="preserve"> % Growth ปี 62/61</t>
  </si>
  <si>
    <t>ประมาณการแผนปี 2562</t>
  </si>
  <si>
    <t xml:space="preserve"> ประมาณการ</t>
  </si>
  <si>
    <t xml:space="preserve"> % Growth</t>
  </si>
  <si>
    <t xml:space="preserve">  Growth</t>
  </si>
  <si>
    <t xml:space="preserve"> Comment</t>
  </si>
  <si>
    <t>รายได้จริง 12 เดือน</t>
  </si>
  <si>
    <t>ค่าใช้จ่าย 12 เดือน</t>
  </si>
  <si>
    <t>รายจ่าย</t>
  </si>
  <si>
    <t>เกินดุล/สมดุล/ขาดดุล</t>
  </si>
  <si>
    <t>รหัสรายการ</t>
  </si>
  <si>
    <t>รายการ</t>
  </si>
  <si>
    <t>รพท.สมเด็จพระยุพราช สระแก้ว</t>
  </si>
  <si>
    <t>รพช.คลองหาด</t>
  </si>
  <si>
    <t>รพช.ตาพระยา</t>
  </si>
  <si>
    <t>รพช.วังน้ำเย็น</t>
  </si>
  <si>
    <t>รพช.วัฒนานคร</t>
  </si>
  <si>
    <t>รพท.อรัญประเทศ</t>
  </si>
  <si>
    <t>รพช.เขาฉกรรจ์</t>
  </si>
  <si>
    <t>รพช.วังสมบูรณ์</t>
  </si>
  <si>
    <t>รพช.โคกสูง</t>
  </si>
  <si>
    <t>P04</t>
  </si>
  <si>
    <t>รายได้ UC</t>
  </si>
  <si>
    <t>P05</t>
  </si>
  <si>
    <t>รายได้จาก EMS</t>
  </si>
  <si>
    <t>P06</t>
  </si>
  <si>
    <t>รายได้ค่ารักษาเบิกต้นสังกัด</t>
  </si>
  <si>
    <t>P061</t>
  </si>
  <si>
    <t>รายได้ค่ารักษา อปท.</t>
  </si>
  <si>
    <t>P07</t>
  </si>
  <si>
    <t>รายได้ค่ารักษาเบิกจ่ายตรงกรมบัญชีกลาง</t>
  </si>
  <si>
    <t>P08</t>
  </si>
  <si>
    <t>รายได้ประกันสังคม</t>
  </si>
  <si>
    <t>P09</t>
  </si>
  <si>
    <t>รายได้แรงงานต่างด้าว</t>
  </si>
  <si>
    <t>P10</t>
  </si>
  <si>
    <t>รายได้ค่ารักษาและบริการอื่น ๆ</t>
  </si>
  <si>
    <t>P11</t>
  </si>
  <si>
    <t>รายได้งบประมาณส่วนบุคลากร</t>
  </si>
  <si>
    <t>P12</t>
  </si>
  <si>
    <t>รายได้อื่น</t>
  </si>
  <si>
    <t>P13</t>
  </si>
  <si>
    <t>รายได้งบลงทุน</t>
  </si>
  <si>
    <t>P13S</t>
  </si>
  <si>
    <t>รวมรายได้</t>
  </si>
  <si>
    <t>รวมรายได้ (ไม่รวมงบลงทุน)</t>
  </si>
  <si>
    <t>P14</t>
  </si>
  <si>
    <t>ต้นทุนยา</t>
  </si>
  <si>
    <t>P15</t>
  </si>
  <si>
    <t>ต้นทุนเวชภัณฑ์มิใช่ยาและวัสดุการแพทย์</t>
  </si>
  <si>
    <t>P151</t>
  </si>
  <si>
    <t>ต้นทุนวัสดุทันตกรรม</t>
  </si>
  <si>
    <t>P16</t>
  </si>
  <si>
    <t>ต้นทุนวัสดุวิทยาศาสตร์การแพทย์</t>
  </si>
  <si>
    <t>P17</t>
  </si>
  <si>
    <t>เงินเดือนและค่าจ้างประจำ</t>
  </si>
  <si>
    <t>P18</t>
  </si>
  <si>
    <t>ค่าจ้างชั่วคราว</t>
  </si>
  <si>
    <t>P19</t>
  </si>
  <si>
    <t>ค่าตอบแทน</t>
  </si>
  <si>
    <t>P20</t>
  </si>
  <si>
    <t>ค่าใช้จ่ายบุคลากรอื่น</t>
  </si>
  <si>
    <t>P21</t>
  </si>
  <si>
    <t>ค่าใช้สอย</t>
  </si>
  <si>
    <t>P22</t>
  </si>
  <si>
    <t>ค่าสาธารณูปโภค</t>
  </si>
  <si>
    <t>P23</t>
  </si>
  <si>
    <t>วัสดุใช้ไป</t>
  </si>
  <si>
    <t>P24</t>
  </si>
  <si>
    <t>ค่าเสื่อมราคาและค่าตัดจำหน่าย</t>
  </si>
  <si>
    <t>P241</t>
  </si>
  <si>
    <t>หนี้สูญและสงสัยจะสูญ</t>
  </si>
  <si>
    <t>P25</t>
  </si>
  <si>
    <t>ค่าใช้จ่ายอื่น</t>
  </si>
  <si>
    <t>P26S</t>
  </si>
  <si>
    <t>รวมค่าใช้จ่าย</t>
  </si>
  <si>
    <t>รวมค่าใช้จ่าย (ไม่รวมค่าเสื่อมราคาและค่าตัดจำหน่าย)</t>
  </si>
  <si>
    <t>P27S</t>
  </si>
  <si>
    <t>ส่วนต่างรายได้หักค่าใช้จ่าย (NI)</t>
  </si>
  <si>
    <t>P28</t>
  </si>
  <si>
    <t>สรุปแผนประมาณการ (P28 = P27S-P13+P24)</t>
  </si>
  <si>
    <t>P29</t>
  </si>
  <si>
    <t>EBITDA - รายได้หักค่าใช้จ่าย(ไม่รวมค่าเสื่อม)</t>
  </si>
  <si>
    <t>วงเงินที่ลงทุนได้(ร้อยละ 20%ของ EBITDA)</t>
  </si>
  <si>
    <t>งบลงทุน (เงินบำรุง) เปรียบเทียบกับ EBITDA &gt;20%</t>
  </si>
  <si>
    <t>ข้อมูลคาดการณ์เพิ่มเติมเพื่อประกอบการจัดทำแผน</t>
  </si>
  <si>
    <t>P40</t>
  </si>
  <si>
    <t>ทุนสำรองสุทธิ (Networking Capital) ณ สิ้นเดือน</t>
  </si>
  <si>
    <t>P50</t>
  </si>
  <si>
    <t>เงินบำรุงคงเหลือ ณ สิ้นเดือน</t>
  </si>
  <si>
    <t>P60</t>
  </si>
  <si>
    <t>หนี้สินและภาระผูกพัน ณ สิ้นเดือน</t>
  </si>
  <si>
    <t>เงินบำรุงคงเหลือ (หักภาระผูกพัน) ณ สิ้นเดือน</t>
  </si>
  <si>
    <t>หมายเหตุ : ใช้ข้อมูลจาก http://hfo61.cfo.in.th/  ณ  วันที่ 18  กันยายน  2561</t>
  </si>
  <si>
    <t>ประมาณการ Planfin ปีงบประมาณ 2562  โดยใช้ข้อมูลผลงานเดือน สิงหาคม  2561 หาร 11 เดือน*12เดือน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</si>
</sst>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0_ ;[Red]\-#,##0.00\ "/>
    <numFmt numFmtId="188" formatCode="&quot; &quot;#,##0.00&quot; &quot;;&quot;-&quot;#,##0.00&quot; &quot;;&quot; -&quot;00&quot; &quot;;&quot; &quot;@&quot; &quot;"/>
  </numFmts>
  <fonts count="3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4"/>
      <color rgb="FF0662BD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10"/>
      <color rgb="FFFF0000"/>
      <name val="Tahoma"/>
      <family val="2"/>
      <charset val="222"/>
      <scheme val="minor"/>
    </font>
    <font>
      <sz val="10"/>
      <color theme="1"/>
      <name val="Tahoma"/>
      <family val="2"/>
      <scheme val="minor"/>
    </font>
    <font>
      <b/>
      <sz val="10"/>
      <color theme="1"/>
      <name val="Tahoma"/>
      <family val="2"/>
      <scheme val="minor"/>
    </font>
    <font>
      <b/>
      <sz val="10"/>
      <color rgb="FFFF0000"/>
      <name val="Tahoma"/>
      <family val="2"/>
      <scheme val="minor"/>
    </font>
    <font>
      <sz val="10"/>
      <color rgb="FFFF0000"/>
      <name val="Tahoma"/>
      <family val="2"/>
      <scheme val="minor"/>
    </font>
    <font>
      <sz val="10"/>
      <name val="Tahoma"/>
      <family val="2"/>
      <scheme val="minor"/>
    </font>
    <font>
      <u/>
      <sz val="10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theme="1"/>
      <name val="Tahoma"/>
      <family val="2"/>
      <scheme val="minor"/>
    </font>
    <font>
      <sz val="10"/>
      <name val="Arial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rgb="FF000000"/>
      <name val="Tahoma"/>
      <family val="2"/>
      <charset val="222"/>
      <scheme val="minor"/>
    </font>
    <font>
      <sz val="12"/>
      <color indexed="8"/>
      <name val="Verdana"/>
      <family val="2"/>
    </font>
    <font>
      <sz val="10"/>
      <color indexed="8"/>
      <name val="Arial"/>
      <family val="2"/>
    </font>
    <font>
      <b/>
      <sz val="11"/>
      <color indexed="63"/>
      <name val="Tahoma"/>
      <family val="2"/>
      <charset val="222"/>
    </font>
    <font>
      <sz val="12"/>
      <name val="Times New Roman"/>
      <family val="1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rgb="FF000000"/>
      <name val="Calibri"/>
      <family val="2"/>
    </font>
    <font>
      <sz val="10"/>
      <name val="MS Sans Serif"/>
      <family val="2"/>
      <charset val="222"/>
    </font>
  </fonts>
  <fills count="3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1" borderId="0" applyNumberFormat="0" applyBorder="0" applyAlignment="0" applyProtection="0"/>
    <xf numFmtId="0" fontId="15" fillId="15" borderId="0" applyNumberFormat="0" applyBorder="0" applyAlignment="0" applyProtection="0"/>
    <xf numFmtId="0" fontId="16" fillId="32" borderId="15" applyNumberFormat="0" applyAlignment="0" applyProtection="0"/>
    <xf numFmtId="0" fontId="17" fillId="33" borderId="16" applyNumberFormat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16" borderId="0" applyNumberFormat="0" applyBorder="0" applyAlignment="0" applyProtection="0"/>
    <xf numFmtId="0" fontId="22" fillId="0" borderId="17" applyNumberFormat="0" applyFill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4" fillId="0" borderId="0" applyNumberFormat="0" applyFill="0" applyBorder="0" applyAlignment="0" applyProtection="0"/>
    <xf numFmtId="0" fontId="25" fillId="19" borderId="15" applyNumberFormat="0" applyAlignment="0" applyProtection="0"/>
    <xf numFmtId="0" fontId="26" fillId="0" borderId="20" applyNumberFormat="0" applyFill="0" applyAlignment="0" applyProtection="0"/>
    <xf numFmtId="0" fontId="27" fillId="34" borderId="0" applyNumberFormat="0" applyBorder="0" applyAlignment="0" applyProtection="0"/>
    <xf numFmtId="0" fontId="19" fillId="0" borderId="0"/>
    <xf numFmtId="0" fontId="28" fillId="0" borderId="0"/>
    <xf numFmtId="0" fontId="18" fillId="0" borderId="0"/>
    <xf numFmtId="0" fontId="19" fillId="0" borderId="0"/>
    <xf numFmtId="0" fontId="29" fillId="0" borderId="0" applyNumberFormat="0" applyFill="0" applyBorder="0" applyProtection="0">
      <alignment vertical="top"/>
    </xf>
    <xf numFmtId="0" fontId="19" fillId="0" borderId="0"/>
    <xf numFmtId="0" fontId="19" fillId="35" borderId="21" applyNumberFormat="0" applyFont="0" applyAlignment="0" applyProtection="0"/>
    <xf numFmtId="0" fontId="31" fillId="32" borderId="22" applyNumberFormat="0" applyAlignment="0" applyProtection="0"/>
    <xf numFmtId="0" fontId="32" fillId="0" borderId="0"/>
    <xf numFmtId="0" fontId="32" fillId="0" borderId="0"/>
    <xf numFmtId="0" fontId="33" fillId="0" borderId="0" applyNumberFormat="0" applyFill="0" applyBorder="0" applyAlignment="0" applyProtection="0"/>
    <xf numFmtId="0" fontId="34" fillId="0" borderId="23" applyNumberFormat="0" applyFill="0" applyAlignment="0" applyProtection="0"/>
    <xf numFmtId="0" fontId="35" fillId="0" borderId="0" applyNumberFormat="0" applyFill="0" applyBorder="0" applyAlignment="0" applyProtection="0"/>
    <xf numFmtId="188" fontId="3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9" fontId="19" fillId="0" borderId="0" applyFont="0" applyFill="0" applyBorder="0" applyAlignment="0" applyProtection="0"/>
    <xf numFmtId="0" fontId="32" fillId="0" borderId="0"/>
  </cellStyleXfs>
  <cellXfs count="91">
    <xf numFmtId="0" fontId="0" fillId="0" borderId="0" xfId="0"/>
    <xf numFmtId="0" fontId="2" fillId="0" borderId="0" xfId="0" applyFont="1"/>
    <xf numFmtId="43" fontId="2" fillId="0" borderId="0" xfId="1" applyFont="1"/>
    <xf numFmtId="187" fontId="2" fillId="0" borderId="0" xfId="1" applyNumberFormat="1" applyFont="1"/>
    <xf numFmtId="43" fontId="2" fillId="0" borderId="0" xfId="0" applyNumberFormat="1" applyFont="1"/>
    <xf numFmtId="0" fontId="2" fillId="7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10" fontId="6" fillId="8" borderId="0" xfId="2" applyNumberFormat="1" applyFont="1" applyFill="1" applyAlignment="1"/>
    <xf numFmtId="10" fontId="2" fillId="8" borderId="0" xfId="2" applyNumberFormat="1" applyFont="1" applyFill="1" applyAlignment="1"/>
    <xf numFmtId="10" fontId="2" fillId="0" borderId="0" xfId="2" applyNumberFormat="1" applyFont="1"/>
    <xf numFmtId="187" fontId="2" fillId="0" borderId="0" xfId="0" applyNumberFormat="1" applyFont="1"/>
    <xf numFmtId="0" fontId="2" fillId="9" borderId="4" xfId="0" applyFont="1" applyFill="1" applyBorder="1"/>
    <xf numFmtId="10" fontId="2" fillId="3" borderId="9" xfId="2" applyNumberFormat="1" applyFont="1" applyFill="1" applyBorder="1" applyAlignment="1">
      <alignment horizontal="center"/>
    </xf>
    <xf numFmtId="10" fontId="2" fillId="10" borderId="10" xfId="2" applyNumberFormat="1" applyFont="1" applyFill="1" applyBorder="1" applyAlignment="1">
      <alignment horizontal="center"/>
    </xf>
    <xf numFmtId="10" fontId="2" fillId="10" borderId="4" xfId="2" applyNumberFormat="1" applyFont="1" applyFill="1" applyBorder="1" applyAlignment="1">
      <alignment horizontal="center"/>
    </xf>
    <xf numFmtId="187" fontId="2" fillId="11" borderId="4" xfId="0" applyNumberFormat="1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10" fontId="2" fillId="3" borderId="5" xfId="2" applyNumberFormat="1" applyFont="1" applyFill="1" applyBorder="1" applyAlignment="1">
      <alignment horizontal="center"/>
    </xf>
    <xf numFmtId="10" fontId="2" fillId="10" borderId="12" xfId="2" applyNumberFormat="1" applyFont="1" applyFill="1" applyBorder="1" applyAlignment="1">
      <alignment horizontal="center"/>
    </xf>
    <xf numFmtId="10" fontId="2" fillId="10" borderId="6" xfId="2" applyNumberFormat="1" applyFont="1" applyFill="1" applyBorder="1" applyAlignment="1">
      <alignment horizontal="center"/>
    </xf>
    <xf numFmtId="187" fontId="2" fillId="11" borderId="6" xfId="0" applyNumberFormat="1" applyFont="1" applyFill="1" applyBorder="1" applyAlignment="1">
      <alignment horizontal="center"/>
    </xf>
    <xf numFmtId="43" fontId="2" fillId="12" borderId="0" xfId="0" applyNumberFormat="1" applyFont="1" applyFill="1"/>
    <xf numFmtId="10" fontId="2" fillId="13" borderId="0" xfId="2" applyNumberFormat="1" applyFont="1" applyFill="1"/>
    <xf numFmtId="43" fontId="2" fillId="4" borderId="0" xfId="0" applyNumberFormat="1" applyFont="1" applyFill="1"/>
    <xf numFmtId="43" fontId="2" fillId="5" borderId="0" xfId="0" applyNumberFormat="1" applyFont="1" applyFill="1"/>
    <xf numFmtId="187" fontId="2" fillId="3" borderId="0" xfId="0" applyNumberFormat="1" applyFont="1" applyFill="1"/>
    <xf numFmtId="0" fontId="2" fillId="0" borderId="13" xfId="0" applyFont="1" applyBorder="1"/>
    <xf numFmtId="0" fontId="3" fillId="0" borderId="13" xfId="0" applyFont="1" applyBorder="1" applyAlignment="1">
      <alignment vertical="center"/>
    </xf>
    <xf numFmtId="43" fontId="2" fillId="0" borderId="13" xfId="1" applyFont="1" applyBorder="1"/>
    <xf numFmtId="187" fontId="2" fillId="0" borderId="13" xfId="1" applyNumberFormat="1" applyFont="1" applyBorder="1"/>
    <xf numFmtId="0" fontId="3" fillId="5" borderId="13" xfId="0" applyFont="1" applyFill="1" applyBorder="1" applyAlignment="1">
      <alignment vertical="center"/>
    </xf>
    <xf numFmtId="43" fontId="2" fillId="5" borderId="13" xfId="1" applyFont="1" applyFill="1" applyBorder="1"/>
    <xf numFmtId="187" fontId="2" fillId="5" borderId="13" xfId="1" applyNumberFormat="1" applyFont="1" applyFill="1" applyBorder="1"/>
    <xf numFmtId="0" fontId="2" fillId="4" borderId="13" xfId="0" applyFont="1" applyFill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 wrapText="1"/>
    </xf>
    <xf numFmtId="43" fontId="7" fillId="0" borderId="13" xfId="1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43" fontId="10" fillId="0" borderId="13" xfId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 wrapText="1"/>
    </xf>
    <xf numFmtId="0" fontId="7" fillId="0" borderId="2" xfId="0" applyFont="1" applyBorder="1" applyAlignment="1" applyProtection="1">
      <alignment vertical="top" wrapText="1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7" xfId="0" applyFont="1" applyBorder="1" applyAlignment="1">
      <alignment horizontal="left" vertical="center" wrapText="1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87" fontId="2" fillId="3" borderId="13" xfId="1" applyNumberFormat="1" applyFont="1" applyFill="1" applyBorder="1" applyAlignment="1">
      <alignment horizontal="center"/>
    </xf>
    <xf numFmtId="43" fontId="2" fillId="2" borderId="13" xfId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3" fontId="2" fillId="3" borderId="13" xfId="1" applyFont="1" applyFill="1" applyBorder="1" applyAlignment="1">
      <alignment horizontal="center"/>
    </xf>
    <xf numFmtId="187" fontId="2" fillId="2" borderId="1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0" fontId="6" fillId="8" borderId="7" xfId="2" applyNumberFormat="1" applyFont="1" applyFill="1" applyBorder="1" applyAlignment="1"/>
    <xf numFmtId="0" fontId="5" fillId="8" borderId="7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2" fillId="2" borderId="1" xfId="2" applyNumberFormat="1" applyFont="1" applyFill="1" applyBorder="1" applyAlignment="1">
      <alignment horizontal="center"/>
    </xf>
    <xf numFmtId="10" fontId="0" fillId="2" borderId="2" xfId="2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0" fillId="0" borderId="2" xfId="0" applyBorder="1" applyAlignment="1"/>
    <xf numFmtId="187" fontId="2" fillId="3" borderId="13" xfId="1" applyNumberFormat="1" applyFont="1" applyFill="1" applyBorder="1" applyAlignment="1">
      <alignment horizontal="center"/>
    </xf>
    <xf numFmtId="187" fontId="2" fillId="3" borderId="13" xfId="0" applyNumberFormat="1" applyFont="1" applyFill="1" applyBorder="1" applyAlignment="1">
      <alignment horizontal="center"/>
    </xf>
    <xf numFmtId="43" fontId="2" fillId="2" borderId="13" xfId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</cellXfs>
  <cellStyles count="139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30"/>
    <cellStyle name="Comma 2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0" builtinId="0"/>
    <cellStyle name="Normal 10" xfId="41"/>
    <cellStyle name="Normal 2" xfId="42"/>
    <cellStyle name="Normal 2 2" xfId="43"/>
    <cellStyle name="Normal 4" xfId="44"/>
    <cellStyle name="Normal 5" xfId="45"/>
    <cellStyle name="Normal 9" xfId="46"/>
    <cellStyle name="Note" xfId="47"/>
    <cellStyle name="Output" xfId="48"/>
    <cellStyle name="Percent" xfId="2" builtinId="5"/>
    <cellStyle name="Style 1" xfId="49"/>
    <cellStyle name="Style 1 3" xfId="50"/>
    <cellStyle name="Title" xfId="51"/>
    <cellStyle name="Total" xfId="52"/>
    <cellStyle name="Warning Text" xfId="53"/>
    <cellStyle name="เครื่องหมายจุลภาค 2" xfId="54"/>
    <cellStyle name="เครื่องหมายจุลภาค 2 10" xfId="55"/>
    <cellStyle name="เครื่องหมายจุลภาค 2 11" xfId="56"/>
    <cellStyle name="เครื่องหมายจุลภาค 2 12" xfId="57"/>
    <cellStyle name="เครื่องหมายจุลภาค 2 13" xfId="58"/>
    <cellStyle name="เครื่องหมายจุลภาค 2 14" xfId="59"/>
    <cellStyle name="เครื่องหมายจุลภาค 2 15" xfId="60"/>
    <cellStyle name="เครื่องหมายจุลภาค 2 16" xfId="61"/>
    <cellStyle name="เครื่องหมายจุลภาค 2 17" xfId="62"/>
    <cellStyle name="เครื่องหมายจุลภาค 2 18" xfId="63"/>
    <cellStyle name="เครื่องหมายจุลภาค 2 19" xfId="64"/>
    <cellStyle name="เครื่องหมายจุลภาค 2 2" xfId="65"/>
    <cellStyle name="เครื่องหมายจุลภาค 2 20" xfId="66"/>
    <cellStyle name="เครื่องหมายจุลภาค 2 21" xfId="67"/>
    <cellStyle name="เครื่องหมายจุลภาค 2 22" xfId="68"/>
    <cellStyle name="เครื่องหมายจุลภาค 2 23" xfId="69"/>
    <cellStyle name="เครื่องหมายจุลภาค 2 24" xfId="70"/>
    <cellStyle name="เครื่องหมายจุลภาค 2 25" xfId="71"/>
    <cellStyle name="เครื่องหมายจุลภาค 2 26" xfId="72"/>
    <cellStyle name="เครื่องหมายจุลภาค 2 27" xfId="73"/>
    <cellStyle name="เครื่องหมายจุลภาค 2 3" xfId="74"/>
    <cellStyle name="เครื่องหมายจุลภาค 2 4" xfId="75"/>
    <cellStyle name="เครื่องหมายจุลภาค 2 5" xfId="76"/>
    <cellStyle name="เครื่องหมายจุลภาค 2 6" xfId="77"/>
    <cellStyle name="เครื่องหมายจุลภาค 2 7" xfId="78"/>
    <cellStyle name="เครื่องหมายจุลภาค 2 8" xfId="79"/>
    <cellStyle name="เครื่องหมายจุลภาค 2 9" xfId="80"/>
    <cellStyle name="เครื่องหมายจุลภาค 3" xfId="81"/>
    <cellStyle name="เครื่องหมายจุลภาค 4" xfId="82"/>
    <cellStyle name="เครื่องหมายจุลภาค 5" xfId="83"/>
    <cellStyle name="เครื่องหมายจุลภาค 6" xfId="84"/>
    <cellStyle name="เครื่องหมายจุลภาค 7" xfId="85"/>
    <cellStyle name="ปกติ 2" xfId="86"/>
    <cellStyle name="ปกติ 2 10" xfId="87"/>
    <cellStyle name="ปกติ 2 11" xfId="88"/>
    <cellStyle name="ปกติ 2 12" xfId="89"/>
    <cellStyle name="ปกติ 2 13" xfId="90"/>
    <cellStyle name="ปกติ 2 14" xfId="91"/>
    <cellStyle name="ปกติ 2 15" xfId="92"/>
    <cellStyle name="ปกติ 2 16" xfId="93"/>
    <cellStyle name="ปกติ 2 17" xfId="94"/>
    <cellStyle name="ปกติ 2 18" xfId="95"/>
    <cellStyle name="ปกติ 2 19" xfId="96"/>
    <cellStyle name="ปกติ 2 2" xfId="97"/>
    <cellStyle name="ปกติ 2 20" xfId="98"/>
    <cellStyle name="ปกติ 2 21" xfId="99"/>
    <cellStyle name="ปกติ 2 22" xfId="100"/>
    <cellStyle name="ปกติ 2 23" xfId="101"/>
    <cellStyle name="ปกติ 2 24" xfId="102"/>
    <cellStyle name="ปกติ 2 25" xfId="103"/>
    <cellStyle name="ปกติ 2 26" xfId="104"/>
    <cellStyle name="ปกติ 2 27" xfId="105"/>
    <cellStyle name="ปกติ 2 3" xfId="106"/>
    <cellStyle name="ปกติ 2 4" xfId="107"/>
    <cellStyle name="ปกติ 2 5" xfId="108"/>
    <cellStyle name="ปกติ 2 6" xfId="109"/>
    <cellStyle name="ปกติ 2 7" xfId="110"/>
    <cellStyle name="ปกติ 2 8" xfId="111"/>
    <cellStyle name="ปกติ 2 9" xfId="112"/>
    <cellStyle name="ปกติ 3" xfId="113"/>
    <cellStyle name="ปกติ 4" xfId="114"/>
    <cellStyle name="ปกติ 5" xfId="115"/>
    <cellStyle name="ปกติ 6" xfId="116"/>
    <cellStyle name="ปกติ 7" xfId="117"/>
    <cellStyle name="ปกติ 8" xfId="118"/>
    <cellStyle name="ปกติ 9 10" xfId="119"/>
    <cellStyle name="ปกติ 9 11" xfId="120"/>
    <cellStyle name="ปกติ 9 12" xfId="121"/>
    <cellStyle name="ปกติ 9 13" xfId="122"/>
    <cellStyle name="ปกติ 9 14" xfId="123"/>
    <cellStyle name="ปกติ 9 15" xfId="124"/>
    <cellStyle name="ปกติ 9 16" xfId="125"/>
    <cellStyle name="ปกติ 9 17" xfId="126"/>
    <cellStyle name="ปกติ 9 18" xfId="127"/>
    <cellStyle name="ปกติ 9 2" xfId="128"/>
    <cellStyle name="ปกติ 9 3" xfId="129"/>
    <cellStyle name="ปกติ 9 4" xfId="130"/>
    <cellStyle name="ปกติ 9 5" xfId="131"/>
    <cellStyle name="ปกติ 9 6" xfId="132"/>
    <cellStyle name="ปกติ 9 7" xfId="133"/>
    <cellStyle name="ปกติ 9 8" xfId="134"/>
    <cellStyle name="ปกติ 9 9" xfId="135"/>
    <cellStyle name="ปกติ_Sheet1" xfId="136"/>
    <cellStyle name="เปอร์เซ็นต์ 5" xfId="137"/>
    <cellStyle name="ลักษณะ 1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1</xdr:row>
          <xdr:rowOff>66675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MAMA/&#3591;&#3634;&#3609;&#3585;&#3634;&#3619;&#3648;&#3591;&#3636;&#3609;&#3585;&#3634;&#3619;&#3588;&#3621;&#3633;&#3591;/&#3586;&#3657;&#3629;&#3617;&#3641;&#3621;%20MOC/&#3586;&#3657;&#3629;&#3617;&#3641;&#3621;MOC%20&#3611;&#3637;%202560/&#3614;&#3639;&#3657;&#3609;&#3607;&#3637;&#3656;&#3626;&#3656;&#3591;&#3586;&#3657;&#3629;&#3617;&#3641;&#3621;%20Planfin%2060%20&#3603;%2015092559/Planfin60_&#3623;&#3633;&#3591;&#3609;&#3657;&#3635;&#3648;&#3618;&#3655;&#3609;%20&#3619;&#3629;&#3610;%205_07102559%20&#3649;&#3585;&#3657;5&#3594;&#3637;&#362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68"/>
      <sheetName val="Sheet1"/>
      <sheetName val="Planfin2560"/>
      <sheetName val="Expense"/>
      <sheetName val="Revenue"/>
      <sheetName val="NewMaping"/>
      <sheetName val="1.WS-Re-Exp"/>
      <sheetName val="DATA2558"/>
      <sheetName val="2.WS-ยา วชภฯ"/>
      <sheetName val="3.WS-วัสดุอื่น"/>
      <sheetName val="4.WS-แผน จน."/>
      <sheetName val="5.WS-แผน ลน."/>
      <sheetName val="6.WS-แผนลงทุน"/>
      <sheetName val="6.WS-แผนลงทุน (2)"/>
      <sheetName val="6.WS-แผนลงทุน (3)"/>
      <sheetName val="7.WS-แผน รพ.สต. (2)"/>
      <sheetName val="7.WS-แผน รพ.สต.รายละเอียด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B0F0"/>
  </sheetPr>
  <dimension ref="A1:L46"/>
  <sheetViews>
    <sheetView showGridLines="0"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5" sqref="H5"/>
    </sheetView>
  </sheetViews>
  <sheetFormatPr defaultRowHeight="12.75" x14ac:dyDescent="0.2"/>
  <cols>
    <col min="1" max="1" width="7.125" style="36" customWidth="1"/>
    <col min="2" max="2" width="42.25" style="37" bestFit="1" customWidth="1"/>
    <col min="3" max="3" width="23.375" style="37" customWidth="1"/>
    <col min="4" max="5" width="14.375" style="37" bestFit="1" customWidth="1"/>
    <col min="6" max="9" width="15.375" style="37" bestFit="1" customWidth="1"/>
    <col min="10" max="11" width="14.375" style="37" bestFit="1" customWidth="1"/>
    <col min="12" max="12" width="17.125" style="37" bestFit="1" customWidth="1"/>
    <col min="13" max="16384" width="9" style="37"/>
  </cols>
  <sheetData>
    <row r="1" spans="1:12" ht="12.75" customHeight="1" x14ac:dyDescent="0.2">
      <c r="B1" s="70" t="s">
        <v>196</v>
      </c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">
      <c r="B2" s="58"/>
    </row>
    <row r="3" spans="1:12" s="40" customFormat="1" ht="25.5" x14ac:dyDescent="0.2">
      <c r="A3" s="38" t="s">
        <v>112</v>
      </c>
      <c r="B3" s="38" t="s">
        <v>113</v>
      </c>
      <c r="C3" s="38" t="s">
        <v>114</v>
      </c>
      <c r="D3" s="38" t="s">
        <v>115</v>
      </c>
      <c r="E3" s="39" t="s">
        <v>116</v>
      </c>
      <c r="F3" s="39" t="s">
        <v>117</v>
      </c>
      <c r="G3" s="39" t="s">
        <v>118</v>
      </c>
      <c r="H3" s="39" t="s">
        <v>119</v>
      </c>
      <c r="I3" s="39" t="s">
        <v>120</v>
      </c>
      <c r="J3" s="39" t="s">
        <v>121</v>
      </c>
      <c r="K3" s="39" t="s">
        <v>122</v>
      </c>
      <c r="L3" s="38" t="s">
        <v>78</v>
      </c>
    </row>
    <row r="4" spans="1:12" x14ac:dyDescent="0.2">
      <c r="A4" s="71" t="s">
        <v>0</v>
      </c>
      <c r="B4" s="72"/>
      <c r="C4" s="60"/>
      <c r="D4" s="61"/>
      <c r="E4" s="61"/>
      <c r="F4" s="61"/>
      <c r="G4" s="61"/>
      <c r="H4" s="61"/>
      <c r="I4" s="61"/>
      <c r="J4" s="61"/>
      <c r="K4" s="61"/>
      <c r="L4" s="62"/>
    </row>
    <row r="5" spans="1:12" x14ac:dyDescent="0.2">
      <c r="A5" s="41" t="s">
        <v>123</v>
      </c>
      <c r="B5" s="42" t="s">
        <v>124</v>
      </c>
      <c r="C5" s="43">
        <v>325789489.003636</v>
      </c>
      <c r="D5" s="43">
        <v>43886362.832727276</v>
      </c>
      <c r="E5" s="43">
        <v>45292431.545454539</v>
      </c>
      <c r="F5" s="43">
        <v>70256031.054545462</v>
      </c>
      <c r="G5" s="43">
        <v>43232339.705454588</v>
      </c>
      <c r="H5" s="43">
        <v>114458974.49454546</v>
      </c>
      <c r="I5" s="43">
        <v>52737392.563636348</v>
      </c>
      <c r="J5" s="43">
        <v>36958098.425454535</v>
      </c>
      <c r="K5" s="43">
        <v>32258805.545454547</v>
      </c>
      <c r="L5" s="43">
        <v>764869925.17090893</v>
      </c>
    </row>
    <row r="6" spans="1:12" x14ac:dyDescent="0.2">
      <c r="A6" s="41" t="s">
        <v>125</v>
      </c>
      <c r="B6" s="42" t="s">
        <v>126</v>
      </c>
      <c r="C6" s="43">
        <v>710236.36363636365</v>
      </c>
      <c r="D6" s="43">
        <v>111872.72727272726</v>
      </c>
      <c r="E6" s="43">
        <v>316363.63636363635</v>
      </c>
      <c r="F6" s="43">
        <v>346909.09090909088</v>
      </c>
      <c r="G6" s="43">
        <v>236072.72727272726</v>
      </c>
      <c r="H6" s="43">
        <v>234600</v>
      </c>
      <c r="I6" s="43">
        <v>160254.54545454544</v>
      </c>
      <c r="J6" s="43">
        <v>96818.181818181823</v>
      </c>
      <c r="K6" s="43">
        <v>29127.272727272728</v>
      </c>
      <c r="L6" s="43">
        <v>2242254.5454545454</v>
      </c>
    </row>
    <row r="7" spans="1:12" x14ac:dyDescent="0.2">
      <c r="A7" s="41" t="s">
        <v>127</v>
      </c>
      <c r="B7" s="42" t="s">
        <v>128</v>
      </c>
      <c r="C7" s="43">
        <v>3319250.1818181816</v>
      </c>
      <c r="D7" s="43">
        <v>9501.818181818182</v>
      </c>
      <c r="E7" s="43">
        <v>71707.909090909088</v>
      </c>
      <c r="F7" s="43">
        <v>1243192.1345454545</v>
      </c>
      <c r="G7" s="43">
        <v>132529.09090909091</v>
      </c>
      <c r="H7" s="43">
        <v>500866.90909090906</v>
      </c>
      <c r="I7" s="43">
        <v>37070.181818181816</v>
      </c>
      <c r="J7" s="43">
        <v>103758.54545454544</v>
      </c>
      <c r="K7" s="43">
        <v>0</v>
      </c>
      <c r="L7" s="43">
        <v>5417876.7709090905</v>
      </c>
    </row>
    <row r="8" spans="1:12" x14ac:dyDescent="0.2">
      <c r="A8" s="41" t="s">
        <v>129</v>
      </c>
      <c r="B8" s="42" t="s">
        <v>130</v>
      </c>
      <c r="C8" s="43">
        <v>11113489.450909089</v>
      </c>
      <c r="D8" s="43">
        <v>345253.0036363636</v>
      </c>
      <c r="E8" s="43">
        <v>335653.25454545458</v>
      </c>
      <c r="F8" s="43">
        <v>1410916.5599999998</v>
      </c>
      <c r="G8" s="43">
        <v>1186562.290909091</v>
      </c>
      <c r="H8" s="43">
        <v>4032415.8872727277</v>
      </c>
      <c r="I8" s="43">
        <v>520980.41454545455</v>
      </c>
      <c r="J8" s="43">
        <v>148402.90909090909</v>
      </c>
      <c r="K8" s="43">
        <v>173689.13454545455</v>
      </c>
      <c r="L8" s="43">
        <v>19267362.905454539</v>
      </c>
    </row>
    <row r="9" spans="1:12" x14ac:dyDescent="0.2">
      <c r="A9" s="41" t="s">
        <v>131</v>
      </c>
      <c r="B9" s="42" t="s">
        <v>132</v>
      </c>
      <c r="C9" s="43">
        <v>88987836.152727276</v>
      </c>
      <c r="D9" s="43">
        <v>2626719.2727272729</v>
      </c>
      <c r="E9" s="43">
        <v>4938468.458181818</v>
      </c>
      <c r="F9" s="43">
        <v>5524626</v>
      </c>
      <c r="G9" s="43">
        <v>10572113.225454547</v>
      </c>
      <c r="H9" s="43">
        <v>34744676.825454548</v>
      </c>
      <c r="I9" s="43">
        <v>2889551.083636364</v>
      </c>
      <c r="J9" s="43">
        <v>841160.72727272729</v>
      </c>
      <c r="K9" s="43">
        <v>1343322.4472727273</v>
      </c>
      <c r="L9" s="43">
        <v>152468474.19272727</v>
      </c>
    </row>
    <row r="10" spans="1:12" x14ac:dyDescent="0.2">
      <c r="A10" s="41" t="s">
        <v>133</v>
      </c>
      <c r="B10" s="42" t="s">
        <v>134</v>
      </c>
      <c r="C10" s="43">
        <v>58044745.625454538</v>
      </c>
      <c r="D10" s="43">
        <v>1106316.4581818182</v>
      </c>
      <c r="E10" s="43">
        <v>1345260.0981818184</v>
      </c>
      <c r="F10" s="43">
        <v>3360259.3636363638</v>
      </c>
      <c r="G10" s="43">
        <v>4640114.28</v>
      </c>
      <c r="H10" s="43">
        <v>9069141.7636363637</v>
      </c>
      <c r="I10" s="43">
        <v>1329478.0581818181</v>
      </c>
      <c r="J10" s="43">
        <v>1151966.1272727272</v>
      </c>
      <c r="K10" s="43">
        <v>472933.59272727277</v>
      </c>
      <c r="L10" s="43">
        <v>80520215.367272735</v>
      </c>
    </row>
    <row r="11" spans="1:12" x14ac:dyDescent="0.2">
      <c r="A11" s="41" t="s">
        <v>135</v>
      </c>
      <c r="B11" s="42" t="s">
        <v>136</v>
      </c>
      <c r="C11" s="43">
        <v>6220165.0909090908</v>
      </c>
      <c r="D11" s="43">
        <v>1986115.1781818182</v>
      </c>
      <c r="E11" s="43">
        <v>974481.13090909086</v>
      </c>
      <c r="F11" s="43">
        <v>1662600.8072727271</v>
      </c>
      <c r="G11" s="43">
        <v>8589515.1709090918</v>
      </c>
      <c r="H11" s="43">
        <v>6883719.163636364</v>
      </c>
      <c r="I11" s="43">
        <v>1654480.8545454545</v>
      </c>
      <c r="J11" s="43">
        <v>205197.81818181818</v>
      </c>
      <c r="K11" s="43">
        <v>0</v>
      </c>
      <c r="L11" s="43">
        <v>28176275.214545451</v>
      </c>
    </row>
    <row r="12" spans="1:12" x14ac:dyDescent="0.2">
      <c r="A12" s="41" t="s">
        <v>137</v>
      </c>
      <c r="B12" s="42" t="s">
        <v>138</v>
      </c>
      <c r="C12" s="43">
        <v>120992709.97090909</v>
      </c>
      <c r="D12" s="43">
        <v>4353057.8181818184</v>
      </c>
      <c r="E12" s="43">
        <v>11270026.385454545</v>
      </c>
      <c r="F12" s="43">
        <v>15694320.120000001</v>
      </c>
      <c r="G12" s="43">
        <v>9679083.6981818173</v>
      </c>
      <c r="H12" s="43">
        <v>40689201.272727273</v>
      </c>
      <c r="I12" s="43">
        <v>3197867.4218181819</v>
      </c>
      <c r="J12" s="43">
        <v>2690161.9090909092</v>
      </c>
      <c r="K12" s="43">
        <v>1734645.3709090906</v>
      </c>
      <c r="L12" s="43">
        <v>210301073.9672727</v>
      </c>
    </row>
    <row r="13" spans="1:12" x14ac:dyDescent="0.2">
      <c r="A13" s="41" t="s">
        <v>139</v>
      </c>
      <c r="B13" s="42" t="s">
        <v>140</v>
      </c>
      <c r="C13" s="43">
        <v>169690720.95272726</v>
      </c>
      <c r="D13" s="43">
        <v>27531165.741818182</v>
      </c>
      <c r="E13" s="43">
        <v>25802761.145454548</v>
      </c>
      <c r="F13" s="43">
        <v>43525268.923636362</v>
      </c>
      <c r="G13" s="43">
        <v>44588706.50181818</v>
      </c>
      <c r="H13" s="43">
        <v>77434733.934545457</v>
      </c>
      <c r="I13" s="43">
        <v>25301373.938181818</v>
      </c>
      <c r="J13" s="43">
        <v>7658164.7345454544</v>
      </c>
      <c r="K13" s="43">
        <v>7449732.6327272728</v>
      </c>
      <c r="L13" s="43">
        <v>428982628.50545454</v>
      </c>
    </row>
    <row r="14" spans="1:12" x14ac:dyDescent="0.2">
      <c r="A14" s="41" t="s">
        <v>141</v>
      </c>
      <c r="B14" s="42" t="s">
        <v>142</v>
      </c>
      <c r="C14" s="43">
        <v>35120607.687272727</v>
      </c>
      <c r="D14" s="43">
        <v>4566935.6727272728</v>
      </c>
      <c r="E14" s="43">
        <v>5001586.8218181813</v>
      </c>
      <c r="F14" s="43">
        <v>11237074.854545454</v>
      </c>
      <c r="G14" s="43">
        <v>9304403.7381818183</v>
      </c>
      <c r="H14" s="43">
        <v>20406295.254545454</v>
      </c>
      <c r="I14" s="43">
        <v>8120516.378181817</v>
      </c>
      <c r="J14" s="43">
        <v>3369264.7199999997</v>
      </c>
      <c r="K14" s="43">
        <v>2897773.5272727273</v>
      </c>
      <c r="L14" s="43">
        <v>100024458.65454544</v>
      </c>
    </row>
    <row r="15" spans="1:12" x14ac:dyDescent="0.2">
      <c r="A15" s="41" t="s">
        <v>143</v>
      </c>
      <c r="B15" s="42" t="s">
        <v>144</v>
      </c>
      <c r="C15" s="43">
        <v>19603829.345454544</v>
      </c>
      <c r="D15" s="43">
        <v>1819785.4145454546</v>
      </c>
      <c r="E15" s="43">
        <v>3316970.2145454539</v>
      </c>
      <c r="F15" s="43">
        <v>4930115.5854545459</v>
      </c>
      <c r="G15" s="43">
        <v>3233742.5127272727</v>
      </c>
      <c r="H15" s="43">
        <v>6797632.8872727286</v>
      </c>
      <c r="I15" s="43">
        <v>4644813.0545454547</v>
      </c>
      <c r="J15" s="43">
        <v>4109774.4436363643</v>
      </c>
      <c r="K15" s="43">
        <v>3362102.1163636362</v>
      </c>
      <c r="L15" s="43">
        <v>51818765.574545443</v>
      </c>
    </row>
    <row r="16" spans="1:12" s="47" customFormat="1" x14ac:dyDescent="0.2">
      <c r="A16" s="44" t="s">
        <v>145</v>
      </c>
      <c r="B16" s="45" t="s">
        <v>146</v>
      </c>
      <c r="C16" s="46">
        <v>839593079.82545435</v>
      </c>
      <c r="D16" s="46">
        <v>88343085.938181818</v>
      </c>
      <c r="E16" s="46">
        <v>98665710.599999994</v>
      </c>
      <c r="F16" s="46">
        <v>159191314.49454546</v>
      </c>
      <c r="G16" s="46">
        <v>135395182.94181824</v>
      </c>
      <c r="H16" s="46">
        <v>315252258.39272732</v>
      </c>
      <c r="I16" s="46">
        <v>100593778.49454544</v>
      </c>
      <c r="J16" s="46">
        <v>57332768.541818172</v>
      </c>
      <c r="K16" s="46">
        <v>49722131.639999993</v>
      </c>
      <c r="L16" s="46">
        <v>1844089310.8690903</v>
      </c>
    </row>
    <row r="17" spans="1:12" s="47" customFormat="1" x14ac:dyDescent="0.2">
      <c r="A17" s="44" t="s">
        <v>145</v>
      </c>
      <c r="B17" s="45" t="s">
        <v>147</v>
      </c>
      <c r="C17" s="46">
        <v>819989250.47999978</v>
      </c>
      <c r="D17" s="46">
        <v>86523300.523636371</v>
      </c>
      <c r="E17" s="46">
        <v>95348740.385454535</v>
      </c>
      <c r="F17" s="46">
        <v>154261198.90909091</v>
      </c>
      <c r="G17" s="46">
        <v>132161440.42909095</v>
      </c>
      <c r="H17" s="46">
        <v>308454625.50545454</v>
      </c>
      <c r="I17" s="46">
        <v>95948965.439999998</v>
      </c>
      <c r="J17" s="46">
        <v>53222994.098181799</v>
      </c>
      <c r="K17" s="46">
        <v>46360029.523636363</v>
      </c>
      <c r="L17" s="46">
        <v>1792270545.2945447</v>
      </c>
    </row>
    <row r="18" spans="1:12" x14ac:dyDescent="0.2">
      <c r="A18" s="71" t="s">
        <v>1</v>
      </c>
      <c r="B18" s="73"/>
      <c r="C18" s="43">
        <v>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</row>
    <row r="19" spans="1:12" x14ac:dyDescent="0.2">
      <c r="A19" s="41" t="s">
        <v>148</v>
      </c>
      <c r="B19" s="42" t="s">
        <v>149</v>
      </c>
      <c r="C19" s="43">
        <v>130499653.80000001</v>
      </c>
      <c r="D19" s="43">
        <v>7812122.1927272733</v>
      </c>
      <c r="E19" s="43">
        <v>8357503.4072727282</v>
      </c>
      <c r="F19" s="43">
        <v>16444747.647272727</v>
      </c>
      <c r="G19" s="43">
        <v>10690671.938181818</v>
      </c>
      <c r="H19" s="43">
        <v>43432702.450909086</v>
      </c>
      <c r="I19" s="43">
        <v>10035015.73090909</v>
      </c>
      <c r="J19" s="43">
        <v>3731046.1309090909</v>
      </c>
      <c r="K19" s="43">
        <v>3700562.5854545454</v>
      </c>
      <c r="L19" s="43">
        <v>234704025.88363633</v>
      </c>
    </row>
    <row r="20" spans="1:12" x14ac:dyDescent="0.2">
      <c r="A20" s="41" t="s">
        <v>150</v>
      </c>
      <c r="B20" s="42" t="s">
        <v>151</v>
      </c>
      <c r="C20" s="43">
        <v>50878150.439999998</v>
      </c>
      <c r="D20" s="43">
        <v>1989090.3163636364</v>
      </c>
      <c r="E20" s="43">
        <v>2381923.5599999996</v>
      </c>
      <c r="F20" s="43">
        <v>2075371.2327272727</v>
      </c>
      <c r="G20" s="43">
        <v>2993206.7563636363</v>
      </c>
      <c r="H20" s="43">
        <v>15576775.876363639</v>
      </c>
      <c r="I20" s="43">
        <v>2149451.7818181817</v>
      </c>
      <c r="J20" s="43">
        <v>1537261.2545454544</v>
      </c>
      <c r="K20" s="43">
        <v>607176.5127272727</v>
      </c>
      <c r="L20" s="43">
        <v>80188407.730909094</v>
      </c>
    </row>
    <row r="21" spans="1:12" x14ac:dyDescent="0.2">
      <c r="A21" s="41" t="s">
        <v>152</v>
      </c>
      <c r="B21" s="42" t="s">
        <v>153</v>
      </c>
      <c r="C21" s="43">
        <v>1780524.229090909</v>
      </c>
      <c r="D21" s="43">
        <v>270284.42181818181</v>
      </c>
      <c r="E21" s="43">
        <v>222896.59636363637</v>
      </c>
      <c r="F21" s="43">
        <v>450851.68363636371</v>
      </c>
      <c r="G21" s="43">
        <v>540675.26181818184</v>
      </c>
      <c r="H21" s="43">
        <v>509741.45454545453</v>
      </c>
      <c r="I21" s="43">
        <v>446820.50181818183</v>
      </c>
      <c r="J21" s="43">
        <v>384911.12727272726</v>
      </c>
      <c r="K21" s="43">
        <v>131444.54181818181</v>
      </c>
      <c r="L21" s="43">
        <v>4738149.8181818184</v>
      </c>
    </row>
    <row r="22" spans="1:12" x14ac:dyDescent="0.2">
      <c r="A22" s="41" t="s">
        <v>154</v>
      </c>
      <c r="B22" s="42" t="s">
        <v>155</v>
      </c>
      <c r="C22" s="43">
        <v>28734373.014545456</v>
      </c>
      <c r="D22" s="43">
        <v>3176305.8981818184</v>
      </c>
      <c r="E22" s="43">
        <v>1998159.5781818181</v>
      </c>
      <c r="F22" s="43">
        <v>6103452.3600000003</v>
      </c>
      <c r="G22" s="43">
        <v>4725891.0218181815</v>
      </c>
      <c r="H22" s="43">
        <v>14337131.465454545</v>
      </c>
      <c r="I22" s="43">
        <v>3141050.52</v>
      </c>
      <c r="J22" s="43">
        <v>1673096.290909091</v>
      </c>
      <c r="K22" s="43">
        <v>2461288.0909090908</v>
      </c>
      <c r="L22" s="43">
        <v>66350748.239999995</v>
      </c>
    </row>
    <row r="23" spans="1:12" x14ac:dyDescent="0.2">
      <c r="A23" s="41" t="s">
        <v>156</v>
      </c>
      <c r="B23" s="42" t="s">
        <v>157</v>
      </c>
      <c r="C23" s="43">
        <v>169621306.78909093</v>
      </c>
      <c r="D23" s="43">
        <v>27543165.741818182</v>
      </c>
      <c r="E23" s="43">
        <v>25802761.145454548</v>
      </c>
      <c r="F23" s="43">
        <v>43525268.923636369</v>
      </c>
      <c r="G23" s="43">
        <v>44588706.50181818</v>
      </c>
      <c r="H23" s="43">
        <v>77445628.952727273</v>
      </c>
      <c r="I23" s="43">
        <v>25301373.938181818</v>
      </c>
      <c r="J23" s="43">
        <v>7658164.7345454544</v>
      </c>
      <c r="K23" s="43">
        <v>7449732.6327272728</v>
      </c>
      <c r="L23" s="43">
        <v>428936109.36000001</v>
      </c>
    </row>
    <row r="24" spans="1:12" x14ac:dyDescent="0.2">
      <c r="A24" s="41" t="s">
        <v>158</v>
      </c>
      <c r="B24" s="42" t="s">
        <v>159</v>
      </c>
      <c r="C24" s="43">
        <v>75249259.63636364</v>
      </c>
      <c r="D24" s="43">
        <v>7258303.6472727265</v>
      </c>
      <c r="E24" s="43">
        <v>9395732.8909090906</v>
      </c>
      <c r="F24" s="43">
        <v>16113006.283636361</v>
      </c>
      <c r="G24" s="43">
        <v>16756687.810909091</v>
      </c>
      <c r="H24" s="43">
        <v>25607993.454545453</v>
      </c>
      <c r="I24" s="43">
        <v>9626143.7345454544</v>
      </c>
      <c r="J24" s="43">
        <v>5374774.9090909092</v>
      </c>
      <c r="K24" s="43">
        <v>5477992.3636363633</v>
      </c>
      <c r="L24" s="43">
        <v>170859894.73090911</v>
      </c>
    </row>
    <row r="25" spans="1:12" x14ac:dyDescent="0.2">
      <c r="A25" s="41" t="s">
        <v>160</v>
      </c>
      <c r="B25" s="42" t="s">
        <v>161</v>
      </c>
      <c r="C25" s="43">
        <v>138912627.96000001</v>
      </c>
      <c r="D25" s="43">
        <v>12782345.454545455</v>
      </c>
      <c r="E25" s="43">
        <v>15929825.454545455</v>
      </c>
      <c r="F25" s="43">
        <v>21699313.581818182</v>
      </c>
      <c r="G25" s="43">
        <v>20704544.727272727</v>
      </c>
      <c r="H25" s="43">
        <v>42708843.174545452</v>
      </c>
      <c r="I25" s="43">
        <v>16417558.723636363</v>
      </c>
      <c r="J25" s="43">
        <v>10132177.090909092</v>
      </c>
      <c r="K25" s="43">
        <v>8380901.4545454551</v>
      </c>
      <c r="L25" s="43">
        <v>287668137.62181818</v>
      </c>
    </row>
    <row r="26" spans="1:12" x14ac:dyDescent="0.2">
      <c r="A26" s="41" t="s">
        <v>162</v>
      </c>
      <c r="B26" s="42" t="s">
        <v>163</v>
      </c>
      <c r="C26" s="43">
        <v>18630741</v>
      </c>
      <c r="D26" s="43">
        <v>1523906.1054545455</v>
      </c>
      <c r="E26" s="43">
        <v>2039153.3236363637</v>
      </c>
      <c r="F26" s="43">
        <v>2484173.6727272728</v>
      </c>
      <c r="G26" s="43">
        <v>2794966.3090909086</v>
      </c>
      <c r="H26" s="43">
        <v>5325317.0509090908</v>
      </c>
      <c r="I26" s="43">
        <v>2371205.770909091</v>
      </c>
      <c r="J26" s="43">
        <v>870207.88363636355</v>
      </c>
      <c r="K26" s="43">
        <v>957960.33818181814</v>
      </c>
      <c r="L26" s="43">
        <v>36997631.454545446</v>
      </c>
    </row>
    <row r="27" spans="1:12" x14ac:dyDescent="0.2">
      <c r="A27" s="41" t="s">
        <v>164</v>
      </c>
      <c r="B27" s="42" t="s">
        <v>165</v>
      </c>
      <c r="C27" s="43">
        <v>37194571.254545458</v>
      </c>
      <c r="D27" s="43">
        <v>3266999.5200000005</v>
      </c>
      <c r="E27" s="43">
        <v>2695415.541818182</v>
      </c>
      <c r="F27" s="43">
        <v>4901258.6072727265</v>
      </c>
      <c r="G27" s="43">
        <v>4545538.0472727269</v>
      </c>
      <c r="H27" s="43">
        <v>22989160.265454546</v>
      </c>
      <c r="I27" s="43">
        <v>5625532.7454545451</v>
      </c>
      <c r="J27" s="43">
        <v>3607311.0545454542</v>
      </c>
      <c r="K27" s="43">
        <v>1395427.2872727271</v>
      </c>
      <c r="L27" s="43">
        <v>86221214.323636368</v>
      </c>
    </row>
    <row r="28" spans="1:12" x14ac:dyDescent="0.2">
      <c r="A28" s="41" t="s">
        <v>166</v>
      </c>
      <c r="B28" s="42" t="s">
        <v>167</v>
      </c>
      <c r="C28" s="43">
        <v>23921129.836363632</v>
      </c>
      <c r="D28" s="43">
        <v>2117000.9018181819</v>
      </c>
      <c r="E28" s="43">
        <v>1889951.1490909089</v>
      </c>
      <c r="F28" s="43">
        <v>5188743.8181818193</v>
      </c>
      <c r="G28" s="43">
        <v>4330253.6836363636</v>
      </c>
      <c r="H28" s="43">
        <v>8978142.3272727262</v>
      </c>
      <c r="I28" s="43">
        <v>3276489.7636363637</v>
      </c>
      <c r="J28" s="43">
        <v>878335.33090909082</v>
      </c>
      <c r="K28" s="43">
        <v>689855.45454545459</v>
      </c>
      <c r="L28" s="43">
        <v>51269902.265454546</v>
      </c>
    </row>
    <row r="29" spans="1:12" x14ac:dyDescent="0.2">
      <c r="A29" s="41" t="s">
        <v>168</v>
      </c>
      <c r="B29" s="42" t="s">
        <v>169</v>
      </c>
      <c r="C29" s="43">
        <v>20732348.170909088</v>
      </c>
      <c r="D29" s="43">
        <v>2440952.8800000004</v>
      </c>
      <c r="E29" s="43">
        <v>2584849.6145454547</v>
      </c>
      <c r="F29" s="43">
        <v>3406272.2290909095</v>
      </c>
      <c r="G29" s="43">
        <v>4283210.9563636361</v>
      </c>
      <c r="H29" s="43">
        <v>8251423.8218181822</v>
      </c>
      <c r="I29" s="43">
        <v>2610580.5927272728</v>
      </c>
      <c r="J29" s="43">
        <v>1759015.1345454545</v>
      </c>
      <c r="K29" s="43">
        <v>1427669.7054545453</v>
      </c>
      <c r="L29" s="43">
        <v>47496323.105454542</v>
      </c>
    </row>
    <row r="30" spans="1:12" x14ac:dyDescent="0.2">
      <c r="A30" s="41" t="s">
        <v>170</v>
      </c>
      <c r="B30" s="42" t="s">
        <v>171</v>
      </c>
      <c r="C30" s="43">
        <v>76879936.778181836</v>
      </c>
      <c r="D30" s="43">
        <v>13112704.025454547</v>
      </c>
      <c r="E30" s="43">
        <v>7122244.3418181818</v>
      </c>
      <c r="F30" s="43">
        <v>8979368.4000000004</v>
      </c>
      <c r="G30" s="43">
        <v>8442847.3090909086</v>
      </c>
      <c r="H30" s="43">
        <v>4691785.8</v>
      </c>
      <c r="I30" s="43">
        <v>7285245.2400000002</v>
      </c>
      <c r="J30" s="43">
        <v>3992010.7854545452</v>
      </c>
      <c r="K30" s="43">
        <v>2396382.4253454544</v>
      </c>
      <c r="L30" s="43">
        <v>132902525.10534547</v>
      </c>
    </row>
    <row r="31" spans="1:12" x14ac:dyDescent="0.2">
      <c r="A31" s="41" t="s">
        <v>172</v>
      </c>
      <c r="B31" s="42" t="s">
        <v>173</v>
      </c>
      <c r="C31" s="43">
        <v>14155603.101818182</v>
      </c>
      <c r="D31" s="43">
        <v>298583.61818181822</v>
      </c>
      <c r="E31" s="43">
        <v>1769815.0690909089</v>
      </c>
      <c r="F31" s="43">
        <v>44456.890909090907</v>
      </c>
      <c r="G31" s="43">
        <v>625518.15272727259</v>
      </c>
      <c r="H31" s="43">
        <v>3076446.163636364</v>
      </c>
      <c r="I31" s="43">
        <v>218203.25454545455</v>
      </c>
      <c r="J31" s="43">
        <v>1871779.0363636364</v>
      </c>
      <c r="K31" s="43">
        <v>311392.02545454545</v>
      </c>
      <c r="L31" s="43">
        <v>22371797.312727273</v>
      </c>
    </row>
    <row r="32" spans="1:12" x14ac:dyDescent="0.2">
      <c r="A32" s="41" t="s">
        <v>174</v>
      </c>
      <c r="B32" s="42" t="s">
        <v>175</v>
      </c>
      <c r="C32" s="43">
        <v>11930834.836363636</v>
      </c>
      <c r="D32" s="43">
        <v>7435621.0254545454</v>
      </c>
      <c r="E32" s="43">
        <v>6231608.9672727268</v>
      </c>
      <c r="F32" s="43">
        <v>10752294.043636363</v>
      </c>
      <c r="G32" s="43">
        <v>15935642.672727272</v>
      </c>
      <c r="H32" s="43">
        <v>9038871.0545454547</v>
      </c>
      <c r="I32" s="43">
        <v>11742989.258181816</v>
      </c>
      <c r="J32" s="43">
        <v>8005301.4218181819</v>
      </c>
      <c r="K32" s="43">
        <v>5059822.9090909092</v>
      </c>
      <c r="L32" s="43">
        <v>86132986.189090908</v>
      </c>
    </row>
    <row r="33" spans="1:12" s="47" customFormat="1" x14ac:dyDescent="0.2">
      <c r="A33" s="44" t="s">
        <v>176</v>
      </c>
      <c r="B33" s="45" t="s">
        <v>177</v>
      </c>
      <c r="C33" s="46">
        <v>799121060.84727275</v>
      </c>
      <c r="D33" s="46">
        <v>91027385.74909091</v>
      </c>
      <c r="E33" s="46">
        <v>88421840.640000001</v>
      </c>
      <c r="F33" s="46">
        <v>142168579.37454548</v>
      </c>
      <c r="G33" s="46">
        <v>141958361.14909089</v>
      </c>
      <c r="H33" s="46">
        <v>281969963.31272733</v>
      </c>
      <c r="I33" s="46">
        <v>100247661.55636363</v>
      </c>
      <c r="J33" s="46">
        <v>51475392.185454547</v>
      </c>
      <c r="K33" s="46">
        <v>40447608.327163629</v>
      </c>
      <c r="L33" s="46">
        <v>1736837853.1417089</v>
      </c>
    </row>
    <row r="34" spans="1:12" s="47" customFormat="1" x14ac:dyDescent="0.2">
      <c r="A34" s="44" t="s">
        <v>176</v>
      </c>
      <c r="B34" s="45" t="s">
        <v>178</v>
      </c>
      <c r="C34" s="46">
        <v>722241124.06909096</v>
      </c>
      <c r="D34" s="46">
        <v>77914681.723636359</v>
      </c>
      <c r="E34" s="46">
        <v>81299596.298181817</v>
      </c>
      <c r="F34" s="46">
        <v>133189210.97454548</v>
      </c>
      <c r="G34" s="46">
        <v>133515513.83999997</v>
      </c>
      <c r="H34" s="46">
        <v>277278177.51272732</v>
      </c>
      <c r="I34" s="46">
        <v>92962416.316363633</v>
      </c>
      <c r="J34" s="46">
        <v>47483381.400000006</v>
      </c>
      <c r="K34" s="46">
        <v>38051225.901818179</v>
      </c>
      <c r="L34" s="46">
        <v>1603935328.0363636</v>
      </c>
    </row>
    <row r="35" spans="1:12" s="49" customFormat="1" x14ac:dyDescent="0.2">
      <c r="A35" s="44" t="s">
        <v>179</v>
      </c>
      <c r="B35" s="48" t="s">
        <v>180</v>
      </c>
      <c r="C35" s="46">
        <v>40472018.978181578</v>
      </c>
      <c r="D35" s="46">
        <v>-2684299.8109090868</v>
      </c>
      <c r="E35" s="46">
        <v>10243869.959999995</v>
      </c>
      <c r="F35" s="46">
        <v>17022735.119999982</v>
      </c>
      <c r="G35" s="46">
        <v>-6563178.20727266</v>
      </c>
      <c r="H35" s="46">
        <v>33282295.079999976</v>
      </c>
      <c r="I35" s="46">
        <v>346116.93818181753</v>
      </c>
      <c r="J35" s="46">
        <v>5857376.3563636243</v>
      </c>
      <c r="K35" s="46">
        <v>9274523.312836362</v>
      </c>
      <c r="L35" s="46">
        <v>107251457.7273812</v>
      </c>
    </row>
    <row r="36" spans="1:12" s="49" customFormat="1" x14ac:dyDescent="0.2">
      <c r="A36" s="44" t="s">
        <v>181</v>
      </c>
      <c r="B36" s="48" t="s">
        <v>182</v>
      </c>
      <c r="C36" s="46">
        <v>97748126.410908878</v>
      </c>
      <c r="D36" s="46">
        <v>8608618.8000000082</v>
      </c>
      <c r="E36" s="46">
        <v>14049144.087272722</v>
      </c>
      <c r="F36" s="46">
        <v>21071987.934545435</v>
      </c>
      <c r="G36" s="46">
        <v>-1354073.4109090238</v>
      </c>
      <c r="H36" s="46">
        <v>31176447.99272725</v>
      </c>
      <c r="I36" s="46">
        <v>2986549.123636364</v>
      </c>
      <c r="J36" s="46">
        <v>5739612.6981818052</v>
      </c>
      <c r="K36" s="46">
        <v>8308803.6218181811</v>
      </c>
      <c r="L36" s="46">
        <v>188335217.25818121</v>
      </c>
    </row>
    <row r="37" spans="1:12" s="50" customFormat="1" x14ac:dyDescent="0.2">
      <c r="A37" s="41" t="s">
        <v>183</v>
      </c>
      <c r="B37" s="42" t="s">
        <v>184</v>
      </c>
      <c r="C37" s="43">
        <v>0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</row>
    <row r="38" spans="1:12" s="50" customFormat="1" x14ac:dyDescent="0.2">
      <c r="A38" s="41"/>
      <c r="B38" s="42" t="s">
        <v>185</v>
      </c>
      <c r="C38" s="43">
        <v>0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</row>
    <row r="39" spans="1:12" s="50" customFormat="1" x14ac:dyDescent="0.2">
      <c r="A39" s="41"/>
      <c r="B39" s="42" t="s">
        <v>186</v>
      </c>
      <c r="C39" s="43">
        <v>0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</row>
    <row r="40" spans="1:12" s="50" customFormat="1" x14ac:dyDescent="0.2">
      <c r="A40" s="41"/>
      <c r="B40" s="51" t="s">
        <v>187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</row>
    <row r="41" spans="1:12" x14ac:dyDescent="0.2">
      <c r="A41" s="41" t="s">
        <v>188</v>
      </c>
      <c r="B41" s="52" t="s">
        <v>189</v>
      </c>
      <c r="C41" s="43">
        <v>150411138.53454545</v>
      </c>
      <c r="D41" s="43">
        <v>12565923.163636364</v>
      </c>
      <c r="E41" s="43">
        <v>29038602.861818179</v>
      </c>
      <c r="F41" s="43">
        <v>27093315.894545458</v>
      </c>
      <c r="G41" s="43">
        <v>2284424.2472727275</v>
      </c>
      <c r="H41" s="43">
        <v>34099832.618181817</v>
      </c>
      <c r="I41" s="43">
        <v>26012234.170909088</v>
      </c>
      <c r="J41" s="43">
        <v>16428259.876363639</v>
      </c>
      <c r="K41" s="43">
        <v>902709.02181818173</v>
      </c>
      <c r="L41" s="43">
        <v>298836440.3890909</v>
      </c>
    </row>
    <row r="42" spans="1:12" x14ac:dyDescent="0.2">
      <c r="A42" s="41" t="s">
        <v>190</v>
      </c>
      <c r="B42" s="52" t="s">
        <v>191</v>
      </c>
      <c r="C42" s="43">
        <v>188108541.51272726</v>
      </c>
      <c r="D42" s="43">
        <v>17905334.465454545</v>
      </c>
      <c r="E42" s="43">
        <v>29258575.101818182</v>
      </c>
      <c r="F42" s="43">
        <v>17370797.465454545</v>
      </c>
      <c r="G42" s="43">
        <v>17440868.945454545</v>
      </c>
      <c r="H42" s="43">
        <v>59953481.683636367</v>
      </c>
      <c r="I42" s="43">
        <v>34328409.141818181</v>
      </c>
      <c r="J42" s="43">
        <v>19669608.981818181</v>
      </c>
      <c r="K42" s="43">
        <v>11460843.469090909</v>
      </c>
      <c r="L42" s="43">
        <v>395496460.76727265</v>
      </c>
    </row>
    <row r="43" spans="1:12" x14ac:dyDescent="0.2">
      <c r="A43" s="41" t="s">
        <v>192</v>
      </c>
      <c r="B43" s="52" t="s">
        <v>193</v>
      </c>
      <c r="C43" s="43">
        <v>-245616057.18545455</v>
      </c>
      <c r="D43" s="43">
        <v>-29138318.967272725</v>
      </c>
      <c r="E43" s="43">
        <v>-14989890.021818183</v>
      </c>
      <c r="F43" s="43">
        <v>-49763068.38545455</v>
      </c>
      <c r="G43" s="43">
        <v>-37613986.330909088</v>
      </c>
      <c r="H43" s="43">
        <v>-85999960.527272731</v>
      </c>
      <c r="I43" s="43">
        <v>-22040089.440000001</v>
      </c>
      <c r="J43" s="43">
        <v>-10191545.061818181</v>
      </c>
      <c r="K43" s="43">
        <v>-14786322.578181818</v>
      </c>
      <c r="L43" s="43">
        <v>-510139238.4981817</v>
      </c>
    </row>
    <row r="44" spans="1:12" x14ac:dyDescent="0.2">
      <c r="A44" s="53"/>
      <c r="B44" s="54" t="s">
        <v>194</v>
      </c>
      <c r="C44" s="43">
        <v>-57507515.672727272</v>
      </c>
      <c r="D44" s="43">
        <v>-11232984.501818182</v>
      </c>
      <c r="E44" s="43">
        <v>14268685.080000002</v>
      </c>
      <c r="F44" s="43">
        <v>-32392270.920000002</v>
      </c>
      <c r="G44" s="43">
        <v>-20173117.385454547</v>
      </c>
      <c r="H44" s="43">
        <v>-26046478.843636364</v>
      </c>
      <c r="I44" s="43">
        <v>12288319.701818183</v>
      </c>
      <c r="J44" s="43">
        <v>9478063.9199999999</v>
      </c>
      <c r="K44" s="43">
        <v>-3325479.1090909094</v>
      </c>
      <c r="L44" s="43">
        <v>-114642777.73090908</v>
      </c>
    </row>
    <row r="45" spans="1:12" x14ac:dyDescent="0.2">
      <c r="B45" s="55"/>
    </row>
    <row r="46" spans="1:12" s="57" customFormat="1" x14ac:dyDescent="0.2">
      <c r="A46" s="56"/>
      <c r="B46" s="59" t="s">
        <v>195</v>
      </c>
    </row>
  </sheetData>
  <mergeCells count="3">
    <mergeCell ref="B1:L1"/>
    <mergeCell ref="A4:B4"/>
    <mergeCell ref="A18:B18"/>
  </mergeCells>
  <pageMargins left="0.2" right="0.2" top="0.53" bottom="0.43" header="0.26" footer="0.17"/>
  <pageSetup paperSize="5" scale="72" orientation="landscape" r:id="rId1"/>
  <headerFooter>
    <oddFooter>&amp;R&amp;P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1</xdr:row>
                <xdr:rowOff>66675</xdr:rowOff>
              </to>
            </anchor>
          </controlPr>
        </control>
      </mc:Choice>
      <mc:Fallback>
        <control shapeId="3073" r:id="rId4" name="Control 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X79"/>
  <sheetViews>
    <sheetView workbookViewId="0">
      <pane xSplit="3" ySplit="5" topLeftCell="D6" activePane="bottomRight" state="frozen"/>
      <selection pane="topRight" activeCell="D1" sqref="D1"/>
      <selection pane="bottomLeft" activeCell="A3" sqref="A3"/>
      <selection pane="bottomRight" activeCell="H83" sqref="H83"/>
    </sheetView>
  </sheetViews>
  <sheetFormatPr defaultColWidth="8.75" defaultRowHeight="12.75" x14ac:dyDescent="0.2"/>
  <cols>
    <col min="1" max="1" width="5.25" style="1" customWidth="1"/>
    <col min="2" max="2" width="8.75" style="1"/>
    <col min="3" max="3" width="22.75" style="1" customWidth="1"/>
    <col min="4" max="4" width="16.375" style="2" bestFit="1" customWidth="1"/>
    <col min="5" max="5" width="19.75" style="2" customWidth="1"/>
    <col min="6" max="6" width="14.875" style="3" bestFit="1" customWidth="1"/>
    <col min="7" max="7" width="16.375" style="3" bestFit="1" customWidth="1"/>
    <col min="8" max="9" width="16.375" style="2" bestFit="1" customWidth="1"/>
    <col min="10" max="10" width="14.875" style="3" bestFit="1" customWidth="1"/>
    <col min="11" max="11" width="10.75" style="3" customWidth="1"/>
    <col min="12" max="12" width="8.75" style="1"/>
    <col min="13" max="13" width="14" style="1" customWidth="1"/>
    <col min="14" max="14" width="14.625" style="1" customWidth="1"/>
    <col min="15" max="23" width="16.125" style="1" customWidth="1"/>
    <col min="24" max="24" width="36.625" style="1" customWidth="1"/>
    <col min="25" max="16384" width="8.75" style="1"/>
  </cols>
  <sheetData>
    <row r="1" spans="1:24" x14ac:dyDescent="0.2">
      <c r="Q1" s="9" t="s">
        <v>99</v>
      </c>
      <c r="R1" s="10"/>
      <c r="S1" s="11"/>
      <c r="T1" s="11"/>
      <c r="W1" s="12"/>
    </row>
    <row r="2" spans="1:24" ht="14.25" x14ac:dyDescent="0.2">
      <c r="Q2" s="74" t="s">
        <v>100</v>
      </c>
      <c r="R2" s="75"/>
      <c r="S2" s="11"/>
      <c r="T2" s="11"/>
      <c r="W2" s="12"/>
    </row>
    <row r="3" spans="1:24" ht="18" x14ac:dyDescent="0.2">
      <c r="A3" s="28"/>
      <c r="B3" s="29" t="s">
        <v>96</v>
      </c>
      <c r="C3" s="28"/>
      <c r="D3" s="30"/>
      <c r="E3" s="30"/>
      <c r="F3" s="31"/>
      <c r="G3" s="31"/>
      <c r="H3" s="32" t="s">
        <v>97</v>
      </c>
      <c r="I3" s="33"/>
      <c r="J3" s="34"/>
      <c r="K3" s="34"/>
      <c r="M3" s="89" t="s">
        <v>98</v>
      </c>
      <c r="N3" s="90"/>
      <c r="O3" s="76" t="s">
        <v>101</v>
      </c>
      <c r="P3" s="77"/>
      <c r="Q3" s="78" t="s">
        <v>102</v>
      </c>
      <c r="R3" s="79"/>
      <c r="S3" s="80" t="s">
        <v>103</v>
      </c>
      <c r="T3" s="81"/>
      <c r="U3" s="82" t="s">
        <v>103</v>
      </c>
      <c r="V3" s="83"/>
      <c r="W3" s="84"/>
      <c r="X3" s="13"/>
    </row>
    <row r="4" spans="1:24" x14ac:dyDescent="0.2">
      <c r="A4" s="35"/>
      <c r="B4" s="35"/>
      <c r="C4" s="35"/>
      <c r="D4" s="85" t="s">
        <v>0</v>
      </c>
      <c r="E4" s="86"/>
      <c r="F4" s="86"/>
      <c r="G4" s="86"/>
      <c r="H4" s="87" t="s">
        <v>1</v>
      </c>
      <c r="I4" s="88"/>
      <c r="J4" s="88"/>
      <c r="K4" s="88"/>
      <c r="M4" s="5" t="s">
        <v>93</v>
      </c>
      <c r="N4" s="6" t="s">
        <v>93</v>
      </c>
      <c r="O4" s="5" t="s">
        <v>104</v>
      </c>
      <c r="P4" s="6" t="s">
        <v>104</v>
      </c>
      <c r="Q4" s="14" t="s">
        <v>105</v>
      </c>
      <c r="R4" s="15" t="s">
        <v>105</v>
      </c>
      <c r="S4" s="14" t="s">
        <v>106</v>
      </c>
      <c r="T4" s="16" t="s">
        <v>106</v>
      </c>
      <c r="U4" s="5" t="s">
        <v>104</v>
      </c>
      <c r="V4" s="6" t="s">
        <v>104</v>
      </c>
      <c r="W4" s="17" t="s">
        <v>104</v>
      </c>
      <c r="X4" s="18" t="s">
        <v>107</v>
      </c>
    </row>
    <row r="5" spans="1:24" s="68" customFormat="1" ht="19.899999999999999" customHeight="1" x14ac:dyDescent="0.2">
      <c r="A5" s="65" t="s">
        <v>2</v>
      </c>
      <c r="B5" s="65" t="s">
        <v>3</v>
      </c>
      <c r="C5" s="65" t="s">
        <v>4</v>
      </c>
      <c r="D5" s="66" t="s">
        <v>88</v>
      </c>
      <c r="E5" s="66" t="s">
        <v>89</v>
      </c>
      <c r="F5" s="63" t="s">
        <v>90</v>
      </c>
      <c r="G5" s="63" t="s">
        <v>6</v>
      </c>
      <c r="H5" s="64" t="s">
        <v>91</v>
      </c>
      <c r="I5" s="64" t="s">
        <v>5</v>
      </c>
      <c r="J5" s="67" t="s">
        <v>90</v>
      </c>
      <c r="K5" s="67" t="s">
        <v>92</v>
      </c>
      <c r="M5" s="7" t="s">
        <v>94</v>
      </c>
      <c r="N5" s="8" t="s">
        <v>95</v>
      </c>
      <c r="O5" s="7" t="s">
        <v>108</v>
      </c>
      <c r="P5" s="8" t="s">
        <v>109</v>
      </c>
      <c r="Q5" s="19" t="s">
        <v>0</v>
      </c>
      <c r="R5" s="20" t="s">
        <v>110</v>
      </c>
      <c r="S5" s="19" t="s">
        <v>0</v>
      </c>
      <c r="T5" s="21" t="s">
        <v>110</v>
      </c>
      <c r="U5" s="7" t="s">
        <v>108</v>
      </c>
      <c r="V5" s="8" t="s">
        <v>109</v>
      </c>
      <c r="W5" s="22" t="s">
        <v>111</v>
      </c>
      <c r="X5" s="69"/>
    </row>
    <row r="6" spans="1:24" hidden="1" x14ac:dyDescent="0.2">
      <c r="A6" s="28">
        <v>6</v>
      </c>
      <c r="B6" s="28" t="s">
        <v>7</v>
      </c>
      <c r="C6" s="28" t="s">
        <v>8</v>
      </c>
      <c r="D6" s="30">
        <v>1573123566.6666601</v>
      </c>
      <c r="E6" s="30">
        <v>1537075777.9200001</v>
      </c>
      <c r="F6" s="31">
        <v>-36047788.746666603</v>
      </c>
      <c r="G6" s="31">
        <v>-2.2914785278469401</v>
      </c>
      <c r="H6" s="30">
        <v>1496116600</v>
      </c>
      <c r="I6" s="30">
        <v>1414371192.3099999</v>
      </c>
      <c r="J6" s="31">
        <v>-81745407.689999998</v>
      </c>
      <c r="K6" s="31">
        <v>-5.4638393618518704</v>
      </c>
      <c r="M6" s="4">
        <f t="shared" ref="M6:M45" si="0">E6/11</f>
        <v>139734161.62909091</v>
      </c>
      <c r="N6" s="4">
        <f t="shared" ref="N6:N45" si="1">I6/11</f>
        <v>128579199.30090909</v>
      </c>
      <c r="O6" s="23">
        <f>M6*12</f>
        <v>1676809939.5490909</v>
      </c>
      <c r="P6" s="23">
        <f>N6*12</f>
        <v>1542950391.610909</v>
      </c>
      <c r="Q6" s="24">
        <v>0</v>
      </c>
      <c r="R6" s="24">
        <v>0</v>
      </c>
      <c r="S6" s="25">
        <f>O6*Q6</f>
        <v>0</v>
      </c>
      <c r="T6" s="25">
        <f>P6*R6</f>
        <v>0</v>
      </c>
      <c r="U6" s="26">
        <f>O6+S6</f>
        <v>1676809939.5490909</v>
      </c>
      <c r="V6" s="26">
        <f>P6+T6</f>
        <v>1542950391.610909</v>
      </c>
      <c r="W6" s="27">
        <f>U6-V6</f>
        <v>133859547.93818188</v>
      </c>
      <c r="X6" s="1" t="str">
        <f t="shared" ref="X6:X69" si="2">IF(W6&lt;0,"ขาดดุล ให้พิจารณาปรับแผน ตามPlanfin Type1-8","เกินดุล")</f>
        <v>เกินดุล</v>
      </c>
    </row>
    <row r="7" spans="1:24" hidden="1" x14ac:dyDescent="0.2">
      <c r="A7" s="28">
        <v>6</v>
      </c>
      <c r="B7" s="28" t="s">
        <v>7</v>
      </c>
      <c r="C7" s="28" t="s">
        <v>9</v>
      </c>
      <c r="D7" s="30">
        <v>312689962.89666599</v>
      </c>
      <c r="E7" s="30">
        <v>317729932.12</v>
      </c>
      <c r="F7" s="31">
        <v>5039969.2233333299</v>
      </c>
      <c r="G7" s="31">
        <v>1.6118103621377999</v>
      </c>
      <c r="H7" s="30">
        <v>298374122.81416601</v>
      </c>
      <c r="I7" s="30">
        <v>300172973.48000002</v>
      </c>
      <c r="J7" s="31">
        <v>1798850.66583333</v>
      </c>
      <c r="K7" s="31">
        <v>0.60288427457018201</v>
      </c>
      <c r="M7" s="4">
        <f t="shared" si="0"/>
        <v>28884539.283636365</v>
      </c>
      <c r="N7" s="4">
        <f t="shared" si="1"/>
        <v>27288452.134545457</v>
      </c>
      <c r="O7" s="23">
        <f t="shared" ref="O7:O70" si="3">M7*12</f>
        <v>346614471.4036364</v>
      </c>
      <c r="P7" s="23">
        <f t="shared" ref="P7:P70" si="4">N7*12</f>
        <v>327461425.61454546</v>
      </c>
      <c r="Q7" s="24">
        <v>0</v>
      </c>
      <c r="R7" s="24">
        <v>0</v>
      </c>
      <c r="S7" s="25">
        <f t="shared" ref="S7:S70" si="5">O7*Q7</f>
        <v>0</v>
      </c>
      <c r="T7" s="25">
        <f t="shared" ref="T7:T70" si="6">P7*R7</f>
        <v>0</v>
      </c>
      <c r="U7" s="26">
        <f t="shared" ref="U7:U70" si="7">O7+S7</f>
        <v>346614471.4036364</v>
      </c>
      <c r="V7" s="26">
        <f t="shared" ref="V7:V70" si="8">P7+T7</f>
        <v>327461425.61454546</v>
      </c>
      <c r="W7" s="27">
        <f t="shared" ref="W7:W70" si="9">U7-V7</f>
        <v>19153045.789090931</v>
      </c>
      <c r="X7" s="1" t="str">
        <f t="shared" si="2"/>
        <v>เกินดุล</v>
      </c>
    </row>
    <row r="8" spans="1:24" hidden="1" x14ac:dyDescent="0.2">
      <c r="A8" s="28">
        <v>6</v>
      </c>
      <c r="B8" s="28" t="s">
        <v>7</v>
      </c>
      <c r="C8" s="28" t="s">
        <v>10</v>
      </c>
      <c r="D8" s="30">
        <v>604808362.27166605</v>
      </c>
      <c r="E8" s="30">
        <v>698065190.20000005</v>
      </c>
      <c r="F8" s="31">
        <v>93256827.928333297</v>
      </c>
      <c r="G8" s="31">
        <v>15.419235868045799</v>
      </c>
      <c r="H8" s="30">
        <v>530883833.33333302</v>
      </c>
      <c r="I8" s="30">
        <v>524387187.41000003</v>
      </c>
      <c r="J8" s="31">
        <v>-6496645.9233333301</v>
      </c>
      <c r="K8" s="31">
        <v>-1.2237415260023901</v>
      </c>
      <c r="M8" s="4">
        <f t="shared" si="0"/>
        <v>63460471.836363643</v>
      </c>
      <c r="N8" s="4">
        <f t="shared" si="1"/>
        <v>47671562.491818182</v>
      </c>
      <c r="O8" s="23">
        <f t="shared" si="3"/>
        <v>761525662.03636372</v>
      </c>
      <c r="P8" s="23">
        <f t="shared" si="4"/>
        <v>572058749.90181816</v>
      </c>
      <c r="Q8" s="24">
        <v>0</v>
      </c>
      <c r="R8" s="24">
        <v>0</v>
      </c>
      <c r="S8" s="25">
        <f t="shared" si="5"/>
        <v>0</v>
      </c>
      <c r="T8" s="25">
        <f t="shared" si="6"/>
        <v>0</v>
      </c>
      <c r="U8" s="26">
        <f t="shared" si="7"/>
        <v>761525662.03636372</v>
      </c>
      <c r="V8" s="26">
        <f t="shared" si="8"/>
        <v>572058749.90181816</v>
      </c>
      <c r="W8" s="27">
        <f t="shared" si="9"/>
        <v>189466912.13454556</v>
      </c>
      <c r="X8" s="1" t="str">
        <f t="shared" si="2"/>
        <v>เกินดุล</v>
      </c>
    </row>
    <row r="9" spans="1:24" hidden="1" x14ac:dyDescent="0.2">
      <c r="A9" s="28">
        <v>6</v>
      </c>
      <c r="B9" s="28" t="s">
        <v>7</v>
      </c>
      <c r="C9" s="28" t="s">
        <v>11</v>
      </c>
      <c r="D9" s="30">
        <v>192679758.33333299</v>
      </c>
      <c r="E9" s="30">
        <v>175481512.69</v>
      </c>
      <c r="F9" s="31">
        <v>-17198245.643333301</v>
      </c>
      <c r="G9" s="31">
        <v>-8.9258185665671199</v>
      </c>
      <c r="H9" s="30">
        <v>185928966.666666</v>
      </c>
      <c r="I9" s="30">
        <v>179550388.00999999</v>
      </c>
      <c r="J9" s="31">
        <v>-6378578.6566666598</v>
      </c>
      <c r="K9" s="31">
        <v>-3.43065352915244</v>
      </c>
      <c r="M9" s="4">
        <f t="shared" si="0"/>
        <v>15952864.789999999</v>
      </c>
      <c r="N9" s="4">
        <f t="shared" si="1"/>
        <v>16322762.546363635</v>
      </c>
      <c r="O9" s="23">
        <f t="shared" si="3"/>
        <v>191434377.47999999</v>
      </c>
      <c r="P9" s="23">
        <f t="shared" si="4"/>
        <v>195873150.55636361</v>
      </c>
      <c r="Q9" s="24">
        <v>0</v>
      </c>
      <c r="R9" s="24">
        <v>0</v>
      </c>
      <c r="S9" s="25">
        <f t="shared" si="5"/>
        <v>0</v>
      </c>
      <c r="T9" s="25">
        <f t="shared" si="6"/>
        <v>0</v>
      </c>
      <c r="U9" s="26">
        <f t="shared" si="7"/>
        <v>191434377.47999999</v>
      </c>
      <c r="V9" s="26">
        <f t="shared" si="8"/>
        <v>195873150.55636361</v>
      </c>
      <c r="W9" s="27">
        <f t="shared" si="9"/>
        <v>-4438773.0763636231</v>
      </c>
      <c r="X9" s="1" t="str">
        <f t="shared" si="2"/>
        <v>ขาดดุล ให้พิจารณาปรับแผน ตามPlanfin Type1-8</v>
      </c>
    </row>
    <row r="10" spans="1:24" hidden="1" x14ac:dyDescent="0.2">
      <c r="A10" s="28">
        <v>6</v>
      </c>
      <c r="B10" s="28" t="s">
        <v>7</v>
      </c>
      <c r="C10" s="28" t="s">
        <v>12</v>
      </c>
      <c r="D10" s="30">
        <v>144562277.20916599</v>
      </c>
      <c r="E10" s="30">
        <v>149820265.78999999</v>
      </c>
      <c r="F10" s="31">
        <v>5257988.5808333298</v>
      </c>
      <c r="G10" s="31">
        <v>3.63717885629704</v>
      </c>
      <c r="H10" s="30">
        <v>142499200.25</v>
      </c>
      <c r="I10" s="30">
        <v>146698074.91999999</v>
      </c>
      <c r="J10" s="31">
        <v>4198874.67</v>
      </c>
      <c r="K10" s="31">
        <v>2.9465952529091402</v>
      </c>
      <c r="M10" s="4">
        <f t="shared" si="0"/>
        <v>13620024.162727272</v>
      </c>
      <c r="N10" s="4">
        <f t="shared" si="1"/>
        <v>13336188.629090907</v>
      </c>
      <c r="O10" s="23">
        <f t="shared" si="3"/>
        <v>163440289.95272726</v>
      </c>
      <c r="P10" s="23">
        <f t="shared" si="4"/>
        <v>160034263.54909089</v>
      </c>
      <c r="Q10" s="24">
        <v>0</v>
      </c>
      <c r="R10" s="24">
        <v>0</v>
      </c>
      <c r="S10" s="25">
        <f t="shared" si="5"/>
        <v>0</v>
      </c>
      <c r="T10" s="25">
        <f t="shared" si="6"/>
        <v>0</v>
      </c>
      <c r="U10" s="26">
        <f t="shared" si="7"/>
        <v>163440289.95272726</v>
      </c>
      <c r="V10" s="26">
        <f t="shared" si="8"/>
        <v>160034263.54909089</v>
      </c>
      <c r="W10" s="27">
        <f t="shared" si="9"/>
        <v>3406026.4036363661</v>
      </c>
      <c r="X10" s="1" t="str">
        <f t="shared" si="2"/>
        <v>เกินดุล</v>
      </c>
    </row>
    <row r="11" spans="1:24" hidden="1" x14ac:dyDescent="0.2">
      <c r="A11" s="28">
        <v>6</v>
      </c>
      <c r="B11" s="28" t="s">
        <v>7</v>
      </c>
      <c r="C11" s="28" t="s">
        <v>13</v>
      </c>
      <c r="D11" s="30">
        <v>74522142.044166595</v>
      </c>
      <c r="E11" s="30">
        <v>54695467.630000003</v>
      </c>
      <c r="F11" s="31">
        <v>-19826674.4141666</v>
      </c>
      <c r="G11" s="31">
        <v>-26.605078531446502</v>
      </c>
      <c r="H11" s="30">
        <v>58718613.689999998</v>
      </c>
      <c r="I11" s="30">
        <v>58424133.229999997</v>
      </c>
      <c r="J11" s="31">
        <v>-294480.46000000002</v>
      </c>
      <c r="K11" s="31">
        <v>-0.50151126107078203</v>
      </c>
      <c r="M11" s="4">
        <f t="shared" si="0"/>
        <v>4972315.2390909093</v>
      </c>
      <c r="N11" s="4">
        <f t="shared" si="1"/>
        <v>5311284.8390909089</v>
      </c>
      <c r="O11" s="23">
        <f t="shared" si="3"/>
        <v>59667782.869090915</v>
      </c>
      <c r="P11" s="23">
        <f t="shared" si="4"/>
        <v>63735418.069090903</v>
      </c>
      <c r="Q11" s="24">
        <v>0</v>
      </c>
      <c r="R11" s="24">
        <v>0</v>
      </c>
      <c r="S11" s="25">
        <f t="shared" si="5"/>
        <v>0</v>
      </c>
      <c r="T11" s="25">
        <f t="shared" si="6"/>
        <v>0</v>
      </c>
      <c r="U11" s="26">
        <f t="shared" si="7"/>
        <v>59667782.869090915</v>
      </c>
      <c r="V11" s="26">
        <f t="shared" si="8"/>
        <v>63735418.069090903</v>
      </c>
      <c r="W11" s="27">
        <f t="shared" si="9"/>
        <v>-4067635.1999999881</v>
      </c>
      <c r="X11" s="1" t="str">
        <f t="shared" si="2"/>
        <v>ขาดดุล ให้พิจารณาปรับแผน ตามPlanfin Type1-8</v>
      </c>
    </row>
    <row r="12" spans="1:24" hidden="1" x14ac:dyDescent="0.2">
      <c r="A12" s="28">
        <v>6</v>
      </c>
      <c r="B12" s="28" t="s">
        <v>14</v>
      </c>
      <c r="C12" s="28" t="s">
        <v>15</v>
      </c>
      <c r="D12" s="30">
        <v>3316586790.7516599</v>
      </c>
      <c r="E12" s="30">
        <v>3812518563.8000002</v>
      </c>
      <c r="F12" s="31">
        <v>495931773.04833299</v>
      </c>
      <c r="G12" s="31">
        <v>14.9530768931252</v>
      </c>
      <c r="H12" s="30">
        <v>3311272830.25</v>
      </c>
      <c r="I12" s="30">
        <v>3783791803.54</v>
      </c>
      <c r="J12" s="31">
        <v>472518973.29000002</v>
      </c>
      <c r="K12" s="31">
        <v>14.2700102804372</v>
      </c>
      <c r="M12" s="4">
        <f t="shared" si="0"/>
        <v>346592596.70909095</v>
      </c>
      <c r="N12" s="4">
        <f t="shared" si="1"/>
        <v>343981073.04909092</v>
      </c>
      <c r="O12" s="23">
        <f t="shared" si="3"/>
        <v>4159111160.5090914</v>
      </c>
      <c r="P12" s="23">
        <f t="shared" si="4"/>
        <v>4127772876.5890913</v>
      </c>
      <c r="Q12" s="24">
        <v>0</v>
      </c>
      <c r="R12" s="24">
        <v>0</v>
      </c>
      <c r="S12" s="25">
        <f t="shared" si="5"/>
        <v>0</v>
      </c>
      <c r="T12" s="25">
        <f t="shared" si="6"/>
        <v>0</v>
      </c>
      <c r="U12" s="26">
        <f t="shared" si="7"/>
        <v>4159111160.5090914</v>
      </c>
      <c r="V12" s="26">
        <f t="shared" si="8"/>
        <v>4127772876.5890913</v>
      </c>
      <c r="W12" s="27">
        <f t="shared" si="9"/>
        <v>31338283.920000076</v>
      </c>
      <c r="X12" s="1" t="str">
        <f t="shared" si="2"/>
        <v>เกินดุล</v>
      </c>
    </row>
    <row r="13" spans="1:24" hidden="1" x14ac:dyDescent="0.2">
      <c r="A13" s="28">
        <v>6</v>
      </c>
      <c r="B13" s="28" t="s">
        <v>14</v>
      </c>
      <c r="C13" s="28" t="s">
        <v>16</v>
      </c>
      <c r="D13" s="30">
        <v>299782434.95749998</v>
      </c>
      <c r="E13" s="30">
        <v>322715624.01999998</v>
      </c>
      <c r="F13" s="31">
        <v>22933189.0625</v>
      </c>
      <c r="G13" s="31">
        <v>7.6499442222994896</v>
      </c>
      <c r="H13" s="30">
        <v>291939790.37666601</v>
      </c>
      <c r="I13" s="30">
        <v>299920084.91000003</v>
      </c>
      <c r="J13" s="31">
        <v>7980294.5333333304</v>
      </c>
      <c r="K13" s="31">
        <v>2.7335412288393401</v>
      </c>
      <c r="M13" s="4">
        <f t="shared" si="0"/>
        <v>29337784.00181818</v>
      </c>
      <c r="N13" s="4">
        <f t="shared" si="1"/>
        <v>27265462.264545456</v>
      </c>
      <c r="O13" s="23">
        <f t="shared" si="3"/>
        <v>352053408.02181816</v>
      </c>
      <c r="P13" s="23">
        <f t="shared" si="4"/>
        <v>327185547.17454547</v>
      </c>
      <c r="Q13" s="24">
        <v>0</v>
      </c>
      <c r="R13" s="24">
        <v>0</v>
      </c>
      <c r="S13" s="25">
        <f t="shared" si="5"/>
        <v>0</v>
      </c>
      <c r="T13" s="25">
        <f t="shared" si="6"/>
        <v>0</v>
      </c>
      <c r="U13" s="26">
        <f t="shared" si="7"/>
        <v>352053408.02181816</v>
      </c>
      <c r="V13" s="26">
        <f t="shared" si="8"/>
        <v>327185547.17454547</v>
      </c>
      <c r="W13" s="27">
        <f t="shared" si="9"/>
        <v>24867860.847272694</v>
      </c>
      <c r="X13" s="1" t="str">
        <f t="shared" si="2"/>
        <v>เกินดุล</v>
      </c>
    </row>
    <row r="14" spans="1:24" hidden="1" x14ac:dyDescent="0.2">
      <c r="A14" s="28">
        <v>6</v>
      </c>
      <c r="B14" s="28" t="s">
        <v>14</v>
      </c>
      <c r="C14" s="28" t="s">
        <v>17</v>
      </c>
      <c r="D14" s="30">
        <v>72542235.415833294</v>
      </c>
      <c r="E14" s="30">
        <v>74894236.340000004</v>
      </c>
      <c r="F14" s="31">
        <v>2352000.9241666598</v>
      </c>
      <c r="G14" s="31">
        <v>3.2422504085851598</v>
      </c>
      <c r="H14" s="30">
        <v>72536958.844166607</v>
      </c>
      <c r="I14" s="30">
        <v>81924373.579999998</v>
      </c>
      <c r="J14" s="31">
        <v>9387414.7358333301</v>
      </c>
      <c r="K14" s="31">
        <v>12.941560944125801</v>
      </c>
      <c r="M14" s="4">
        <f t="shared" si="0"/>
        <v>6808566.9400000004</v>
      </c>
      <c r="N14" s="4">
        <f t="shared" si="1"/>
        <v>7447670.3254545452</v>
      </c>
      <c r="O14" s="23">
        <f t="shared" si="3"/>
        <v>81702803.280000001</v>
      </c>
      <c r="P14" s="23">
        <f t="shared" si="4"/>
        <v>89372043.905454546</v>
      </c>
      <c r="Q14" s="24">
        <v>0</v>
      </c>
      <c r="R14" s="24">
        <v>0</v>
      </c>
      <c r="S14" s="25">
        <f t="shared" si="5"/>
        <v>0</v>
      </c>
      <c r="T14" s="25">
        <f t="shared" si="6"/>
        <v>0</v>
      </c>
      <c r="U14" s="26">
        <f t="shared" si="7"/>
        <v>81702803.280000001</v>
      </c>
      <c r="V14" s="26">
        <f t="shared" si="8"/>
        <v>89372043.905454546</v>
      </c>
      <c r="W14" s="27">
        <f t="shared" si="9"/>
        <v>-7669240.625454545</v>
      </c>
      <c r="X14" s="1" t="str">
        <f t="shared" si="2"/>
        <v>ขาดดุล ให้พิจารณาปรับแผน ตามPlanfin Type1-8</v>
      </c>
    </row>
    <row r="15" spans="1:24" hidden="1" x14ac:dyDescent="0.2">
      <c r="A15" s="28">
        <v>6</v>
      </c>
      <c r="B15" s="28" t="s">
        <v>14</v>
      </c>
      <c r="C15" s="28" t="s">
        <v>18</v>
      </c>
      <c r="D15" s="30">
        <v>864498019.39416599</v>
      </c>
      <c r="E15" s="30">
        <v>720275339.30999994</v>
      </c>
      <c r="F15" s="31">
        <v>-144222680.08416599</v>
      </c>
      <c r="G15" s="31">
        <v>-16.682823655887201</v>
      </c>
      <c r="H15" s="30">
        <v>760067010.60583305</v>
      </c>
      <c r="I15" s="30">
        <v>740142866.47000003</v>
      </c>
      <c r="J15" s="31">
        <v>-19924144.135833301</v>
      </c>
      <c r="K15" s="31">
        <v>-2.6213667818515298</v>
      </c>
      <c r="M15" s="4">
        <f t="shared" si="0"/>
        <v>65479576.300909087</v>
      </c>
      <c r="N15" s="4">
        <f t="shared" si="1"/>
        <v>67285715.13363637</v>
      </c>
      <c r="O15" s="23">
        <f t="shared" si="3"/>
        <v>785754915.61090899</v>
      </c>
      <c r="P15" s="23">
        <f t="shared" si="4"/>
        <v>807428581.6036365</v>
      </c>
      <c r="Q15" s="24">
        <v>0</v>
      </c>
      <c r="R15" s="24">
        <v>0</v>
      </c>
      <c r="S15" s="25">
        <f t="shared" si="5"/>
        <v>0</v>
      </c>
      <c r="T15" s="25">
        <f t="shared" si="6"/>
        <v>0</v>
      </c>
      <c r="U15" s="26">
        <f t="shared" si="7"/>
        <v>785754915.61090899</v>
      </c>
      <c r="V15" s="26">
        <f t="shared" si="8"/>
        <v>807428581.6036365</v>
      </c>
      <c r="W15" s="27">
        <f t="shared" si="9"/>
        <v>-21673665.992727518</v>
      </c>
      <c r="X15" s="1" t="str">
        <f t="shared" si="2"/>
        <v>ขาดดุล ให้พิจารณาปรับแผน ตามPlanfin Type1-8</v>
      </c>
    </row>
    <row r="16" spans="1:24" hidden="1" x14ac:dyDescent="0.2">
      <c r="A16" s="28">
        <v>6</v>
      </c>
      <c r="B16" s="28" t="s">
        <v>14</v>
      </c>
      <c r="C16" s="28" t="s">
        <v>19</v>
      </c>
      <c r="D16" s="30">
        <v>67264941.2416666</v>
      </c>
      <c r="E16" s="30">
        <v>93030562.680000007</v>
      </c>
      <c r="F16" s="31">
        <v>25765621.438333299</v>
      </c>
      <c r="G16" s="31">
        <v>38.304681402699302</v>
      </c>
      <c r="H16" s="30">
        <v>66909402.3675</v>
      </c>
      <c r="I16" s="30">
        <v>83950014.359999999</v>
      </c>
      <c r="J16" s="31">
        <v>17040611.9925</v>
      </c>
      <c r="K16" s="31">
        <v>25.4681874139368</v>
      </c>
      <c r="M16" s="4">
        <f t="shared" si="0"/>
        <v>8457323.8800000008</v>
      </c>
      <c r="N16" s="4">
        <f t="shared" si="1"/>
        <v>7631819.4872727273</v>
      </c>
      <c r="O16" s="23">
        <f t="shared" si="3"/>
        <v>101487886.56</v>
      </c>
      <c r="P16" s="23">
        <f t="shared" si="4"/>
        <v>91581833.847272724</v>
      </c>
      <c r="Q16" s="24">
        <v>0</v>
      </c>
      <c r="R16" s="24">
        <v>0</v>
      </c>
      <c r="S16" s="25">
        <f t="shared" si="5"/>
        <v>0</v>
      </c>
      <c r="T16" s="25">
        <f t="shared" si="6"/>
        <v>0</v>
      </c>
      <c r="U16" s="26">
        <f t="shared" si="7"/>
        <v>101487886.56</v>
      </c>
      <c r="V16" s="26">
        <f t="shared" si="8"/>
        <v>91581833.847272724</v>
      </c>
      <c r="W16" s="27">
        <f t="shared" si="9"/>
        <v>9906052.7127272785</v>
      </c>
      <c r="X16" s="1" t="str">
        <f t="shared" si="2"/>
        <v>เกินดุล</v>
      </c>
    </row>
    <row r="17" spans="1:24" hidden="1" x14ac:dyDescent="0.2">
      <c r="A17" s="28">
        <v>6</v>
      </c>
      <c r="B17" s="28" t="s">
        <v>14</v>
      </c>
      <c r="C17" s="28" t="s">
        <v>20</v>
      </c>
      <c r="D17" s="30">
        <v>222253316.34</v>
      </c>
      <c r="E17" s="30">
        <v>212763653.02000001</v>
      </c>
      <c r="F17" s="31">
        <v>-9489663.3200000003</v>
      </c>
      <c r="G17" s="31">
        <v>-4.2697510553601097</v>
      </c>
      <c r="H17" s="30">
        <v>206343942.75</v>
      </c>
      <c r="I17" s="30">
        <v>204303228.88</v>
      </c>
      <c r="J17" s="31">
        <v>-2040713.87</v>
      </c>
      <c r="K17" s="31">
        <v>-0.98898656427848997</v>
      </c>
      <c r="M17" s="4">
        <f t="shared" si="0"/>
        <v>19342150.274545457</v>
      </c>
      <c r="N17" s="4">
        <f t="shared" si="1"/>
        <v>18573020.807272729</v>
      </c>
      <c r="O17" s="23">
        <f t="shared" si="3"/>
        <v>232105803.29454547</v>
      </c>
      <c r="P17" s="23">
        <f t="shared" si="4"/>
        <v>222876249.68727273</v>
      </c>
      <c r="Q17" s="24">
        <v>0</v>
      </c>
      <c r="R17" s="24">
        <v>0</v>
      </c>
      <c r="S17" s="25">
        <f t="shared" si="5"/>
        <v>0</v>
      </c>
      <c r="T17" s="25">
        <f t="shared" si="6"/>
        <v>0</v>
      </c>
      <c r="U17" s="26">
        <f t="shared" si="7"/>
        <v>232105803.29454547</v>
      </c>
      <c r="V17" s="26">
        <f t="shared" si="8"/>
        <v>222876249.68727273</v>
      </c>
      <c r="W17" s="27">
        <f t="shared" si="9"/>
        <v>9229553.6072727442</v>
      </c>
      <c r="X17" s="1" t="str">
        <f t="shared" si="2"/>
        <v>เกินดุล</v>
      </c>
    </row>
    <row r="18" spans="1:24" hidden="1" x14ac:dyDescent="0.2">
      <c r="A18" s="28">
        <v>6</v>
      </c>
      <c r="B18" s="28" t="s">
        <v>14</v>
      </c>
      <c r="C18" s="28" t="s">
        <v>21</v>
      </c>
      <c r="D18" s="30">
        <v>395201957.33333302</v>
      </c>
      <c r="E18" s="30">
        <v>403389356.57999998</v>
      </c>
      <c r="F18" s="31">
        <v>8187399.2466666596</v>
      </c>
      <c r="G18" s="31">
        <v>2.0717000750482102</v>
      </c>
      <c r="H18" s="30">
        <v>381317513.94</v>
      </c>
      <c r="I18" s="30">
        <v>423909413.44999999</v>
      </c>
      <c r="J18" s="31">
        <v>42591899.509999998</v>
      </c>
      <c r="K18" s="31">
        <v>11.169667784182</v>
      </c>
      <c r="M18" s="4">
        <f t="shared" si="0"/>
        <v>36671759.689090908</v>
      </c>
      <c r="N18" s="4">
        <f t="shared" si="1"/>
        <v>38537219.404545456</v>
      </c>
      <c r="O18" s="23">
        <f t="shared" si="3"/>
        <v>440061116.26909089</v>
      </c>
      <c r="P18" s="23">
        <f t="shared" si="4"/>
        <v>462446632.85454547</v>
      </c>
      <c r="Q18" s="24">
        <v>0</v>
      </c>
      <c r="R18" s="24">
        <v>0</v>
      </c>
      <c r="S18" s="25">
        <f t="shared" si="5"/>
        <v>0</v>
      </c>
      <c r="T18" s="25">
        <f t="shared" si="6"/>
        <v>0</v>
      </c>
      <c r="U18" s="26">
        <f t="shared" si="7"/>
        <v>440061116.26909089</v>
      </c>
      <c r="V18" s="26">
        <f t="shared" si="8"/>
        <v>462446632.85454547</v>
      </c>
      <c r="W18" s="27">
        <f t="shared" si="9"/>
        <v>-22385516.585454583</v>
      </c>
      <c r="X18" s="1" t="str">
        <f t="shared" si="2"/>
        <v>ขาดดุล ให้พิจารณาปรับแผน ตามPlanfin Type1-8</v>
      </c>
    </row>
    <row r="19" spans="1:24" hidden="1" x14ac:dyDescent="0.2">
      <c r="A19" s="28">
        <v>6</v>
      </c>
      <c r="B19" s="28" t="s">
        <v>14</v>
      </c>
      <c r="C19" s="28" t="s">
        <v>22</v>
      </c>
      <c r="D19" s="30">
        <v>408790586.34333301</v>
      </c>
      <c r="E19" s="30">
        <v>355516489.69999999</v>
      </c>
      <c r="F19" s="31">
        <v>-53274096.643333301</v>
      </c>
      <c r="G19" s="31">
        <v>-13.0321241298325</v>
      </c>
      <c r="H19" s="30">
        <v>406416222.41916603</v>
      </c>
      <c r="I19" s="30">
        <v>352636421.11000001</v>
      </c>
      <c r="J19" s="31">
        <v>-53779801.309166603</v>
      </c>
      <c r="K19" s="31">
        <v>-13.2326906118672</v>
      </c>
      <c r="M19" s="4">
        <f t="shared" si="0"/>
        <v>32319680.881818179</v>
      </c>
      <c r="N19" s="4">
        <f t="shared" si="1"/>
        <v>32057856.464545455</v>
      </c>
      <c r="O19" s="23">
        <f t="shared" si="3"/>
        <v>387836170.58181816</v>
      </c>
      <c r="P19" s="23">
        <f t="shared" si="4"/>
        <v>384694277.57454544</v>
      </c>
      <c r="Q19" s="24">
        <v>0</v>
      </c>
      <c r="R19" s="24">
        <v>0</v>
      </c>
      <c r="S19" s="25">
        <f t="shared" si="5"/>
        <v>0</v>
      </c>
      <c r="T19" s="25">
        <f t="shared" si="6"/>
        <v>0</v>
      </c>
      <c r="U19" s="26">
        <f t="shared" si="7"/>
        <v>387836170.58181816</v>
      </c>
      <c r="V19" s="26">
        <f t="shared" si="8"/>
        <v>384694277.57454544</v>
      </c>
      <c r="W19" s="27">
        <f t="shared" si="9"/>
        <v>3141893.0072727203</v>
      </c>
      <c r="X19" s="1" t="str">
        <f t="shared" si="2"/>
        <v>เกินดุล</v>
      </c>
    </row>
    <row r="20" spans="1:24" hidden="1" x14ac:dyDescent="0.2">
      <c r="A20" s="28">
        <v>6</v>
      </c>
      <c r="B20" s="28" t="s">
        <v>14</v>
      </c>
      <c r="C20" s="28" t="s">
        <v>23</v>
      </c>
      <c r="D20" s="30">
        <v>37676615.1758333</v>
      </c>
      <c r="E20" s="30">
        <v>38473944.369999997</v>
      </c>
      <c r="F20" s="31">
        <v>797329.19416666601</v>
      </c>
      <c r="G20" s="31">
        <v>2.1162442285369898</v>
      </c>
      <c r="H20" s="30">
        <v>37972080.263333298</v>
      </c>
      <c r="I20" s="30">
        <v>37671682.32</v>
      </c>
      <c r="J20" s="31">
        <v>-300397.94333333301</v>
      </c>
      <c r="K20" s="31">
        <v>-0.79110214992198902</v>
      </c>
      <c r="M20" s="4">
        <f t="shared" si="0"/>
        <v>3497631.3063636362</v>
      </c>
      <c r="N20" s="4">
        <f t="shared" si="1"/>
        <v>3424698.3927272726</v>
      </c>
      <c r="O20" s="23">
        <f t="shared" si="3"/>
        <v>41971575.676363632</v>
      </c>
      <c r="P20" s="23">
        <f t="shared" si="4"/>
        <v>41096380.712727271</v>
      </c>
      <c r="Q20" s="24">
        <v>0</v>
      </c>
      <c r="R20" s="24">
        <v>0</v>
      </c>
      <c r="S20" s="25">
        <f t="shared" si="5"/>
        <v>0</v>
      </c>
      <c r="T20" s="25">
        <f t="shared" si="6"/>
        <v>0</v>
      </c>
      <c r="U20" s="26">
        <f t="shared" si="7"/>
        <v>41971575.676363632</v>
      </c>
      <c r="V20" s="26">
        <f t="shared" si="8"/>
        <v>41096380.712727271</v>
      </c>
      <c r="W20" s="27">
        <f t="shared" si="9"/>
        <v>875194.96363636106</v>
      </c>
      <c r="X20" s="1" t="str">
        <f t="shared" si="2"/>
        <v>เกินดุล</v>
      </c>
    </row>
    <row r="21" spans="1:24" hidden="1" x14ac:dyDescent="0.2">
      <c r="A21" s="28">
        <v>6</v>
      </c>
      <c r="B21" s="28" t="s">
        <v>14</v>
      </c>
      <c r="C21" s="28" t="s">
        <v>24</v>
      </c>
      <c r="D21" s="30">
        <v>174444152.47416601</v>
      </c>
      <c r="E21" s="30">
        <v>189182120.50999999</v>
      </c>
      <c r="F21" s="31">
        <v>14737968.035833299</v>
      </c>
      <c r="G21" s="31">
        <v>8.4485308488720303</v>
      </c>
      <c r="H21" s="30">
        <v>160158541.693333</v>
      </c>
      <c r="I21" s="30">
        <v>145981854.97940001</v>
      </c>
      <c r="J21" s="31">
        <v>-14176686.7139333</v>
      </c>
      <c r="K21" s="31">
        <v>-8.8516582156937993</v>
      </c>
      <c r="M21" s="4">
        <f t="shared" si="0"/>
        <v>17198374.59181818</v>
      </c>
      <c r="N21" s="4">
        <f t="shared" si="1"/>
        <v>13271077.725400001</v>
      </c>
      <c r="O21" s="23">
        <f t="shared" si="3"/>
        <v>206380495.10181814</v>
      </c>
      <c r="P21" s="23">
        <f t="shared" si="4"/>
        <v>159252932.70480001</v>
      </c>
      <c r="Q21" s="24">
        <v>0</v>
      </c>
      <c r="R21" s="24">
        <v>0</v>
      </c>
      <c r="S21" s="25">
        <f t="shared" si="5"/>
        <v>0</v>
      </c>
      <c r="T21" s="25">
        <f t="shared" si="6"/>
        <v>0</v>
      </c>
      <c r="U21" s="26">
        <f t="shared" si="7"/>
        <v>206380495.10181814</v>
      </c>
      <c r="V21" s="26">
        <f t="shared" si="8"/>
        <v>159252932.70480001</v>
      </c>
      <c r="W21" s="27">
        <f t="shared" si="9"/>
        <v>47127562.397018135</v>
      </c>
      <c r="X21" s="1" t="str">
        <f t="shared" si="2"/>
        <v>เกินดุล</v>
      </c>
    </row>
    <row r="22" spans="1:24" hidden="1" x14ac:dyDescent="0.2">
      <c r="A22" s="28">
        <v>6</v>
      </c>
      <c r="B22" s="28" t="s">
        <v>14</v>
      </c>
      <c r="C22" s="28" t="s">
        <v>25</v>
      </c>
      <c r="D22" s="30">
        <v>146459432.845</v>
      </c>
      <c r="E22" s="30">
        <v>119328877.34</v>
      </c>
      <c r="F22" s="31">
        <v>-27130555.504999999</v>
      </c>
      <c r="G22" s="31">
        <v>-18.524280053516598</v>
      </c>
      <c r="H22" s="30">
        <v>133192293.666666</v>
      </c>
      <c r="I22" s="30">
        <v>118702919.43000001</v>
      </c>
      <c r="J22" s="31">
        <v>-14489374.236666599</v>
      </c>
      <c r="K22" s="31">
        <v>-10.878537967765901</v>
      </c>
      <c r="M22" s="4">
        <f t="shared" si="0"/>
        <v>10848079.758181818</v>
      </c>
      <c r="N22" s="4">
        <f t="shared" si="1"/>
        <v>10791174.493636364</v>
      </c>
      <c r="O22" s="23">
        <f t="shared" si="3"/>
        <v>130176957.09818181</v>
      </c>
      <c r="P22" s="23">
        <f t="shared" si="4"/>
        <v>129494093.92363638</v>
      </c>
      <c r="Q22" s="24">
        <v>0</v>
      </c>
      <c r="R22" s="24">
        <v>0</v>
      </c>
      <c r="S22" s="25">
        <f t="shared" si="5"/>
        <v>0</v>
      </c>
      <c r="T22" s="25">
        <f t="shared" si="6"/>
        <v>0</v>
      </c>
      <c r="U22" s="26">
        <f t="shared" si="7"/>
        <v>130176957.09818181</v>
      </c>
      <c r="V22" s="26">
        <f t="shared" si="8"/>
        <v>129494093.92363638</v>
      </c>
      <c r="W22" s="27">
        <f t="shared" si="9"/>
        <v>682863.1745454371</v>
      </c>
      <c r="X22" s="1" t="str">
        <f t="shared" si="2"/>
        <v>เกินดุล</v>
      </c>
    </row>
    <row r="23" spans="1:24" hidden="1" x14ac:dyDescent="0.2">
      <c r="A23" s="28">
        <v>6</v>
      </c>
      <c r="B23" s="28" t="s">
        <v>14</v>
      </c>
      <c r="C23" s="28" t="s">
        <v>26</v>
      </c>
      <c r="D23" s="30">
        <v>69688447.748333305</v>
      </c>
      <c r="E23" s="30">
        <v>82806848.180000007</v>
      </c>
      <c r="F23" s="31">
        <v>13118400.4316666</v>
      </c>
      <c r="G23" s="31">
        <v>18.8243544741322</v>
      </c>
      <c r="H23" s="30">
        <v>68654521.622500002</v>
      </c>
      <c r="I23" s="30">
        <v>66677301.520000003</v>
      </c>
      <c r="J23" s="31">
        <v>-1977220.1025</v>
      </c>
      <c r="K23" s="31">
        <v>-2.87995612783063</v>
      </c>
      <c r="M23" s="4">
        <f t="shared" si="0"/>
        <v>7527895.28909091</v>
      </c>
      <c r="N23" s="4">
        <f t="shared" si="1"/>
        <v>6061572.8654545462</v>
      </c>
      <c r="O23" s="23">
        <f t="shared" si="3"/>
        <v>90334743.469090924</v>
      </c>
      <c r="P23" s="23">
        <f t="shared" si="4"/>
        <v>72738874.38545455</v>
      </c>
      <c r="Q23" s="24">
        <v>0</v>
      </c>
      <c r="R23" s="24">
        <v>0</v>
      </c>
      <c r="S23" s="25">
        <f t="shared" si="5"/>
        <v>0</v>
      </c>
      <c r="T23" s="25">
        <f t="shared" si="6"/>
        <v>0</v>
      </c>
      <c r="U23" s="26">
        <f t="shared" si="7"/>
        <v>90334743.469090924</v>
      </c>
      <c r="V23" s="26">
        <f t="shared" si="8"/>
        <v>72738874.38545455</v>
      </c>
      <c r="W23" s="27">
        <f t="shared" si="9"/>
        <v>17595869.083636373</v>
      </c>
      <c r="X23" s="1" t="str">
        <f t="shared" si="2"/>
        <v>เกินดุล</v>
      </c>
    </row>
    <row r="24" spans="1:24" hidden="1" x14ac:dyDescent="0.2">
      <c r="A24" s="28">
        <v>6</v>
      </c>
      <c r="B24" s="28" t="s">
        <v>27</v>
      </c>
      <c r="C24" s="28" t="s">
        <v>28</v>
      </c>
      <c r="D24" s="30">
        <v>1617412196.5925</v>
      </c>
      <c r="E24" s="30">
        <v>1465284942.76</v>
      </c>
      <c r="F24" s="31">
        <v>-152127253.83250001</v>
      </c>
      <c r="G24" s="31">
        <v>-9.4055958124339405</v>
      </c>
      <c r="H24" s="30">
        <v>1683499671.26</v>
      </c>
      <c r="I24" s="30">
        <v>1749739091.4300001</v>
      </c>
      <c r="J24" s="31">
        <v>66239420.170000002</v>
      </c>
      <c r="K24" s="31">
        <v>3.9346262610448601</v>
      </c>
      <c r="M24" s="4">
        <f t="shared" si="0"/>
        <v>133207722.0690909</v>
      </c>
      <c r="N24" s="4">
        <f t="shared" si="1"/>
        <v>159067190.13</v>
      </c>
      <c r="O24" s="23">
        <f t="shared" si="3"/>
        <v>1598492664.8290908</v>
      </c>
      <c r="P24" s="23">
        <f t="shared" si="4"/>
        <v>1908806281.5599999</v>
      </c>
      <c r="Q24" s="24">
        <v>0</v>
      </c>
      <c r="R24" s="24">
        <v>0</v>
      </c>
      <c r="S24" s="25">
        <f t="shared" si="5"/>
        <v>0</v>
      </c>
      <c r="T24" s="25">
        <f t="shared" si="6"/>
        <v>0</v>
      </c>
      <c r="U24" s="26">
        <f t="shared" si="7"/>
        <v>1598492664.8290908</v>
      </c>
      <c r="V24" s="26">
        <f t="shared" si="8"/>
        <v>1908806281.5599999</v>
      </c>
      <c r="W24" s="27">
        <f t="shared" si="9"/>
        <v>-310313616.73090911</v>
      </c>
      <c r="X24" s="1" t="str">
        <f t="shared" si="2"/>
        <v>ขาดดุล ให้พิจารณาปรับแผน ตามPlanfin Type1-8</v>
      </c>
    </row>
    <row r="25" spans="1:24" hidden="1" x14ac:dyDescent="0.2">
      <c r="A25" s="28">
        <v>6</v>
      </c>
      <c r="B25" s="28" t="s">
        <v>27</v>
      </c>
      <c r="C25" s="28" t="s">
        <v>29</v>
      </c>
      <c r="D25" s="30">
        <v>301696390.6275</v>
      </c>
      <c r="E25" s="30">
        <v>298643531.00999999</v>
      </c>
      <c r="F25" s="31">
        <v>-3052859.6175000002</v>
      </c>
      <c r="G25" s="31">
        <v>-1.01189795845762</v>
      </c>
      <c r="H25" s="30">
        <v>345108408.33333302</v>
      </c>
      <c r="I25" s="30">
        <v>294967186.41000003</v>
      </c>
      <c r="J25" s="31">
        <v>-50141221.923333302</v>
      </c>
      <c r="K25" s="31">
        <v>-14.5291220707966</v>
      </c>
      <c r="M25" s="4">
        <f t="shared" si="0"/>
        <v>27149411.91</v>
      </c>
      <c r="N25" s="4">
        <f t="shared" si="1"/>
        <v>26815198.764545456</v>
      </c>
      <c r="O25" s="23">
        <f t="shared" si="3"/>
        <v>325792942.92000002</v>
      </c>
      <c r="P25" s="23">
        <f t="shared" si="4"/>
        <v>321782385.17454547</v>
      </c>
      <c r="Q25" s="24">
        <v>0</v>
      </c>
      <c r="R25" s="24">
        <v>0</v>
      </c>
      <c r="S25" s="25">
        <f t="shared" si="5"/>
        <v>0</v>
      </c>
      <c r="T25" s="25">
        <f t="shared" si="6"/>
        <v>0</v>
      </c>
      <c r="U25" s="26">
        <f t="shared" si="7"/>
        <v>325792942.92000002</v>
      </c>
      <c r="V25" s="26">
        <f t="shared" si="8"/>
        <v>321782385.17454547</v>
      </c>
      <c r="W25" s="27">
        <f t="shared" si="9"/>
        <v>4010557.7454545498</v>
      </c>
      <c r="X25" s="1" t="str">
        <f t="shared" si="2"/>
        <v>เกินดุล</v>
      </c>
    </row>
    <row r="26" spans="1:24" hidden="1" x14ac:dyDescent="0.2">
      <c r="A26" s="28">
        <v>6</v>
      </c>
      <c r="B26" s="28" t="s">
        <v>27</v>
      </c>
      <c r="C26" s="28" t="s">
        <v>30</v>
      </c>
      <c r="D26" s="30">
        <v>145137666.666666</v>
      </c>
      <c r="E26" s="30">
        <v>142424282.69999999</v>
      </c>
      <c r="F26" s="31">
        <v>-2713383.9666666598</v>
      </c>
      <c r="G26" s="31">
        <v>-1.8695243136975599</v>
      </c>
      <c r="H26" s="30">
        <v>148191256.23500001</v>
      </c>
      <c r="I26" s="30">
        <v>150246696.22999999</v>
      </c>
      <c r="J26" s="31">
        <v>2055439.9950000001</v>
      </c>
      <c r="K26" s="31">
        <v>1.3870184025840899</v>
      </c>
      <c r="M26" s="4">
        <f t="shared" si="0"/>
        <v>12947662.063636363</v>
      </c>
      <c r="N26" s="4">
        <f t="shared" si="1"/>
        <v>13658790.566363635</v>
      </c>
      <c r="O26" s="23">
        <f t="shared" si="3"/>
        <v>155371944.76363635</v>
      </c>
      <c r="P26" s="23">
        <f t="shared" si="4"/>
        <v>163905486.79636362</v>
      </c>
      <c r="Q26" s="24">
        <v>0</v>
      </c>
      <c r="R26" s="24">
        <v>0</v>
      </c>
      <c r="S26" s="25">
        <f t="shared" si="5"/>
        <v>0</v>
      </c>
      <c r="T26" s="25">
        <f t="shared" si="6"/>
        <v>0</v>
      </c>
      <c r="U26" s="26">
        <f t="shared" si="7"/>
        <v>155371944.76363635</v>
      </c>
      <c r="V26" s="26">
        <f t="shared" si="8"/>
        <v>163905486.79636362</v>
      </c>
      <c r="W26" s="27">
        <f t="shared" si="9"/>
        <v>-8533542.0327272713</v>
      </c>
      <c r="X26" s="1" t="str">
        <f t="shared" si="2"/>
        <v>ขาดดุล ให้พิจารณาปรับแผน ตามPlanfin Type1-8</v>
      </c>
    </row>
    <row r="27" spans="1:24" hidden="1" x14ac:dyDescent="0.2">
      <c r="A27" s="28">
        <v>6</v>
      </c>
      <c r="B27" s="28" t="s">
        <v>27</v>
      </c>
      <c r="C27" s="28" t="s">
        <v>31</v>
      </c>
      <c r="D27" s="30">
        <v>377382227.91500002</v>
      </c>
      <c r="E27" s="30">
        <v>373439588.75999999</v>
      </c>
      <c r="F27" s="31">
        <v>-3942639.1549999998</v>
      </c>
      <c r="G27" s="31">
        <v>-1.0447336581753399</v>
      </c>
      <c r="H27" s="30">
        <v>376035762.72166598</v>
      </c>
      <c r="I27" s="30">
        <v>361349272.97000003</v>
      </c>
      <c r="J27" s="31">
        <v>-14686489.7516666</v>
      </c>
      <c r="K27" s="31">
        <v>-3.9056098402367301</v>
      </c>
      <c r="M27" s="4">
        <f t="shared" si="0"/>
        <v>33949053.523636363</v>
      </c>
      <c r="N27" s="4">
        <f t="shared" si="1"/>
        <v>32849933.90636364</v>
      </c>
      <c r="O27" s="23">
        <f t="shared" si="3"/>
        <v>407388642.28363633</v>
      </c>
      <c r="P27" s="23">
        <f t="shared" si="4"/>
        <v>394199206.87636369</v>
      </c>
      <c r="Q27" s="24">
        <v>0</v>
      </c>
      <c r="R27" s="24">
        <v>0</v>
      </c>
      <c r="S27" s="25">
        <f t="shared" si="5"/>
        <v>0</v>
      </c>
      <c r="T27" s="25">
        <f t="shared" si="6"/>
        <v>0</v>
      </c>
      <c r="U27" s="26">
        <f t="shared" si="7"/>
        <v>407388642.28363633</v>
      </c>
      <c r="V27" s="26">
        <f t="shared" si="8"/>
        <v>394199206.87636369</v>
      </c>
      <c r="W27" s="27">
        <f t="shared" si="9"/>
        <v>13189435.407272637</v>
      </c>
      <c r="X27" s="1" t="str">
        <f t="shared" si="2"/>
        <v>เกินดุล</v>
      </c>
    </row>
    <row r="28" spans="1:24" hidden="1" x14ac:dyDescent="0.2">
      <c r="A28" s="28">
        <v>6</v>
      </c>
      <c r="B28" s="28" t="s">
        <v>27</v>
      </c>
      <c r="C28" s="28" t="s">
        <v>32</v>
      </c>
      <c r="D28" s="30">
        <v>93981733.211666599</v>
      </c>
      <c r="E28" s="30">
        <v>94234508.319999993</v>
      </c>
      <c r="F28" s="31">
        <v>252775.10833333299</v>
      </c>
      <c r="G28" s="31">
        <v>0.26896195643043702</v>
      </c>
      <c r="H28" s="30">
        <v>92699913.313333303</v>
      </c>
      <c r="I28" s="30">
        <v>97826133.819999993</v>
      </c>
      <c r="J28" s="31">
        <v>5126220.5066666603</v>
      </c>
      <c r="K28" s="31">
        <v>5.5299086303777001</v>
      </c>
      <c r="M28" s="4">
        <f t="shared" si="0"/>
        <v>8566773.4836363625</v>
      </c>
      <c r="N28" s="4">
        <f t="shared" si="1"/>
        <v>8893284.8927272726</v>
      </c>
      <c r="O28" s="23">
        <f t="shared" si="3"/>
        <v>102801281.80363634</v>
      </c>
      <c r="P28" s="23">
        <f t="shared" si="4"/>
        <v>106719418.71272728</v>
      </c>
      <c r="Q28" s="24">
        <v>0</v>
      </c>
      <c r="R28" s="24">
        <v>0</v>
      </c>
      <c r="S28" s="25">
        <f t="shared" si="5"/>
        <v>0</v>
      </c>
      <c r="T28" s="25">
        <f t="shared" si="6"/>
        <v>0</v>
      </c>
      <c r="U28" s="26">
        <f t="shared" si="7"/>
        <v>102801281.80363634</v>
      </c>
      <c r="V28" s="26">
        <f t="shared" si="8"/>
        <v>106719418.71272728</v>
      </c>
      <c r="W28" s="27">
        <f t="shared" si="9"/>
        <v>-3918136.9090909362</v>
      </c>
      <c r="X28" s="1" t="str">
        <f t="shared" si="2"/>
        <v>ขาดดุล ให้พิจารณาปรับแผน ตามPlanfin Type1-8</v>
      </c>
    </row>
    <row r="29" spans="1:24" hidden="1" x14ac:dyDescent="0.2">
      <c r="A29" s="28">
        <v>6</v>
      </c>
      <c r="B29" s="28" t="s">
        <v>27</v>
      </c>
      <c r="C29" s="28" t="s">
        <v>33</v>
      </c>
      <c r="D29" s="30">
        <v>134239219.02416599</v>
      </c>
      <c r="E29" s="30">
        <v>138355953.65000001</v>
      </c>
      <c r="F29" s="31">
        <v>4116734.6258333302</v>
      </c>
      <c r="G29" s="31">
        <v>3.0667152682795402</v>
      </c>
      <c r="H29" s="30">
        <v>130823320.833333</v>
      </c>
      <c r="I29" s="30">
        <v>135441577.28999999</v>
      </c>
      <c r="J29" s="31">
        <v>4618256.4566666596</v>
      </c>
      <c r="K29" s="31">
        <v>3.5301477039787401</v>
      </c>
      <c r="M29" s="4">
        <f t="shared" si="0"/>
        <v>12577813.968181819</v>
      </c>
      <c r="N29" s="4">
        <f t="shared" si="1"/>
        <v>12312870.662727272</v>
      </c>
      <c r="O29" s="23">
        <f t="shared" si="3"/>
        <v>150933767.61818182</v>
      </c>
      <c r="P29" s="23">
        <f t="shared" si="4"/>
        <v>147754447.95272726</v>
      </c>
      <c r="Q29" s="24">
        <v>0</v>
      </c>
      <c r="R29" s="24">
        <v>0</v>
      </c>
      <c r="S29" s="25">
        <f t="shared" si="5"/>
        <v>0</v>
      </c>
      <c r="T29" s="25">
        <f t="shared" si="6"/>
        <v>0</v>
      </c>
      <c r="U29" s="26">
        <f t="shared" si="7"/>
        <v>150933767.61818182</v>
      </c>
      <c r="V29" s="26">
        <f t="shared" si="8"/>
        <v>147754447.95272726</v>
      </c>
      <c r="W29" s="27">
        <f t="shared" si="9"/>
        <v>3179319.6654545665</v>
      </c>
      <c r="X29" s="1" t="str">
        <f t="shared" si="2"/>
        <v>เกินดุล</v>
      </c>
    </row>
    <row r="30" spans="1:24" hidden="1" x14ac:dyDescent="0.2">
      <c r="A30" s="28">
        <v>6</v>
      </c>
      <c r="B30" s="28" t="s">
        <v>27</v>
      </c>
      <c r="C30" s="28" t="s">
        <v>34</v>
      </c>
      <c r="D30" s="30">
        <v>127401996.97499999</v>
      </c>
      <c r="E30" s="30">
        <v>133155564.79000001</v>
      </c>
      <c r="F30" s="31">
        <v>5753567.8150000004</v>
      </c>
      <c r="G30" s="31">
        <v>4.5160734930465898</v>
      </c>
      <c r="H30" s="30">
        <v>132303527.75749999</v>
      </c>
      <c r="I30" s="30">
        <v>336698541.82999998</v>
      </c>
      <c r="J30" s="31">
        <v>204395014.07249999</v>
      </c>
      <c r="K30" s="31">
        <v>154.48946640873899</v>
      </c>
      <c r="M30" s="4">
        <f t="shared" si="0"/>
        <v>12105051.344545456</v>
      </c>
      <c r="N30" s="4">
        <f t="shared" si="1"/>
        <v>30608958.348181818</v>
      </c>
      <c r="O30" s="23">
        <f t="shared" si="3"/>
        <v>145260616.13454548</v>
      </c>
      <c r="P30" s="23">
        <f t="shared" si="4"/>
        <v>367307500.17818183</v>
      </c>
      <c r="Q30" s="24">
        <v>0</v>
      </c>
      <c r="R30" s="24">
        <v>0</v>
      </c>
      <c r="S30" s="25">
        <f t="shared" si="5"/>
        <v>0</v>
      </c>
      <c r="T30" s="25">
        <f t="shared" si="6"/>
        <v>0</v>
      </c>
      <c r="U30" s="26">
        <f t="shared" si="7"/>
        <v>145260616.13454548</v>
      </c>
      <c r="V30" s="26">
        <f t="shared" si="8"/>
        <v>367307500.17818183</v>
      </c>
      <c r="W30" s="27">
        <f t="shared" si="9"/>
        <v>-222046884.04363635</v>
      </c>
      <c r="X30" s="1" t="str">
        <f t="shared" si="2"/>
        <v>ขาดดุล ให้พิจารณาปรับแผน ตามPlanfin Type1-8</v>
      </c>
    </row>
    <row r="31" spans="1:24" hidden="1" x14ac:dyDescent="0.2">
      <c r="A31" s="28">
        <v>6</v>
      </c>
      <c r="B31" s="28" t="s">
        <v>27</v>
      </c>
      <c r="C31" s="28" t="s">
        <v>35</v>
      </c>
      <c r="D31" s="30">
        <v>63934616.166666597</v>
      </c>
      <c r="E31" s="30">
        <v>54284177.899999999</v>
      </c>
      <c r="F31" s="31">
        <v>-9650438.2666666601</v>
      </c>
      <c r="G31" s="31">
        <v>-15.0942303954865</v>
      </c>
      <c r="H31" s="30">
        <v>62850906.25</v>
      </c>
      <c r="I31" s="30">
        <v>44796374.640000001</v>
      </c>
      <c r="J31" s="31">
        <v>-18054531.609999999</v>
      </c>
      <c r="K31" s="31">
        <v>-28.725968625154</v>
      </c>
      <c r="M31" s="4">
        <f t="shared" si="0"/>
        <v>4934925.2636363637</v>
      </c>
      <c r="N31" s="4">
        <f t="shared" si="1"/>
        <v>4072397.6945454548</v>
      </c>
      <c r="O31" s="23">
        <f t="shared" si="3"/>
        <v>59219103.163636364</v>
      </c>
      <c r="P31" s="23">
        <f t="shared" si="4"/>
        <v>48868772.334545456</v>
      </c>
      <c r="Q31" s="24">
        <v>0</v>
      </c>
      <c r="R31" s="24">
        <v>0</v>
      </c>
      <c r="S31" s="25">
        <f t="shared" si="5"/>
        <v>0</v>
      </c>
      <c r="T31" s="25">
        <f t="shared" si="6"/>
        <v>0</v>
      </c>
      <c r="U31" s="26">
        <f t="shared" si="7"/>
        <v>59219103.163636364</v>
      </c>
      <c r="V31" s="26">
        <f t="shared" si="8"/>
        <v>48868772.334545456</v>
      </c>
      <c r="W31" s="27">
        <f t="shared" si="9"/>
        <v>10350330.829090908</v>
      </c>
      <c r="X31" s="1" t="str">
        <f t="shared" si="2"/>
        <v>เกินดุล</v>
      </c>
    </row>
    <row r="32" spans="1:24" hidden="1" x14ac:dyDescent="0.2">
      <c r="A32" s="28">
        <v>6</v>
      </c>
      <c r="B32" s="28" t="s">
        <v>27</v>
      </c>
      <c r="C32" s="28" t="s">
        <v>36</v>
      </c>
      <c r="D32" s="30">
        <v>77615891.136666596</v>
      </c>
      <c r="E32" s="30">
        <v>101661308.61</v>
      </c>
      <c r="F32" s="31">
        <v>24045417.473333299</v>
      </c>
      <c r="G32" s="31">
        <v>30.9800185518632</v>
      </c>
      <c r="H32" s="30">
        <v>57557305.180833302</v>
      </c>
      <c r="I32" s="30">
        <v>79606140.849999994</v>
      </c>
      <c r="J32" s="31">
        <v>22048835.669166598</v>
      </c>
      <c r="K32" s="31">
        <v>38.307623332770198</v>
      </c>
      <c r="M32" s="4">
        <f t="shared" si="0"/>
        <v>9241937.1463636365</v>
      </c>
      <c r="N32" s="4">
        <f t="shared" si="1"/>
        <v>7236921.8954545446</v>
      </c>
      <c r="O32" s="23">
        <f t="shared" si="3"/>
        <v>110903245.75636363</v>
      </c>
      <c r="P32" s="23">
        <f t="shared" si="4"/>
        <v>86843062.745454535</v>
      </c>
      <c r="Q32" s="24">
        <v>0</v>
      </c>
      <c r="R32" s="24">
        <v>0</v>
      </c>
      <c r="S32" s="25">
        <f t="shared" si="5"/>
        <v>0</v>
      </c>
      <c r="T32" s="25">
        <f t="shared" si="6"/>
        <v>0</v>
      </c>
      <c r="U32" s="26">
        <f t="shared" si="7"/>
        <v>110903245.75636363</v>
      </c>
      <c r="V32" s="26">
        <f t="shared" si="8"/>
        <v>86843062.745454535</v>
      </c>
      <c r="W32" s="27">
        <f t="shared" si="9"/>
        <v>24060183.010909095</v>
      </c>
      <c r="X32" s="1" t="str">
        <f t="shared" si="2"/>
        <v>เกินดุล</v>
      </c>
    </row>
    <row r="33" spans="1:24" hidden="1" x14ac:dyDescent="0.2">
      <c r="A33" s="28">
        <v>6</v>
      </c>
      <c r="B33" s="28" t="s">
        <v>37</v>
      </c>
      <c r="C33" s="28" t="s">
        <v>38</v>
      </c>
      <c r="D33" s="30">
        <v>1857467456.9549999</v>
      </c>
      <c r="E33" s="30">
        <v>1957571541.05</v>
      </c>
      <c r="F33" s="31">
        <v>100104084.095</v>
      </c>
      <c r="G33" s="31">
        <v>5.3892779504790598</v>
      </c>
      <c r="H33" s="30">
        <v>1840403459.8399999</v>
      </c>
      <c r="I33" s="30">
        <v>1807490159.9200001</v>
      </c>
      <c r="J33" s="31">
        <v>-32913299.920000002</v>
      </c>
      <c r="K33" s="31">
        <v>-1.78837416024317</v>
      </c>
      <c r="M33" s="4">
        <f t="shared" si="0"/>
        <v>177961049.18636364</v>
      </c>
      <c r="N33" s="4">
        <f t="shared" si="1"/>
        <v>164317287.26545456</v>
      </c>
      <c r="O33" s="23">
        <f t="shared" si="3"/>
        <v>2135532590.2363636</v>
      </c>
      <c r="P33" s="23">
        <f t="shared" si="4"/>
        <v>1971807447.1854548</v>
      </c>
      <c r="Q33" s="24">
        <v>0</v>
      </c>
      <c r="R33" s="24">
        <v>0</v>
      </c>
      <c r="S33" s="25">
        <f t="shared" si="5"/>
        <v>0</v>
      </c>
      <c r="T33" s="25">
        <f t="shared" si="6"/>
        <v>0</v>
      </c>
      <c r="U33" s="26">
        <f t="shared" si="7"/>
        <v>2135532590.2363636</v>
      </c>
      <c r="V33" s="26">
        <f t="shared" si="8"/>
        <v>1971807447.1854548</v>
      </c>
      <c r="W33" s="27">
        <f t="shared" si="9"/>
        <v>163725143.0509088</v>
      </c>
      <c r="X33" s="1" t="str">
        <f t="shared" si="2"/>
        <v>เกินดุล</v>
      </c>
    </row>
    <row r="34" spans="1:24" hidden="1" x14ac:dyDescent="0.2">
      <c r="A34" s="28">
        <v>6</v>
      </c>
      <c r="B34" s="28" t="s">
        <v>37</v>
      </c>
      <c r="C34" s="28" t="s">
        <v>39</v>
      </c>
      <c r="D34" s="30">
        <v>123100074.139166</v>
      </c>
      <c r="E34" s="30">
        <v>118360042.25</v>
      </c>
      <c r="F34" s="31">
        <v>-4740031.8891666597</v>
      </c>
      <c r="G34" s="31">
        <v>-3.8505516120225698</v>
      </c>
      <c r="H34" s="30">
        <v>115141979.076666</v>
      </c>
      <c r="I34" s="30">
        <v>112200882.97</v>
      </c>
      <c r="J34" s="31">
        <v>-2941096.1066666599</v>
      </c>
      <c r="K34" s="31">
        <v>-2.5543213085718701</v>
      </c>
      <c r="M34" s="4">
        <f t="shared" si="0"/>
        <v>10760003.840909092</v>
      </c>
      <c r="N34" s="4">
        <f t="shared" si="1"/>
        <v>10200080.27</v>
      </c>
      <c r="O34" s="23">
        <f t="shared" si="3"/>
        <v>129120046.09090909</v>
      </c>
      <c r="P34" s="23">
        <f t="shared" si="4"/>
        <v>122400963.23999999</v>
      </c>
      <c r="Q34" s="24">
        <v>0</v>
      </c>
      <c r="R34" s="24">
        <v>0</v>
      </c>
      <c r="S34" s="25">
        <f t="shared" si="5"/>
        <v>0</v>
      </c>
      <c r="T34" s="25">
        <f t="shared" si="6"/>
        <v>0</v>
      </c>
      <c r="U34" s="26">
        <f t="shared" si="7"/>
        <v>129120046.09090909</v>
      </c>
      <c r="V34" s="26">
        <f t="shared" si="8"/>
        <v>122400963.23999999</v>
      </c>
      <c r="W34" s="27">
        <f t="shared" si="9"/>
        <v>6719082.850909099</v>
      </c>
      <c r="X34" s="1" t="str">
        <f t="shared" si="2"/>
        <v>เกินดุล</v>
      </c>
    </row>
    <row r="35" spans="1:24" hidden="1" x14ac:dyDescent="0.2">
      <c r="A35" s="28">
        <v>6</v>
      </c>
      <c r="B35" s="28" t="s">
        <v>37</v>
      </c>
      <c r="C35" s="28" t="s">
        <v>40</v>
      </c>
      <c r="D35" s="30">
        <v>66173027.607500002</v>
      </c>
      <c r="E35" s="30">
        <v>75874215.739999995</v>
      </c>
      <c r="F35" s="31">
        <v>9701188.1325000003</v>
      </c>
      <c r="G35" s="31">
        <v>14.6603359151735</v>
      </c>
      <c r="H35" s="30">
        <v>65460672.328333303</v>
      </c>
      <c r="I35" s="30">
        <v>65684392.917999998</v>
      </c>
      <c r="J35" s="31">
        <v>223720.589666666</v>
      </c>
      <c r="K35" s="31">
        <v>0.341763354559732</v>
      </c>
      <c r="M35" s="4">
        <f t="shared" si="0"/>
        <v>6897655.9763636356</v>
      </c>
      <c r="N35" s="4">
        <f t="shared" si="1"/>
        <v>5971308.4470909089</v>
      </c>
      <c r="O35" s="23">
        <f t="shared" si="3"/>
        <v>82771871.716363624</v>
      </c>
      <c r="P35" s="23">
        <f t="shared" si="4"/>
        <v>71655701.365090907</v>
      </c>
      <c r="Q35" s="24">
        <v>0</v>
      </c>
      <c r="R35" s="24">
        <v>0</v>
      </c>
      <c r="S35" s="25">
        <f t="shared" si="5"/>
        <v>0</v>
      </c>
      <c r="T35" s="25">
        <f t="shared" si="6"/>
        <v>0</v>
      </c>
      <c r="U35" s="26">
        <f t="shared" si="7"/>
        <v>82771871.716363624</v>
      </c>
      <c r="V35" s="26">
        <f t="shared" si="8"/>
        <v>71655701.365090907</v>
      </c>
      <c r="W35" s="27">
        <f t="shared" si="9"/>
        <v>11116170.351272717</v>
      </c>
      <c r="X35" s="1" t="str">
        <f t="shared" si="2"/>
        <v>เกินดุล</v>
      </c>
    </row>
    <row r="36" spans="1:24" hidden="1" x14ac:dyDescent="0.2">
      <c r="A36" s="28">
        <v>6</v>
      </c>
      <c r="B36" s="28" t="s">
        <v>37</v>
      </c>
      <c r="C36" s="28" t="s">
        <v>41</v>
      </c>
      <c r="D36" s="30">
        <v>60877175.975000001</v>
      </c>
      <c r="E36" s="30">
        <v>78759125.519999996</v>
      </c>
      <c r="F36" s="31">
        <v>17881949.545000002</v>
      </c>
      <c r="G36" s="31">
        <v>29.373815816199201</v>
      </c>
      <c r="H36" s="30">
        <v>62066470.271666601</v>
      </c>
      <c r="I36" s="30">
        <v>65889549.859999999</v>
      </c>
      <c r="J36" s="31">
        <v>3823079.5883333301</v>
      </c>
      <c r="K36" s="31">
        <v>6.1596536287622001</v>
      </c>
      <c r="M36" s="4">
        <f t="shared" si="0"/>
        <v>7159920.501818181</v>
      </c>
      <c r="N36" s="4">
        <f t="shared" si="1"/>
        <v>5989959.0781818181</v>
      </c>
      <c r="O36" s="23">
        <f t="shared" si="3"/>
        <v>85919046.021818176</v>
      </c>
      <c r="P36" s="23">
        <f t="shared" si="4"/>
        <v>71879508.938181818</v>
      </c>
      <c r="Q36" s="24">
        <v>0</v>
      </c>
      <c r="R36" s="24">
        <v>0</v>
      </c>
      <c r="S36" s="25">
        <f t="shared" si="5"/>
        <v>0</v>
      </c>
      <c r="T36" s="25">
        <f t="shared" si="6"/>
        <v>0</v>
      </c>
      <c r="U36" s="26">
        <f t="shared" si="7"/>
        <v>85919046.021818176</v>
      </c>
      <c r="V36" s="26">
        <f t="shared" si="8"/>
        <v>71879508.938181818</v>
      </c>
      <c r="W36" s="27">
        <f t="shared" si="9"/>
        <v>14039537.083636358</v>
      </c>
      <c r="X36" s="1" t="str">
        <f t="shared" si="2"/>
        <v>เกินดุล</v>
      </c>
    </row>
    <row r="37" spans="1:24" hidden="1" x14ac:dyDescent="0.2">
      <c r="A37" s="28">
        <v>6</v>
      </c>
      <c r="B37" s="28" t="s">
        <v>37</v>
      </c>
      <c r="C37" s="28" t="s">
        <v>42</v>
      </c>
      <c r="D37" s="30">
        <v>60663461.43</v>
      </c>
      <c r="E37" s="30">
        <v>66657429.640000001</v>
      </c>
      <c r="F37" s="31">
        <v>5993968.21</v>
      </c>
      <c r="G37" s="31">
        <v>9.8806894112306498</v>
      </c>
      <c r="H37" s="30">
        <v>60472500</v>
      </c>
      <c r="I37" s="30">
        <v>65779259.210000001</v>
      </c>
      <c r="J37" s="31">
        <v>5306759.21</v>
      </c>
      <c r="K37" s="31">
        <v>8.77549168630369</v>
      </c>
      <c r="M37" s="4">
        <f t="shared" si="0"/>
        <v>6059766.330909091</v>
      </c>
      <c r="N37" s="4">
        <f t="shared" si="1"/>
        <v>5979932.6554545453</v>
      </c>
      <c r="O37" s="23">
        <f t="shared" si="3"/>
        <v>72717195.970909089</v>
      </c>
      <c r="P37" s="23">
        <f t="shared" si="4"/>
        <v>71759191.86545454</v>
      </c>
      <c r="Q37" s="24">
        <v>0</v>
      </c>
      <c r="R37" s="24">
        <v>0</v>
      </c>
      <c r="S37" s="25">
        <f t="shared" si="5"/>
        <v>0</v>
      </c>
      <c r="T37" s="25">
        <f t="shared" si="6"/>
        <v>0</v>
      </c>
      <c r="U37" s="26">
        <f t="shared" si="7"/>
        <v>72717195.970909089</v>
      </c>
      <c r="V37" s="26">
        <f t="shared" si="8"/>
        <v>71759191.86545454</v>
      </c>
      <c r="W37" s="27">
        <f t="shared" si="9"/>
        <v>958004.10545454919</v>
      </c>
      <c r="X37" s="1" t="str">
        <f t="shared" si="2"/>
        <v>เกินดุล</v>
      </c>
    </row>
    <row r="38" spans="1:24" hidden="1" x14ac:dyDescent="0.2">
      <c r="A38" s="28">
        <v>6</v>
      </c>
      <c r="B38" s="28" t="s">
        <v>37</v>
      </c>
      <c r="C38" s="28" t="s">
        <v>43</v>
      </c>
      <c r="D38" s="30">
        <v>109036384.8475</v>
      </c>
      <c r="E38" s="30">
        <v>119283875.36</v>
      </c>
      <c r="F38" s="31">
        <v>10247490.512499999</v>
      </c>
      <c r="G38" s="31">
        <v>9.3982302575716297</v>
      </c>
      <c r="H38" s="30">
        <v>107523317.916666</v>
      </c>
      <c r="I38" s="30">
        <v>110958401.18000001</v>
      </c>
      <c r="J38" s="31">
        <v>3435083.2633333299</v>
      </c>
      <c r="K38" s="31">
        <v>3.19473331914442</v>
      </c>
      <c r="M38" s="4">
        <f t="shared" si="0"/>
        <v>10843988.66909091</v>
      </c>
      <c r="N38" s="4">
        <f t="shared" si="1"/>
        <v>10087127.380000001</v>
      </c>
      <c r="O38" s="23">
        <f t="shared" si="3"/>
        <v>130127864.02909091</v>
      </c>
      <c r="P38" s="23">
        <f t="shared" si="4"/>
        <v>121045528.56</v>
      </c>
      <c r="Q38" s="24">
        <v>0</v>
      </c>
      <c r="R38" s="24">
        <v>0</v>
      </c>
      <c r="S38" s="25">
        <f t="shared" si="5"/>
        <v>0</v>
      </c>
      <c r="T38" s="25">
        <f t="shared" si="6"/>
        <v>0</v>
      </c>
      <c r="U38" s="26">
        <f t="shared" si="7"/>
        <v>130127864.02909091</v>
      </c>
      <c r="V38" s="26">
        <f t="shared" si="8"/>
        <v>121045528.56</v>
      </c>
      <c r="W38" s="27">
        <f t="shared" si="9"/>
        <v>9082335.4690909088</v>
      </c>
      <c r="X38" s="1" t="str">
        <f t="shared" si="2"/>
        <v>เกินดุล</v>
      </c>
    </row>
    <row r="39" spans="1:24" hidden="1" x14ac:dyDescent="0.2">
      <c r="A39" s="28">
        <v>6</v>
      </c>
      <c r="B39" s="28" t="s">
        <v>37</v>
      </c>
      <c r="C39" s="28" t="s">
        <v>44</v>
      </c>
      <c r="D39" s="30">
        <v>82641999.916666597</v>
      </c>
      <c r="E39" s="30">
        <v>87587233.790000007</v>
      </c>
      <c r="F39" s="31">
        <v>4945233.8733333303</v>
      </c>
      <c r="G39" s="31">
        <v>5.9839232815274697</v>
      </c>
      <c r="H39" s="30">
        <v>77666066.133333296</v>
      </c>
      <c r="I39" s="30">
        <v>84888364.700000003</v>
      </c>
      <c r="J39" s="31">
        <v>7222298.5666666599</v>
      </c>
      <c r="K39" s="31">
        <v>9.2991687698817795</v>
      </c>
      <c r="M39" s="4">
        <f t="shared" si="0"/>
        <v>7962475.7990909098</v>
      </c>
      <c r="N39" s="4">
        <f t="shared" si="1"/>
        <v>7717124.0636363635</v>
      </c>
      <c r="O39" s="23">
        <f t="shared" si="3"/>
        <v>95549709.589090914</v>
      </c>
      <c r="P39" s="23">
        <f t="shared" si="4"/>
        <v>92605488.763636366</v>
      </c>
      <c r="Q39" s="24">
        <v>0</v>
      </c>
      <c r="R39" s="24">
        <v>0</v>
      </c>
      <c r="S39" s="25">
        <f t="shared" si="5"/>
        <v>0</v>
      </c>
      <c r="T39" s="25">
        <f t="shared" si="6"/>
        <v>0</v>
      </c>
      <c r="U39" s="26">
        <f t="shared" si="7"/>
        <v>95549709.589090914</v>
      </c>
      <c r="V39" s="26">
        <f t="shared" si="8"/>
        <v>92605488.763636366</v>
      </c>
      <c r="W39" s="27">
        <f t="shared" si="9"/>
        <v>2944220.825454548</v>
      </c>
      <c r="X39" s="1" t="str">
        <f t="shared" si="2"/>
        <v>เกินดุล</v>
      </c>
    </row>
    <row r="40" spans="1:24" hidden="1" x14ac:dyDescent="0.2">
      <c r="A40" s="28">
        <v>6</v>
      </c>
      <c r="B40" s="28" t="s">
        <v>37</v>
      </c>
      <c r="C40" s="28" t="s">
        <v>45</v>
      </c>
      <c r="D40" s="30">
        <v>88292474.609166607</v>
      </c>
      <c r="E40" s="30">
        <v>93040230.640000001</v>
      </c>
      <c r="F40" s="31">
        <v>4747756.03083333</v>
      </c>
      <c r="G40" s="31">
        <v>5.3773054293127798</v>
      </c>
      <c r="H40" s="30">
        <v>91842073.564999998</v>
      </c>
      <c r="I40" s="30">
        <v>90869261.260000005</v>
      </c>
      <c r="J40" s="31">
        <v>-972812.30500000005</v>
      </c>
      <c r="K40" s="31">
        <v>-1.0592229326263001</v>
      </c>
      <c r="M40" s="4">
        <f t="shared" si="0"/>
        <v>8458202.7854545452</v>
      </c>
      <c r="N40" s="4">
        <f t="shared" si="1"/>
        <v>8260841.9327272736</v>
      </c>
      <c r="O40" s="23">
        <f t="shared" si="3"/>
        <v>101498433.42545454</v>
      </c>
      <c r="P40" s="23">
        <f t="shared" si="4"/>
        <v>99130103.192727283</v>
      </c>
      <c r="Q40" s="24">
        <v>0</v>
      </c>
      <c r="R40" s="24">
        <v>0</v>
      </c>
      <c r="S40" s="25">
        <f t="shared" si="5"/>
        <v>0</v>
      </c>
      <c r="T40" s="25">
        <f t="shared" si="6"/>
        <v>0</v>
      </c>
      <c r="U40" s="26">
        <f t="shared" si="7"/>
        <v>101498433.42545454</v>
      </c>
      <c r="V40" s="26">
        <f t="shared" si="8"/>
        <v>99130103.192727283</v>
      </c>
      <c r="W40" s="27">
        <f t="shared" si="9"/>
        <v>2368330.2327272594</v>
      </c>
      <c r="X40" s="1" t="str">
        <f t="shared" si="2"/>
        <v>เกินดุล</v>
      </c>
    </row>
    <row r="41" spans="1:24" hidden="1" x14ac:dyDescent="0.2">
      <c r="A41" s="28">
        <v>6</v>
      </c>
      <c r="B41" s="28" t="s">
        <v>37</v>
      </c>
      <c r="C41" s="28" t="s">
        <v>46</v>
      </c>
      <c r="D41" s="30">
        <v>195983049.45083299</v>
      </c>
      <c r="E41" s="30">
        <v>212220192.72999999</v>
      </c>
      <c r="F41" s="31">
        <v>16237143.2791666</v>
      </c>
      <c r="G41" s="31">
        <v>8.2849732794060298</v>
      </c>
      <c r="H41" s="30">
        <v>129662784.166666</v>
      </c>
      <c r="I41" s="30">
        <v>134941854.47</v>
      </c>
      <c r="J41" s="31">
        <v>5279070.30333333</v>
      </c>
      <c r="K41" s="31">
        <v>4.0713843507692102</v>
      </c>
      <c r="M41" s="4">
        <f t="shared" si="0"/>
        <v>19292744.793636363</v>
      </c>
      <c r="N41" s="4">
        <f t="shared" si="1"/>
        <v>12267441.315454544</v>
      </c>
      <c r="O41" s="23">
        <f t="shared" si="3"/>
        <v>231512937.52363634</v>
      </c>
      <c r="P41" s="23">
        <f t="shared" si="4"/>
        <v>147209295.78545454</v>
      </c>
      <c r="Q41" s="24">
        <v>0</v>
      </c>
      <c r="R41" s="24">
        <v>0</v>
      </c>
      <c r="S41" s="25">
        <f t="shared" si="5"/>
        <v>0</v>
      </c>
      <c r="T41" s="25">
        <f t="shared" si="6"/>
        <v>0</v>
      </c>
      <c r="U41" s="26">
        <f t="shared" si="7"/>
        <v>231512937.52363634</v>
      </c>
      <c r="V41" s="26">
        <f t="shared" si="8"/>
        <v>147209295.78545454</v>
      </c>
      <c r="W41" s="27">
        <f t="shared" si="9"/>
        <v>84303641.7381818</v>
      </c>
      <c r="X41" s="1" t="str">
        <f t="shared" si="2"/>
        <v>เกินดุล</v>
      </c>
    </row>
    <row r="42" spans="1:24" hidden="1" x14ac:dyDescent="0.2">
      <c r="A42" s="28">
        <v>6</v>
      </c>
      <c r="B42" s="28" t="s">
        <v>37</v>
      </c>
      <c r="C42" s="28" t="s">
        <v>47</v>
      </c>
      <c r="D42" s="30">
        <v>75437633.333333299</v>
      </c>
      <c r="E42" s="30">
        <v>80478986.299999997</v>
      </c>
      <c r="F42" s="31">
        <v>5041352.9666666603</v>
      </c>
      <c r="G42" s="31">
        <v>6.6828090223756504</v>
      </c>
      <c r="H42" s="30">
        <v>74979300</v>
      </c>
      <c r="I42" s="30">
        <v>77778312.519999996</v>
      </c>
      <c r="J42" s="31">
        <v>2799012.52</v>
      </c>
      <c r="K42" s="31">
        <v>3.73304701430928</v>
      </c>
      <c r="M42" s="4">
        <f t="shared" si="0"/>
        <v>7316271.4818181815</v>
      </c>
      <c r="N42" s="4">
        <f t="shared" si="1"/>
        <v>7070755.6836363636</v>
      </c>
      <c r="O42" s="23">
        <f t="shared" si="3"/>
        <v>87795257.781818181</v>
      </c>
      <c r="P42" s="23">
        <f t="shared" si="4"/>
        <v>84849068.203636363</v>
      </c>
      <c r="Q42" s="24">
        <v>0</v>
      </c>
      <c r="R42" s="24">
        <v>0</v>
      </c>
      <c r="S42" s="25">
        <f t="shared" si="5"/>
        <v>0</v>
      </c>
      <c r="T42" s="25">
        <f t="shared" si="6"/>
        <v>0</v>
      </c>
      <c r="U42" s="26">
        <f t="shared" si="7"/>
        <v>87795257.781818181</v>
      </c>
      <c r="V42" s="26">
        <f t="shared" si="8"/>
        <v>84849068.203636363</v>
      </c>
      <c r="W42" s="27">
        <f t="shared" si="9"/>
        <v>2946189.5781818181</v>
      </c>
      <c r="X42" s="1" t="str">
        <f t="shared" si="2"/>
        <v>เกินดุล</v>
      </c>
    </row>
    <row r="43" spans="1:24" hidden="1" x14ac:dyDescent="0.2">
      <c r="A43" s="28">
        <v>6</v>
      </c>
      <c r="B43" s="28" t="s">
        <v>37</v>
      </c>
      <c r="C43" s="28" t="s">
        <v>48</v>
      </c>
      <c r="D43" s="30">
        <v>85818951.505833298</v>
      </c>
      <c r="E43" s="30">
        <v>87186357.379999995</v>
      </c>
      <c r="F43" s="31">
        <v>1367405.87416666</v>
      </c>
      <c r="G43" s="31">
        <v>1.5933611983988401</v>
      </c>
      <c r="H43" s="30">
        <v>86973571.666666597</v>
      </c>
      <c r="I43" s="30">
        <v>82418336.540000007</v>
      </c>
      <c r="J43" s="31">
        <v>-4555235.1266666604</v>
      </c>
      <c r="K43" s="31">
        <v>-5.2374934585013602</v>
      </c>
      <c r="M43" s="4">
        <f t="shared" si="0"/>
        <v>7926032.4890909083</v>
      </c>
      <c r="N43" s="4">
        <f t="shared" si="1"/>
        <v>7492576.0490909098</v>
      </c>
      <c r="O43" s="23">
        <f t="shared" si="3"/>
        <v>95112389.8690909</v>
      </c>
      <c r="P43" s="23">
        <f t="shared" si="4"/>
        <v>89910912.589090914</v>
      </c>
      <c r="Q43" s="24">
        <v>0</v>
      </c>
      <c r="R43" s="24">
        <v>0</v>
      </c>
      <c r="S43" s="25">
        <f t="shared" si="5"/>
        <v>0</v>
      </c>
      <c r="T43" s="25">
        <f t="shared" si="6"/>
        <v>0</v>
      </c>
      <c r="U43" s="26">
        <f t="shared" si="7"/>
        <v>95112389.8690909</v>
      </c>
      <c r="V43" s="26">
        <f t="shared" si="8"/>
        <v>89910912.589090914</v>
      </c>
      <c r="W43" s="27">
        <f t="shared" si="9"/>
        <v>5201477.2799999863</v>
      </c>
      <c r="X43" s="1" t="str">
        <f t="shared" si="2"/>
        <v>เกินดุล</v>
      </c>
    </row>
    <row r="44" spans="1:24" hidden="1" x14ac:dyDescent="0.2">
      <c r="A44" s="28">
        <v>6</v>
      </c>
      <c r="B44" s="28" t="s">
        <v>37</v>
      </c>
      <c r="C44" s="28" t="s">
        <v>49</v>
      </c>
      <c r="D44" s="30">
        <v>82896558.213333294</v>
      </c>
      <c r="E44" s="30">
        <v>85613746.549999997</v>
      </c>
      <c r="F44" s="31">
        <v>2717188.3366666599</v>
      </c>
      <c r="G44" s="31">
        <v>3.2778059731672</v>
      </c>
      <c r="H44" s="30">
        <v>78127495.343333304</v>
      </c>
      <c r="I44" s="30">
        <v>76958606.019999996</v>
      </c>
      <c r="J44" s="31">
        <v>-1168889.32333333</v>
      </c>
      <c r="K44" s="31">
        <v>-1.49613054686652</v>
      </c>
      <c r="M44" s="4">
        <f t="shared" si="0"/>
        <v>7783067.8681818182</v>
      </c>
      <c r="N44" s="4">
        <f t="shared" si="1"/>
        <v>6996236.9109090902</v>
      </c>
      <c r="O44" s="23">
        <f t="shared" si="3"/>
        <v>93396814.418181822</v>
      </c>
      <c r="P44" s="23">
        <f t="shared" si="4"/>
        <v>83954842.930909082</v>
      </c>
      <c r="Q44" s="24">
        <v>0</v>
      </c>
      <c r="R44" s="24">
        <v>0</v>
      </c>
      <c r="S44" s="25">
        <f t="shared" si="5"/>
        <v>0</v>
      </c>
      <c r="T44" s="25">
        <f t="shared" si="6"/>
        <v>0</v>
      </c>
      <c r="U44" s="26">
        <f t="shared" si="7"/>
        <v>93396814.418181822</v>
      </c>
      <c r="V44" s="26">
        <f t="shared" si="8"/>
        <v>83954842.930909082</v>
      </c>
      <c r="W44" s="27">
        <f t="shared" si="9"/>
        <v>9441971.4872727394</v>
      </c>
      <c r="X44" s="1" t="str">
        <f t="shared" si="2"/>
        <v>เกินดุล</v>
      </c>
    </row>
    <row r="45" spans="1:24" hidden="1" x14ac:dyDescent="0.2">
      <c r="A45" s="28">
        <v>6</v>
      </c>
      <c r="B45" s="28" t="s">
        <v>50</v>
      </c>
      <c r="C45" s="28" t="s">
        <v>51</v>
      </c>
      <c r="D45" s="30">
        <v>628417006.38750005</v>
      </c>
      <c r="E45" s="30">
        <v>630168796.28999996</v>
      </c>
      <c r="F45" s="31">
        <v>1751789.9025000001</v>
      </c>
      <c r="G45" s="31">
        <v>0.278762332128834</v>
      </c>
      <c r="H45" s="30">
        <v>610177761.85666597</v>
      </c>
      <c r="I45" s="30">
        <v>613449486.88</v>
      </c>
      <c r="J45" s="31">
        <v>3271725.0233333302</v>
      </c>
      <c r="K45" s="31">
        <v>0.53619211119363497</v>
      </c>
      <c r="M45" s="4">
        <f t="shared" si="0"/>
        <v>57288072.389999993</v>
      </c>
      <c r="N45" s="4">
        <f t="shared" si="1"/>
        <v>55768135.170909092</v>
      </c>
      <c r="O45" s="23">
        <f t="shared" si="3"/>
        <v>687456868.67999995</v>
      </c>
      <c r="P45" s="23">
        <f t="shared" si="4"/>
        <v>669217622.05090904</v>
      </c>
      <c r="Q45" s="24">
        <v>0</v>
      </c>
      <c r="R45" s="24">
        <v>0</v>
      </c>
      <c r="S45" s="25">
        <f t="shared" si="5"/>
        <v>0</v>
      </c>
      <c r="T45" s="25">
        <f t="shared" si="6"/>
        <v>0</v>
      </c>
      <c r="U45" s="26">
        <f t="shared" si="7"/>
        <v>687456868.67999995</v>
      </c>
      <c r="V45" s="26">
        <f t="shared" si="8"/>
        <v>669217622.05090904</v>
      </c>
      <c r="W45" s="27">
        <f t="shared" si="9"/>
        <v>18239246.629090905</v>
      </c>
      <c r="X45" s="1" t="str">
        <f t="shared" si="2"/>
        <v>เกินดุล</v>
      </c>
    </row>
    <row r="46" spans="1:24" hidden="1" x14ac:dyDescent="0.2">
      <c r="A46" s="28">
        <v>6</v>
      </c>
      <c r="B46" s="28" t="s">
        <v>50</v>
      </c>
      <c r="C46" s="28" t="s">
        <v>52</v>
      </c>
      <c r="D46" s="30">
        <v>80924760.537499994</v>
      </c>
      <c r="E46" s="30">
        <v>84433671.510000005</v>
      </c>
      <c r="F46" s="31">
        <v>3508910.9725000001</v>
      </c>
      <c r="G46" s="31">
        <v>4.3360165037176603</v>
      </c>
      <c r="H46" s="30">
        <v>84539727.0391666</v>
      </c>
      <c r="I46" s="30">
        <v>85890555.099999994</v>
      </c>
      <c r="J46" s="31">
        <v>1350828.06083333</v>
      </c>
      <c r="K46" s="31">
        <v>1.5978618670101701</v>
      </c>
      <c r="M46" s="4">
        <f t="shared" ref="M46:M78" si="10">E46/11</f>
        <v>7675788.3190909093</v>
      </c>
      <c r="N46" s="4">
        <f t="shared" ref="N46:N78" si="11">I46/11</f>
        <v>7808232.2818181813</v>
      </c>
      <c r="O46" s="23">
        <f t="shared" si="3"/>
        <v>92109459.829090908</v>
      </c>
      <c r="P46" s="23">
        <f t="shared" si="4"/>
        <v>93698787.381818175</v>
      </c>
      <c r="Q46" s="24">
        <v>0</v>
      </c>
      <c r="R46" s="24">
        <v>0</v>
      </c>
      <c r="S46" s="25">
        <f t="shared" si="5"/>
        <v>0</v>
      </c>
      <c r="T46" s="25">
        <f t="shared" si="6"/>
        <v>0</v>
      </c>
      <c r="U46" s="26">
        <f t="shared" si="7"/>
        <v>92109459.829090908</v>
      </c>
      <c r="V46" s="26">
        <f t="shared" si="8"/>
        <v>93698787.381818175</v>
      </c>
      <c r="W46" s="27">
        <f t="shared" si="9"/>
        <v>-1589327.5527272671</v>
      </c>
      <c r="X46" s="1" t="str">
        <f t="shared" si="2"/>
        <v>ขาดดุล ให้พิจารณาปรับแผน ตามPlanfin Type1-8</v>
      </c>
    </row>
    <row r="47" spans="1:24" hidden="1" x14ac:dyDescent="0.2">
      <c r="A47" s="28">
        <v>6</v>
      </c>
      <c r="B47" s="28" t="s">
        <v>50</v>
      </c>
      <c r="C47" s="28" t="s">
        <v>53</v>
      </c>
      <c r="D47" s="30">
        <v>75178286.214166597</v>
      </c>
      <c r="E47" s="30">
        <v>83553403.700000003</v>
      </c>
      <c r="F47" s="31">
        <v>8375117.4858333301</v>
      </c>
      <c r="G47" s="31">
        <v>11.140341058020899</v>
      </c>
      <c r="H47" s="30">
        <v>77781889.166666597</v>
      </c>
      <c r="I47" s="30">
        <v>81920525.310000002</v>
      </c>
      <c r="J47" s="31">
        <v>4138636.1433333298</v>
      </c>
      <c r="K47" s="31">
        <v>5.3208223503871102</v>
      </c>
      <c r="M47" s="4">
        <f t="shared" si="10"/>
        <v>7595763.9727272727</v>
      </c>
      <c r="N47" s="4">
        <f t="shared" si="11"/>
        <v>7447320.4827272734</v>
      </c>
      <c r="O47" s="23">
        <f t="shared" si="3"/>
        <v>91149167.672727272</v>
      </c>
      <c r="P47" s="23">
        <f t="shared" si="4"/>
        <v>89367845.792727277</v>
      </c>
      <c r="Q47" s="24">
        <v>0</v>
      </c>
      <c r="R47" s="24">
        <v>0</v>
      </c>
      <c r="S47" s="25">
        <f t="shared" si="5"/>
        <v>0</v>
      </c>
      <c r="T47" s="25">
        <f t="shared" si="6"/>
        <v>0</v>
      </c>
      <c r="U47" s="26">
        <f t="shared" si="7"/>
        <v>91149167.672727272</v>
      </c>
      <c r="V47" s="26">
        <f t="shared" si="8"/>
        <v>89367845.792727277</v>
      </c>
      <c r="W47" s="27">
        <f t="shared" si="9"/>
        <v>1781321.8799999952</v>
      </c>
      <c r="X47" s="1" t="str">
        <f t="shared" si="2"/>
        <v>เกินดุล</v>
      </c>
    </row>
    <row r="48" spans="1:24" hidden="1" x14ac:dyDescent="0.2">
      <c r="A48" s="28">
        <v>6</v>
      </c>
      <c r="B48" s="28" t="s">
        <v>50</v>
      </c>
      <c r="C48" s="28" t="s">
        <v>54</v>
      </c>
      <c r="D48" s="30">
        <v>75312665.092500001</v>
      </c>
      <c r="E48" s="30">
        <v>83258922.609999999</v>
      </c>
      <c r="F48" s="31">
        <v>7946257.5175000001</v>
      </c>
      <c r="G48" s="31">
        <v>10.551024197245299</v>
      </c>
      <c r="H48" s="30">
        <v>75683916.109999999</v>
      </c>
      <c r="I48" s="30">
        <v>80503688.5</v>
      </c>
      <c r="J48" s="31">
        <v>4819772.3899999997</v>
      </c>
      <c r="K48" s="31">
        <v>6.3682914914113002</v>
      </c>
      <c r="M48" s="4">
        <f t="shared" si="10"/>
        <v>7568992.9645454548</v>
      </c>
      <c r="N48" s="4">
        <f t="shared" si="11"/>
        <v>7318517.1363636367</v>
      </c>
      <c r="O48" s="23">
        <f t="shared" si="3"/>
        <v>90827915.574545458</v>
      </c>
      <c r="P48" s="23">
        <f t="shared" si="4"/>
        <v>87822205.63636364</v>
      </c>
      <c r="Q48" s="24">
        <v>0</v>
      </c>
      <c r="R48" s="24">
        <v>0</v>
      </c>
      <c r="S48" s="25">
        <f t="shared" si="5"/>
        <v>0</v>
      </c>
      <c r="T48" s="25">
        <f t="shared" si="6"/>
        <v>0</v>
      </c>
      <c r="U48" s="26">
        <f t="shared" si="7"/>
        <v>90827915.574545458</v>
      </c>
      <c r="V48" s="26">
        <f t="shared" si="8"/>
        <v>87822205.63636364</v>
      </c>
      <c r="W48" s="27">
        <f t="shared" si="9"/>
        <v>3005709.9381818175</v>
      </c>
      <c r="X48" s="1" t="str">
        <f t="shared" si="2"/>
        <v>เกินดุล</v>
      </c>
    </row>
    <row r="49" spans="1:24" hidden="1" x14ac:dyDescent="0.2">
      <c r="A49" s="28">
        <v>6</v>
      </c>
      <c r="B49" s="28" t="s">
        <v>50</v>
      </c>
      <c r="C49" s="28" t="s">
        <v>55</v>
      </c>
      <c r="D49" s="30">
        <v>78130900.081666604</v>
      </c>
      <c r="E49" s="30">
        <v>75226706.150000006</v>
      </c>
      <c r="F49" s="31">
        <v>-2904193.9316666601</v>
      </c>
      <c r="G49" s="31">
        <v>-3.7170875141986599</v>
      </c>
      <c r="H49" s="30">
        <v>75619876.933333293</v>
      </c>
      <c r="I49" s="30">
        <v>76103188.400000006</v>
      </c>
      <c r="J49" s="31">
        <v>483311.46666666598</v>
      </c>
      <c r="K49" s="31">
        <v>0.63913283949503796</v>
      </c>
      <c r="M49" s="4">
        <f t="shared" si="10"/>
        <v>6838791.4681818187</v>
      </c>
      <c r="N49" s="4">
        <f t="shared" si="11"/>
        <v>6918471.6727272728</v>
      </c>
      <c r="O49" s="23">
        <f t="shared" si="3"/>
        <v>82065497.618181825</v>
      </c>
      <c r="P49" s="23">
        <f t="shared" si="4"/>
        <v>83021660.072727278</v>
      </c>
      <c r="Q49" s="24">
        <v>0</v>
      </c>
      <c r="R49" s="24">
        <v>0</v>
      </c>
      <c r="S49" s="25">
        <f t="shared" si="5"/>
        <v>0</v>
      </c>
      <c r="T49" s="25">
        <f t="shared" si="6"/>
        <v>0</v>
      </c>
      <c r="U49" s="26">
        <f t="shared" si="7"/>
        <v>82065497.618181825</v>
      </c>
      <c r="V49" s="26">
        <f t="shared" si="8"/>
        <v>83021660.072727278</v>
      </c>
      <c r="W49" s="27">
        <f t="shared" si="9"/>
        <v>-956162.45454545319</v>
      </c>
      <c r="X49" s="1" t="str">
        <f t="shared" si="2"/>
        <v>ขาดดุล ให้พิจารณาปรับแผน ตามPlanfin Type1-8</v>
      </c>
    </row>
    <row r="50" spans="1:24" hidden="1" x14ac:dyDescent="0.2">
      <c r="A50" s="28">
        <v>6</v>
      </c>
      <c r="B50" s="28" t="s">
        <v>50</v>
      </c>
      <c r="C50" s="28" t="s">
        <v>56</v>
      </c>
      <c r="D50" s="30">
        <v>22335404.5933333</v>
      </c>
      <c r="E50" s="30">
        <v>23803447.050000001</v>
      </c>
      <c r="F50" s="31">
        <v>1468042.45666666</v>
      </c>
      <c r="G50" s="31">
        <v>6.5727148596396896</v>
      </c>
      <c r="H50" s="30">
        <v>25850836.889166601</v>
      </c>
      <c r="I50" s="30">
        <v>27141574.690000001</v>
      </c>
      <c r="J50" s="31">
        <v>1290737.80083333</v>
      </c>
      <c r="K50" s="31">
        <v>4.9930213337667304</v>
      </c>
      <c r="M50" s="4">
        <f t="shared" si="10"/>
        <v>2163949.7318181819</v>
      </c>
      <c r="N50" s="4">
        <f t="shared" si="11"/>
        <v>2467415.8809090909</v>
      </c>
      <c r="O50" s="23">
        <f t="shared" si="3"/>
        <v>25967396.781818181</v>
      </c>
      <c r="P50" s="23">
        <f t="shared" si="4"/>
        <v>29608990.57090909</v>
      </c>
      <c r="Q50" s="24">
        <v>0</v>
      </c>
      <c r="R50" s="24">
        <v>0</v>
      </c>
      <c r="S50" s="25">
        <f t="shared" si="5"/>
        <v>0</v>
      </c>
      <c r="T50" s="25">
        <f t="shared" si="6"/>
        <v>0</v>
      </c>
      <c r="U50" s="26">
        <f t="shared" si="7"/>
        <v>25967396.781818181</v>
      </c>
      <c r="V50" s="26">
        <f t="shared" si="8"/>
        <v>29608990.57090909</v>
      </c>
      <c r="W50" s="27">
        <f t="shared" si="9"/>
        <v>-3641593.7890909091</v>
      </c>
      <c r="X50" s="1" t="str">
        <f t="shared" si="2"/>
        <v>ขาดดุล ให้พิจารณาปรับแผน ตามPlanfin Type1-8</v>
      </c>
    </row>
    <row r="51" spans="1:24" hidden="1" x14ac:dyDescent="0.2">
      <c r="A51" s="28">
        <v>6</v>
      </c>
      <c r="B51" s="28" t="s">
        <v>50</v>
      </c>
      <c r="C51" s="28" t="s">
        <v>57</v>
      </c>
      <c r="D51" s="30">
        <v>46019052.099166602</v>
      </c>
      <c r="E51" s="30">
        <v>51691565.810000002</v>
      </c>
      <c r="F51" s="31">
        <v>5672513.7108333297</v>
      </c>
      <c r="G51" s="31">
        <v>12.326446226249001</v>
      </c>
      <c r="H51" s="30">
        <v>41334461.666666597</v>
      </c>
      <c r="I51" s="30">
        <v>47206914.759999998</v>
      </c>
      <c r="J51" s="31">
        <v>5872453.09333333</v>
      </c>
      <c r="K51" s="31">
        <v>14.207159973899</v>
      </c>
      <c r="M51" s="4">
        <f t="shared" si="10"/>
        <v>4699233.2554545458</v>
      </c>
      <c r="N51" s="4">
        <f t="shared" si="11"/>
        <v>4291537.7054545451</v>
      </c>
      <c r="O51" s="23">
        <f t="shared" si="3"/>
        <v>56390799.06545455</v>
      </c>
      <c r="P51" s="23">
        <f t="shared" si="4"/>
        <v>51498452.465454541</v>
      </c>
      <c r="Q51" s="24">
        <v>0</v>
      </c>
      <c r="R51" s="24">
        <v>0</v>
      </c>
      <c r="S51" s="25">
        <f t="shared" si="5"/>
        <v>0</v>
      </c>
      <c r="T51" s="25">
        <f t="shared" si="6"/>
        <v>0</v>
      </c>
      <c r="U51" s="26">
        <f t="shared" si="7"/>
        <v>56390799.06545455</v>
      </c>
      <c r="V51" s="26">
        <f t="shared" si="8"/>
        <v>51498452.465454541</v>
      </c>
      <c r="W51" s="27">
        <f t="shared" si="9"/>
        <v>4892346.6000000089</v>
      </c>
      <c r="X51" s="1" t="str">
        <f t="shared" si="2"/>
        <v>เกินดุล</v>
      </c>
    </row>
    <row r="52" spans="1:24" hidden="1" x14ac:dyDescent="0.2">
      <c r="A52" s="28">
        <v>6</v>
      </c>
      <c r="B52" s="28" t="s">
        <v>58</v>
      </c>
      <c r="C52" s="28" t="s">
        <v>59</v>
      </c>
      <c r="D52" s="30">
        <v>1388142622.075</v>
      </c>
      <c r="E52" s="30">
        <v>1546176305.9100001</v>
      </c>
      <c r="F52" s="31">
        <v>158033683.83500001</v>
      </c>
      <c r="G52" s="31">
        <v>11.384542288512799</v>
      </c>
      <c r="H52" s="30">
        <v>1449835215.46416</v>
      </c>
      <c r="I52" s="30">
        <v>1580256068.7</v>
      </c>
      <c r="J52" s="31">
        <v>130420853.235833</v>
      </c>
      <c r="K52" s="31">
        <v>8.9955638988999809</v>
      </c>
      <c r="M52" s="4">
        <f t="shared" si="10"/>
        <v>140561482.35545456</v>
      </c>
      <c r="N52" s="4">
        <f t="shared" si="11"/>
        <v>143659642.60909092</v>
      </c>
      <c r="O52" s="23">
        <f t="shared" si="3"/>
        <v>1686737788.2654548</v>
      </c>
      <c r="P52" s="23">
        <f t="shared" si="4"/>
        <v>1723915711.3090911</v>
      </c>
      <c r="Q52" s="24">
        <v>0</v>
      </c>
      <c r="R52" s="24">
        <v>0</v>
      </c>
      <c r="S52" s="25">
        <f t="shared" si="5"/>
        <v>0</v>
      </c>
      <c r="T52" s="25">
        <f t="shared" si="6"/>
        <v>0</v>
      </c>
      <c r="U52" s="26">
        <f t="shared" si="7"/>
        <v>1686737788.2654548</v>
      </c>
      <c r="V52" s="26">
        <f t="shared" si="8"/>
        <v>1723915711.3090911</v>
      </c>
      <c r="W52" s="27">
        <f t="shared" si="9"/>
        <v>-37177923.043636322</v>
      </c>
      <c r="X52" s="1" t="str">
        <f t="shared" si="2"/>
        <v>ขาดดุล ให้พิจารณาปรับแผน ตามPlanfin Type1-8</v>
      </c>
    </row>
    <row r="53" spans="1:24" hidden="1" x14ac:dyDescent="0.2">
      <c r="A53" s="28">
        <v>6</v>
      </c>
      <c r="B53" s="28" t="s">
        <v>58</v>
      </c>
      <c r="C53" s="28" t="s">
        <v>60</v>
      </c>
      <c r="D53" s="30">
        <v>90251551.509166598</v>
      </c>
      <c r="E53" s="30">
        <v>96526230.180000007</v>
      </c>
      <c r="F53" s="31">
        <v>6274678.6708333297</v>
      </c>
      <c r="G53" s="31">
        <v>6.9524330229337101</v>
      </c>
      <c r="H53" s="30">
        <v>87506063.040000007</v>
      </c>
      <c r="I53" s="30">
        <v>101059542.16</v>
      </c>
      <c r="J53" s="31">
        <v>13553479.119999999</v>
      </c>
      <c r="K53" s="31">
        <v>15.488617187365101</v>
      </c>
      <c r="M53" s="4">
        <f t="shared" si="10"/>
        <v>8775111.8345454559</v>
      </c>
      <c r="N53" s="4">
        <f t="shared" si="11"/>
        <v>9187231.1054545455</v>
      </c>
      <c r="O53" s="23">
        <f t="shared" si="3"/>
        <v>105301342.01454547</v>
      </c>
      <c r="P53" s="23">
        <f t="shared" si="4"/>
        <v>110246773.26545455</v>
      </c>
      <c r="Q53" s="24">
        <v>0</v>
      </c>
      <c r="R53" s="24">
        <v>0</v>
      </c>
      <c r="S53" s="25">
        <f t="shared" si="5"/>
        <v>0</v>
      </c>
      <c r="T53" s="25">
        <f t="shared" si="6"/>
        <v>0</v>
      </c>
      <c r="U53" s="26">
        <f t="shared" si="7"/>
        <v>105301342.01454547</v>
      </c>
      <c r="V53" s="26">
        <f t="shared" si="8"/>
        <v>110246773.26545455</v>
      </c>
      <c r="W53" s="27">
        <f t="shared" si="9"/>
        <v>-4945431.2509090751</v>
      </c>
      <c r="X53" s="1" t="str">
        <f t="shared" si="2"/>
        <v>ขาดดุล ให้พิจารณาปรับแผน ตามPlanfin Type1-8</v>
      </c>
    </row>
    <row r="54" spans="1:24" hidden="1" x14ac:dyDescent="0.2">
      <c r="A54" s="28">
        <v>6</v>
      </c>
      <c r="B54" s="28" t="s">
        <v>58</v>
      </c>
      <c r="C54" s="28" t="s">
        <v>61</v>
      </c>
      <c r="D54" s="30">
        <v>153992107.353333</v>
      </c>
      <c r="E54" s="30">
        <v>131800929.55</v>
      </c>
      <c r="F54" s="31">
        <v>-22191177.803333301</v>
      </c>
      <c r="G54" s="31">
        <v>-14.410594273131</v>
      </c>
      <c r="H54" s="30">
        <v>108756692.073333</v>
      </c>
      <c r="I54" s="30">
        <v>123503205.90000001</v>
      </c>
      <c r="J54" s="31">
        <v>14746513.826666599</v>
      </c>
      <c r="K54" s="31">
        <v>13.559178332422301</v>
      </c>
      <c r="M54" s="4">
        <f t="shared" si="10"/>
        <v>11981902.686363636</v>
      </c>
      <c r="N54" s="4">
        <f t="shared" si="11"/>
        <v>11227564.172727274</v>
      </c>
      <c r="O54" s="23">
        <f t="shared" si="3"/>
        <v>143782832.23636362</v>
      </c>
      <c r="P54" s="23">
        <f t="shared" si="4"/>
        <v>134730770.07272729</v>
      </c>
      <c r="Q54" s="24">
        <v>0</v>
      </c>
      <c r="R54" s="24">
        <v>0</v>
      </c>
      <c r="S54" s="25">
        <f t="shared" si="5"/>
        <v>0</v>
      </c>
      <c r="T54" s="25">
        <f t="shared" si="6"/>
        <v>0</v>
      </c>
      <c r="U54" s="26">
        <f t="shared" si="7"/>
        <v>143782832.23636362</v>
      </c>
      <c r="V54" s="26">
        <f t="shared" si="8"/>
        <v>134730770.07272729</v>
      </c>
      <c r="W54" s="27">
        <f t="shared" si="9"/>
        <v>9052062.1636363268</v>
      </c>
      <c r="X54" s="1" t="str">
        <f t="shared" si="2"/>
        <v>เกินดุล</v>
      </c>
    </row>
    <row r="55" spans="1:24" hidden="1" x14ac:dyDescent="0.2">
      <c r="A55" s="28">
        <v>6</v>
      </c>
      <c r="B55" s="28" t="s">
        <v>58</v>
      </c>
      <c r="C55" s="28" t="s">
        <v>62</v>
      </c>
      <c r="D55" s="30">
        <v>150925995.788333</v>
      </c>
      <c r="E55" s="30">
        <v>169493886.44</v>
      </c>
      <c r="F55" s="31">
        <v>18567890.6516666</v>
      </c>
      <c r="G55" s="31">
        <v>12.3026457799273</v>
      </c>
      <c r="H55" s="30">
        <v>150523261.8725</v>
      </c>
      <c r="I55" s="30">
        <v>156950287.30970001</v>
      </c>
      <c r="J55" s="31">
        <v>6427025.4371999996</v>
      </c>
      <c r="K55" s="31">
        <v>4.2697888401089603</v>
      </c>
      <c r="M55" s="4">
        <f t="shared" si="10"/>
        <v>15408535.130909091</v>
      </c>
      <c r="N55" s="4">
        <f t="shared" si="11"/>
        <v>14268207.937245457</v>
      </c>
      <c r="O55" s="23">
        <f t="shared" si="3"/>
        <v>184902421.57090908</v>
      </c>
      <c r="P55" s="23">
        <f t="shared" si="4"/>
        <v>171218495.24694547</v>
      </c>
      <c r="Q55" s="24">
        <v>0</v>
      </c>
      <c r="R55" s="24">
        <v>0</v>
      </c>
      <c r="S55" s="25">
        <f t="shared" si="5"/>
        <v>0</v>
      </c>
      <c r="T55" s="25">
        <f t="shared" si="6"/>
        <v>0</v>
      </c>
      <c r="U55" s="26">
        <f t="shared" si="7"/>
        <v>184902421.57090908</v>
      </c>
      <c r="V55" s="26">
        <f t="shared" si="8"/>
        <v>171218495.24694547</v>
      </c>
      <c r="W55" s="27">
        <f t="shared" si="9"/>
        <v>13683926.323963612</v>
      </c>
      <c r="X55" s="1" t="str">
        <f t="shared" si="2"/>
        <v>เกินดุล</v>
      </c>
    </row>
    <row r="56" spans="1:24" hidden="1" x14ac:dyDescent="0.2">
      <c r="A56" s="28">
        <v>6</v>
      </c>
      <c r="B56" s="28" t="s">
        <v>58</v>
      </c>
      <c r="C56" s="28" t="s">
        <v>63</v>
      </c>
      <c r="D56" s="30">
        <v>148865960.80583301</v>
      </c>
      <c r="E56" s="30">
        <v>161786178.68000001</v>
      </c>
      <c r="F56" s="31">
        <v>12920217.8741666</v>
      </c>
      <c r="G56" s="31">
        <v>8.6790948073203698</v>
      </c>
      <c r="H56" s="30">
        <v>146067017.946666</v>
      </c>
      <c r="I56" s="30">
        <v>156086126.97</v>
      </c>
      <c r="J56" s="31">
        <v>10019109.0233333</v>
      </c>
      <c r="K56" s="31">
        <v>6.8592548572406598</v>
      </c>
      <c r="M56" s="4">
        <f t="shared" si="10"/>
        <v>14707834.425454546</v>
      </c>
      <c r="N56" s="4">
        <f t="shared" si="11"/>
        <v>14189647.906363636</v>
      </c>
      <c r="O56" s="23">
        <f t="shared" si="3"/>
        <v>176494013.10545456</v>
      </c>
      <c r="P56" s="23">
        <f t="shared" si="4"/>
        <v>170275774.87636364</v>
      </c>
      <c r="Q56" s="24">
        <v>0</v>
      </c>
      <c r="R56" s="24">
        <v>0</v>
      </c>
      <c r="S56" s="25">
        <f t="shared" si="5"/>
        <v>0</v>
      </c>
      <c r="T56" s="25">
        <f t="shared" si="6"/>
        <v>0</v>
      </c>
      <c r="U56" s="26">
        <f t="shared" si="7"/>
        <v>176494013.10545456</v>
      </c>
      <c r="V56" s="26">
        <f t="shared" si="8"/>
        <v>170275774.87636364</v>
      </c>
      <c r="W56" s="27">
        <f t="shared" si="9"/>
        <v>6218238.229090929</v>
      </c>
      <c r="X56" s="1" t="str">
        <f t="shared" si="2"/>
        <v>เกินดุล</v>
      </c>
    </row>
    <row r="57" spans="1:24" hidden="1" x14ac:dyDescent="0.2">
      <c r="A57" s="28">
        <v>6</v>
      </c>
      <c r="B57" s="28" t="s">
        <v>58</v>
      </c>
      <c r="C57" s="28" t="s">
        <v>64</v>
      </c>
      <c r="D57" s="30">
        <v>178972150.94</v>
      </c>
      <c r="E57" s="30">
        <v>110779346.47</v>
      </c>
      <c r="F57" s="31">
        <v>-68192804.469999999</v>
      </c>
      <c r="G57" s="31">
        <v>-38.102466842934298</v>
      </c>
      <c r="H57" s="30">
        <v>174845940.21583301</v>
      </c>
      <c r="I57" s="30">
        <v>102176989.67</v>
      </c>
      <c r="J57" s="31">
        <v>-72668950.545833305</v>
      </c>
      <c r="K57" s="31">
        <v>-41.561703094809801</v>
      </c>
      <c r="M57" s="4">
        <f t="shared" si="10"/>
        <v>10070849.67909091</v>
      </c>
      <c r="N57" s="4">
        <f t="shared" si="11"/>
        <v>9288817.2427272722</v>
      </c>
      <c r="O57" s="23">
        <f t="shared" si="3"/>
        <v>120850196.14909092</v>
      </c>
      <c r="P57" s="23">
        <f t="shared" si="4"/>
        <v>111465806.91272727</v>
      </c>
      <c r="Q57" s="24">
        <v>0</v>
      </c>
      <c r="R57" s="24">
        <v>0</v>
      </c>
      <c r="S57" s="25">
        <f t="shared" si="5"/>
        <v>0</v>
      </c>
      <c r="T57" s="25">
        <f t="shared" si="6"/>
        <v>0</v>
      </c>
      <c r="U57" s="26">
        <f t="shared" si="7"/>
        <v>120850196.14909092</v>
      </c>
      <c r="V57" s="26">
        <f t="shared" si="8"/>
        <v>111465806.91272727</v>
      </c>
      <c r="W57" s="27">
        <f t="shared" si="9"/>
        <v>9384389.2363636494</v>
      </c>
      <c r="X57" s="1" t="str">
        <f t="shared" si="2"/>
        <v>เกินดุล</v>
      </c>
    </row>
    <row r="58" spans="1:24" hidden="1" x14ac:dyDescent="0.2">
      <c r="A58" s="28">
        <v>6</v>
      </c>
      <c r="B58" s="28" t="s">
        <v>58</v>
      </c>
      <c r="C58" s="28" t="s">
        <v>65</v>
      </c>
      <c r="D58" s="30">
        <v>270019394.05833298</v>
      </c>
      <c r="E58" s="30">
        <v>240609510.0302</v>
      </c>
      <c r="F58" s="31">
        <v>-29409884.028133299</v>
      </c>
      <c r="G58" s="31">
        <v>-10.891767286086001</v>
      </c>
      <c r="H58" s="30">
        <v>254845910.4675</v>
      </c>
      <c r="I58" s="30">
        <v>262945999.63389999</v>
      </c>
      <c r="J58" s="31">
        <v>8100089.1664000005</v>
      </c>
      <c r="K58" s="31">
        <v>3.1784261915527101</v>
      </c>
      <c r="M58" s="4">
        <f t="shared" si="10"/>
        <v>21873591.820927273</v>
      </c>
      <c r="N58" s="4">
        <f t="shared" si="11"/>
        <v>23904181.784899998</v>
      </c>
      <c r="O58" s="23">
        <f t="shared" si="3"/>
        <v>262483101.85112727</v>
      </c>
      <c r="P58" s="23">
        <f t="shared" si="4"/>
        <v>286850181.4188</v>
      </c>
      <c r="Q58" s="24">
        <v>0</v>
      </c>
      <c r="R58" s="24">
        <v>0</v>
      </c>
      <c r="S58" s="25">
        <f t="shared" si="5"/>
        <v>0</v>
      </c>
      <c r="T58" s="25">
        <f t="shared" si="6"/>
        <v>0</v>
      </c>
      <c r="U58" s="26">
        <f t="shared" si="7"/>
        <v>262483101.85112727</v>
      </c>
      <c r="V58" s="26">
        <f t="shared" si="8"/>
        <v>286850181.4188</v>
      </c>
      <c r="W58" s="27">
        <f t="shared" si="9"/>
        <v>-24367079.567672729</v>
      </c>
      <c r="X58" s="1" t="str">
        <f t="shared" si="2"/>
        <v>ขาดดุล ให้พิจารณาปรับแผน ตามPlanfin Type1-8</v>
      </c>
    </row>
    <row r="59" spans="1:24" hidden="1" x14ac:dyDescent="0.2">
      <c r="A59" s="28">
        <v>6</v>
      </c>
      <c r="B59" s="28" t="s">
        <v>58</v>
      </c>
      <c r="C59" s="28" t="s">
        <v>66</v>
      </c>
      <c r="D59" s="30">
        <v>190180833.33333299</v>
      </c>
      <c r="E59" s="30">
        <v>168195802.94999999</v>
      </c>
      <c r="F59" s="31">
        <v>-21985030.383333299</v>
      </c>
      <c r="G59" s="31">
        <v>-11.5600662790239</v>
      </c>
      <c r="H59" s="30">
        <v>159381769.78166601</v>
      </c>
      <c r="I59" s="30">
        <v>161441560.06999999</v>
      </c>
      <c r="J59" s="31">
        <v>2059790.2883333301</v>
      </c>
      <c r="K59" s="31">
        <v>1.29236254005397</v>
      </c>
      <c r="M59" s="4">
        <f t="shared" si="10"/>
        <v>15290527.540909089</v>
      </c>
      <c r="N59" s="4">
        <f t="shared" si="11"/>
        <v>14676505.460909091</v>
      </c>
      <c r="O59" s="23">
        <f t="shared" si="3"/>
        <v>183486330.49090907</v>
      </c>
      <c r="P59" s="23">
        <f t="shared" si="4"/>
        <v>176118065.53090909</v>
      </c>
      <c r="Q59" s="24">
        <v>0</v>
      </c>
      <c r="R59" s="24">
        <v>0</v>
      </c>
      <c r="S59" s="25">
        <f t="shared" si="5"/>
        <v>0</v>
      </c>
      <c r="T59" s="25">
        <f t="shared" si="6"/>
        <v>0</v>
      </c>
      <c r="U59" s="26">
        <f t="shared" si="7"/>
        <v>183486330.49090907</v>
      </c>
      <c r="V59" s="26">
        <f t="shared" si="8"/>
        <v>176118065.53090909</v>
      </c>
      <c r="W59" s="27">
        <f t="shared" si="9"/>
        <v>7368264.9599999785</v>
      </c>
      <c r="X59" s="1" t="str">
        <f t="shared" si="2"/>
        <v>เกินดุล</v>
      </c>
    </row>
    <row r="60" spans="1:24" hidden="1" x14ac:dyDescent="0.2">
      <c r="A60" s="28">
        <v>6</v>
      </c>
      <c r="B60" s="28" t="s">
        <v>58</v>
      </c>
      <c r="C60" s="28" t="s">
        <v>67</v>
      </c>
      <c r="D60" s="30">
        <v>99558038.176666602</v>
      </c>
      <c r="E60" s="30">
        <v>105860474.17</v>
      </c>
      <c r="F60" s="31">
        <v>6302435.9933333304</v>
      </c>
      <c r="G60" s="31">
        <v>6.3304140065010097</v>
      </c>
      <c r="H60" s="30">
        <v>107360903.76916599</v>
      </c>
      <c r="I60" s="30">
        <v>101102079.17</v>
      </c>
      <c r="J60" s="31">
        <v>-6258824.5991666596</v>
      </c>
      <c r="K60" s="31">
        <v>-5.8297055813013303</v>
      </c>
      <c r="M60" s="4">
        <f t="shared" si="10"/>
        <v>9623679.4700000007</v>
      </c>
      <c r="N60" s="4">
        <f t="shared" si="11"/>
        <v>9191098.1063636374</v>
      </c>
      <c r="O60" s="23">
        <f t="shared" si="3"/>
        <v>115484153.64000002</v>
      </c>
      <c r="P60" s="23">
        <f t="shared" si="4"/>
        <v>110293177.27636364</v>
      </c>
      <c r="Q60" s="24">
        <v>0</v>
      </c>
      <c r="R60" s="24">
        <v>0</v>
      </c>
      <c r="S60" s="25">
        <f t="shared" si="5"/>
        <v>0</v>
      </c>
      <c r="T60" s="25">
        <f t="shared" si="6"/>
        <v>0</v>
      </c>
      <c r="U60" s="26">
        <f t="shared" si="7"/>
        <v>115484153.64000002</v>
      </c>
      <c r="V60" s="26">
        <f t="shared" si="8"/>
        <v>110293177.27636364</v>
      </c>
      <c r="W60" s="27">
        <f t="shared" si="9"/>
        <v>5190976.3636363745</v>
      </c>
      <c r="X60" s="1" t="str">
        <f t="shared" si="2"/>
        <v>เกินดุล</v>
      </c>
    </row>
    <row r="61" spans="1:24" hidden="1" x14ac:dyDescent="0.2">
      <c r="A61" s="28">
        <v>6</v>
      </c>
      <c r="B61" s="28" t="s">
        <v>58</v>
      </c>
      <c r="C61" s="28" t="s">
        <v>68</v>
      </c>
      <c r="D61" s="30">
        <v>34504259.313333303</v>
      </c>
      <c r="E61" s="30">
        <v>41604431.530000001</v>
      </c>
      <c r="F61" s="31">
        <v>7100172.2166666603</v>
      </c>
      <c r="G61" s="31">
        <v>20.577668838475699</v>
      </c>
      <c r="H61" s="30">
        <v>39055455.083333299</v>
      </c>
      <c r="I61" s="30">
        <v>42672380.659999996</v>
      </c>
      <c r="J61" s="31">
        <v>3616925.5766666601</v>
      </c>
      <c r="K61" s="31">
        <v>9.2609996963270902</v>
      </c>
      <c r="M61" s="4">
        <f t="shared" si="10"/>
        <v>3782221.0481818183</v>
      </c>
      <c r="N61" s="4">
        <f t="shared" si="11"/>
        <v>3879307.3327272725</v>
      </c>
      <c r="O61" s="23">
        <f t="shared" si="3"/>
        <v>45386652.578181818</v>
      </c>
      <c r="P61" s="23">
        <f t="shared" si="4"/>
        <v>46551687.992727272</v>
      </c>
      <c r="Q61" s="24">
        <v>0</v>
      </c>
      <c r="R61" s="24">
        <v>0</v>
      </c>
      <c r="S61" s="25">
        <f t="shared" si="5"/>
        <v>0</v>
      </c>
      <c r="T61" s="25">
        <f t="shared" si="6"/>
        <v>0</v>
      </c>
      <c r="U61" s="26">
        <f t="shared" si="7"/>
        <v>45386652.578181818</v>
      </c>
      <c r="V61" s="26">
        <f t="shared" si="8"/>
        <v>46551687.992727272</v>
      </c>
      <c r="W61" s="27">
        <f t="shared" si="9"/>
        <v>-1165035.4145454541</v>
      </c>
      <c r="X61" s="1" t="str">
        <f t="shared" si="2"/>
        <v>ขาดดุล ให้พิจารณาปรับแผน ตามPlanfin Type1-8</v>
      </c>
    </row>
    <row r="62" spans="1:24" hidden="1" x14ac:dyDescent="0.2">
      <c r="A62" s="28">
        <v>6</v>
      </c>
      <c r="B62" s="28" t="s">
        <v>58</v>
      </c>
      <c r="C62" s="28" t="s">
        <v>69</v>
      </c>
      <c r="D62" s="30">
        <v>34053868.905833296</v>
      </c>
      <c r="E62" s="30">
        <v>39739460.270000003</v>
      </c>
      <c r="F62" s="31">
        <v>5685591.3641666602</v>
      </c>
      <c r="G62" s="31">
        <v>16.695874938288501</v>
      </c>
      <c r="H62" s="30">
        <v>27995986.920000002</v>
      </c>
      <c r="I62" s="30">
        <v>25966927.43</v>
      </c>
      <c r="J62" s="31">
        <v>-2029059.49</v>
      </c>
      <c r="K62" s="31">
        <v>-7.2476798042453101</v>
      </c>
      <c r="M62" s="4">
        <f t="shared" si="10"/>
        <v>3612678.2063636365</v>
      </c>
      <c r="N62" s="4">
        <f t="shared" si="11"/>
        <v>2360629.7663636361</v>
      </c>
      <c r="O62" s="23">
        <f t="shared" si="3"/>
        <v>43352138.476363637</v>
      </c>
      <c r="P62" s="23">
        <f t="shared" si="4"/>
        <v>28327557.196363635</v>
      </c>
      <c r="Q62" s="24">
        <v>0</v>
      </c>
      <c r="R62" s="24">
        <v>0</v>
      </c>
      <c r="S62" s="25">
        <f t="shared" si="5"/>
        <v>0</v>
      </c>
      <c r="T62" s="25">
        <f t="shared" si="6"/>
        <v>0</v>
      </c>
      <c r="U62" s="26">
        <f t="shared" si="7"/>
        <v>43352138.476363637</v>
      </c>
      <c r="V62" s="26">
        <f t="shared" si="8"/>
        <v>28327557.196363635</v>
      </c>
      <c r="W62" s="27">
        <f t="shared" si="9"/>
        <v>15024581.280000001</v>
      </c>
      <c r="X62" s="1" t="str">
        <f t="shared" si="2"/>
        <v>เกินดุล</v>
      </c>
    </row>
    <row r="63" spans="1:24" hidden="1" x14ac:dyDescent="0.2">
      <c r="A63" s="28">
        <v>6</v>
      </c>
      <c r="B63" s="28" t="s">
        <v>70</v>
      </c>
      <c r="C63" s="28" t="s">
        <v>71</v>
      </c>
      <c r="D63" s="30">
        <v>1147867561.4175</v>
      </c>
      <c r="E63" s="30">
        <v>1282154551.0504</v>
      </c>
      <c r="F63" s="31">
        <v>134286989.6329</v>
      </c>
      <c r="G63" s="31">
        <v>11.698822594748499</v>
      </c>
      <c r="H63" s="30">
        <v>1119077070.8333299</v>
      </c>
      <c r="I63" s="30">
        <v>1090767783.23</v>
      </c>
      <c r="J63" s="31">
        <v>-28309287.603333302</v>
      </c>
      <c r="K63" s="31">
        <v>-2.5296995480617301</v>
      </c>
      <c r="M63" s="4">
        <f t="shared" si="10"/>
        <v>116559504.64094545</v>
      </c>
      <c r="N63" s="4">
        <f t="shared" si="11"/>
        <v>99160707.566363633</v>
      </c>
      <c r="O63" s="23">
        <f t="shared" si="3"/>
        <v>1398714055.6913455</v>
      </c>
      <c r="P63" s="23">
        <f t="shared" si="4"/>
        <v>1189928490.7963636</v>
      </c>
      <c r="Q63" s="24">
        <v>0</v>
      </c>
      <c r="R63" s="24">
        <v>0</v>
      </c>
      <c r="S63" s="25">
        <f t="shared" si="5"/>
        <v>0</v>
      </c>
      <c r="T63" s="25">
        <f t="shared" si="6"/>
        <v>0</v>
      </c>
      <c r="U63" s="26">
        <f t="shared" si="7"/>
        <v>1398714055.6913455</v>
      </c>
      <c r="V63" s="26">
        <f t="shared" si="8"/>
        <v>1189928490.7963636</v>
      </c>
      <c r="W63" s="27">
        <f t="shared" si="9"/>
        <v>208785564.89498186</v>
      </c>
      <c r="X63" s="1" t="str">
        <f t="shared" si="2"/>
        <v>เกินดุล</v>
      </c>
    </row>
    <row r="64" spans="1:24" hidden="1" x14ac:dyDescent="0.2">
      <c r="A64" s="28">
        <v>6</v>
      </c>
      <c r="B64" s="28" t="s">
        <v>70</v>
      </c>
      <c r="C64" s="28" t="s">
        <v>72</v>
      </c>
      <c r="D64" s="30">
        <v>403637895.83333302</v>
      </c>
      <c r="E64" s="30">
        <v>434865381.26999998</v>
      </c>
      <c r="F64" s="31">
        <v>31227485.4366666</v>
      </c>
      <c r="G64" s="31">
        <v>7.7365098170962696</v>
      </c>
      <c r="H64" s="30">
        <v>399389100</v>
      </c>
      <c r="I64" s="30">
        <v>446321471.29000002</v>
      </c>
      <c r="J64" s="31">
        <v>46932371.289999999</v>
      </c>
      <c r="K64" s="31">
        <v>11.751039597725599</v>
      </c>
      <c r="M64" s="4">
        <f t="shared" si="10"/>
        <v>39533216.479090907</v>
      </c>
      <c r="N64" s="4">
        <f t="shared" si="11"/>
        <v>40574679.208181821</v>
      </c>
      <c r="O64" s="23">
        <f t="shared" si="3"/>
        <v>474398597.74909091</v>
      </c>
      <c r="P64" s="23">
        <f t="shared" si="4"/>
        <v>486896150.49818182</v>
      </c>
      <c r="Q64" s="24">
        <v>0</v>
      </c>
      <c r="R64" s="24">
        <v>0</v>
      </c>
      <c r="S64" s="25">
        <f t="shared" si="5"/>
        <v>0</v>
      </c>
      <c r="T64" s="25">
        <f t="shared" si="6"/>
        <v>0</v>
      </c>
      <c r="U64" s="26">
        <f t="shared" si="7"/>
        <v>474398597.74909091</v>
      </c>
      <c r="V64" s="26">
        <f t="shared" si="8"/>
        <v>486896150.49818182</v>
      </c>
      <c r="W64" s="27">
        <f t="shared" si="9"/>
        <v>-12497552.74909091</v>
      </c>
      <c r="X64" s="1" t="str">
        <f t="shared" si="2"/>
        <v>ขาดดุล ให้พิจารณาปรับแผน ตามPlanfin Type1-8</v>
      </c>
    </row>
    <row r="65" spans="1:24" hidden="1" x14ac:dyDescent="0.2">
      <c r="A65" s="28">
        <v>6</v>
      </c>
      <c r="B65" s="28" t="s">
        <v>70</v>
      </c>
      <c r="C65" s="28" t="s">
        <v>73</v>
      </c>
      <c r="D65" s="30">
        <v>100176231.833333</v>
      </c>
      <c r="E65" s="30">
        <v>102788154.36</v>
      </c>
      <c r="F65" s="31">
        <v>2611922.5266666599</v>
      </c>
      <c r="G65" s="31">
        <v>2.6073275854618001</v>
      </c>
      <c r="H65" s="30">
        <v>91442340</v>
      </c>
      <c r="I65" s="30">
        <v>96600896.620000005</v>
      </c>
      <c r="J65" s="31">
        <v>5158556.62</v>
      </c>
      <c r="K65" s="31">
        <v>5.6413217553269002</v>
      </c>
      <c r="M65" s="4">
        <f t="shared" si="10"/>
        <v>9344377.6690909099</v>
      </c>
      <c r="N65" s="4">
        <f t="shared" si="11"/>
        <v>8781899.6927272733</v>
      </c>
      <c r="O65" s="23">
        <f t="shared" si="3"/>
        <v>112132532.02909091</v>
      </c>
      <c r="P65" s="23">
        <f t="shared" si="4"/>
        <v>105382796.31272727</v>
      </c>
      <c r="Q65" s="24">
        <v>0</v>
      </c>
      <c r="R65" s="24">
        <v>0</v>
      </c>
      <c r="S65" s="25">
        <f t="shared" si="5"/>
        <v>0</v>
      </c>
      <c r="T65" s="25">
        <f t="shared" si="6"/>
        <v>0</v>
      </c>
      <c r="U65" s="26">
        <f t="shared" si="7"/>
        <v>112132532.02909091</v>
      </c>
      <c r="V65" s="26">
        <f t="shared" si="8"/>
        <v>105382796.31272727</v>
      </c>
      <c r="W65" s="27">
        <f t="shared" si="9"/>
        <v>6749735.7163636386</v>
      </c>
      <c r="X65" s="1" t="str">
        <f t="shared" si="2"/>
        <v>เกินดุล</v>
      </c>
    </row>
    <row r="66" spans="1:24" hidden="1" x14ac:dyDescent="0.2">
      <c r="A66" s="28">
        <v>6</v>
      </c>
      <c r="B66" s="28" t="s">
        <v>70</v>
      </c>
      <c r="C66" s="28" t="s">
        <v>74</v>
      </c>
      <c r="D66" s="30">
        <v>66004528.470833302</v>
      </c>
      <c r="E66" s="30">
        <v>73002830.870000005</v>
      </c>
      <c r="F66" s="31">
        <v>6998302.3991666604</v>
      </c>
      <c r="G66" s="31">
        <v>10.6027609942841</v>
      </c>
      <c r="H66" s="30">
        <v>66056274.166666597</v>
      </c>
      <c r="I66" s="30">
        <v>69781831.760000005</v>
      </c>
      <c r="J66" s="31">
        <v>3725557.59333333</v>
      </c>
      <c r="K66" s="31">
        <v>5.6399753699903998</v>
      </c>
      <c r="M66" s="4">
        <f t="shared" si="10"/>
        <v>6636620.9881818183</v>
      </c>
      <c r="N66" s="4">
        <f t="shared" si="11"/>
        <v>6343802.8872727277</v>
      </c>
      <c r="O66" s="23">
        <f t="shared" si="3"/>
        <v>79639451.858181819</v>
      </c>
      <c r="P66" s="23">
        <f t="shared" si="4"/>
        <v>76125634.647272736</v>
      </c>
      <c r="Q66" s="24">
        <v>0</v>
      </c>
      <c r="R66" s="24">
        <v>0</v>
      </c>
      <c r="S66" s="25">
        <f t="shared" si="5"/>
        <v>0</v>
      </c>
      <c r="T66" s="25">
        <f t="shared" si="6"/>
        <v>0</v>
      </c>
      <c r="U66" s="26">
        <f t="shared" si="7"/>
        <v>79639451.858181819</v>
      </c>
      <c r="V66" s="26">
        <f t="shared" si="8"/>
        <v>76125634.647272736</v>
      </c>
      <c r="W66" s="27">
        <f t="shared" si="9"/>
        <v>3513817.2109090835</v>
      </c>
      <c r="X66" s="1" t="str">
        <f t="shared" si="2"/>
        <v>เกินดุล</v>
      </c>
    </row>
    <row r="67" spans="1:24" hidden="1" x14ac:dyDescent="0.2">
      <c r="A67" s="28">
        <v>6</v>
      </c>
      <c r="B67" s="28" t="s">
        <v>70</v>
      </c>
      <c r="C67" s="28" t="s">
        <v>75</v>
      </c>
      <c r="D67" s="30">
        <v>53063738.640000001</v>
      </c>
      <c r="E67" s="30">
        <v>96222825.049999997</v>
      </c>
      <c r="F67" s="31">
        <v>43159086.409999996</v>
      </c>
      <c r="G67" s="31">
        <v>81.334424441526593</v>
      </c>
      <c r="H67" s="30">
        <v>90884869.166666597</v>
      </c>
      <c r="I67" s="30">
        <v>92837328.439999998</v>
      </c>
      <c r="J67" s="31">
        <v>1952459.2733333299</v>
      </c>
      <c r="K67" s="31">
        <v>2.1482775859564298</v>
      </c>
      <c r="M67" s="4">
        <f t="shared" si="10"/>
        <v>8747529.5499999989</v>
      </c>
      <c r="N67" s="4">
        <f t="shared" si="11"/>
        <v>8439757.1309090909</v>
      </c>
      <c r="O67" s="23">
        <f t="shared" si="3"/>
        <v>104970354.59999999</v>
      </c>
      <c r="P67" s="23">
        <f t="shared" si="4"/>
        <v>101277085.57090908</v>
      </c>
      <c r="Q67" s="24">
        <v>0</v>
      </c>
      <c r="R67" s="24">
        <v>0</v>
      </c>
      <c r="S67" s="25">
        <f t="shared" si="5"/>
        <v>0</v>
      </c>
      <c r="T67" s="25">
        <f t="shared" si="6"/>
        <v>0</v>
      </c>
      <c r="U67" s="26">
        <f t="shared" si="7"/>
        <v>104970354.59999999</v>
      </c>
      <c r="V67" s="26">
        <f t="shared" si="8"/>
        <v>101277085.57090908</v>
      </c>
      <c r="W67" s="27">
        <f t="shared" si="9"/>
        <v>3693269.0290909111</v>
      </c>
      <c r="X67" s="1" t="str">
        <f t="shared" si="2"/>
        <v>เกินดุล</v>
      </c>
    </row>
    <row r="68" spans="1:24" hidden="1" x14ac:dyDescent="0.2">
      <c r="A68" s="28">
        <v>6</v>
      </c>
      <c r="B68" s="28" t="s">
        <v>70</v>
      </c>
      <c r="C68" s="28" t="s">
        <v>76</v>
      </c>
      <c r="D68" s="30">
        <v>161313960.72</v>
      </c>
      <c r="E68" s="30">
        <v>175687350.81999999</v>
      </c>
      <c r="F68" s="31">
        <v>14373390.1</v>
      </c>
      <c r="G68" s="31">
        <v>8.9101960151784603</v>
      </c>
      <c r="H68" s="30">
        <v>126466501.333333</v>
      </c>
      <c r="I68" s="30">
        <v>132797993.77</v>
      </c>
      <c r="J68" s="31">
        <v>6331492.43666666</v>
      </c>
      <c r="K68" s="31">
        <v>5.0064581291598103</v>
      </c>
      <c r="M68" s="4">
        <f t="shared" si="10"/>
        <v>15971577.347272726</v>
      </c>
      <c r="N68" s="4">
        <f t="shared" si="11"/>
        <v>12072544.888181819</v>
      </c>
      <c r="O68" s="23">
        <f t="shared" si="3"/>
        <v>191658928.16727272</v>
      </c>
      <c r="P68" s="23">
        <f t="shared" si="4"/>
        <v>144870538.65818182</v>
      </c>
      <c r="Q68" s="24">
        <v>0</v>
      </c>
      <c r="R68" s="24">
        <v>0</v>
      </c>
      <c r="S68" s="25">
        <f t="shared" si="5"/>
        <v>0</v>
      </c>
      <c r="T68" s="25">
        <f t="shared" si="6"/>
        <v>0</v>
      </c>
      <c r="U68" s="26">
        <f t="shared" si="7"/>
        <v>191658928.16727272</v>
      </c>
      <c r="V68" s="26">
        <f t="shared" si="8"/>
        <v>144870538.65818182</v>
      </c>
      <c r="W68" s="27">
        <f t="shared" si="9"/>
        <v>46788389.5090909</v>
      </c>
      <c r="X68" s="1" t="str">
        <f t="shared" si="2"/>
        <v>เกินดุล</v>
      </c>
    </row>
    <row r="69" spans="1:24" hidden="1" x14ac:dyDescent="0.2">
      <c r="A69" s="28">
        <v>6</v>
      </c>
      <c r="B69" s="28" t="s">
        <v>70</v>
      </c>
      <c r="C69" s="28" t="s">
        <v>77</v>
      </c>
      <c r="D69" s="30">
        <v>58962768.727499999</v>
      </c>
      <c r="E69" s="30">
        <v>63172331.670000002</v>
      </c>
      <c r="F69" s="31">
        <v>4209562.9424999999</v>
      </c>
      <c r="G69" s="31">
        <v>7.1393576545815698</v>
      </c>
      <c r="H69" s="30">
        <v>59016384.166666597</v>
      </c>
      <c r="I69" s="30">
        <v>60730934.200000003</v>
      </c>
      <c r="J69" s="31">
        <v>1714550.0333333299</v>
      </c>
      <c r="K69" s="31">
        <v>2.90521023533281</v>
      </c>
      <c r="M69" s="4">
        <f t="shared" si="10"/>
        <v>5742939.2427272731</v>
      </c>
      <c r="N69" s="4">
        <f t="shared" si="11"/>
        <v>5520994.0181818185</v>
      </c>
      <c r="O69" s="23">
        <f t="shared" si="3"/>
        <v>68915270.912727281</v>
      </c>
      <c r="P69" s="23">
        <f t="shared" si="4"/>
        <v>66251928.218181819</v>
      </c>
      <c r="Q69" s="24">
        <v>0</v>
      </c>
      <c r="R69" s="24">
        <v>0</v>
      </c>
      <c r="S69" s="25">
        <f t="shared" si="5"/>
        <v>0</v>
      </c>
      <c r="T69" s="25">
        <f t="shared" si="6"/>
        <v>0</v>
      </c>
      <c r="U69" s="26">
        <f t="shared" si="7"/>
        <v>68915270.912727281</v>
      </c>
      <c r="V69" s="26">
        <f t="shared" si="8"/>
        <v>66251928.218181819</v>
      </c>
      <c r="W69" s="27">
        <f t="shared" si="9"/>
        <v>2663342.6945454627</v>
      </c>
      <c r="X69" s="1" t="str">
        <f t="shared" si="2"/>
        <v>เกินดุล</v>
      </c>
    </row>
    <row r="70" spans="1:24" x14ac:dyDescent="0.2">
      <c r="A70" s="28">
        <v>6</v>
      </c>
      <c r="B70" s="28" t="s">
        <v>78</v>
      </c>
      <c r="C70" s="28" t="s">
        <v>79</v>
      </c>
      <c r="D70" s="30">
        <v>670934081.58333302</v>
      </c>
      <c r="E70" s="30">
        <v>769626989.84000003</v>
      </c>
      <c r="F70" s="31">
        <v>98692908.256666601</v>
      </c>
      <c r="G70" s="31">
        <v>14.7097771548229</v>
      </c>
      <c r="H70" s="30">
        <v>711482964.5</v>
      </c>
      <c r="I70" s="30">
        <v>732527639.11000001</v>
      </c>
      <c r="J70" s="31">
        <v>21044674.609999999</v>
      </c>
      <c r="K70" s="31">
        <v>2.9578606460084802</v>
      </c>
      <c r="M70" s="4">
        <f t="shared" si="10"/>
        <v>69966089.985454544</v>
      </c>
      <c r="N70" s="4">
        <f t="shared" si="11"/>
        <v>66593421.737272732</v>
      </c>
      <c r="O70" s="23">
        <f t="shared" si="3"/>
        <v>839593079.82545447</v>
      </c>
      <c r="P70" s="23">
        <f t="shared" si="4"/>
        <v>799121060.84727275</v>
      </c>
      <c r="Q70" s="24">
        <v>0</v>
      </c>
      <c r="R70" s="24">
        <v>0</v>
      </c>
      <c r="S70" s="25">
        <f t="shared" si="5"/>
        <v>0</v>
      </c>
      <c r="T70" s="25">
        <f t="shared" si="6"/>
        <v>0</v>
      </c>
      <c r="U70" s="26">
        <f t="shared" si="7"/>
        <v>839593079.82545447</v>
      </c>
      <c r="V70" s="26">
        <f t="shared" si="8"/>
        <v>799121060.84727275</v>
      </c>
      <c r="W70" s="27">
        <f t="shared" si="9"/>
        <v>40472018.97818172</v>
      </c>
      <c r="X70" s="1" t="str">
        <f t="shared" ref="X70:X79" si="12">IF(W70&lt;0,"ขาดดุล ให้พิจารณาปรับแผน ตามPlanfin Type1-8","เกินดุล")</f>
        <v>เกินดุล</v>
      </c>
    </row>
    <row r="71" spans="1:24" x14ac:dyDescent="0.2">
      <c r="A71" s="28">
        <v>6</v>
      </c>
      <c r="B71" s="28" t="s">
        <v>78</v>
      </c>
      <c r="C71" s="28" t="s">
        <v>80</v>
      </c>
      <c r="D71" s="30">
        <v>78240631.461666599</v>
      </c>
      <c r="E71" s="30">
        <v>80981162.109999999</v>
      </c>
      <c r="F71" s="31">
        <v>2740530.6483333302</v>
      </c>
      <c r="G71" s="31">
        <v>3.5026949516326802</v>
      </c>
      <c r="H71" s="30">
        <v>78635127.807500005</v>
      </c>
      <c r="I71" s="30">
        <v>83441770.269999996</v>
      </c>
      <c r="J71" s="31">
        <v>4806642.4625000004</v>
      </c>
      <c r="K71" s="31">
        <v>6.1125893687954997</v>
      </c>
      <c r="M71" s="4">
        <f t="shared" si="10"/>
        <v>7361923.8281818181</v>
      </c>
      <c r="N71" s="4">
        <f t="shared" si="11"/>
        <v>7585615.4790909085</v>
      </c>
      <c r="O71" s="23">
        <f t="shared" ref="O71:O78" si="13">M71*12</f>
        <v>88343085.938181818</v>
      </c>
      <c r="P71" s="23">
        <f t="shared" ref="P71:P78" si="14">N71*12</f>
        <v>91027385.74909091</v>
      </c>
      <c r="Q71" s="24">
        <v>0</v>
      </c>
      <c r="R71" s="24">
        <v>0</v>
      </c>
      <c r="S71" s="25">
        <f t="shared" ref="S71:S78" si="15">O71*Q71</f>
        <v>0</v>
      </c>
      <c r="T71" s="25">
        <f t="shared" ref="T71:T78" si="16">P71*R71</f>
        <v>0</v>
      </c>
      <c r="U71" s="26">
        <f t="shared" ref="U71:U78" si="17">O71+S71</f>
        <v>88343085.938181818</v>
      </c>
      <c r="V71" s="26">
        <f t="shared" ref="V71:V78" si="18">P71+T71</f>
        <v>91027385.74909091</v>
      </c>
      <c r="W71" s="27">
        <f t="shared" ref="W71:W78" si="19">U71-V71</f>
        <v>-2684299.8109090924</v>
      </c>
      <c r="X71" s="1" t="str">
        <f t="shared" si="12"/>
        <v>ขาดดุล ให้พิจารณาปรับแผน ตามPlanfin Type1-8</v>
      </c>
    </row>
    <row r="72" spans="1:24" x14ac:dyDescent="0.2">
      <c r="A72" s="28">
        <v>6</v>
      </c>
      <c r="B72" s="28" t="s">
        <v>78</v>
      </c>
      <c r="C72" s="28" t="s">
        <v>81</v>
      </c>
      <c r="D72" s="30">
        <v>101940962.7775</v>
      </c>
      <c r="E72" s="30">
        <v>90443568.049999997</v>
      </c>
      <c r="F72" s="31">
        <v>-11497394.727499999</v>
      </c>
      <c r="G72" s="31">
        <v>-11.278483559739</v>
      </c>
      <c r="H72" s="30">
        <v>83650260.980000004</v>
      </c>
      <c r="I72" s="30">
        <v>81053353.920000002</v>
      </c>
      <c r="J72" s="31">
        <v>-2596907.06</v>
      </c>
      <c r="K72" s="31">
        <v>-3.1044817189762202</v>
      </c>
      <c r="M72" s="4">
        <f t="shared" si="10"/>
        <v>8222142.5499999998</v>
      </c>
      <c r="N72" s="4">
        <f t="shared" si="11"/>
        <v>7368486.7199999997</v>
      </c>
      <c r="O72" s="23">
        <f t="shared" si="13"/>
        <v>98665710.599999994</v>
      </c>
      <c r="P72" s="23">
        <f t="shared" si="14"/>
        <v>88421840.640000001</v>
      </c>
      <c r="Q72" s="24">
        <v>0</v>
      </c>
      <c r="R72" s="24">
        <v>0</v>
      </c>
      <c r="S72" s="25">
        <f t="shared" si="15"/>
        <v>0</v>
      </c>
      <c r="T72" s="25">
        <f t="shared" si="16"/>
        <v>0</v>
      </c>
      <c r="U72" s="26">
        <f t="shared" si="17"/>
        <v>98665710.599999994</v>
      </c>
      <c r="V72" s="26">
        <f t="shared" si="18"/>
        <v>88421840.640000001</v>
      </c>
      <c r="W72" s="27">
        <f t="shared" si="19"/>
        <v>10243869.959999993</v>
      </c>
      <c r="X72" s="1" t="str">
        <f t="shared" si="12"/>
        <v>เกินดุล</v>
      </c>
    </row>
    <row r="73" spans="1:24" x14ac:dyDescent="0.2">
      <c r="A73" s="28">
        <v>6</v>
      </c>
      <c r="B73" s="28" t="s">
        <v>78</v>
      </c>
      <c r="C73" s="28" t="s">
        <v>82</v>
      </c>
      <c r="D73" s="30">
        <v>131832401.341666</v>
      </c>
      <c r="E73" s="30">
        <v>145925371.62</v>
      </c>
      <c r="F73" s="31">
        <v>14092970.278333301</v>
      </c>
      <c r="G73" s="31">
        <v>10.690065670433199</v>
      </c>
      <c r="H73" s="30">
        <v>126950397.374166</v>
      </c>
      <c r="I73" s="30">
        <v>130321197.76000001</v>
      </c>
      <c r="J73" s="31">
        <v>3370800.38583333</v>
      </c>
      <c r="K73" s="31">
        <v>2.6552105826801098</v>
      </c>
      <c r="M73" s="4">
        <f t="shared" si="10"/>
        <v>13265942.874545455</v>
      </c>
      <c r="N73" s="4">
        <f t="shared" si="11"/>
        <v>11847381.614545455</v>
      </c>
      <c r="O73" s="23">
        <f t="shared" si="13"/>
        <v>159191314.49454546</v>
      </c>
      <c r="P73" s="23">
        <f t="shared" si="14"/>
        <v>142168579.37454545</v>
      </c>
      <c r="Q73" s="24">
        <v>0</v>
      </c>
      <c r="R73" s="24">
        <v>0</v>
      </c>
      <c r="S73" s="25">
        <f t="shared" si="15"/>
        <v>0</v>
      </c>
      <c r="T73" s="25">
        <f t="shared" si="16"/>
        <v>0</v>
      </c>
      <c r="U73" s="26">
        <f t="shared" si="17"/>
        <v>159191314.49454546</v>
      </c>
      <c r="V73" s="26">
        <f t="shared" si="18"/>
        <v>142168579.37454545</v>
      </c>
      <c r="W73" s="27">
        <f t="shared" si="19"/>
        <v>17022735.120000005</v>
      </c>
      <c r="X73" s="1" t="str">
        <f t="shared" si="12"/>
        <v>เกินดุล</v>
      </c>
    </row>
    <row r="74" spans="1:24" x14ac:dyDescent="0.2">
      <c r="A74" s="28">
        <v>6</v>
      </c>
      <c r="B74" s="28" t="s">
        <v>78</v>
      </c>
      <c r="C74" s="28" t="s">
        <v>83</v>
      </c>
      <c r="D74" s="30">
        <v>134905038.14333299</v>
      </c>
      <c r="E74" s="30">
        <v>124112251.03</v>
      </c>
      <c r="F74" s="31">
        <v>-10792787.1133333</v>
      </c>
      <c r="G74" s="31">
        <v>-8.0002846905289395</v>
      </c>
      <c r="H74" s="30">
        <v>115483844.006666</v>
      </c>
      <c r="I74" s="30">
        <v>130128497.72</v>
      </c>
      <c r="J74" s="31">
        <v>14644653.713333299</v>
      </c>
      <c r="K74" s="31">
        <v>12.6811276843953</v>
      </c>
      <c r="M74" s="4">
        <f t="shared" si="10"/>
        <v>11282931.911818182</v>
      </c>
      <c r="N74" s="4">
        <f t="shared" si="11"/>
        <v>11829863.42909091</v>
      </c>
      <c r="O74" s="23">
        <f t="shared" si="13"/>
        <v>135395182.94181818</v>
      </c>
      <c r="P74" s="23">
        <f t="shared" si="14"/>
        <v>141958361.14909092</v>
      </c>
      <c r="Q74" s="24">
        <v>0</v>
      </c>
      <c r="R74" s="24">
        <v>0</v>
      </c>
      <c r="S74" s="25">
        <f t="shared" si="15"/>
        <v>0</v>
      </c>
      <c r="T74" s="25">
        <f t="shared" si="16"/>
        <v>0</v>
      </c>
      <c r="U74" s="26">
        <f t="shared" si="17"/>
        <v>135395182.94181818</v>
      </c>
      <c r="V74" s="26">
        <f t="shared" si="18"/>
        <v>141958361.14909092</v>
      </c>
      <c r="W74" s="27">
        <f t="shared" si="19"/>
        <v>-6563178.2072727382</v>
      </c>
      <c r="X74" s="1" t="str">
        <f t="shared" si="12"/>
        <v>ขาดดุล ให้พิจารณาปรับแผน ตามPlanfin Type1-8</v>
      </c>
    </row>
    <row r="75" spans="1:24" x14ac:dyDescent="0.2">
      <c r="A75" s="28">
        <v>6</v>
      </c>
      <c r="B75" s="28" t="s">
        <v>78</v>
      </c>
      <c r="C75" s="28" t="s">
        <v>84</v>
      </c>
      <c r="D75" s="30">
        <v>359462094.14499998</v>
      </c>
      <c r="E75" s="30">
        <v>288981236.86000001</v>
      </c>
      <c r="F75" s="31">
        <v>-70480857.284999996</v>
      </c>
      <c r="G75" s="31">
        <v>-19.607312824636601</v>
      </c>
      <c r="H75" s="30">
        <v>285772558.15166599</v>
      </c>
      <c r="I75" s="30">
        <v>258472466.37</v>
      </c>
      <c r="J75" s="31">
        <v>-27300091.781666599</v>
      </c>
      <c r="K75" s="31">
        <v>-9.5530837384245295</v>
      </c>
      <c r="M75" s="4">
        <f t="shared" si="10"/>
        <v>26271021.532727275</v>
      </c>
      <c r="N75" s="4">
        <f t="shared" si="11"/>
        <v>23497496.942727271</v>
      </c>
      <c r="O75" s="23">
        <f t="shared" si="13"/>
        <v>315252258.39272732</v>
      </c>
      <c r="P75" s="23">
        <f t="shared" si="14"/>
        <v>281969963.31272727</v>
      </c>
      <c r="Q75" s="24">
        <v>0</v>
      </c>
      <c r="R75" s="24">
        <v>0</v>
      </c>
      <c r="S75" s="25">
        <f t="shared" si="15"/>
        <v>0</v>
      </c>
      <c r="T75" s="25">
        <f t="shared" si="16"/>
        <v>0</v>
      </c>
      <c r="U75" s="26">
        <f t="shared" si="17"/>
        <v>315252258.39272732</v>
      </c>
      <c r="V75" s="26">
        <f t="shared" si="18"/>
        <v>281969963.31272727</v>
      </c>
      <c r="W75" s="27">
        <f t="shared" si="19"/>
        <v>33282295.080000043</v>
      </c>
      <c r="X75" s="1" t="str">
        <f t="shared" si="12"/>
        <v>เกินดุล</v>
      </c>
    </row>
    <row r="76" spans="1:24" x14ac:dyDescent="0.2">
      <c r="A76" s="28">
        <v>6</v>
      </c>
      <c r="B76" s="28" t="s">
        <v>78</v>
      </c>
      <c r="C76" s="28" t="s">
        <v>85</v>
      </c>
      <c r="D76" s="30">
        <v>95218663.384166598</v>
      </c>
      <c r="E76" s="30">
        <v>92210963.620000005</v>
      </c>
      <c r="F76" s="31">
        <v>-3007699.7641666601</v>
      </c>
      <c r="G76" s="31">
        <v>-3.1587292420099198</v>
      </c>
      <c r="H76" s="30">
        <v>88795908.189999998</v>
      </c>
      <c r="I76" s="30">
        <v>91893689.760000005</v>
      </c>
      <c r="J76" s="31">
        <v>3097781.57</v>
      </c>
      <c r="K76" s="31">
        <v>3.4886535124699098</v>
      </c>
      <c r="M76" s="4">
        <f t="shared" si="10"/>
        <v>8382814.874545455</v>
      </c>
      <c r="N76" s="4">
        <f t="shared" si="11"/>
        <v>8353971.7963636369</v>
      </c>
      <c r="O76" s="23">
        <f t="shared" si="13"/>
        <v>100593778.49454546</v>
      </c>
      <c r="P76" s="23">
        <f t="shared" si="14"/>
        <v>100247661.55636364</v>
      </c>
      <c r="Q76" s="24">
        <v>0</v>
      </c>
      <c r="R76" s="24">
        <v>0</v>
      </c>
      <c r="S76" s="25">
        <f t="shared" si="15"/>
        <v>0</v>
      </c>
      <c r="T76" s="25">
        <f t="shared" si="16"/>
        <v>0</v>
      </c>
      <c r="U76" s="26">
        <f t="shared" si="17"/>
        <v>100593778.49454546</v>
      </c>
      <c r="V76" s="26">
        <f t="shared" si="18"/>
        <v>100247661.55636364</v>
      </c>
      <c r="W76" s="27">
        <f t="shared" si="19"/>
        <v>346116.93818181753</v>
      </c>
      <c r="X76" s="1" t="str">
        <f t="shared" si="12"/>
        <v>เกินดุล</v>
      </c>
    </row>
    <row r="77" spans="1:24" x14ac:dyDescent="0.2">
      <c r="A77" s="28">
        <v>6</v>
      </c>
      <c r="B77" s="28" t="s">
        <v>78</v>
      </c>
      <c r="C77" s="28" t="s">
        <v>86</v>
      </c>
      <c r="D77" s="30">
        <v>45227415.502499998</v>
      </c>
      <c r="E77" s="30">
        <v>52555037.829999998</v>
      </c>
      <c r="F77" s="31">
        <v>7327622.3274999997</v>
      </c>
      <c r="G77" s="31">
        <v>16.201726864306298</v>
      </c>
      <c r="H77" s="30">
        <v>38856457.154166602</v>
      </c>
      <c r="I77" s="30">
        <v>47185776.170000002</v>
      </c>
      <c r="J77" s="31">
        <v>8329319.0158333303</v>
      </c>
      <c r="K77" s="31">
        <v>21.436125745550999</v>
      </c>
      <c r="M77" s="4">
        <f t="shared" si="10"/>
        <v>4777730.7118181819</v>
      </c>
      <c r="N77" s="4">
        <f t="shared" si="11"/>
        <v>4289616.0154545456</v>
      </c>
      <c r="O77" s="23">
        <f t="shared" si="13"/>
        <v>57332768.541818187</v>
      </c>
      <c r="P77" s="23">
        <f t="shared" si="14"/>
        <v>51475392.185454547</v>
      </c>
      <c r="Q77" s="24">
        <v>0</v>
      </c>
      <c r="R77" s="24">
        <v>0</v>
      </c>
      <c r="S77" s="25">
        <f t="shared" si="15"/>
        <v>0</v>
      </c>
      <c r="T77" s="25">
        <f t="shared" si="16"/>
        <v>0</v>
      </c>
      <c r="U77" s="26">
        <f t="shared" si="17"/>
        <v>57332768.541818187</v>
      </c>
      <c r="V77" s="26">
        <f t="shared" si="18"/>
        <v>51475392.185454547</v>
      </c>
      <c r="W77" s="27">
        <f t="shared" si="19"/>
        <v>5857376.3563636392</v>
      </c>
      <c r="X77" s="1" t="str">
        <f t="shared" si="12"/>
        <v>เกินดุล</v>
      </c>
    </row>
    <row r="78" spans="1:24" x14ac:dyDescent="0.2">
      <c r="A78" s="28">
        <v>6</v>
      </c>
      <c r="B78" s="28" t="s">
        <v>78</v>
      </c>
      <c r="C78" s="28" t="s">
        <v>87</v>
      </c>
      <c r="D78" s="30">
        <v>37116671.285833299</v>
      </c>
      <c r="E78" s="30">
        <v>45578620.670000002</v>
      </c>
      <c r="F78" s="31">
        <v>8461949.3841666598</v>
      </c>
      <c r="G78" s="31">
        <v>22.798244268732098</v>
      </c>
      <c r="H78" s="30">
        <v>31626972.125833299</v>
      </c>
      <c r="I78" s="30">
        <v>37076974.299900003</v>
      </c>
      <c r="J78" s="31">
        <v>5450002.17406666</v>
      </c>
      <c r="K78" s="31">
        <v>17.232133864673699</v>
      </c>
      <c r="M78" s="4">
        <f t="shared" si="10"/>
        <v>4143510.97</v>
      </c>
      <c r="N78" s="4">
        <f t="shared" si="11"/>
        <v>3370634.0272636367</v>
      </c>
      <c r="O78" s="23">
        <f t="shared" si="13"/>
        <v>49722131.640000001</v>
      </c>
      <c r="P78" s="23">
        <f t="shared" si="14"/>
        <v>40447608.327163637</v>
      </c>
      <c r="Q78" s="24">
        <v>0</v>
      </c>
      <c r="R78" s="24">
        <v>0</v>
      </c>
      <c r="S78" s="25">
        <f t="shared" si="15"/>
        <v>0</v>
      </c>
      <c r="T78" s="25">
        <f t="shared" si="16"/>
        <v>0</v>
      </c>
      <c r="U78" s="26">
        <f t="shared" si="17"/>
        <v>49722131.640000001</v>
      </c>
      <c r="V78" s="26">
        <f t="shared" si="18"/>
        <v>40447608.327163637</v>
      </c>
      <c r="W78" s="27">
        <f t="shared" si="19"/>
        <v>9274523.3128363639</v>
      </c>
      <c r="X78" s="1" t="str">
        <f t="shared" si="12"/>
        <v>เกินดุล</v>
      </c>
    </row>
    <row r="79" spans="1:24" x14ac:dyDescent="0.2">
      <c r="M79" s="12">
        <f t="shared" ref="M79" si="20">SUM(M6:M78)</f>
        <v>2089536208.5155094</v>
      </c>
      <c r="N79" s="12">
        <f t="shared" ref="N79" si="21">SUM(N6:N78)</f>
        <v>2036187365.1773551</v>
      </c>
      <c r="O79" s="12">
        <f t="shared" ref="O79" si="22">SUM(O6:O78)</f>
        <v>25074434502.186104</v>
      </c>
      <c r="P79" s="12">
        <f t="shared" ref="P79" si="23">SUM(P6:P78)</f>
        <v>24434248382.128239</v>
      </c>
      <c r="U79" s="12">
        <f t="shared" ref="U79:V79" si="24">SUM(U6:U78)</f>
        <v>25074434502.186104</v>
      </c>
      <c r="V79" s="12">
        <f t="shared" si="24"/>
        <v>24434248382.128239</v>
      </c>
      <c r="W79" s="12">
        <f>SUM(W6:W78)</f>
        <v>640186120.05785429</v>
      </c>
      <c r="X79" s="1" t="str">
        <f t="shared" si="12"/>
        <v>เกินดุล</v>
      </c>
    </row>
  </sheetData>
  <mergeCells count="8">
    <mergeCell ref="D4:G4"/>
    <mergeCell ref="H4:K4"/>
    <mergeCell ref="M3:N3"/>
    <mergeCell ref="Q2:R2"/>
    <mergeCell ref="O3:P3"/>
    <mergeCell ref="Q3:R3"/>
    <mergeCell ref="S3:T3"/>
    <mergeCell ref="U3:W3"/>
  </mergeCells>
  <pageMargins left="0.19685039370078741" right="0.19685039370078741" top="0.31496062992125984" bottom="0.35433070866141736" header="0.31496062992125984" footer="0.15748031496062992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ผลการดำเนินงาน Planfin 61</vt:lpstr>
      <vt:lpstr>ข้อมูลจาก สป</vt:lpstr>
      <vt:lpstr>Sheet3</vt:lpstr>
      <vt:lpstr>'ข้อมูลจาก สป'!Print_Titles</vt:lpstr>
    </vt:vector>
  </TitlesOfParts>
  <Company>ADMIN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2018-10-18T04:17:53Z</cp:lastPrinted>
  <dcterms:created xsi:type="dcterms:W3CDTF">2018-09-22T23:33:08Z</dcterms:created>
  <dcterms:modified xsi:type="dcterms:W3CDTF">2018-10-18T04:33:23Z</dcterms:modified>
</cp:coreProperties>
</file>