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บลงทุน\งบลงทุน พรบ.งบฯ\งบลงทุนปี61\"/>
    </mc:Choice>
  </mc:AlternateContent>
  <bookViews>
    <workbookView xWindow="0" yWindow="120" windowWidth="11775" windowHeight="9240" activeTab="6"/>
  </bookViews>
  <sheets>
    <sheet name="IPD" sheetId="2" r:id="rId1"/>
    <sheet name="ICU" sheetId="3" r:id="rId2"/>
    <sheet name="OR" sheetId="4" r:id="rId3"/>
    <sheet name="OPD" sheetId="5" r:id="rId4"/>
    <sheet name="ครุภัณฑ์" sheetId="6" r:id="rId5"/>
    <sheet name="บำบัดน้ำเสีย" sheetId="7" r:id="rId6"/>
    <sheet name="ระบบประปา" sheetId="8" r:id="rId7"/>
    <sheet name="อาคารที่พัก" sheetId="9" r:id="rId8"/>
    <sheet name="อาคารสนับสนุน" sheetId="11" r:id="rId9"/>
    <sheet name="อาคารจอดรถ" sheetId="12" r:id="rId10"/>
    <sheet name="อาคารสำนักงาน" sheetId="13" r:id="rId11"/>
  </sheets>
  <definedNames>
    <definedName name="_xlnm.Print_Titles" localSheetId="0">IPD!$8:$9</definedName>
    <definedName name="_xlnm.Print_Titles" localSheetId="6">ระบบประปา!$8:$9</definedName>
    <definedName name="_xlnm.Print_Titles" localSheetId="8">อาคารสนับสนุน!$9:$10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7" l="1"/>
  <c r="E45" i="7"/>
  <c r="F45" i="7"/>
  <c r="G45" i="7"/>
  <c r="C45" i="7"/>
  <c r="H47" i="7"/>
  <c r="H48" i="7"/>
  <c r="H49" i="7"/>
  <c r="H50" i="7"/>
  <c r="H46" i="7"/>
  <c r="H45" i="7" s="1"/>
  <c r="D97" i="9" l="1"/>
  <c r="E97" i="9"/>
  <c r="F97" i="9"/>
  <c r="G97" i="9"/>
  <c r="H99" i="9"/>
  <c r="H100" i="9"/>
  <c r="H101" i="9"/>
  <c r="H102" i="9"/>
  <c r="H103" i="9"/>
  <c r="H104" i="9"/>
  <c r="H105" i="9"/>
  <c r="H106" i="9"/>
  <c r="K101" i="9" s="1"/>
  <c r="H98" i="9"/>
  <c r="K98" i="9" s="1"/>
  <c r="C97" i="9"/>
  <c r="K99" i="9" l="1"/>
  <c r="K100" i="9"/>
  <c r="H97" i="9"/>
  <c r="H93" i="9"/>
  <c r="H82" i="9"/>
  <c r="K82" i="9" s="1"/>
  <c r="H83" i="9"/>
  <c r="K83" i="9" s="1"/>
  <c r="H84" i="9"/>
  <c r="H85" i="9"/>
  <c r="H86" i="9"/>
  <c r="H87" i="9"/>
  <c r="H88" i="9"/>
  <c r="H89" i="9"/>
  <c r="H90" i="9"/>
  <c r="H91" i="9"/>
  <c r="H92" i="9"/>
  <c r="H94" i="9"/>
  <c r="H95" i="9"/>
  <c r="H96" i="9"/>
  <c r="H81" i="9"/>
  <c r="K81" i="9" s="1"/>
  <c r="E80" i="9"/>
  <c r="F80" i="9"/>
  <c r="G80" i="9"/>
  <c r="C80" i="9"/>
  <c r="H74" i="9"/>
  <c r="H75" i="9"/>
  <c r="H76" i="9"/>
  <c r="H77" i="9"/>
  <c r="H78" i="9"/>
  <c r="H79" i="9"/>
  <c r="H70" i="9"/>
  <c r="H69" i="9"/>
  <c r="K69" i="9" s="1"/>
  <c r="H71" i="9"/>
  <c r="H72" i="9"/>
  <c r="H73" i="9"/>
  <c r="H68" i="9"/>
  <c r="K68" i="9" s="1"/>
  <c r="D67" i="9"/>
  <c r="E67" i="9"/>
  <c r="F67" i="9"/>
  <c r="G67" i="9"/>
  <c r="D57" i="9"/>
  <c r="E57" i="9"/>
  <c r="F57" i="9"/>
  <c r="G57" i="9"/>
  <c r="C57" i="9"/>
  <c r="H59" i="9"/>
  <c r="H60" i="9"/>
  <c r="H61" i="9"/>
  <c r="H62" i="9"/>
  <c r="H63" i="9"/>
  <c r="H64" i="9"/>
  <c r="H65" i="9"/>
  <c r="H66" i="9"/>
  <c r="H58" i="9"/>
  <c r="K58" i="9" s="1"/>
  <c r="H38" i="9"/>
  <c r="K38" i="9" s="1"/>
  <c r="H39" i="9"/>
  <c r="K39" i="9" s="1"/>
  <c r="H40" i="9"/>
  <c r="H41" i="9"/>
  <c r="K40" i="9" s="1"/>
  <c r="H37" i="9"/>
  <c r="K37" i="9" s="1"/>
  <c r="D36" i="9"/>
  <c r="E36" i="9"/>
  <c r="F36" i="9"/>
  <c r="G36" i="9"/>
  <c r="C36" i="9"/>
  <c r="F42" i="9"/>
  <c r="H44" i="9"/>
  <c r="K44" i="9" s="1"/>
  <c r="H45" i="9"/>
  <c r="K45" i="9" s="1"/>
  <c r="H46" i="9"/>
  <c r="H47" i="9"/>
  <c r="H48" i="9"/>
  <c r="H49" i="9"/>
  <c r="H50" i="9"/>
  <c r="H51" i="9"/>
  <c r="H52" i="9"/>
  <c r="H53" i="9"/>
  <c r="H54" i="9"/>
  <c r="H55" i="9"/>
  <c r="H56" i="9"/>
  <c r="K47" i="9" s="1"/>
  <c r="H43" i="9"/>
  <c r="K43" i="9" s="1"/>
  <c r="D42" i="9"/>
  <c r="E42" i="9"/>
  <c r="G42" i="9"/>
  <c r="C42" i="9"/>
  <c r="K46" i="9" l="1"/>
  <c r="K84" i="9"/>
  <c r="K70" i="9"/>
  <c r="K59" i="9"/>
  <c r="K85" i="9"/>
  <c r="K71" i="9"/>
  <c r="H80" i="9"/>
  <c r="D80" i="9"/>
  <c r="H67" i="9"/>
  <c r="H36" i="9"/>
  <c r="H57" i="9"/>
  <c r="H42" i="9"/>
  <c r="D30" i="9"/>
  <c r="E30" i="9"/>
  <c r="F30" i="9"/>
  <c r="G30" i="9"/>
  <c r="H32" i="9"/>
  <c r="K32" i="9" s="1"/>
  <c r="H33" i="9"/>
  <c r="K33" i="9" s="1"/>
  <c r="H34" i="9"/>
  <c r="H35" i="9"/>
  <c r="K34" i="9" s="1"/>
  <c r="H31" i="9"/>
  <c r="K31" i="9" s="1"/>
  <c r="C30" i="9"/>
  <c r="D11" i="9"/>
  <c r="E11" i="9"/>
  <c r="F11" i="9"/>
  <c r="G11" i="9"/>
  <c r="C11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12" i="9"/>
  <c r="K12" i="9" s="1"/>
  <c r="K15" i="9" l="1"/>
  <c r="K13" i="9"/>
  <c r="K14" i="9"/>
  <c r="H11" i="9"/>
  <c r="H30" i="9"/>
  <c r="C4" i="9" l="1"/>
  <c r="H48" i="5"/>
  <c r="H49" i="5"/>
  <c r="H50" i="5"/>
  <c r="H47" i="5"/>
  <c r="D46" i="5"/>
  <c r="E46" i="5"/>
  <c r="F46" i="5"/>
  <c r="G46" i="5"/>
  <c r="C46" i="5"/>
  <c r="H46" i="5" l="1"/>
  <c r="H43" i="5" l="1"/>
  <c r="H44" i="5"/>
  <c r="H45" i="5"/>
  <c r="H42" i="5"/>
  <c r="D41" i="5"/>
  <c r="E41" i="5"/>
  <c r="F41" i="5"/>
  <c r="G41" i="5"/>
  <c r="C41" i="5"/>
  <c r="D32" i="5"/>
  <c r="E32" i="5"/>
  <c r="F32" i="5"/>
  <c r="G32" i="5"/>
  <c r="C32" i="5"/>
  <c r="H34" i="5"/>
  <c r="H35" i="5"/>
  <c r="H36" i="5"/>
  <c r="H37" i="5"/>
  <c r="H38" i="5"/>
  <c r="H39" i="5"/>
  <c r="H40" i="5"/>
  <c r="H33" i="5"/>
  <c r="H27" i="5"/>
  <c r="H28" i="5"/>
  <c r="H29" i="5"/>
  <c r="H30" i="5"/>
  <c r="H31" i="5"/>
  <c r="H26" i="5"/>
  <c r="D25" i="5"/>
  <c r="E25" i="5"/>
  <c r="F25" i="5"/>
  <c r="G25" i="5"/>
  <c r="C25" i="5"/>
  <c r="H20" i="5"/>
  <c r="H21" i="5"/>
  <c r="H22" i="5"/>
  <c r="H23" i="5"/>
  <c r="H24" i="5"/>
  <c r="H19" i="5"/>
  <c r="D18" i="5"/>
  <c r="E18" i="5"/>
  <c r="F18" i="5"/>
  <c r="G18" i="5"/>
  <c r="C18" i="5"/>
  <c r="H32" i="5" l="1"/>
  <c r="H25" i="5"/>
  <c r="H41" i="5"/>
  <c r="H18" i="5"/>
  <c r="H17" i="5"/>
  <c r="H16" i="5"/>
  <c r="D15" i="5"/>
  <c r="E15" i="5"/>
  <c r="F15" i="5"/>
  <c r="G15" i="5"/>
  <c r="C15" i="5"/>
  <c r="H12" i="5"/>
  <c r="H13" i="5"/>
  <c r="H14" i="5"/>
  <c r="H11" i="5"/>
  <c r="K10" i="5" s="1"/>
  <c r="D10" i="5"/>
  <c r="E10" i="5"/>
  <c r="F10" i="5"/>
  <c r="G10" i="5"/>
  <c r="C10" i="5"/>
  <c r="H10" i="5" l="1"/>
  <c r="H15" i="5"/>
  <c r="C4" i="5" l="1"/>
  <c r="D27" i="4"/>
  <c r="E27" i="4"/>
  <c r="F27" i="4"/>
  <c r="G27" i="4"/>
  <c r="C27" i="4"/>
  <c r="H29" i="4"/>
  <c r="H28" i="4"/>
  <c r="D25" i="4"/>
  <c r="E25" i="4"/>
  <c r="F25" i="4"/>
  <c r="G25" i="4"/>
  <c r="C25" i="4"/>
  <c r="H26" i="4"/>
  <c r="H25" i="4" s="1"/>
  <c r="H24" i="4"/>
  <c r="H23" i="4" s="1"/>
  <c r="D23" i="4"/>
  <c r="E23" i="4"/>
  <c r="F23" i="4"/>
  <c r="G23" i="4"/>
  <c r="C23" i="4"/>
  <c r="H22" i="4"/>
  <c r="H21" i="4"/>
  <c r="D20" i="4"/>
  <c r="E20" i="4"/>
  <c r="F20" i="4"/>
  <c r="G20" i="4"/>
  <c r="C20" i="4"/>
  <c r="H19" i="4"/>
  <c r="H18" i="4"/>
  <c r="H17" i="4" s="1"/>
  <c r="D17" i="4"/>
  <c r="E17" i="4"/>
  <c r="F17" i="4"/>
  <c r="G17" i="4"/>
  <c r="C17" i="4"/>
  <c r="H27" i="4" l="1"/>
  <c r="H20" i="4"/>
  <c r="D14" i="4"/>
  <c r="E14" i="4"/>
  <c r="F14" i="4"/>
  <c r="G14" i="4"/>
  <c r="C14" i="4"/>
  <c r="H16" i="4"/>
  <c r="H15" i="4"/>
  <c r="H14" i="4" s="1"/>
  <c r="H13" i="4"/>
  <c r="D11" i="4"/>
  <c r="E11" i="4"/>
  <c r="F11" i="4"/>
  <c r="G11" i="4"/>
  <c r="C11" i="4"/>
  <c r="H12" i="4"/>
  <c r="H11" i="4" l="1"/>
  <c r="C4" i="4" s="1"/>
  <c r="H35" i="3"/>
  <c r="H36" i="3"/>
  <c r="H34" i="3"/>
  <c r="D33" i="3"/>
  <c r="E33" i="3"/>
  <c r="F33" i="3"/>
  <c r="G33" i="3"/>
  <c r="C33" i="3"/>
  <c r="H30" i="3"/>
  <c r="H31" i="3"/>
  <c r="H32" i="3"/>
  <c r="H29" i="3"/>
  <c r="D28" i="3"/>
  <c r="E28" i="3"/>
  <c r="F28" i="3"/>
  <c r="G28" i="3"/>
  <c r="C28" i="3"/>
  <c r="D25" i="3"/>
  <c r="E25" i="3"/>
  <c r="F25" i="3"/>
  <c r="G25" i="3"/>
  <c r="C25" i="3"/>
  <c r="H27" i="3"/>
  <c r="H26" i="3"/>
  <c r="H21" i="3"/>
  <c r="H22" i="3"/>
  <c r="H23" i="3"/>
  <c r="H24" i="3"/>
  <c r="H20" i="3"/>
  <c r="D19" i="3"/>
  <c r="E19" i="3"/>
  <c r="F19" i="3"/>
  <c r="G19" i="3"/>
  <c r="C19" i="3"/>
  <c r="D14" i="3"/>
  <c r="E14" i="3"/>
  <c r="F14" i="3"/>
  <c r="G14" i="3"/>
  <c r="C14" i="3"/>
  <c r="H16" i="3"/>
  <c r="H17" i="3"/>
  <c r="H18" i="3"/>
  <c r="H15" i="3"/>
  <c r="D11" i="3"/>
  <c r="E11" i="3"/>
  <c r="F11" i="3"/>
  <c r="G11" i="3"/>
  <c r="C11" i="3"/>
  <c r="H13" i="3"/>
  <c r="H12" i="3"/>
  <c r="H11" i="3" l="1"/>
  <c r="H14" i="3"/>
  <c r="H28" i="3"/>
  <c r="H25" i="3"/>
  <c r="H33" i="3"/>
  <c r="H19" i="3"/>
  <c r="D37" i="3"/>
  <c r="E37" i="3"/>
  <c r="F37" i="3"/>
  <c r="G37" i="3"/>
  <c r="C37" i="3"/>
  <c r="H39" i="3"/>
  <c r="H38" i="3"/>
  <c r="H48" i="11"/>
  <c r="K48" i="11" s="1"/>
  <c r="H49" i="11"/>
  <c r="H50" i="11"/>
  <c r="H51" i="11"/>
  <c r="H52" i="11"/>
  <c r="H53" i="11"/>
  <c r="H54" i="11"/>
  <c r="H55" i="11"/>
  <c r="H56" i="11"/>
  <c r="D46" i="11"/>
  <c r="E46" i="11"/>
  <c r="F46" i="11"/>
  <c r="G46" i="11"/>
  <c r="C46" i="11"/>
  <c r="H47" i="11"/>
  <c r="K47" i="11" s="1"/>
  <c r="K50" i="11" l="1"/>
  <c r="H37" i="3"/>
  <c r="C4" i="3" s="1"/>
  <c r="K49" i="11"/>
  <c r="H46" i="11"/>
  <c r="H44" i="11"/>
  <c r="H45" i="11"/>
  <c r="H43" i="11"/>
  <c r="D42" i="11"/>
  <c r="E42" i="11"/>
  <c r="F42" i="11"/>
  <c r="G42" i="11"/>
  <c r="C42" i="11"/>
  <c r="H39" i="11"/>
  <c r="H41" i="11"/>
  <c r="H38" i="11"/>
  <c r="K38" i="11" s="1"/>
  <c r="D37" i="11"/>
  <c r="E37" i="11"/>
  <c r="F37" i="11"/>
  <c r="G37" i="11"/>
  <c r="C40" i="11"/>
  <c r="H40" i="11" s="1"/>
  <c r="H34" i="11"/>
  <c r="H35" i="11"/>
  <c r="H36" i="11"/>
  <c r="H33" i="11"/>
  <c r="D32" i="11"/>
  <c r="E32" i="11"/>
  <c r="F32" i="11"/>
  <c r="G32" i="11"/>
  <c r="C32" i="11"/>
  <c r="H28" i="11"/>
  <c r="K28" i="11" s="1"/>
  <c r="H29" i="11"/>
  <c r="H30" i="11"/>
  <c r="H31" i="11"/>
  <c r="H27" i="11"/>
  <c r="K27" i="11" s="1"/>
  <c r="D26" i="11"/>
  <c r="E26" i="11"/>
  <c r="F26" i="11"/>
  <c r="G26" i="11"/>
  <c r="C26" i="11"/>
  <c r="D20" i="11"/>
  <c r="E20" i="11"/>
  <c r="F20" i="11"/>
  <c r="G20" i="11"/>
  <c r="C20" i="11"/>
  <c r="H22" i="11"/>
  <c r="K22" i="11" s="1"/>
  <c r="H23" i="11"/>
  <c r="H24" i="11"/>
  <c r="H25" i="11"/>
  <c r="H21" i="11"/>
  <c r="K21" i="11" s="1"/>
  <c r="K33" i="11" l="1"/>
  <c r="K39" i="11"/>
  <c r="K29" i="11"/>
  <c r="C37" i="11"/>
  <c r="K23" i="11"/>
  <c r="K34" i="11"/>
  <c r="K43" i="11"/>
  <c r="H42" i="11"/>
  <c r="H37" i="11"/>
  <c r="H20" i="11"/>
  <c r="H32" i="11"/>
  <c r="H26" i="11"/>
  <c r="D16" i="11"/>
  <c r="E16" i="11"/>
  <c r="F16" i="11"/>
  <c r="G16" i="11"/>
  <c r="H18" i="11"/>
  <c r="H19" i="11"/>
  <c r="H17" i="11"/>
  <c r="K17" i="11" s="1"/>
  <c r="C16" i="11"/>
  <c r="D11" i="11"/>
  <c r="E11" i="11"/>
  <c r="F11" i="11"/>
  <c r="G11" i="11"/>
  <c r="C11" i="11"/>
  <c r="H13" i="11"/>
  <c r="H14" i="11"/>
  <c r="H15" i="11"/>
  <c r="H12" i="11"/>
  <c r="K12" i="11" s="1"/>
  <c r="K13" i="11" l="1"/>
  <c r="K18" i="11"/>
  <c r="H16" i="11"/>
  <c r="H11" i="11"/>
  <c r="D4" i="11" s="1"/>
  <c r="D42" i="7"/>
  <c r="E42" i="7"/>
  <c r="F42" i="7"/>
  <c r="G42" i="7"/>
  <c r="C42" i="7"/>
  <c r="H44" i="7"/>
  <c r="H42" i="7" s="1"/>
  <c r="H43" i="7"/>
  <c r="D40" i="7"/>
  <c r="E40" i="7"/>
  <c r="F40" i="7"/>
  <c r="G40" i="7"/>
  <c r="C40" i="7"/>
  <c r="H41" i="7"/>
  <c r="H40" i="7" s="1"/>
  <c r="D31" i="7"/>
  <c r="E31" i="7"/>
  <c r="F31" i="7"/>
  <c r="G31" i="7"/>
  <c r="C31" i="7"/>
  <c r="H33" i="7"/>
  <c r="H34" i="7"/>
  <c r="H35" i="7"/>
  <c r="H36" i="7"/>
  <c r="H37" i="7"/>
  <c r="H38" i="7"/>
  <c r="H39" i="7"/>
  <c r="H32" i="7"/>
  <c r="H31" i="7" s="1"/>
  <c r="D24" i="7"/>
  <c r="E24" i="7"/>
  <c r="F24" i="7"/>
  <c r="G24" i="7"/>
  <c r="H26" i="7"/>
  <c r="H27" i="7"/>
  <c r="H28" i="7"/>
  <c r="H29" i="7"/>
  <c r="H30" i="7"/>
  <c r="H25" i="7"/>
  <c r="D21" i="7"/>
  <c r="E21" i="7"/>
  <c r="F21" i="7"/>
  <c r="G21" i="7"/>
  <c r="H23" i="7"/>
  <c r="H22" i="7"/>
  <c r="H21" i="7" s="1"/>
  <c r="D14" i="7"/>
  <c r="E14" i="7"/>
  <c r="F14" i="7"/>
  <c r="G14" i="7"/>
  <c r="C14" i="7"/>
  <c r="H16" i="7"/>
  <c r="H17" i="7"/>
  <c r="H18" i="7"/>
  <c r="H19" i="7"/>
  <c r="H20" i="7"/>
  <c r="H15" i="7"/>
  <c r="E10" i="7"/>
  <c r="F10" i="7"/>
  <c r="G10" i="7"/>
  <c r="H12" i="7"/>
  <c r="H13" i="7"/>
  <c r="H10" i="7" s="1"/>
  <c r="H11" i="7"/>
  <c r="D10" i="7"/>
  <c r="H16" i="12"/>
  <c r="H15" i="12" s="1"/>
  <c r="H14" i="12"/>
  <c r="H13" i="12" s="1"/>
  <c r="H18" i="12"/>
  <c r="H17" i="12" s="1"/>
  <c r="D17" i="12"/>
  <c r="E17" i="12"/>
  <c r="F17" i="12"/>
  <c r="G17" i="12"/>
  <c r="C17" i="12"/>
  <c r="D15" i="12"/>
  <c r="E15" i="12"/>
  <c r="F15" i="12"/>
  <c r="G15" i="12"/>
  <c r="C15" i="12"/>
  <c r="D13" i="12"/>
  <c r="E13" i="12"/>
  <c r="F13" i="12"/>
  <c r="G13" i="12"/>
  <c r="C13" i="12"/>
  <c r="D11" i="12"/>
  <c r="E11" i="12"/>
  <c r="F11" i="12"/>
  <c r="G11" i="12"/>
  <c r="C11" i="12"/>
  <c r="H12" i="12"/>
  <c r="H11" i="12" s="1"/>
  <c r="C31" i="13"/>
  <c r="H39" i="13"/>
  <c r="D31" i="13"/>
  <c r="E31" i="13"/>
  <c r="F31" i="13"/>
  <c r="G31" i="13"/>
  <c r="H33" i="13"/>
  <c r="H34" i="13"/>
  <c r="H35" i="13"/>
  <c r="H36" i="13"/>
  <c r="H37" i="13"/>
  <c r="H38" i="13"/>
  <c r="H32" i="13"/>
  <c r="D29" i="13"/>
  <c r="E29" i="13"/>
  <c r="F29" i="13"/>
  <c r="G29" i="13"/>
  <c r="H30" i="13"/>
  <c r="H29" i="13" s="1"/>
  <c r="C29" i="13"/>
  <c r="D26" i="13"/>
  <c r="E26" i="13"/>
  <c r="F26" i="13"/>
  <c r="G26" i="13"/>
  <c r="C26" i="13"/>
  <c r="H28" i="13"/>
  <c r="H27" i="13"/>
  <c r="D24" i="13"/>
  <c r="E24" i="13"/>
  <c r="F24" i="13"/>
  <c r="G24" i="13"/>
  <c r="C24" i="13"/>
  <c r="H25" i="13"/>
  <c r="H24" i="13" s="1"/>
  <c r="D22" i="13"/>
  <c r="E22" i="13"/>
  <c r="F22" i="13"/>
  <c r="G22" i="13"/>
  <c r="H23" i="13"/>
  <c r="H22" i="13" s="1"/>
  <c r="C22" i="13"/>
  <c r="H21" i="13"/>
  <c r="H20" i="13"/>
  <c r="D19" i="13"/>
  <c r="E19" i="13"/>
  <c r="F19" i="13"/>
  <c r="G19" i="13"/>
  <c r="C19" i="13"/>
  <c r="D16" i="13"/>
  <c r="E16" i="13"/>
  <c r="F16" i="13"/>
  <c r="G16" i="13"/>
  <c r="C16" i="13"/>
  <c r="H18" i="13"/>
  <c r="H17" i="13"/>
  <c r="D11" i="13"/>
  <c r="E11" i="13"/>
  <c r="F11" i="13"/>
  <c r="G11" i="13"/>
  <c r="H13" i="13"/>
  <c r="H14" i="13"/>
  <c r="H15" i="13"/>
  <c r="H12" i="13"/>
  <c r="C11" i="13"/>
  <c r="H31" i="8"/>
  <c r="H32" i="8"/>
  <c r="H33" i="8"/>
  <c r="H30" i="8"/>
  <c r="D29" i="8"/>
  <c r="E29" i="8"/>
  <c r="F29" i="8"/>
  <c r="G29" i="8"/>
  <c r="C29" i="8"/>
  <c r="C34" i="8"/>
  <c r="K13" i="13" l="1"/>
  <c r="H26" i="13"/>
  <c r="H31" i="13"/>
  <c r="H14" i="7"/>
  <c r="C4" i="7" s="1"/>
  <c r="H11" i="13"/>
  <c r="K12" i="13"/>
  <c r="H16" i="13"/>
  <c r="K17" i="13"/>
  <c r="H24" i="7"/>
  <c r="H29" i="8"/>
  <c r="H19" i="13"/>
  <c r="D4" i="12"/>
  <c r="D4" i="13" l="1"/>
  <c r="D43" i="8"/>
  <c r="E43" i="8"/>
  <c r="F43" i="8"/>
  <c r="G43" i="8"/>
  <c r="C43" i="8"/>
  <c r="H45" i="8"/>
  <c r="H46" i="8"/>
  <c r="H47" i="8"/>
  <c r="H48" i="8"/>
  <c r="H44" i="8"/>
  <c r="H43" i="8" s="1"/>
  <c r="H40" i="8"/>
  <c r="H41" i="8"/>
  <c r="H42" i="8"/>
  <c r="H38" i="8"/>
  <c r="D37" i="8"/>
  <c r="E37" i="8"/>
  <c r="F37" i="8"/>
  <c r="G37" i="8"/>
  <c r="C39" i="8"/>
  <c r="H39" i="8" s="1"/>
  <c r="H36" i="8"/>
  <c r="H35" i="8"/>
  <c r="D34" i="8"/>
  <c r="E34" i="8"/>
  <c r="F34" i="8"/>
  <c r="G34" i="8"/>
  <c r="H26" i="8"/>
  <c r="H27" i="8"/>
  <c r="H28" i="8"/>
  <c r="H25" i="8"/>
  <c r="D24" i="8"/>
  <c r="E24" i="8"/>
  <c r="F24" i="8"/>
  <c r="G24" i="8"/>
  <c r="C24" i="8"/>
  <c r="H22" i="8"/>
  <c r="H23" i="8"/>
  <c r="H21" i="8"/>
  <c r="D20" i="8"/>
  <c r="E20" i="8"/>
  <c r="F20" i="8"/>
  <c r="G20" i="8"/>
  <c r="C20" i="8"/>
  <c r="H17" i="8"/>
  <c r="H18" i="8"/>
  <c r="H19" i="8"/>
  <c r="H16" i="8"/>
  <c r="D15" i="8"/>
  <c r="E15" i="8"/>
  <c r="F15" i="8"/>
  <c r="G15" i="8"/>
  <c r="C15" i="8"/>
  <c r="H11" i="8"/>
  <c r="D10" i="8"/>
  <c r="E10" i="8"/>
  <c r="F10" i="8"/>
  <c r="G10" i="8"/>
  <c r="C10" i="8"/>
  <c r="H12" i="8"/>
  <c r="H13" i="8"/>
  <c r="H14" i="8"/>
  <c r="H10" i="8" l="1"/>
  <c r="C37" i="8"/>
  <c r="H34" i="8"/>
  <c r="H37" i="8"/>
  <c r="H24" i="8"/>
  <c r="H15" i="8"/>
  <c r="H20" i="8"/>
  <c r="O40" i="2"/>
  <c r="O38" i="2"/>
  <c r="J44" i="2"/>
  <c r="K44" i="2"/>
  <c r="L44" i="2"/>
  <c r="M44" i="2"/>
  <c r="I44" i="2"/>
  <c r="N46" i="2"/>
  <c r="N47" i="2"/>
  <c r="N48" i="2"/>
  <c r="N49" i="2"/>
  <c r="N50" i="2"/>
  <c r="N51" i="2"/>
  <c r="N52" i="2"/>
  <c r="N45" i="2"/>
  <c r="D44" i="2"/>
  <c r="E44" i="2"/>
  <c r="F44" i="2"/>
  <c r="G44" i="2"/>
  <c r="C44" i="2"/>
  <c r="H46" i="2"/>
  <c r="H47" i="2"/>
  <c r="H48" i="2"/>
  <c r="H49" i="2"/>
  <c r="H50" i="2"/>
  <c r="H51" i="2"/>
  <c r="H52" i="2"/>
  <c r="H45" i="2"/>
  <c r="J14" i="2"/>
  <c r="N39" i="2"/>
  <c r="N40" i="2"/>
  <c r="N41" i="2"/>
  <c r="N42" i="2"/>
  <c r="N43" i="2"/>
  <c r="N38" i="2"/>
  <c r="J37" i="2"/>
  <c r="K37" i="2"/>
  <c r="L37" i="2"/>
  <c r="M37" i="2"/>
  <c r="I37" i="2"/>
  <c r="D37" i="2"/>
  <c r="E37" i="2"/>
  <c r="F37" i="2"/>
  <c r="G37" i="2"/>
  <c r="C37" i="2"/>
  <c r="H39" i="2"/>
  <c r="O39" i="2" s="1"/>
  <c r="H40" i="2"/>
  <c r="H41" i="2"/>
  <c r="O41" i="2" s="1"/>
  <c r="H42" i="2"/>
  <c r="O42" i="2" s="1"/>
  <c r="H43" i="2"/>
  <c r="O43" i="2" s="1"/>
  <c r="H38" i="2"/>
  <c r="J33" i="2"/>
  <c r="K33" i="2"/>
  <c r="L33" i="2"/>
  <c r="M33" i="2"/>
  <c r="I33" i="2"/>
  <c r="D33" i="2"/>
  <c r="E33" i="2"/>
  <c r="F33" i="2"/>
  <c r="G33" i="2"/>
  <c r="C33" i="2"/>
  <c r="N35" i="2"/>
  <c r="N36" i="2"/>
  <c r="N34" i="2"/>
  <c r="H35" i="2"/>
  <c r="H36" i="2"/>
  <c r="H34" i="2"/>
  <c r="N31" i="2"/>
  <c r="N32" i="2"/>
  <c r="N30" i="2"/>
  <c r="J29" i="2"/>
  <c r="K29" i="2"/>
  <c r="L29" i="2"/>
  <c r="M29" i="2"/>
  <c r="I29" i="2"/>
  <c r="D29" i="2"/>
  <c r="E29" i="2"/>
  <c r="F29" i="2"/>
  <c r="G29" i="2"/>
  <c r="H31" i="2"/>
  <c r="H32" i="2"/>
  <c r="H30" i="2"/>
  <c r="C29" i="2"/>
  <c r="N23" i="2"/>
  <c r="N24" i="2"/>
  <c r="N25" i="2"/>
  <c r="N26" i="2"/>
  <c r="N27" i="2"/>
  <c r="N28" i="2"/>
  <c r="N22" i="2"/>
  <c r="D21" i="2"/>
  <c r="E21" i="2"/>
  <c r="F21" i="2"/>
  <c r="G21" i="2"/>
  <c r="C21" i="2"/>
  <c r="H22" i="2"/>
  <c r="H23" i="2"/>
  <c r="H24" i="2"/>
  <c r="H25" i="2"/>
  <c r="H26" i="2"/>
  <c r="H27" i="2"/>
  <c r="H28" i="2"/>
  <c r="K14" i="2"/>
  <c r="L14" i="2"/>
  <c r="M14" i="2"/>
  <c r="I14" i="2"/>
  <c r="D14" i="2"/>
  <c r="E14" i="2"/>
  <c r="F14" i="2"/>
  <c r="G14" i="2"/>
  <c r="C14" i="2"/>
  <c r="N16" i="2"/>
  <c r="N17" i="2"/>
  <c r="N18" i="2"/>
  <c r="N19" i="2"/>
  <c r="N20" i="2"/>
  <c r="N15" i="2"/>
  <c r="H16" i="2"/>
  <c r="H17" i="2"/>
  <c r="H18" i="2"/>
  <c r="H19" i="2"/>
  <c r="H20" i="2"/>
  <c r="H15" i="2"/>
  <c r="N13" i="2"/>
  <c r="H13" i="2"/>
  <c r="N11" i="2"/>
  <c r="N12" i="2"/>
  <c r="H11" i="2"/>
  <c r="H12" i="2"/>
  <c r="S42" i="2" l="1"/>
  <c r="O37" i="2"/>
  <c r="C4" i="8"/>
  <c r="O16" i="2"/>
  <c r="O18" i="2"/>
  <c r="O27" i="2"/>
  <c r="O23" i="2"/>
  <c r="O45" i="2"/>
  <c r="O46" i="2"/>
  <c r="O50" i="2"/>
  <c r="O47" i="2"/>
  <c r="O52" i="2"/>
  <c r="O36" i="2"/>
  <c r="N37" i="2"/>
  <c r="O51" i="2"/>
  <c r="N10" i="2"/>
  <c r="O49" i="2"/>
  <c r="O13" i="2"/>
  <c r="N33" i="2"/>
  <c r="H44" i="2"/>
  <c r="N44" i="2"/>
  <c r="O19" i="2"/>
  <c r="O35" i="2"/>
  <c r="H37" i="2"/>
  <c r="O48" i="2"/>
  <c r="O12" i="2"/>
  <c r="O24" i="2"/>
  <c r="H29" i="2"/>
  <c r="O34" i="2"/>
  <c r="O26" i="2"/>
  <c r="S25" i="2" s="1"/>
  <c r="H33" i="2"/>
  <c r="H14" i="2"/>
  <c r="J21" i="2"/>
  <c r="O11" i="2"/>
  <c r="N14" i="2"/>
  <c r="O17" i="2"/>
  <c r="O30" i="2"/>
  <c r="O20" i="2"/>
  <c r="H21" i="2"/>
  <c r="L21" i="2"/>
  <c r="M21" i="2"/>
  <c r="O32" i="2"/>
  <c r="O22" i="2"/>
  <c r="H10" i="2"/>
  <c r="O15" i="2"/>
  <c r="N29" i="2"/>
  <c r="O31" i="2"/>
  <c r="O28" i="2"/>
  <c r="O25" i="2"/>
  <c r="K21" i="2"/>
  <c r="N21" i="2"/>
  <c r="S17" i="2" l="1"/>
  <c r="S48" i="2"/>
  <c r="S24" i="2"/>
  <c r="O44" i="2"/>
  <c r="O33" i="2"/>
  <c r="O29" i="2"/>
  <c r="O21" i="2"/>
  <c r="D176" i="6" l="1"/>
  <c r="E176" i="6"/>
  <c r="F176" i="6"/>
  <c r="G176" i="6"/>
  <c r="C176" i="6"/>
  <c r="H178" i="6"/>
  <c r="K178" i="6" s="1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177" i="6"/>
  <c r="H172" i="6"/>
  <c r="H173" i="6"/>
  <c r="H174" i="6"/>
  <c r="H175" i="6"/>
  <c r="H171" i="6"/>
  <c r="H158" i="6"/>
  <c r="K158" i="6" s="1"/>
  <c r="H159" i="6"/>
  <c r="K159" i="6" s="1"/>
  <c r="H160" i="6"/>
  <c r="H161" i="6"/>
  <c r="H162" i="6"/>
  <c r="H163" i="6"/>
  <c r="H164" i="6"/>
  <c r="H165" i="6"/>
  <c r="H166" i="6"/>
  <c r="H167" i="6"/>
  <c r="H157" i="6"/>
  <c r="K157" i="6" s="1"/>
  <c r="D156" i="6"/>
  <c r="E156" i="6"/>
  <c r="F156" i="6"/>
  <c r="G156" i="6"/>
  <c r="C156" i="6"/>
  <c r="K180" i="6" l="1"/>
  <c r="K160" i="6"/>
  <c r="H176" i="6"/>
  <c r="K177" i="6"/>
  <c r="K161" i="6"/>
  <c r="K179" i="6"/>
  <c r="H156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K133" i="6" s="1"/>
  <c r="H154" i="6"/>
  <c r="H155" i="6"/>
  <c r="H129" i="6"/>
  <c r="K129" i="6" s="1"/>
  <c r="D128" i="6"/>
  <c r="E128" i="6"/>
  <c r="F128" i="6"/>
  <c r="G128" i="6"/>
  <c r="C128" i="6"/>
  <c r="D72" i="6"/>
  <c r="E72" i="6"/>
  <c r="F72" i="6"/>
  <c r="G72" i="6"/>
  <c r="C72" i="6"/>
  <c r="H74" i="6"/>
  <c r="K74" i="6" s="1"/>
  <c r="H75" i="6"/>
  <c r="H76" i="6"/>
  <c r="H77" i="6"/>
  <c r="H78" i="6"/>
  <c r="H79" i="6"/>
  <c r="H80" i="6"/>
  <c r="H81" i="6"/>
  <c r="H82" i="6"/>
  <c r="H83" i="6"/>
  <c r="H73" i="6"/>
  <c r="K73" i="6" s="1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87" i="6"/>
  <c r="K76" i="6" s="1"/>
  <c r="H60" i="6"/>
  <c r="K60" i="6" s="1"/>
  <c r="H61" i="6"/>
  <c r="H62" i="6"/>
  <c r="H63" i="6"/>
  <c r="H64" i="6"/>
  <c r="H65" i="6"/>
  <c r="H66" i="6"/>
  <c r="H67" i="6"/>
  <c r="H68" i="6"/>
  <c r="H69" i="6"/>
  <c r="H70" i="6"/>
  <c r="H71" i="6"/>
  <c r="H59" i="6"/>
  <c r="K59" i="6" s="1"/>
  <c r="D58" i="6"/>
  <c r="E58" i="6"/>
  <c r="F58" i="6"/>
  <c r="G58" i="6"/>
  <c r="C58" i="6"/>
  <c r="D44" i="6"/>
  <c r="E44" i="6"/>
  <c r="F44" i="6"/>
  <c r="G44" i="6"/>
  <c r="C44" i="6"/>
  <c r="H46" i="6"/>
  <c r="K46" i="6" s="1"/>
  <c r="H47" i="6"/>
  <c r="H48" i="6"/>
  <c r="H49" i="6"/>
  <c r="H50" i="6"/>
  <c r="H51" i="6"/>
  <c r="H52" i="6"/>
  <c r="H53" i="6"/>
  <c r="H54" i="6"/>
  <c r="H55" i="6"/>
  <c r="H56" i="6"/>
  <c r="H57" i="6"/>
  <c r="K49" i="6" s="1"/>
  <c r="H45" i="6"/>
  <c r="K45" i="6" s="1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26" i="6"/>
  <c r="K26" i="6" s="1"/>
  <c r="D25" i="6"/>
  <c r="E25" i="6"/>
  <c r="F25" i="6"/>
  <c r="G25" i="6"/>
  <c r="C25" i="6"/>
  <c r="D10" i="6"/>
  <c r="E10" i="6"/>
  <c r="F10" i="6"/>
  <c r="G10" i="6"/>
  <c r="C10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11" i="6"/>
  <c r="K10" i="6" s="1"/>
  <c r="K48" i="6" l="1"/>
  <c r="K28" i="6"/>
  <c r="K62" i="6"/>
  <c r="K77" i="6"/>
  <c r="K75" i="6"/>
  <c r="K131" i="6"/>
  <c r="K11" i="6"/>
  <c r="K61" i="6"/>
  <c r="K12" i="6"/>
  <c r="K27" i="6"/>
  <c r="K47" i="6"/>
  <c r="K132" i="6"/>
  <c r="K130" i="6"/>
  <c r="H128" i="6"/>
  <c r="H72" i="6"/>
  <c r="H10" i="6"/>
  <c r="H44" i="6"/>
  <c r="H58" i="6"/>
  <c r="H25" i="6"/>
  <c r="B4" i="6" l="1"/>
  <c r="C24" i="7"/>
  <c r="C21" i="7"/>
  <c r="C10" i="7"/>
  <c r="C5" i="7" l="1"/>
  <c r="C6" i="7" s="1"/>
  <c r="D5" i="13"/>
  <c r="D6" i="13" s="1"/>
  <c r="D5" i="12"/>
  <c r="D6" i="12" s="1"/>
  <c r="D5" i="11" l="1"/>
  <c r="D6" i="11" s="1"/>
  <c r="B5" i="6"/>
  <c r="B6" i="6" s="1"/>
  <c r="C67" i="9"/>
  <c r="C5" i="9" l="1"/>
  <c r="C6" i="9" s="1"/>
  <c r="C5" i="8" l="1"/>
  <c r="C6" i="8" s="1"/>
  <c r="C5" i="5" l="1"/>
  <c r="C6" i="5" s="1"/>
  <c r="O10" i="2"/>
  <c r="O14" i="2" l="1"/>
  <c r="C5" i="3"/>
  <c r="C6" i="3" s="1"/>
  <c r="D4" i="2" l="1"/>
  <c r="D5" i="2" s="1"/>
  <c r="D6" i="2" s="1"/>
</calcChain>
</file>

<file path=xl/sharedStrings.xml><?xml version="1.0" encoding="utf-8"?>
<sst xmlns="http://schemas.openxmlformats.org/spreadsheetml/2006/main" count="1471" uniqueCount="334">
  <si>
    <t>IPD Bed กรอบ กสธ (จำนวน)</t>
  </si>
  <si>
    <t xml:space="preserve">Basic Facilities : IPD เขต 6  </t>
  </si>
  <si>
    <t>เขตเสนอ</t>
  </si>
  <si>
    <t>ส่วนต่าง</t>
  </si>
  <si>
    <t>% ส่วนต่าง</t>
  </si>
  <si>
    <t>รพ.แหลมสิงห์</t>
  </si>
  <si>
    <t>รพ.เขาสุกิม</t>
  </si>
  <si>
    <t>จันทบุรี</t>
  </si>
  <si>
    <t>รพ.สนามชัยเขต</t>
  </si>
  <si>
    <t>รพ.พนมสารคาม</t>
  </si>
  <si>
    <t>สามัญ</t>
  </si>
  <si>
    <t>พิเศษ</t>
  </si>
  <si>
    <t>รวม</t>
  </si>
  <si>
    <t>รพ.คลองเขื่อน</t>
  </si>
  <si>
    <t>รพ.แปลงยาว</t>
  </si>
  <si>
    <t>รพ.บางคล้า</t>
  </si>
  <si>
    <t>ฉะเชิงเทรา</t>
  </si>
  <si>
    <t>รพ.ชลบุรี</t>
  </si>
  <si>
    <t>รพ.บางละมุง</t>
  </si>
  <si>
    <t>รพ.พนัสนิคม</t>
  </si>
  <si>
    <t>รพ.แหลมฉบัง</t>
  </si>
  <si>
    <t>รพ.บ้านบึง</t>
  </si>
  <si>
    <t>รพ.พานทอง</t>
  </si>
  <si>
    <t>รพ.สัตหีบ กม.10</t>
  </si>
  <si>
    <t>รพ.บ่อทอง</t>
  </si>
  <si>
    <t>รพ.หนองใหญ่</t>
  </si>
  <si>
    <t>รพ.เกาะสีชัง</t>
  </si>
  <si>
    <t>รพ.เกาะจันทร์</t>
  </si>
  <si>
    <t>ชลบุรี</t>
  </si>
  <si>
    <t>รพ. ขลุง</t>
  </si>
  <si>
    <t>รพ. พุทธโสธร</t>
  </si>
  <si>
    <t>ปราจีนบุรี</t>
  </si>
  <si>
    <t>รพ.อภัยภูเบศร</t>
  </si>
  <si>
    <t>รพ.กบินทร์บุรี</t>
  </si>
  <si>
    <t>รพ.นาดี</t>
  </si>
  <si>
    <t>รพ.ประจันตคาม</t>
  </si>
  <si>
    <t>รพ.ศรีมหาโพธิ์</t>
  </si>
  <si>
    <t>รพ.ศรีมโหสถ</t>
  </si>
  <si>
    <t>รพ.บ้านสร้าง</t>
  </si>
  <si>
    <t>ระยอง</t>
  </si>
  <si>
    <t>รพ.แกลง</t>
  </si>
  <si>
    <t>รพ.เฉลิมพระเกียรติ</t>
  </si>
  <si>
    <t>รพ.เขาชะเมา</t>
  </si>
  <si>
    <t>รพ.นิคมพัฒนา</t>
  </si>
  <si>
    <t>รพ.บ้านค่าย</t>
  </si>
  <si>
    <t>รพ.บ้านฉาง</t>
  </si>
  <si>
    <t>รพ.ปลวกแดง</t>
  </si>
  <si>
    <t>รพ.ระยอง</t>
  </si>
  <si>
    <t>สมุทรปราการ</t>
  </si>
  <si>
    <t>รพ.สมุทรปราการ</t>
  </si>
  <si>
    <t>รพ.บางพลี</t>
  </si>
  <si>
    <t>รพ.บางบ่อ</t>
  </si>
  <si>
    <t>รพ.บางจาก</t>
  </si>
  <si>
    <t>รพ.พระสมุทรเจดีย์</t>
  </si>
  <si>
    <t>รพ.บางเสาธง</t>
  </si>
  <si>
    <t>สระแก้ว</t>
  </si>
  <si>
    <t>รพร.สระแก้ว</t>
  </si>
  <si>
    <t>รพ.อรัญประเทศ</t>
  </si>
  <si>
    <t>รพ.วังน้ำเย็น</t>
  </si>
  <si>
    <t>รพ.วัฒนานคร</t>
  </si>
  <si>
    <t>รพ.เขาฉกรรจ์</t>
  </si>
  <si>
    <t>รพ.ตาพระยา</t>
  </si>
  <si>
    <t>รพ.คลองหาด</t>
  </si>
  <si>
    <t>รพ.วังสมบูรณ์</t>
  </si>
  <si>
    <t>รพ.โคกสูง</t>
  </si>
  <si>
    <t>ตราด</t>
  </si>
  <si>
    <t>รพ.ตราด</t>
  </si>
  <si>
    <t>F</t>
  </si>
  <si>
    <t>% ครองเตียง ปี 57</t>
  </si>
  <si>
    <t>จังหวัด/รพ.</t>
  </si>
  <si>
    <t>A</t>
  </si>
  <si>
    <t>S</t>
  </si>
  <si>
    <t>M1</t>
  </si>
  <si>
    <t>M2</t>
  </si>
  <si>
    <t>N/A</t>
  </si>
  <si>
    <t xml:space="preserve">Basic Facilities : ICU เขต 6  </t>
  </si>
  <si>
    <t>รพ.บางปะกง</t>
  </si>
  <si>
    <t>รพ.สอยดาว</t>
  </si>
  <si>
    <t>รพ. สอยดาว</t>
  </si>
  <si>
    <t>รพ.พระปกเกล้า</t>
  </si>
  <si>
    <t>** 1 OR : 50 IPD Bed</t>
  </si>
  <si>
    <t>** การเพิ่มจำนวนเตียง ICU ตามเกณฑ์ร้อยละ 10 ของเตียง IPD ทั้งหมด</t>
  </si>
  <si>
    <t>ICU Bed กรอบ กสธ (จำนวน)</t>
  </si>
  <si>
    <t>OR กรอบ กสธ (จำนวน)</t>
  </si>
  <si>
    <t>OPD  กรอบ กสธ (ล้านบาท)</t>
  </si>
  <si>
    <t>ประเภท</t>
  </si>
  <si>
    <t>-</t>
  </si>
  <si>
    <t xml:space="preserve">Basic Facilities : OR เขต 6  </t>
  </si>
  <si>
    <t xml:space="preserve">Basic Facilities : OPD เขต 6  </t>
  </si>
  <si>
    <t>รพ. พระปกเกล้า</t>
  </si>
  <si>
    <t>รพ.เขาคิชฌกูฏ</t>
  </si>
  <si>
    <t>รพ.มะขาม</t>
  </si>
  <si>
    <t>รพ.ท่าตะเกียบ</t>
  </si>
  <si>
    <t xml:space="preserve">Basic Facilities : ระบบประปา-ไฟฟ้า เขต 6  </t>
  </si>
  <si>
    <t>เสนอคำขอ (ล้านบาท)</t>
  </si>
  <si>
    <t>รพ.คลองใหญ่</t>
  </si>
  <si>
    <t>รพ.เกาะกูด</t>
  </si>
  <si>
    <t>รพ.สต.อ่าวพร้าว</t>
  </si>
  <si>
    <t>รพ.สต.เกาะหมาก</t>
  </si>
  <si>
    <t>รพ.แหลมงอบ</t>
  </si>
  <si>
    <t>P</t>
  </si>
  <si>
    <t>ประปา-ไฟฟ้า กรอบ กสธ (ล้านบาท)</t>
  </si>
  <si>
    <t>อาคารที่พัก กรอบ กสธ (บาท)</t>
  </si>
  <si>
    <t xml:space="preserve">Basic Facilities : อาคารที่พักอาศัย เขต 6  </t>
  </si>
  <si>
    <t>รพ.สต.จัทเขลม</t>
  </si>
  <si>
    <t>รพ.สต.บ้านคลองใหญ่</t>
  </si>
  <si>
    <t>รพ.สต.บ้านสวนส้ม</t>
  </si>
  <si>
    <t>สสอ.เขาคิชฌกูฏ</t>
  </si>
  <si>
    <t>รพ.ขลุง</t>
  </si>
  <si>
    <t>สสอ.เมือง</t>
  </si>
  <si>
    <t>รพ.สต.บ้านเขาสะท้อน</t>
  </si>
  <si>
    <t>รพ.สต.หนองบัวทอง</t>
  </si>
  <si>
    <t>รพ.สต.ตกพรม</t>
  </si>
  <si>
    <t>รพ.สต.มะขาม</t>
  </si>
  <si>
    <t>รพ.สต.หนองตาคง</t>
  </si>
  <si>
    <t>รพ.สต.บ้านปะตง</t>
  </si>
  <si>
    <t>รพ.สต.บ้านเนินจำปา</t>
  </si>
  <si>
    <t>รพ.สต.ฉมัน</t>
  </si>
  <si>
    <t>รพ.สต.บ้านแยกสะท้อน</t>
  </si>
  <si>
    <t>Q</t>
  </si>
  <si>
    <t>รพ.สต. 39 แห่ง</t>
  </si>
  <si>
    <t>รพ.สต.บ้านชากแง้ว</t>
  </si>
  <si>
    <t>รพ.สต.หนองเหียง</t>
  </si>
  <si>
    <t>รพ.สต.บ้านหัวกุญแจ</t>
  </si>
  <si>
    <t>รพ.สต.บ้านท่าจาม</t>
  </si>
  <si>
    <t>รพ.สต.หนองกะขะ</t>
  </si>
  <si>
    <t>รพ.สต.มาบโป่ง</t>
  </si>
  <si>
    <t>รพ.สต.บ้านป่ายุบ</t>
  </si>
  <si>
    <t>รพ.สต.ทับเจริญ</t>
  </si>
  <si>
    <t>รพ.สต.สำนักบก</t>
  </si>
  <si>
    <t>สสจ.ชลบุรี</t>
  </si>
  <si>
    <t>รพ.สต. กม. 80</t>
  </si>
  <si>
    <t>รพ.สต.ทุ่งโพธิ์</t>
  </si>
  <si>
    <t>รพ.สต.ท่ากลุ่ม</t>
  </si>
  <si>
    <t>รพ.สต.แหลมกลัด</t>
  </si>
  <si>
    <t>รพ.สต.สามแยกด่านชุมพล</t>
  </si>
  <si>
    <t>รพ.สต.หนองบอน</t>
  </si>
  <si>
    <t>รพ.สต.ฉางเกลือ</t>
  </si>
  <si>
    <t>รพ.สต.คลองขวาง</t>
  </si>
  <si>
    <t>รพ.สต.ตะกาง</t>
  </si>
  <si>
    <t>รพ.สต.อ่าวช่อ</t>
  </si>
  <si>
    <t>**จำนวนห้องพัก : จำนวนแพทย์ = ร้อยละ 80</t>
  </si>
  <si>
    <t>ปลวกแดง</t>
  </si>
  <si>
    <t>รพ.สต.บางปูใหม่</t>
  </si>
  <si>
    <t>รพ.สต.บ้านคลองเก้า</t>
  </si>
  <si>
    <t>รพ.สต.บางโปรง</t>
  </si>
  <si>
    <t>รพ.สต.ราชาเทวะ</t>
  </si>
  <si>
    <t>รพ.สต.คลองสี่</t>
  </si>
  <si>
    <t>รพ.สต.สร่างโศก</t>
  </si>
  <si>
    <t>รพ.สต.บางหัวเสือ</t>
  </si>
  <si>
    <t>รพ.สต.บางกอบัว</t>
  </si>
  <si>
    <t>รพ.สต.ทรงคะนอง</t>
  </si>
  <si>
    <t>รพ.สต.บ้านคลองนา</t>
  </si>
  <si>
    <t>รพ.สต.วัดศรีวารีน้อย</t>
  </si>
  <si>
    <t>สสจ.สมุทรปราการ</t>
  </si>
  <si>
    <t>สสอ.พระประแดง</t>
  </si>
  <si>
    <t>รพ.สต.เขาสิงโต</t>
  </si>
  <si>
    <t>รพ.สต.หนองแวง</t>
  </si>
  <si>
    <t>รพ.สต.รัตนะ</t>
  </si>
  <si>
    <t>รพ.สต.หนองหว้า</t>
  </si>
  <si>
    <t>รพ.สต.ท่าตาสี</t>
  </si>
  <si>
    <t>สสอ.หนองแวง</t>
  </si>
  <si>
    <t>% ส่วนเกิน</t>
  </si>
  <si>
    <t>ส่วนเกิน</t>
  </si>
  <si>
    <t>รพ.นายายอาม</t>
  </si>
  <si>
    <t>รพ.เขาสมิง</t>
  </si>
  <si>
    <t>รพ.เกาะช้าง</t>
  </si>
  <si>
    <t>รพ.สต.บางบ่อ</t>
  </si>
  <si>
    <t>รพ.สต.บ้านระกาศ</t>
  </si>
  <si>
    <t>รพ.สต.คลองด่าน</t>
  </si>
  <si>
    <t>รพ.สต.หนองปรือ</t>
  </si>
  <si>
    <t>รพ.สต.หนองมั่ง</t>
  </si>
  <si>
    <t>อาคารสนับสนุน กรอบ กสธ (ล้านบาท)</t>
  </si>
  <si>
    <t xml:space="preserve">Basic Facilities : อาคารสนับสนุน เขต 6  </t>
  </si>
  <si>
    <t>** พิจารณาในวงเงินไม่เกิน 50 ล้านบาท/5 ปี/จังหวัด</t>
  </si>
  <si>
    <t xml:space="preserve">Basic Facilities : อาคารจอดรถ เขต 6  </t>
  </si>
  <si>
    <t>อาคารจอดรถ กรอบ กสธ (ล้านบาท)</t>
  </si>
  <si>
    <t>** พิจารณาเฉพาะ รพ. A/S/M เนื่องจากมีความแออัด</t>
  </si>
  <si>
    <t xml:space="preserve">Basic Facilities : อาคารสำนักงาน เขต 6  </t>
  </si>
  <si>
    <t>อาคารสำนักงาน กรอบ กสธ (ล้านบาท)</t>
  </si>
  <si>
    <t>สสจ.จันทบุรี</t>
  </si>
  <si>
    <t>สสอ.แหลมสิงห์</t>
  </si>
  <si>
    <t>สสอ.พนมสารคาม</t>
  </si>
  <si>
    <t>สสอ.ท่าตะเกียบ</t>
  </si>
  <si>
    <t>รพ.สต.แสนสุข</t>
  </si>
  <si>
    <t>สสจ.ระยอง</t>
  </si>
  <si>
    <t>สสอ.บางบ่อ</t>
  </si>
  <si>
    <t>สสอ.พระสมุทรเจดีย์</t>
  </si>
  <si>
    <t>สสจ.สระแก้ว</t>
  </si>
  <si>
    <t>สสอ.วังน้ำเย็น</t>
  </si>
  <si>
    <t>สสอ.คลองหาด</t>
  </si>
  <si>
    <t>สสอ.ตาพระยา</t>
  </si>
  <si>
    <t>สสอ.เขาฉกรรจ์</t>
  </si>
  <si>
    <t>สสอ.โคกสูง</t>
  </si>
  <si>
    <t>สสอ.วังสมบูรณ์</t>
  </si>
  <si>
    <t>สสอ.วัฒนานคร</t>
  </si>
  <si>
    <t>** พิจารณาจัดลำดับความสำคัญ</t>
  </si>
  <si>
    <t>% ส่วนขาด</t>
  </si>
  <si>
    <t>ส่วนขาด</t>
  </si>
  <si>
    <t>รพ.แก่งหางแมว</t>
  </si>
  <si>
    <t>รพ.ท่าใหม่</t>
  </si>
  <si>
    <t>รพ.โป่งน้ำร้อน</t>
  </si>
  <si>
    <t>รพ.สองพี่น้อง</t>
  </si>
  <si>
    <t>รพ.สต.บ้านวังอีแอ่น</t>
  </si>
  <si>
    <t>รพ.สต.บ่อไฟไหม้</t>
  </si>
  <si>
    <t>รพ.พุทธโสธร</t>
  </si>
  <si>
    <t>รพ.บางน้ำเปรี้ยว</t>
  </si>
  <si>
    <t>รพ.บ้านโพธิ์</t>
  </si>
  <si>
    <t>รพ.ราชสาส์น</t>
  </si>
  <si>
    <t>สสอ.บ้านโพธิ์</t>
  </si>
  <si>
    <t>สอ.ต.เขาดิน</t>
  </si>
  <si>
    <t>รพ.สต.ก้อนแก้ว</t>
  </si>
  <si>
    <t>รพ.สต.คลองประเวศ</t>
  </si>
  <si>
    <t>รพ.สต.คลองอุดม</t>
  </si>
  <si>
    <t>รพ.สต.ดอนทราย</t>
  </si>
  <si>
    <t>รพ.สต.ทุ่งพระยา</t>
  </si>
  <si>
    <t>รพ.สต.เทพราช</t>
  </si>
  <si>
    <t>รพ.สต.บางกรูด</t>
  </si>
  <si>
    <t>รพ.สต.บางตลาด</t>
  </si>
  <si>
    <t>รพ.สต.บางสวน</t>
  </si>
  <si>
    <t>รพ.สต.บ้านกม. 7</t>
  </si>
  <si>
    <t>รพ.สต.บ้านกระบกเตี้ย</t>
  </si>
  <si>
    <t>รพ.สต.โคกตะเคียนงาม</t>
  </si>
  <si>
    <t>รพ.สต.บ้านชำป่างาม</t>
  </si>
  <si>
    <t>รพ.สต.บ้านไทรทอง</t>
  </si>
  <si>
    <t>รพ.สต.บ้านนาโพธิ์</t>
  </si>
  <si>
    <t>รพ.สต.บ้านนายาว</t>
  </si>
  <si>
    <t>รพ.สต.บ้านโปร่งเกตุ</t>
  </si>
  <si>
    <t>รพ.สต.บ้านโปรงเจริญ</t>
  </si>
  <si>
    <t>รพ.สต.บ้านสระไม้แดง</t>
  </si>
  <si>
    <t>รพ.สต.บ้านห้วยพลู</t>
  </si>
  <si>
    <t>รพ.สต.เมืองใหม่</t>
  </si>
  <si>
    <t>รพ.สต.ลาดขวาง</t>
  </si>
  <si>
    <t>รพ.สต.เสม็ดใต้</t>
  </si>
  <si>
    <t>รพ.สต.ห้วงไทร</t>
  </si>
  <si>
    <t>รพ.สต.แหลมประดู่</t>
  </si>
  <si>
    <t>รพ.สต.บึงน้ำรัก</t>
  </si>
  <si>
    <t>รพ.สต.สาวชะโงก</t>
  </si>
  <si>
    <t>รพ.สัตหีบกม10</t>
  </si>
  <si>
    <t>รพ.วัดญาณสังวราราม</t>
  </si>
  <si>
    <t>รพ.เจ้าพระยาอภัยภูเบศร</t>
  </si>
  <si>
    <t>รพ.ศรีมหาโพธิ</t>
  </si>
  <si>
    <t>ปราจีน</t>
  </si>
  <si>
    <t>รพ.สต.กรอกสมบูรณ์</t>
  </si>
  <si>
    <t>รพ.สต.ดงกระทงยาม</t>
  </si>
  <si>
    <t>รพ.สต.ท่าตูม</t>
  </si>
  <si>
    <t>รพ.สต.บ้าน กม.80</t>
  </si>
  <si>
    <t>รพ.สต.บ้านคลองรั้ง</t>
  </si>
  <si>
    <t>รพ.สต.บ้านปรือวายใหญ่</t>
  </si>
  <si>
    <t>รพ.บ่อไร่</t>
  </si>
  <si>
    <t>รพ.สต.คลองแอ่ง</t>
  </si>
  <si>
    <t>รพ.สต.ชำราก</t>
  </si>
  <si>
    <t>รพ.สต.ทับทิมสยาม</t>
  </si>
  <si>
    <t>รพ.สต.บ้านบางเบ้า</t>
  </si>
  <si>
    <t>รพ.สต.มะนาว</t>
  </si>
  <si>
    <t>รพ.สต.สะตอ</t>
  </si>
  <si>
    <t>รพ.สต.ห้วงน้ำขาว</t>
  </si>
  <si>
    <t>รพ.วังจันทร์</t>
  </si>
  <si>
    <t>รพ.สต.แกลง</t>
  </si>
  <si>
    <t>รพ.สต.เขาน้อย</t>
  </si>
  <si>
    <t>รพ.สต.ทับมา</t>
  </si>
  <si>
    <t>รพ.สต.นาตาขวัญ</t>
  </si>
  <si>
    <t>รพ.สต.นิคม</t>
  </si>
  <si>
    <t>รพ.สต.บ้านชำฆ้อ</t>
  </si>
  <si>
    <t>รพ.สต.สามแยกน้ำเป็น</t>
  </si>
  <si>
    <t>รพ.สต.เพ</t>
  </si>
  <si>
    <t>รพ.สต.ยายจั่น</t>
  </si>
  <si>
    <t>รพ.สต.แสงส่องหล้า2</t>
  </si>
  <si>
    <t>รพ.สต.หนองจอก</t>
  </si>
  <si>
    <t>รพ.สต.ห้วยทับมอญ</t>
  </si>
  <si>
    <t>รพ.สต.บ้านกระเฉท</t>
  </si>
  <si>
    <t>รพ.สต.ศาลาน้ำลึก</t>
  </si>
  <si>
    <t>สอ.บ้านน้ำใส</t>
  </si>
  <si>
    <t>สอ.คลองน้ำแดง</t>
  </si>
  <si>
    <t>สอ.มาบยางพร</t>
  </si>
  <si>
    <t>สอ.ห้วยปราบ</t>
  </si>
  <si>
    <t>รพ.สต.คลองด่านม.1</t>
  </si>
  <si>
    <t>รพ.สต.บัวเกราะ</t>
  </si>
  <si>
    <t>รพ.สต.บางพึ่ง</t>
  </si>
  <si>
    <t>รพ.สต.บางเสาธง</t>
  </si>
  <si>
    <t>รพ.สต.ศรีษะจรเข้น้อย</t>
  </si>
  <si>
    <t>รพ.สต.ศรีษะจรเข้ใหญ่</t>
  </si>
  <si>
    <t>รพ.สต.เสาธงกลาง</t>
  </si>
  <si>
    <t xml:space="preserve">Basic Facilities : บำบัดน้ำเสีย เขต 6  </t>
  </si>
  <si>
    <t>บำบัดน้ำเสีย กรอบ กสธ (จำนวน)</t>
  </si>
  <si>
    <t>รพ.สต.คลองเขื่อน ม3</t>
  </si>
  <si>
    <t>สสอ.แกลง</t>
  </si>
  <si>
    <t>รพ.สต.นิยมยาตรา</t>
  </si>
  <si>
    <t>รพ.สต.ผ่านศึก</t>
  </si>
  <si>
    <t>รพ.สต.เขาฉกรรจ์</t>
  </si>
  <si>
    <t>รพ.สต.เขาตะง๊อก</t>
  </si>
  <si>
    <t>รพ.สต.คลองจระเข้</t>
  </si>
  <si>
    <t>รพ.สต.คลองเจริญสุข</t>
  </si>
  <si>
    <t>รพ.สต.คลองมะละกอ</t>
  </si>
  <si>
    <t xml:space="preserve">รพ.สต.นาดี </t>
  </si>
  <si>
    <t>รพ.สต.บ้านถวาย</t>
  </si>
  <si>
    <t>รพ.สต.ราชันย์</t>
  </si>
  <si>
    <t>รพ.สต.ห้วยเดื่อ</t>
  </si>
  <si>
    <t>รพ.สต.คลองผักขม</t>
  </si>
  <si>
    <t>รพ.สต.โคกสูง</t>
  </si>
  <si>
    <t>รพ.สต.แชร์ออต</t>
  </si>
  <si>
    <t>รพ.สต.นวมินทราชินี</t>
  </si>
  <si>
    <t xml:space="preserve">Basic Facilities : ครุภัณฑ์ เขต 6  </t>
  </si>
  <si>
    <t>ฉะเชิงเทรา (ต่อ)</t>
  </si>
  <si>
    <t>สมุทรปราการ (ต่อ)</t>
  </si>
  <si>
    <t>ปี 61</t>
  </si>
  <si>
    <t>ปี 62</t>
  </si>
  <si>
    <t>ปี 63</t>
  </si>
  <si>
    <t>ปี 64</t>
  </si>
  <si>
    <t>ปี 65</t>
  </si>
  <si>
    <t>เสนอขอ (ล้านบาท)</t>
  </si>
  <si>
    <t>ครุภัณฑ์ กรอบ กสธ (บาท)</t>
  </si>
  <si>
    <t>สอ.ต.บางผึ้ง</t>
  </si>
  <si>
    <t>สอ.ต.พิมพา</t>
  </si>
  <si>
    <t>สอ.ต.สองคลอง</t>
  </si>
  <si>
    <t>สอ.ต.แสมขาว</t>
  </si>
  <si>
    <t>รพ.สต.เจริญราษฎร์</t>
  </si>
  <si>
    <t>รพ.สต.หนองม่วง</t>
  </si>
  <si>
    <t>รวมทั้งหมด</t>
  </si>
  <si>
    <t>เสนอคำขอ (จำนวน)</t>
  </si>
  <si>
    <t>รพ.สต.หน้าประดู่</t>
  </si>
  <si>
    <t>รพ.สต.หนองตาอุ่น</t>
  </si>
  <si>
    <t>รพ.สต.หนองบอนแดง</t>
  </si>
  <si>
    <t>รพ.สต.บ้านก้นหนอง</t>
  </si>
  <si>
    <t>รพ.สต.บ้านเตาปูนหาย</t>
  </si>
  <si>
    <t>รพ.สต.แสงส่องหล้า 2</t>
  </si>
  <si>
    <t>รพ.สต.บ้านไร่จันดี</t>
  </si>
  <si>
    <t>รพ.สต.บ้านหนองจอก</t>
  </si>
  <si>
    <t>รพ.สต.วังจันทร์</t>
  </si>
  <si>
    <t>บ้านฉาง</t>
  </si>
  <si>
    <t>จน.เตียง</t>
  </si>
  <si>
    <t>ขนาด</t>
  </si>
  <si>
    <t>จำนวนเงิน</t>
  </si>
  <si>
    <t>จำนวน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</si>
</sst>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rgb="FFFF0000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  <charset val="22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/>
    <xf numFmtId="0" fontId="3" fillId="3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2" fontId="3" fillId="0" borderId="1" xfId="0" applyNumberFormat="1" applyFont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/>
    <xf numFmtId="3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Alignment="1"/>
    <xf numFmtId="0" fontId="2" fillId="2" borderId="2" xfId="0" applyFont="1" applyFill="1" applyBorder="1" applyAlignment="1">
      <alignment horizontal="left"/>
    </xf>
    <xf numFmtId="0" fontId="0" fillId="0" borderId="1" xfId="0" applyBorder="1"/>
    <xf numFmtId="0" fontId="0" fillId="2" borderId="1" xfId="0" applyFill="1" applyBorder="1"/>
    <xf numFmtId="3" fontId="2" fillId="2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vertical="center"/>
    </xf>
    <xf numFmtId="3" fontId="2" fillId="2" borderId="1" xfId="0" applyNumberFormat="1" applyFont="1" applyFill="1" applyBorder="1"/>
    <xf numFmtId="3" fontId="1" fillId="2" borderId="1" xfId="0" applyNumberFormat="1" applyFont="1" applyFill="1" applyBorder="1"/>
    <xf numFmtId="3" fontId="4" fillId="0" borderId="0" xfId="0" applyNumberFormat="1" applyFont="1" applyAlignment="1">
      <alignment horizontal="center"/>
    </xf>
    <xf numFmtId="3" fontId="1" fillId="0" borderId="0" xfId="0" applyNumberFormat="1" applyFont="1"/>
    <xf numFmtId="3" fontId="1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vertical="center"/>
    </xf>
    <xf numFmtId="0" fontId="1" fillId="0" borderId="0" xfId="0" applyFont="1" applyBorder="1"/>
    <xf numFmtId="3" fontId="1" fillId="0" borderId="0" xfId="0" applyNumberFormat="1" applyFont="1" applyBorder="1"/>
    <xf numFmtId="0" fontId="4" fillId="0" borderId="0" xfId="0" applyFont="1" applyFill="1" applyBorder="1" applyAlignment="1"/>
    <xf numFmtId="0" fontId="1" fillId="0" borderId="1" xfId="0" applyFont="1" applyBorder="1" applyAlignment="1">
      <alignment horizontal="right"/>
    </xf>
    <xf numFmtId="3" fontId="1" fillId="2" borderId="1" xfId="0" applyNumberFormat="1" applyFont="1" applyFill="1" applyBorder="1" applyAlignment="1"/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1" fillId="0" borderId="5" xfId="0" applyFont="1" applyBorder="1"/>
    <xf numFmtId="3" fontId="1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/>
    <xf numFmtId="3" fontId="5" fillId="2" borderId="1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8" fillId="0" borderId="1" xfId="0" applyFont="1" applyFill="1" applyBorder="1" applyAlignment="1" applyProtection="1">
      <alignment vertical="top" wrapText="1"/>
    </xf>
    <xf numFmtId="0" fontId="1" fillId="2" borderId="0" xfId="0" applyFont="1" applyFill="1"/>
    <xf numFmtId="0" fontId="8" fillId="0" borderId="1" xfId="0" applyFont="1" applyFill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Fill="1" applyBorder="1"/>
    <xf numFmtId="0" fontId="4" fillId="0" borderId="0" xfId="0" applyFont="1" applyAlignment="1"/>
    <xf numFmtId="3" fontId="6" fillId="0" borderId="1" xfId="0" applyNumberFormat="1" applyFont="1" applyFill="1" applyBorder="1"/>
    <xf numFmtId="3" fontId="6" fillId="0" borderId="0" xfId="0" applyNumberFormat="1" applyFont="1" applyFill="1" applyBorder="1"/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2" xfId="0" applyFont="1" applyBorder="1"/>
    <xf numFmtId="0" fontId="1" fillId="0" borderId="5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4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3" fontId="2" fillId="6" borderId="1" xfId="0" applyNumberFormat="1" applyFont="1" applyFill="1" applyBorder="1"/>
    <xf numFmtId="3" fontId="5" fillId="6" borderId="1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/>
    <xf numFmtId="3" fontId="8" fillId="0" borderId="1" xfId="0" applyNumberFormat="1" applyFont="1" applyFill="1" applyBorder="1" applyAlignment="1" applyProtection="1">
      <alignment horizontal="left" vertical="top" wrapText="1"/>
    </xf>
    <xf numFmtId="3" fontId="2" fillId="2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 applyProtection="1">
      <alignment vertical="top" wrapText="1"/>
    </xf>
    <xf numFmtId="3" fontId="8" fillId="0" borderId="1" xfId="0" applyNumberFormat="1" applyFont="1" applyFill="1" applyBorder="1" applyAlignment="1" applyProtection="1">
      <alignment horizontal="center" vertical="top" wrapText="1"/>
    </xf>
    <xf numFmtId="2" fontId="3" fillId="0" borderId="0" xfId="0" applyNumberFormat="1" applyFont="1" applyBorder="1"/>
    <xf numFmtId="0" fontId="1" fillId="0" borderId="3" xfId="0" applyFont="1" applyBorder="1"/>
    <xf numFmtId="0" fontId="1" fillId="2" borderId="2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0" xfId="0" applyFill="1"/>
    <xf numFmtId="0" fontId="2" fillId="4" borderId="1" xfId="0" applyFont="1" applyFill="1" applyBorder="1" applyAlignment="1">
      <alignment horizontal="center" vertical="center" wrapText="1"/>
    </xf>
    <xf numFmtId="187" fontId="1" fillId="0" borderId="0" xfId="1" applyNumberFormat="1" applyFont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2" fontId="3" fillId="2" borderId="1" xfId="0" applyNumberFormat="1" applyFont="1" applyFill="1" applyBorder="1"/>
    <xf numFmtId="2" fontId="6" fillId="2" borderId="1" xfId="0" applyNumberFormat="1" applyFont="1" applyFill="1" applyBorder="1"/>
    <xf numFmtId="0" fontId="6" fillId="0" borderId="1" xfId="0" applyFont="1" applyBorder="1"/>
    <xf numFmtId="3" fontId="6" fillId="0" borderId="1" xfId="0" applyNumberFormat="1" applyFont="1" applyBorder="1"/>
    <xf numFmtId="3" fontId="6" fillId="2" borderId="1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2" fontId="6" fillId="0" borderId="1" xfId="0" applyNumberFormat="1" applyFont="1" applyBorder="1"/>
    <xf numFmtId="0" fontId="1" fillId="0" borderId="8" xfId="0" applyFont="1" applyBorder="1"/>
    <xf numFmtId="187" fontId="6" fillId="8" borderId="5" xfId="2" applyNumberFormat="1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2" fillId="2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/>
    <xf numFmtId="0" fontId="1" fillId="0" borderId="4" xfId="0" applyFont="1" applyFill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Border="1"/>
    <xf numFmtId="3" fontId="1" fillId="0" borderId="0" xfId="0" applyNumberFormat="1" applyFont="1" applyBorder="1" applyAlignment="1">
      <alignment vertical="top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4">
    <cellStyle name="เครื่องหมายจุลภาค" xfId="1" builtinId="3"/>
    <cellStyle name="เครื่องหมายจุลภาค 2 2" xfId="3"/>
    <cellStyle name="เครื่องหมายจุลภาค 9" xfId="2"/>
    <cellStyle name="ปกติ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FF99"/>
      <color rgb="FF33CCFF"/>
      <color rgb="FFFF9999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CFCF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55"/>
  <sheetViews>
    <sheetView topLeftCell="A28" workbookViewId="0">
      <selection activeCell="N38" sqref="N38:N43"/>
    </sheetView>
  </sheetViews>
  <sheetFormatPr defaultRowHeight="18.75"/>
  <cols>
    <col min="1" max="1" width="12.625" style="1" customWidth="1"/>
    <col min="2" max="2" width="5.625" style="1" customWidth="1"/>
    <col min="3" max="14" width="4.75" style="1" customWidth="1"/>
    <col min="15" max="15" width="8" style="1" customWidth="1"/>
    <col min="16" max="16" width="9.75" style="1" customWidth="1"/>
    <col min="17" max="17" width="12.875" style="1" customWidth="1"/>
    <col min="18" max="18" width="6.75" style="1" customWidth="1"/>
    <col min="19" max="19" width="5.75" style="1" customWidth="1"/>
    <col min="20" max="20" width="5.25" style="1" customWidth="1"/>
    <col min="21" max="21" width="6.75" style="1" customWidth="1"/>
    <col min="22" max="22" width="10.375" style="1" customWidth="1"/>
    <col min="23" max="16384" width="9" style="1"/>
  </cols>
  <sheetData>
    <row r="1" spans="1:22" ht="23.25">
      <c r="A1" s="156" t="s">
        <v>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79"/>
      <c r="R1" s="79"/>
      <c r="S1" s="79"/>
      <c r="T1" s="79"/>
      <c r="U1" s="79"/>
      <c r="V1" s="79"/>
    </row>
    <row r="2" spans="1:22" ht="10.5" customHeight="1">
      <c r="A2" s="20"/>
      <c r="B2" s="20"/>
      <c r="C2" s="20"/>
      <c r="D2" s="92"/>
      <c r="E2" s="92"/>
      <c r="F2" s="92"/>
      <c r="G2" s="92"/>
      <c r="H2" s="92"/>
      <c r="I2" s="20"/>
      <c r="J2" s="92"/>
      <c r="K2" s="92"/>
      <c r="L2" s="92"/>
      <c r="M2" s="92"/>
      <c r="N2" s="92"/>
      <c r="O2" s="20"/>
      <c r="P2" s="20"/>
      <c r="Q2" s="20"/>
      <c r="R2" s="20"/>
      <c r="S2" s="20"/>
      <c r="T2" s="20"/>
      <c r="U2" s="20"/>
      <c r="V2" s="20"/>
    </row>
    <row r="3" spans="1:22">
      <c r="A3" s="6" t="s">
        <v>0</v>
      </c>
      <c r="B3" s="6"/>
      <c r="C3" s="6"/>
      <c r="D3" s="153">
        <v>1797</v>
      </c>
      <c r="E3" s="153"/>
      <c r="F3" s="16"/>
      <c r="G3" s="16"/>
      <c r="H3" s="16"/>
      <c r="J3" s="51"/>
      <c r="K3" s="51"/>
      <c r="L3" s="51"/>
      <c r="M3" s="51"/>
      <c r="N3" s="51"/>
      <c r="P3" s="44"/>
      <c r="Q3" s="30"/>
      <c r="R3" s="30"/>
      <c r="S3" s="30"/>
      <c r="T3" s="30"/>
      <c r="U3" s="30"/>
      <c r="V3" s="30"/>
    </row>
    <row r="4" spans="1:22">
      <c r="A4" s="162" t="s">
        <v>2</v>
      </c>
      <c r="B4" s="163"/>
      <c r="C4" s="164"/>
      <c r="D4" s="153">
        <f>O10+O14+O21+O29+O33+O37+O44</f>
        <v>2155</v>
      </c>
      <c r="E4" s="153"/>
      <c r="F4" s="30"/>
      <c r="G4" s="30"/>
      <c r="H4" s="30"/>
      <c r="J4" s="51"/>
      <c r="K4" s="51"/>
      <c r="L4" s="51"/>
      <c r="M4" s="51"/>
      <c r="N4" s="51"/>
      <c r="P4" s="44"/>
      <c r="Q4" s="31"/>
      <c r="R4" s="31"/>
      <c r="S4" s="31"/>
      <c r="T4" s="31"/>
      <c r="U4" s="31"/>
      <c r="V4" s="31"/>
    </row>
    <row r="5" spans="1:22">
      <c r="A5" s="162" t="s">
        <v>163</v>
      </c>
      <c r="B5" s="163"/>
      <c r="C5" s="164"/>
      <c r="D5" s="154">
        <f>D3-D4</f>
        <v>-358</v>
      </c>
      <c r="E5" s="154"/>
      <c r="F5" s="30"/>
      <c r="G5" s="30"/>
      <c r="H5" s="30"/>
      <c r="J5" s="50"/>
      <c r="K5" s="50"/>
      <c r="L5" s="50"/>
      <c r="M5" s="50"/>
      <c r="N5" s="50"/>
      <c r="P5" s="44"/>
      <c r="Q5" s="31"/>
      <c r="R5" s="31"/>
      <c r="S5" s="31"/>
      <c r="T5" s="31"/>
      <c r="U5" s="31"/>
      <c r="V5" s="31"/>
    </row>
    <row r="6" spans="1:22">
      <c r="A6" s="162" t="s">
        <v>162</v>
      </c>
      <c r="B6" s="163"/>
      <c r="C6" s="164"/>
      <c r="D6" s="155">
        <f>D5/D3*100</f>
        <v>-19.922092376182526</v>
      </c>
      <c r="E6" s="155"/>
      <c r="F6" s="30"/>
      <c r="G6" s="30"/>
      <c r="H6" s="30"/>
      <c r="J6" s="106"/>
      <c r="K6" s="106"/>
      <c r="L6" s="106"/>
      <c r="M6" s="106"/>
      <c r="N6" s="106"/>
      <c r="P6" s="44"/>
      <c r="Q6" s="31"/>
      <c r="R6" s="31"/>
      <c r="S6" s="31"/>
      <c r="T6" s="31"/>
      <c r="U6" s="31"/>
      <c r="V6" s="31"/>
    </row>
    <row r="7" spans="1:22">
      <c r="P7" s="16"/>
      <c r="Q7" s="17"/>
      <c r="R7" s="18"/>
      <c r="S7" s="18"/>
    </row>
    <row r="8" spans="1:22" ht="36.75" customHeight="1">
      <c r="A8" s="160" t="s">
        <v>69</v>
      </c>
      <c r="B8" s="160" t="s">
        <v>85</v>
      </c>
      <c r="C8" s="157" t="s">
        <v>10</v>
      </c>
      <c r="D8" s="158"/>
      <c r="E8" s="158"/>
      <c r="F8" s="158"/>
      <c r="G8" s="158"/>
      <c r="H8" s="158"/>
      <c r="I8" s="157" t="s">
        <v>11</v>
      </c>
      <c r="J8" s="158"/>
      <c r="K8" s="158"/>
      <c r="L8" s="158"/>
      <c r="M8" s="158"/>
      <c r="N8" s="158"/>
      <c r="O8" s="159"/>
      <c r="P8" s="9" t="s">
        <v>68</v>
      </c>
      <c r="Q8" s="95"/>
      <c r="R8" s="95"/>
      <c r="S8" s="95"/>
      <c r="T8" s="95"/>
      <c r="U8" s="95"/>
      <c r="V8" s="16"/>
    </row>
    <row r="9" spans="1:22" ht="21" customHeight="1">
      <c r="A9" s="161"/>
      <c r="B9" s="161"/>
      <c r="C9" s="94" t="s">
        <v>305</v>
      </c>
      <c r="D9" s="94" t="s">
        <v>306</v>
      </c>
      <c r="E9" s="94" t="s">
        <v>307</v>
      </c>
      <c r="F9" s="94" t="s">
        <v>308</v>
      </c>
      <c r="G9" s="94" t="s">
        <v>309</v>
      </c>
      <c r="H9" s="114" t="s">
        <v>12</v>
      </c>
      <c r="I9" s="94" t="s">
        <v>305</v>
      </c>
      <c r="J9" s="94" t="s">
        <v>306</v>
      </c>
      <c r="K9" s="94" t="s">
        <v>307</v>
      </c>
      <c r="L9" s="94" t="s">
        <v>308</v>
      </c>
      <c r="M9" s="94" t="s">
        <v>309</v>
      </c>
      <c r="N9" s="114" t="s">
        <v>12</v>
      </c>
      <c r="O9" s="115" t="s">
        <v>318</v>
      </c>
      <c r="P9" s="9"/>
      <c r="Q9" s="95"/>
      <c r="R9" s="95"/>
      <c r="S9" s="95"/>
      <c r="T9" s="95"/>
      <c r="U9" s="95"/>
      <c r="V9" s="16"/>
    </row>
    <row r="10" spans="1:22">
      <c r="A10" s="4" t="s">
        <v>7</v>
      </c>
      <c r="B10" s="4"/>
      <c r="C10" s="5"/>
      <c r="D10" s="5"/>
      <c r="E10" s="5"/>
      <c r="F10" s="5"/>
      <c r="G10" s="5"/>
      <c r="H10" s="5">
        <f>SUM(H11:H13)</f>
        <v>90</v>
      </c>
      <c r="I10" s="5"/>
      <c r="J10" s="5"/>
      <c r="K10" s="5"/>
      <c r="L10" s="5"/>
      <c r="M10" s="5"/>
      <c r="N10" s="5">
        <f>SUM(N11:N13)</f>
        <v>30</v>
      </c>
      <c r="O10" s="5">
        <f>SUM(O11:O13)</f>
        <v>120</v>
      </c>
      <c r="P10" s="8"/>
      <c r="Q10" s="16"/>
      <c r="R10" s="16" t="s">
        <v>331</v>
      </c>
      <c r="S10" s="16" t="s">
        <v>330</v>
      </c>
      <c r="T10" s="44"/>
      <c r="U10" s="44"/>
      <c r="V10" s="16"/>
    </row>
    <row r="11" spans="1:22">
      <c r="A11" s="2" t="s">
        <v>29</v>
      </c>
      <c r="B11" s="2" t="s">
        <v>67</v>
      </c>
      <c r="C11" s="3">
        <v>30</v>
      </c>
      <c r="D11" s="3"/>
      <c r="E11" s="3"/>
      <c r="F11" s="3"/>
      <c r="G11" s="3"/>
      <c r="H11" s="110">
        <f>SUM(C11:G11)</f>
        <v>30</v>
      </c>
      <c r="I11" s="3">
        <v>10</v>
      </c>
      <c r="J11" s="3"/>
      <c r="K11" s="3"/>
      <c r="L11" s="3"/>
      <c r="M11" s="3"/>
      <c r="N11" s="110">
        <f>SUM(I11:M11)</f>
        <v>10</v>
      </c>
      <c r="O11" s="112">
        <f>H11+N11</f>
        <v>40</v>
      </c>
      <c r="P11" s="12">
        <v>101.77</v>
      </c>
      <c r="Q11" s="16"/>
      <c r="R11" s="16" t="s">
        <v>67</v>
      </c>
      <c r="S11" s="16">
        <v>120</v>
      </c>
      <c r="T11" s="16"/>
      <c r="U11" s="16"/>
      <c r="V11" s="16"/>
    </row>
    <row r="12" spans="1:22">
      <c r="A12" s="2" t="s">
        <v>5</v>
      </c>
      <c r="B12" s="2" t="s">
        <v>67</v>
      </c>
      <c r="C12" s="3">
        <v>30</v>
      </c>
      <c r="D12" s="3"/>
      <c r="E12" s="3"/>
      <c r="F12" s="3"/>
      <c r="G12" s="3"/>
      <c r="H12" s="110">
        <f>SUM(C12:G12)</f>
        <v>30</v>
      </c>
      <c r="I12" s="3">
        <v>10</v>
      </c>
      <c r="J12" s="3"/>
      <c r="K12" s="3"/>
      <c r="L12" s="3"/>
      <c r="M12" s="3"/>
      <c r="N12" s="110">
        <f>SUM(I12:M12)</f>
        <v>10</v>
      </c>
      <c r="O12" s="112">
        <f t="shared" ref="O12:O13" si="0">H12+N12</f>
        <v>40</v>
      </c>
      <c r="P12" s="13">
        <v>52.71</v>
      </c>
      <c r="Q12" s="16"/>
      <c r="R12" s="16"/>
      <c r="S12" s="16"/>
      <c r="T12" s="16"/>
      <c r="U12" s="16"/>
      <c r="V12" s="16"/>
    </row>
    <row r="13" spans="1:22">
      <c r="A13" s="2" t="s">
        <v>6</v>
      </c>
      <c r="B13" s="2" t="s">
        <v>67</v>
      </c>
      <c r="D13" s="2"/>
      <c r="E13" s="2">
        <v>30</v>
      </c>
      <c r="F13" s="2"/>
      <c r="G13" s="2"/>
      <c r="H13" s="111">
        <f>SUM(C13:G13)</f>
        <v>30</v>
      </c>
      <c r="J13" s="2"/>
      <c r="K13" s="2">
        <v>10</v>
      </c>
      <c r="L13" s="2"/>
      <c r="M13" s="2"/>
      <c r="N13" s="111">
        <f>SUM(K13:M13)</f>
        <v>10</v>
      </c>
      <c r="O13" s="112">
        <f t="shared" si="0"/>
        <v>40</v>
      </c>
      <c r="P13" s="12">
        <v>95.51</v>
      </c>
      <c r="Q13" s="16"/>
      <c r="R13" s="16"/>
      <c r="S13" s="16"/>
      <c r="T13" s="16"/>
      <c r="U13" s="16"/>
      <c r="V13" s="16"/>
    </row>
    <row r="14" spans="1:22">
      <c r="A14" s="4" t="s">
        <v>16</v>
      </c>
      <c r="B14" s="6"/>
      <c r="C14" s="7">
        <f>SUM(C15:C20)</f>
        <v>67</v>
      </c>
      <c r="D14" s="7">
        <f t="shared" ref="D14:G14" si="1">SUM(D15:D20)</f>
        <v>30</v>
      </c>
      <c r="E14" s="7">
        <f t="shared" si="1"/>
        <v>28</v>
      </c>
      <c r="F14" s="7">
        <f t="shared" si="1"/>
        <v>65</v>
      </c>
      <c r="G14" s="7">
        <f t="shared" si="1"/>
        <v>24</v>
      </c>
      <c r="H14" s="7">
        <f>SUM(H15:H20)</f>
        <v>214</v>
      </c>
      <c r="I14" s="7">
        <f>SUM(I15:I20)</f>
        <v>8</v>
      </c>
      <c r="J14" s="7">
        <f>SUM(J15:J20)</f>
        <v>15</v>
      </c>
      <c r="K14" s="7">
        <f t="shared" ref="K14:M14" si="2">SUM(K15:K20)</f>
        <v>0</v>
      </c>
      <c r="L14" s="7">
        <f t="shared" si="2"/>
        <v>0</v>
      </c>
      <c r="M14" s="7">
        <f t="shared" si="2"/>
        <v>40</v>
      </c>
      <c r="N14" s="7">
        <f>SUM(N15:N20)</f>
        <v>63</v>
      </c>
      <c r="O14" s="7">
        <f>SUM(O15:O20)</f>
        <v>277</v>
      </c>
      <c r="P14" s="6"/>
      <c r="Q14" s="16"/>
      <c r="R14" s="16" t="s">
        <v>85</v>
      </c>
      <c r="S14" s="16" t="s">
        <v>330</v>
      </c>
      <c r="T14" s="16"/>
      <c r="U14" s="16"/>
      <c r="V14" s="16"/>
    </row>
    <row r="15" spans="1:22">
      <c r="A15" s="2" t="s">
        <v>30</v>
      </c>
      <c r="B15" s="2" t="s">
        <v>70</v>
      </c>
      <c r="C15" s="2">
        <v>13</v>
      </c>
      <c r="D15" s="2"/>
      <c r="E15" s="2">
        <v>28</v>
      </c>
      <c r="F15" s="2">
        <v>5</v>
      </c>
      <c r="G15" s="2"/>
      <c r="H15" s="111">
        <f>SUM(C15:G15)</f>
        <v>46</v>
      </c>
      <c r="I15" s="2"/>
      <c r="J15" s="2">
        <v>15</v>
      </c>
      <c r="K15" s="2"/>
      <c r="L15" s="2"/>
      <c r="M15" s="2"/>
      <c r="N15" s="111">
        <f>SUM(I15:M15)</f>
        <v>15</v>
      </c>
      <c r="O15" s="113">
        <f>SUM(N15,H15)</f>
        <v>61</v>
      </c>
      <c r="P15" s="12">
        <v>96.19</v>
      </c>
      <c r="Q15" s="16"/>
      <c r="R15" s="16" t="s">
        <v>70</v>
      </c>
      <c r="S15" s="16">
        <v>61</v>
      </c>
      <c r="T15" s="16"/>
      <c r="U15" s="16"/>
      <c r="V15" s="16"/>
    </row>
    <row r="16" spans="1:22">
      <c r="A16" s="2" t="s">
        <v>8</v>
      </c>
      <c r="B16" s="2" t="s">
        <v>67</v>
      </c>
      <c r="C16" s="2">
        <v>24</v>
      </c>
      <c r="D16" s="2"/>
      <c r="E16" s="2"/>
      <c r="F16" s="2"/>
      <c r="G16" s="2">
        <v>24</v>
      </c>
      <c r="H16" s="111">
        <f t="shared" ref="H16:H20" si="3">SUM(C16:G16)</f>
        <v>48</v>
      </c>
      <c r="I16" s="2">
        <v>8</v>
      </c>
      <c r="J16" s="2"/>
      <c r="K16" s="2"/>
      <c r="L16" s="2"/>
      <c r="M16" s="2">
        <v>10</v>
      </c>
      <c r="N16" s="111">
        <f t="shared" ref="N16:N20" si="4">SUM(I16:M16)</f>
        <v>18</v>
      </c>
      <c r="O16" s="113">
        <f t="shared" ref="O16:O20" si="5">SUM(N16,H16)</f>
        <v>66</v>
      </c>
      <c r="P16" s="13">
        <v>82.1</v>
      </c>
      <c r="Q16" s="16"/>
      <c r="R16" s="16" t="s">
        <v>73</v>
      </c>
      <c r="S16" s="16">
        <v>60</v>
      </c>
      <c r="T16" s="16"/>
      <c r="U16" s="16"/>
      <c r="V16" s="16"/>
    </row>
    <row r="17" spans="1:22">
      <c r="A17" s="2" t="s">
        <v>9</v>
      </c>
      <c r="B17" s="2" t="s">
        <v>73</v>
      </c>
      <c r="C17" s="2">
        <v>30</v>
      </c>
      <c r="D17" s="2"/>
      <c r="E17" s="2"/>
      <c r="F17" s="2"/>
      <c r="G17" s="2"/>
      <c r="H17" s="111">
        <f t="shared" si="3"/>
        <v>30</v>
      </c>
      <c r="I17" s="2"/>
      <c r="J17" s="2"/>
      <c r="K17" s="2"/>
      <c r="L17" s="2"/>
      <c r="M17" s="2">
        <v>30</v>
      </c>
      <c r="N17" s="111">
        <f t="shared" si="4"/>
        <v>30</v>
      </c>
      <c r="O17" s="113">
        <f t="shared" si="5"/>
        <v>60</v>
      </c>
      <c r="P17" s="13">
        <v>67.34</v>
      </c>
      <c r="Q17" s="16"/>
      <c r="R17" s="16" t="s">
        <v>67</v>
      </c>
      <c r="S17" s="16">
        <f>O16+O18+O19+O20</f>
        <v>156</v>
      </c>
      <c r="T17" s="16"/>
      <c r="U17" s="16"/>
      <c r="V17" s="16"/>
    </row>
    <row r="18" spans="1:22">
      <c r="A18" s="2" t="s">
        <v>13</v>
      </c>
      <c r="B18" s="2" t="s">
        <v>67</v>
      </c>
      <c r="C18" s="2"/>
      <c r="D18" s="2">
        <v>30</v>
      </c>
      <c r="E18" s="2"/>
      <c r="F18" s="2"/>
      <c r="G18" s="2"/>
      <c r="H18" s="111">
        <f t="shared" si="3"/>
        <v>30</v>
      </c>
      <c r="I18" s="2"/>
      <c r="J18" s="2"/>
      <c r="K18" s="2"/>
      <c r="L18" s="2"/>
      <c r="M18" s="2"/>
      <c r="N18" s="111">
        <f t="shared" si="4"/>
        <v>0</v>
      </c>
      <c r="O18" s="113">
        <f>SUM(N18,H18)</f>
        <v>30</v>
      </c>
      <c r="P18" s="14" t="s">
        <v>74</v>
      </c>
      <c r="Q18" s="16"/>
      <c r="R18" s="16"/>
      <c r="S18" s="16"/>
      <c r="T18" s="16"/>
      <c r="U18" s="16"/>
      <c r="V18" s="16"/>
    </row>
    <row r="19" spans="1:22">
      <c r="A19" s="2" t="s">
        <v>14</v>
      </c>
      <c r="B19" s="2" t="s">
        <v>67</v>
      </c>
      <c r="C19" s="2"/>
      <c r="D19" s="2"/>
      <c r="E19" s="2"/>
      <c r="F19" s="2">
        <v>30</v>
      </c>
      <c r="G19" s="2"/>
      <c r="H19" s="111">
        <f t="shared" si="3"/>
        <v>30</v>
      </c>
      <c r="I19" s="2"/>
      <c r="J19" s="2"/>
      <c r="K19" s="2"/>
      <c r="L19" s="2"/>
      <c r="M19" s="2"/>
      <c r="N19" s="111">
        <f t="shared" si="4"/>
        <v>0</v>
      </c>
      <c r="O19" s="113">
        <f t="shared" si="5"/>
        <v>30</v>
      </c>
      <c r="P19" s="13">
        <v>70.849999999999994</v>
      </c>
      <c r="Q19" s="16"/>
      <c r="R19" s="16"/>
      <c r="S19" s="16"/>
      <c r="T19" s="16"/>
      <c r="U19" s="16"/>
      <c r="V19" s="16"/>
    </row>
    <row r="20" spans="1:22">
      <c r="A20" s="2" t="s">
        <v>15</v>
      </c>
      <c r="B20" s="2" t="s">
        <v>67</v>
      </c>
      <c r="C20" s="2"/>
      <c r="D20" s="2"/>
      <c r="E20" s="2"/>
      <c r="F20" s="2">
        <v>30</v>
      </c>
      <c r="G20" s="2"/>
      <c r="H20" s="111">
        <f t="shared" si="3"/>
        <v>30</v>
      </c>
      <c r="I20" s="2"/>
      <c r="J20" s="2"/>
      <c r="K20" s="2"/>
      <c r="L20" s="2"/>
      <c r="M20" s="2"/>
      <c r="N20" s="111">
        <f t="shared" si="4"/>
        <v>0</v>
      </c>
      <c r="O20" s="113">
        <f t="shared" si="5"/>
        <v>30</v>
      </c>
      <c r="P20" s="13">
        <v>78.78</v>
      </c>
      <c r="Q20" s="16"/>
      <c r="R20" s="16"/>
      <c r="S20" s="45"/>
      <c r="T20" s="45"/>
      <c r="U20" s="45"/>
      <c r="V20" s="16"/>
    </row>
    <row r="21" spans="1:22">
      <c r="A21" s="4" t="s">
        <v>28</v>
      </c>
      <c r="B21" s="6"/>
      <c r="C21" s="7">
        <f t="shared" ref="C21:H21" si="6">SUM(C22:C28)</f>
        <v>88</v>
      </c>
      <c r="D21" s="7">
        <f t="shared" si="6"/>
        <v>78</v>
      </c>
      <c r="E21" s="7">
        <f t="shared" si="6"/>
        <v>131</v>
      </c>
      <c r="F21" s="7">
        <f t="shared" si="6"/>
        <v>31</v>
      </c>
      <c r="G21" s="7">
        <f t="shared" si="6"/>
        <v>65</v>
      </c>
      <c r="H21" s="7">
        <f t="shared" si="6"/>
        <v>393</v>
      </c>
      <c r="I21" s="7"/>
      <c r="J21" s="7">
        <f t="shared" ref="J21:O21" si="7">SUM(J22:J28)</f>
        <v>0</v>
      </c>
      <c r="K21" s="7">
        <f t="shared" si="7"/>
        <v>65</v>
      </c>
      <c r="L21" s="7">
        <f t="shared" si="7"/>
        <v>0</v>
      </c>
      <c r="M21" s="7">
        <f t="shared" si="7"/>
        <v>11</v>
      </c>
      <c r="N21" s="7">
        <f t="shared" si="7"/>
        <v>135</v>
      </c>
      <c r="O21" s="7">
        <f t="shared" si="7"/>
        <v>528</v>
      </c>
      <c r="P21" s="6"/>
      <c r="Q21" s="16"/>
      <c r="R21" s="16"/>
      <c r="S21" s="16"/>
      <c r="T21" s="16"/>
      <c r="U21" s="16"/>
      <c r="V21" s="16"/>
    </row>
    <row r="22" spans="1:22">
      <c r="A22" s="2" t="s">
        <v>18</v>
      </c>
      <c r="B22" s="2" t="s">
        <v>71</v>
      </c>
      <c r="C22" s="2">
        <v>21</v>
      </c>
      <c r="D22" s="2">
        <v>47</v>
      </c>
      <c r="E22" s="2">
        <v>97</v>
      </c>
      <c r="F22" s="2"/>
      <c r="G22" s="2"/>
      <c r="H22" s="111">
        <f t="shared" ref="H22:H28" si="8">SUM(C22:G22)</f>
        <v>165</v>
      </c>
      <c r="I22" s="2">
        <v>0</v>
      </c>
      <c r="J22" s="2"/>
      <c r="K22" s="2">
        <v>50</v>
      </c>
      <c r="L22" s="2"/>
      <c r="M22" s="2"/>
      <c r="N22" s="111">
        <f>SUM(I22:M22)</f>
        <v>50</v>
      </c>
      <c r="O22" s="113">
        <f t="shared" ref="O22:O28" si="9">SUM(N22,H22)</f>
        <v>215</v>
      </c>
      <c r="P22" s="12">
        <v>93.25</v>
      </c>
      <c r="Q22" s="16"/>
      <c r="R22" s="16" t="s">
        <v>331</v>
      </c>
      <c r="S22" s="16" t="s">
        <v>330</v>
      </c>
      <c r="T22" s="16"/>
      <c r="U22" s="16"/>
      <c r="V22" s="16"/>
    </row>
    <row r="23" spans="1:22">
      <c r="A23" s="2" t="s">
        <v>19</v>
      </c>
      <c r="B23" s="2" t="s">
        <v>73</v>
      </c>
      <c r="C23" s="2">
        <v>12</v>
      </c>
      <c r="D23" s="2">
        <v>0</v>
      </c>
      <c r="E23" s="2">
        <v>3</v>
      </c>
      <c r="F23" s="2"/>
      <c r="G23" s="2"/>
      <c r="H23" s="111">
        <f t="shared" si="8"/>
        <v>15</v>
      </c>
      <c r="I23" s="2">
        <v>28</v>
      </c>
      <c r="J23" s="2"/>
      <c r="K23" s="2">
        <v>15</v>
      </c>
      <c r="L23" s="2"/>
      <c r="M23" s="2"/>
      <c r="N23" s="111">
        <f t="shared" ref="N23:N28" si="10">SUM(I23:M23)</f>
        <v>43</v>
      </c>
      <c r="O23" s="113">
        <f>SUM(N23,H23)</f>
        <v>58</v>
      </c>
      <c r="P23" s="12">
        <v>99.82</v>
      </c>
      <c r="Q23" s="16"/>
      <c r="R23" s="16" t="s">
        <v>71</v>
      </c>
      <c r="S23" s="16">
        <v>215</v>
      </c>
      <c r="T23" s="16"/>
      <c r="U23" s="16"/>
      <c r="V23" s="16"/>
    </row>
    <row r="24" spans="1:22">
      <c r="A24" s="2" t="s">
        <v>20</v>
      </c>
      <c r="B24" s="2" t="s">
        <v>73</v>
      </c>
      <c r="C24" s="2">
        <v>25</v>
      </c>
      <c r="D24" s="2">
        <v>25</v>
      </c>
      <c r="E24" s="2">
        <v>25</v>
      </c>
      <c r="F24" s="2">
        <v>25</v>
      </c>
      <c r="G24" s="2"/>
      <c r="H24" s="111">
        <f t="shared" si="8"/>
        <v>100</v>
      </c>
      <c r="I24" s="2">
        <v>25</v>
      </c>
      <c r="J24" s="2"/>
      <c r="K24" s="2"/>
      <c r="L24" s="2"/>
      <c r="M24" s="2"/>
      <c r="N24" s="111">
        <f t="shared" si="10"/>
        <v>25</v>
      </c>
      <c r="O24" s="113">
        <f t="shared" si="9"/>
        <v>125</v>
      </c>
      <c r="P24" s="12">
        <v>94.39</v>
      </c>
      <c r="Q24" s="16"/>
      <c r="R24" s="16" t="s">
        <v>73</v>
      </c>
      <c r="S24" s="16">
        <f>O23+O24+O25</f>
        <v>203</v>
      </c>
      <c r="T24" s="16"/>
      <c r="U24" s="16"/>
      <c r="V24" s="16"/>
    </row>
    <row r="25" spans="1:22">
      <c r="A25" s="2" t="s">
        <v>21</v>
      </c>
      <c r="B25" s="2" t="s">
        <v>73</v>
      </c>
      <c r="C25" s="2">
        <v>0</v>
      </c>
      <c r="D25" s="2">
        <v>0</v>
      </c>
      <c r="E25" s="2"/>
      <c r="F25" s="2"/>
      <c r="G25" s="2">
        <v>20</v>
      </c>
      <c r="H25" s="111">
        <f t="shared" si="8"/>
        <v>20</v>
      </c>
      <c r="I25" s="2">
        <v>0</v>
      </c>
      <c r="J25" s="2"/>
      <c r="K25" s="2"/>
      <c r="L25" s="2"/>
      <c r="M25" s="2"/>
      <c r="N25" s="111">
        <f t="shared" si="10"/>
        <v>0</v>
      </c>
      <c r="O25" s="113">
        <f t="shared" si="9"/>
        <v>20</v>
      </c>
      <c r="P25" s="13">
        <v>87.74</v>
      </c>
      <c r="Q25" s="16"/>
      <c r="R25" s="16" t="s">
        <v>67</v>
      </c>
      <c r="S25" s="16">
        <f>O26+O27+O28</f>
        <v>110</v>
      </c>
      <c r="T25" s="16"/>
      <c r="U25" s="16"/>
      <c r="V25" s="16"/>
    </row>
    <row r="26" spans="1:22">
      <c r="A26" s="2" t="s">
        <v>22</v>
      </c>
      <c r="B26" s="2" t="s">
        <v>67</v>
      </c>
      <c r="C26" s="2">
        <v>0</v>
      </c>
      <c r="D26" s="2"/>
      <c r="E26" s="2"/>
      <c r="F26" s="2"/>
      <c r="G26" s="2">
        <v>39</v>
      </c>
      <c r="H26" s="111">
        <f t="shared" si="8"/>
        <v>39</v>
      </c>
      <c r="I26" s="2"/>
      <c r="J26" s="2"/>
      <c r="K26" s="2"/>
      <c r="L26" s="2"/>
      <c r="M26" s="2">
        <v>11</v>
      </c>
      <c r="N26" s="111">
        <f t="shared" si="10"/>
        <v>11</v>
      </c>
      <c r="O26" s="113">
        <f t="shared" si="9"/>
        <v>50</v>
      </c>
      <c r="P26" s="13">
        <v>70.62</v>
      </c>
      <c r="Q26" s="16"/>
      <c r="R26" s="16"/>
      <c r="S26" s="45"/>
      <c r="T26" s="45"/>
      <c r="U26" s="45"/>
      <c r="V26" s="16"/>
    </row>
    <row r="27" spans="1:22">
      <c r="A27" s="2" t="s">
        <v>23</v>
      </c>
      <c r="B27" s="2" t="s">
        <v>67</v>
      </c>
      <c r="C27" s="2">
        <v>24</v>
      </c>
      <c r="D27" s="2"/>
      <c r="E27" s="2"/>
      <c r="F27" s="2"/>
      <c r="G27" s="2"/>
      <c r="H27" s="111">
        <f t="shared" si="8"/>
        <v>24</v>
      </c>
      <c r="I27" s="2">
        <v>6</v>
      </c>
      <c r="J27" s="2"/>
      <c r="K27" s="2"/>
      <c r="L27" s="2"/>
      <c r="M27" s="2"/>
      <c r="N27" s="111">
        <f t="shared" si="10"/>
        <v>6</v>
      </c>
      <c r="O27" s="113">
        <f t="shared" si="9"/>
        <v>30</v>
      </c>
      <c r="P27" s="13">
        <v>76.989999999999995</v>
      </c>
      <c r="Q27" s="16"/>
      <c r="R27" s="16"/>
      <c r="S27" s="16"/>
      <c r="T27" s="16"/>
      <c r="U27" s="16"/>
      <c r="V27" s="16"/>
    </row>
    <row r="28" spans="1:22">
      <c r="A28" s="2" t="s">
        <v>25</v>
      </c>
      <c r="B28" s="2" t="s">
        <v>67</v>
      </c>
      <c r="C28" s="2">
        <v>6</v>
      </c>
      <c r="D28" s="2">
        <v>6</v>
      </c>
      <c r="E28" s="2">
        <v>6</v>
      </c>
      <c r="F28" s="2">
        <v>6</v>
      </c>
      <c r="G28" s="2">
        <v>6</v>
      </c>
      <c r="H28" s="111">
        <f t="shared" si="8"/>
        <v>30</v>
      </c>
      <c r="I28" s="2"/>
      <c r="J28" s="2"/>
      <c r="K28" s="2"/>
      <c r="L28" s="2"/>
      <c r="M28" s="2"/>
      <c r="N28" s="111">
        <f t="shared" si="10"/>
        <v>0</v>
      </c>
      <c r="O28" s="113">
        <f t="shared" si="9"/>
        <v>30</v>
      </c>
      <c r="P28" s="13">
        <v>60.66</v>
      </c>
      <c r="Q28" s="16"/>
      <c r="R28" s="16"/>
      <c r="S28" s="16"/>
      <c r="T28" s="16"/>
      <c r="U28" s="16"/>
      <c r="V28" s="16"/>
    </row>
    <row r="29" spans="1:22">
      <c r="A29" s="4" t="s">
        <v>31</v>
      </c>
      <c r="B29" s="6"/>
      <c r="C29" s="7">
        <f t="shared" ref="C29:O29" si="11">SUM(C30:C32)</f>
        <v>45</v>
      </c>
      <c r="D29" s="7">
        <f t="shared" si="11"/>
        <v>45</v>
      </c>
      <c r="E29" s="7">
        <f t="shared" si="11"/>
        <v>45</v>
      </c>
      <c r="F29" s="7">
        <f t="shared" si="11"/>
        <v>45</v>
      </c>
      <c r="G29" s="7">
        <f t="shared" si="11"/>
        <v>75</v>
      </c>
      <c r="H29" s="7">
        <f t="shared" si="11"/>
        <v>255</v>
      </c>
      <c r="I29" s="7">
        <f t="shared" si="11"/>
        <v>20</v>
      </c>
      <c r="J29" s="7">
        <f t="shared" si="11"/>
        <v>20</v>
      </c>
      <c r="K29" s="7">
        <f t="shared" si="11"/>
        <v>20</v>
      </c>
      <c r="L29" s="7">
        <f t="shared" si="11"/>
        <v>20</v>
      </c>
      <c r="M29" s="7">
        <f t="shared" si="11"/>
        <v>30</v>
      </c>
      <c r="N29" s="7">
        <f t="shared" si="11"/>
        <v>110</v>
      </c>
      <c r="O29" s="7">
        <f t="shared" si="11"/>
        <v>365</v>
      </c>
      <c r="P29" s="6"/>
      <c r="Q29" s="16"/>
      <c r="R29" s="16" t="s">
        <v>331</v>
      </c>
      <c r="S29" s="16" t="s">
        <v>330</v>
      </c>
      <c r="T29" s="16"/>
      <c r="U29" s="16"/>
      <c r="V29" s="16"/>
    </row>
    <row r="30" spans="1:22">
      <c r="A30" s="2" t="s">
        <v>32</v>
      </c>
      <c r="B30" s="2" t="s">
        <v>70</v>
      </c>
      <c r="C30" s="2">
        <v>30</v>
      </c>
      <c r="D30" s="2">
        <v>30</v>
      </c>
      <c r="E30" s="2">
        <v>30</v>
      </c>
      <c r="F30" s="2">
        <v>30</v>
      </c>
      <c r="G30" s="2">
        <v>30</v>
      </c>
      <c r="H30" s="111">
        <f>SUM(C30:G30)</f>
        <v>150</v>
      </c>
      <c r="I30" s="2">
        <v>10</v>
      </c>
      <c r="J30" s="2">
        <v>10</v>
      </c>
      <c r="K30" s="2">
        <v>10</v>
      </c>
      <c r="L30" s="2">
        <v>10</v>
      </c>
      <c r="M30" s="2">
        <v>10</v>
      </c>
      <c r="N30" s="111">
        <f>SUM(I30:M30)</f>
        <v>50</v>
      </c>
      <c r="O30" s="113">
        <f>N30+H30</f>
        <v>200</v>
      </c>
      <c r="P30" s="12">
        <v>94.4</v>
      </c>
      <c r="Q30" s="16"/>
      <c r="R30" s="16" t="s">
        <v>70</v>
      </c>
      <c r="S30" s="16">
        <v>200</v>
      </c>
      <c r="T30" s="16"/>
      <c r="U30" s="16"/>
      <c r="V30" s="16"/>
    </row>
    <row r="31" spans="1:22">
      <c r="A31" s="2" t="s">
        <v>33</v>
      </c>
      <c r="B31" s="2" t="s">
        <v>72</v>
      </c>
      <c r="C31" s="2">
        <v>15</v>
      </c>
      <c r="D31" s="2">
        <v>15</v>
      </c>
      <c r="E31" s="2">
        <v>15</v>
      </c>
      <c r="F31" s="2">
        <v>15</v>
      </c>
      <c r="G31" s="2">
        <v>15</v>
      </c>
      <c r="H31" s="111">
        <f t="shared" ref="H31:H32" si="12">SUM(C31:G31)</f>
        <v>75</v>
      </c>
      <c r="I31" s="2">
        <v>10</v>
      </c>
      <c r="J31" s="2">
        <v>10</v>
      </c>
      <c r="K31" s="2">
        <v>10</v>
      </c>
      <c r="L31" s="2">
        <v>10</v>
      </c>
      <c r="M31" s="2">
        <v>10</v>
      </c>
      <c r="N31" s="111">
        <f t="shared" ref="N31:N32" si="13">SUM(I31:M31)</f>
        <v>50</v>
      </c>
      <c r="O31" s="113">
        <f t="shared" ref="O31:O32" si="14">N31+H31</f>
        <v>125</v>
      </c>
      <c r="P31" s="13">
        <v>87.15</v>
      </c>
      <c r="Q31" s="16"/>
      <c r="R31" s="16" t="s">
        <v>72</v>
      </c>
      <c r="S31" s="16">
        <v>125</v>
      </c>
      <c r="T31" s="16"/>
      <c r="U31" s="16"/>
      <c r="V31" s="16"/>
    </row>
    <row r="32" spans="1:22">
      <c r="A32" s="2" t="s">
        <v>35</v>
      </c>
      <c r="B32" s="2" t="s">
        <v>67</v>
      </c>
      <c r="C32" s="2"/>
      <c r="D32" s="2"/>
      <c r="E32" s="2"/>
      <c r="F32" s="2"/>
      <c r="G32" s="2">
        <v>30</v>
      </c>
      <c r="H32" s="111">
        <f t="shared" si="12"/>
        <v>30</v>
      </c>
      <c r="I32" s="2"/>
      <c r="J32" s="2"/>
      <c r="K32" s="2"/>
      <c r="L32" s="2"/>
      <c r="M32" s="2">
        <v>10</v>
      </c>
      <c r="N32" s="111">
        <f t="shared" si="13"/>
        <v>10</v>
      </c>
      <c r="O32" s="113">
        <f t="shared" si="14"/>
        <v>40</v>
      </c>
      <c r="P32" s="13">
        <v>45.18</v>
      </c>
      <c r="Q32" s="16"/>
      <c r="R32" s="16" t="s">
        <v>67</v>
      </c>
      <c r="S32" s="16">
        <v>40</v>
      </c>
      <c r="T32" s="16"/>
      <c r="U32" s="16"/>
      <c r="V32" s="16"/>
    </row>
    <row r="33" spans="1:22">
      <c r="A33" s="4" t="s">
        <v>39</v>
      </c>
      <c r="B33" s="4"/>
      <c r="C33" s="7">
        <f t="shared" ref="C33:O33" si="15">SUM(C34:C36)</f>
        <v>0</v>
      </c>
      <c r="D33" s="7">
        <f t="shared" si="15"/>
        <v>24</v>
      </c>
      <c r="E33" s="7">
        <f t="shared" si="15"/>
        <v>0</v>
      </c>
      <c r="F33" s="7">
        <f t="shared" si="15"/>
        <v>0</v>
      </c>
      <c r="G33" s="7">
        <f t="shared" si="15"/>
        <v>0</v>
      </c>
      <c r="H33" s="7">
        <f t="shared" si="15"/>
        <v>24</v>
      </c>
      <c r="I33" s="7">
        <f t="shared" si="15"/>
        <v>23</v>
      </c>
      <c r="J33" s="7">
        <f t="shared" si="15"/>
        <v>6</v>
      </c>
      <c r="K33" s="7">
        <f t="shared" si="15"/>
        <v>0</v>
      </c>
      <c r="L33" s="7">
        <f t="shared" si="15"/>
        <v>0</v>
      </c>
      <c r="M33" s="7">
        <f t="shared" si="15"/>
        <v>200</v>
      </c>
      <c r="N33" s="7">
        <f t="shared" si="15"/>
        <v>229</v>
      </c>
      <c r="O33" s="7">
        <f t="shared" si="15"/>
        <v>253</v>
      </c>
      <c r="P33" s="8"/>
      <c r="Q33" s="16"/>
      <c r="R33" s="16"/>
      <c r="S33" s="16"/>
      <c r="T33" s="16"/>
      <c r="U33" s="16"/>
      <c r="V33" s="16"/>
    </row>
    <row r="34" spans="1:22">
      <c r="A34" s="2" t="s">
        <v>43</v>
      </c>
      <c r="B34" s="2" t="s">
        <v>67</v>
      </c>
      <c r="C34" s="2"/>
      <c r="D34" s="2"/>
      <c r="E34" s="2"/>
      <c r="F34" s="2"/>
      <c r="G34" s="2"/>
      <c r="H34" s="111">
        <f>SUM(C34:G34)</f>
        <v>0</v>
      </c>
      <c r="I34" s="2">
        <v>23</v>
      </c>
      <c r="J34" s="2"/>
      <c r="K34" s="2"/>
      <c r="L34" s="2"/>
      <c r="M34" s="2"/>
      <c r="N34" s="111">
        <f>SUM(I34:M34)</f>
        <v>23</v>
      </c>
      <c r="O34" s="113">
        <f t="shared" ref="O34:O36" si="16">N34+H34</f>
        <v>23</v>
      </c>
      <c r="P34" s="13">
        <v>30.76</v>
      </c>
      <c r="Q34" s="16"/>
      <c r="R34" s="16" t="s">
        <v>331</v>
      </c>
      <c r="S34" s="16" t="s">
        <v>330</v>
      </c>
      <c r="T34" s="16"/>
      <c r="U34" s="16"/>
      <c r="V34" s="16"/>
    </row>
    <row r="35" spans="1:22">
      <c r="A35" s="2" t="s">
        <v>46</v>
      </c>
      <c r="B35" s="2" t="s">
        <v>67</v>
      </c>
      <c r="C35" s="2"/>
      <c r="D35" s="2">
        <v>24</v>
      </c>
      <c r="E35" s="2"/>
      <c r="F35" s="2"/>
      <c r="G35" s="2"/>
      <c r="H35" s="111">
        <f t="shared" ref="H35:H36" si="17">SUM(C35:G35)</f>
        <v>24</v>
      </c>
      <c r="I35" s="2"/>
      <c r="J35" s="2">
        <v>6</v>
      </c>
      <c r="K35" s="2"/>
      <c r="L35" s="2"/>
      <c r="M35" s="2"/>
      <c r="N35" s="111">
        <f t="shared" ref="N35:N36" si="18">SUM(I35:M35)</f>
        <v>6</v>
      </c>
      <c r="O35" s="113">
        <f t="shared" si="16"/>
        <v>30</v>
      </c>
      <c r="P35" s="13">
        <v>56.59</v>
      </c>
      <c r="Q35" s="16"/>
      <c r="R35" s="16" t="s">
        <v>70</v>
      </c>
      <c r="S35" s="16">
        <v>200</v>
      </c>
      <c r="T35" s="16"/>
      <c r="U35" s="16"/>
      <c r="V35" s="16"/>
    </row>
    <row r="36" spans="1:22">
      <c r="A36" s="2" t="s">
        <v>47</v>
      </c>
      <c r="B36" s="2" t="s">
        <v>70</v>
      </c>
      <c r="C36" s="2"/>
      <c r="D36" s="2"/>
      <c r="E36" s="2"/>
      <c r="F36" s="2"/>
      <c r="G36" s="2"/>
      <c r="H36" s="111">
        <f t="shared" si="17"/>
        <v>0</v>
      </c>
      <c r="I36" s="2"/>
      <c r="J36" s="2"/>
      <c r="K36" s="2"/>
      <c r="L36" s="2"/>
      <c r="M36" s="2">
        <v>200</v>
      </c>
      <c r="N36" s="111">
        <f t="shared" si="18"/>
        <v>200</v>
      </c>
      <c r="O36" s="113">
        <f t="shared" si="16"/>
        <v>200</v>
      </c>
      <c r="P36" s="12">
        <v>113.56</v>
      </c>
      <c r="Q36" s="16"/>
      <c r="R36" s="16" t="s">
        <v>67</v>
      </c>
      <c r="S36" s="16">
        <v>53</v>
      </c>
      <c r="T36" s="16"/>
      <c r="U36" s="16"/>
      <c r="V36" s="16"/>
    </row>
    <row r="37" spans="1:22">
      <c r="A37" s="4" t="s">
        <v>48</v>
      </c>
      <c r="B37" s="6"/>
      <c r="C37" s="7">
        <f>SUM(C38:C43)</f>
        <v>100</v>
      </c>
      <c r="D37" s="7">
        <f t="shared" ref="D37:H37" si="19">SUM(D38:D43)</f>
        <v>18</v>
      </c>
      <c r="E37" s="7">
        <f t="shared" si="19"/>
        <v>50</v>
      </c>
      <c r="F37" s="7">
        <f t="shared" si="19"/>
        <v>0</v>
      </c>
      <c r="G37" s="7">
        <f t="shared" si="19"/>
        <v>90</v>
      </c>
      <c r="H37" s="7">
        <f t="shared" si="19"/>
        <v>258</v>
      </c>
      <c r="I37" s="7">
        <f>SUM(I38:I43)</f>
        <v>23</v>
      </c>
      <c r="J37" s="7">
        <f t="shared" ref="J37:M37" si="20">SUM(J38:J43)</f>
        <v>24</v>
      </c>
      <c r="K37" s="7">
        <f t="shared" si="20"/>
        <v>20</v>
      </c>
      <c r="L37" s="7">
        <f t="shared" si="20"/>
        <v>0</v>
      </c>
      <c r="M37" s="7">
        <f t="shared" si="20"/>
        <v>36</v>
      </c>
      <c r="N37" s="7">
        <f>SUM(N38:N43)</f>
        <v>103</v>
      </c>
      <c r="O37" s="7">
        <f>SUM(O38:O43)</f>
        <v>361</v>
      </c>
      <c r="P37" s="6"/>
      <c r="Q37" s="16"/>
      <c r="R37" s="16"/>
      <c r="S37" s="16"/>
      <c r="T37" s="16"/>
      <c r="U37" s="16"/>
      <c r="V37" s="16"/>
    </row>
    <row r="38" spans="1:22">
      <c r="A38" s="2" t="s">
        <v>49</v>
      </c>
      <c r="B38" s="2" t="s">
        <v>70</v>
      </c>
      <c r="C38" s="2">
        <v>30</v>
      </c>
      <c r="D38" s="2"/>
      <c r="E38" s="2">
        <v>20</v>
      </c>
      <c r="F38" s="2"/>
      <c r="G38" s="2">
        <v>30</v>
      </c>
      <c r="H38" s="111">
        <f>SUM(C38:G38)</f>
        <v>80</v>
      </c>
      <c r="I38" s="2"/>
      <c r="J38" s="2"/>
      <c r="K38" s="2"/>
      <c r="L38" s="2"/>
      <c r="M38" s="2"/>
      <c r="N38" s="111">
        <f>SUM(I38:M38)</f>
        <v>0</v>
      </c>
      <c r="O38" s="113">
        <f>H38+N38</f>
        <v>80</v>
      </c>
      <c r="P38" s="12">
        <v>119.62</v>
      </c>
      <c r="Q38" s="16"/>
      <c r="R38" s="16" t="s">
        <v>331</v>
      </c>
      <c r="S38" s="16" t="s">
        <v>330</v>
      </c>
      <c r="T38" s="16"/>
      <c r="U38" s="16"/>
      <c r="V38" s="16"/>
    </row>
    <row r="39" spans="1:22">
      <c r="A39" s="2" t="s">
        <v>50</v>
      </c>
      <c r="B39" s="2" t="s">
        <v>72</v>
      </c>
      <c r="C39" s="2"/>
      <c r="D39" s="2"/>
      <c r="E39" s="2">
        <v>30</v>
      </c>
      <c r="F39" s="2"/>
      <c r="G39" s="2"/>
      <c r="H39" s="111">
        <f t="shared" ref="H39:H43" si="21">SUM(C39:G39)</f>
        <v>30</v>
      </c>
      <c r="I39" s="2"/>
      <c r="J39" s="2"/>
      <c r="K39" s="2">
        <v>20</v>
      </c>
      <c r="L39" s="2"/>
      <c r="M39" s="2"/>
      <c r="N39" s="111">
        <f t="shared" ref="N39:N43" si="22">SUM(I39:M39)</f>
        <v>20</v>
      </c>
      <c r="O39" s="113">
        <f t="shared" ref="O39:O43" si="23">H39+N39</f>
        <v>50</v>
      </c>
      <c r="P39" s="13">
        <v>85.47</v>
      </c>
      <c r="Q39" s="16"/>
      <c r="R39" s="16" t="s">
        <v>70</v>
      </c>
      <c r="S39" s="16">
        <v>80</v>
      </c>
      <c r="T39" s="16"/>
      <c r="U39" s="16"/>
      <c r="V39" s="16"/>
    </row>
    <row r="40" spans="1:22">
      <c r="A40" s="2" t="s">
        <v>51</v>
      </c>
      <c r="B40" s="2" t="s">
        <v>73</v>
      </c>
      <c r="C40" s="2"/>
      <c r="D40" s="2"/>
      <c r="E40" s="2"/>
      <c r="F40" s="2"/>
      <c r="G40" s="2">
        <v>60</v>
      </c>
      <c r="H40" s="111">
        <f t="shared" si="21"/>
        <v>60</v>
      </c>
      <c r="I40" s="2"/>
      <c r="J40" s="2"/>
      <c r="K40" s="2"/>
      <c r="L40" s="2"/>
      <c r="M40" s="2">
        <v>36</v>
      </c>
      <c r="N40" s="111">
        <f t="shared" si="22"/>
        <v>36</v>
      </c>
      <c r="O40" s="113">
        <f t="shared" si="23"/>
        <v>96</v>
      </c>
      <c r="P40" s="13">
        <v>74.209999999999994</v>
      </c>
      <c r="Q40" s="16"/>
      <c r="R40" s="1" t="s">
        <v>72</v>
      </c>
      <c r="S40" s="16">
        <v>50</v>
      </c>
      <c r="T40" s="16"/>
      <c r="U40" s="16"/>
      <c r="V40" s="16"/>
    </row>
    <row r="41" spans="1:22">
      <c r="A41" s="2" t="s">
        <v>52</v>
      </c>
      <c r="B41" s="2" t="s">
        <v>67</v>
      </c>
      <c r="C41" s="2">
        <v>51</v>
      </c>
      <c r="D41" s="2"/>
      <c r="E41" s="2"/>
      <c r="F41" s="2"/>
      <c r="G41" s="2"/>
      <c r="H41" s="111">
        <f t="shared" si="21"/>
        <v>51</v>
      </c>
      <c r="I41" s="2">
        <v>13</v>
      </c>
      <c r="J41" s="2">
        <v>12</v>
      </c>
      <c r="K41" s="2"/>
      <c r="L41" s="2"/>
      <c r="M41" s="2"/>
      <c r="N41" s="111">
        <f t="shared" si="22"/>
        <v>25</v>
      </c>
      <c r="O41" s="113">
        <f t="shared" si="23"/>
        <v>76</v>
      </c>
      <c r="P41" s="13">
        <v>81.31</v>
      </c>
      <c r="Q41" s="16"/>
      <c r="R41" s="16" t="s">
        <v>73</v>
      </c>
      <c r="S41" s="16">
        <v>96</v>
      </c>
      <c r="T41" s="16"/>
      <c r="U41" s="16"/>
      <c r="V41" s="16"/>
    </row>
    <row r="42" spans="1:22">
      <c r="A42" s="2" t="s">
        <v>53</v>
      </c>
      <c r="B42" s="2" t="s">
        <v>67</v>
      </c>
      <c r="C42" s="2">
        <v>9</v>
      </c>
      <c r="D42" s="2"/>
      <c r="E42" s="2"/>
      <c r="F42" s="2"/>
      <c r="G42" s="2"/>
      <c r="H42" s="111">
        <f t="shared" si="21"/>
        <v>9</v>
      </c>
      <c r="I42" s="2">
        <v>10</v>
      </c>
      <c r="J42" s="2"/>
      <c r="K42" s="2"/>
      <c r="L42" s="2"/>
      <c r="M42" s="2"/>
      <c r="N42" s="111">
        <f t="shared" si="22"/>
        <v>10</v>
      </c>
      <c r="O42" s="113">
        <f t="shared" si="23"/>
        <v>19</v>
      </c>
      <c r="P42" s="12">
        <v>91.71</v>
      </c>
      <c r="Q42" s="16"/>
      <c r="R42" s="16" t="s">
        <v>67</v>
      </c>
      <c r="S42" s="16">
        <f>O41+O42+O43</f>
        <v>135</v>
      </c>
      <c r="T42" s="16"/>
      <c r="U42" s="16"/>
      <c r="V42" s="16"/>
    </row>
    <row r="43" spans="1:22">
      <c r="A43" s="2" t="s">
        <v>54</v>
      </c>
      <c r="B43" s="2" t="s">
        <v>67</v>
      </c>
      <c r="C43" s="2">
        <v>10</v>
      </c>
      <c r="D43" s="2">
        <v>18</v>
      </c>
      <c r="E43" s="2"/>
      <c r="F43" s="2"/>
      <c r="G43" s="2"/>
      <c r="H43" s="111">
        <f t="shared" si="21"/>
        <v>28</v>
      </c>
      <c r="I43" s="2"/>
      <c r="J43" s="2">
        <v>12</v>
      </c>
      <c r="K43" s="2"/>
      <c r="L43" s="2"/>
      <c r="M43" s="2"/>
      <c r="N43" s="111">
        <f t="shared" si="22"/>
        <v>12</v>
      </c>
      <c r="O43" s="113">
        <f t="shared" si="23"/>
        <v>40</v>
      </c>
      <c r="P43" s="14" t="s">
        <v>74</v>
      </c>
      <c r="Q43" s="16"/>
      <c r="R43" s="16"/>
      <c r="S43" s="16"/>
      <c r="T43" s="16"/>
      <c r="U43" s="16"/>
      <c r="V43" s="16"/>
    </row>
    <row r="44" spans="1:22">
      <c r="A44" s="4" t="s">
        <v>55</v>
      </c>
      <c r="B44" s="6"/>
      <c r="C44" s="7">
        <f t="shared" ref="C44:O44" si="24">SUM(C45:C52)</f>
        <v>0</v>
      </c>
      <c r="D44" s="7">
        <f t="shared" si="24"/>
        <v>34</v>
      </c>
      <c r="E44" s="7">
        <f t="shared" si="24"/>
        <v>99</v>
      </c>
      <c r="F44" s="7">
        <f t="shared" si="24"/>
        <v>0</v>
      </c>
      <c r="G44" s="7">
        <f t="shared" si="24"/>
        <v>28</v>
      </c>
      <c r="H44" s="7">
        <f t="shared" si="24"/>
        <v>161</v>
      </c>
      <c r="I44" s="7">
        <f t="shared" si="24"/>
        <v>6</v>
      </c>
      <c r="J44" s="7">
        <f t="shared" si="24"/>
        <v>33</v>
      </c>
      <c r="K44" s="7">
        <f t="shared" si="24"/>
        <v>27</v>
      </c>
      <c r="L44" s="7">
        <f t="shared" si="24"/>
        <v>12</v>
      </c>
      <c r="M44" s="7">
        <f t="shared" si="24"/>
        <v>12</v>
      </c>
      <c r="N44" s="7">
        <f t="shared" si="24"/>
        <v>90</v>
      </c>
      <c r="O44" s="7">
        <f t="shared" si="24"/>
        <v>251</v>
      </c>
      <c r="P44" s="6"/>
      <c r="Q44" s="16"/>
      <c r="R44" s="16"/>
      <c r="S44" s="16"/>
      <c r="T44" s="16"/>
      <c r="U44" s="16"/>
      <c r="V44" s="16"/>
    </row>
    <row r="45" spans="1:22">
      <c r="A45" s="2" t="s">
        <v>56</v>
      </c>
      <c r="B45" s="2" t="s">
        <v>71</v>
      </c>
      <c r="C45" s="2"/>
      <c r="D45" s="2">
        <v>34</v>
      </c>
      <c r="E45" s="2">
        <v>54</v>
      </c>
      <c r="F45" s="2"/>
      <c r="G45" s="2"/>
      <c r="H45" s="111">
        <f>SUM(C45:G45)</f>
        <v>88</v>
      </c>
      <c r="I45" s="2"/>
      <c r="J45" s="2">
        <v>13</v>
      </c>
      <c r="K45" s="2">
        <v>6</v>
      </c>
      <c r="L45" s="2"/>
      <c r="M45" s="2"/>
      <c r="N45" s="111">
        <f>SUM(I45:M45)</f>
        <v>19</v>
      </c>
      <c r="O45" s="113">
        <f>N45+H45</f>
        <v>107</v>
      </c>
      <c r="P45" s="12">
        <v>98.06</v>
      </c>
      <c r="Q45" s="16"/>
      <c r="R45" s="16" t="s">
        <v>331</v>
      </c>
      <c r="S45" s="16" t="s">
        <v>330</v>
      </c>
      <c r="T45" s="16"/>
      <c r="U45" s="16"/>
      <c r="V45" s="16"/>
    </row>
    <row r="46" spans="1:22">
      <c r="A46" s="2" t="s">
        <v>57</v>
      </c>
      <c r="B46" s="2" t="s">
        <v>72</v>
      </c>
      <c r="C46" s="2"/>
      <c r="D46" s="2"/>
      <c r="E46" s="2">
        <v>45</v>
      </c>
      <c r="F46" s="2"/>
      <c r="G46" s="2"/>
      <c r="H46" s="111">
        <f t="shared" ref="H46:H52" si="25">SUM(C46:G46)</f>
        <v>45</v>
      </c>
      <c r="I46" s="2"/>
      <c r="J46" s="2"/>
      <c r="K46" s="2">
        <v>15</v>
      </c>
      <c r="L46" s="2"/>
      <c r="M46" s="2"/>
      <c r="N46" s="111">
        <f t="shared" ref="N46:N52" si="26">SUM(I46:M46)</f>
        <v>15</v>
      </c>
      <c r="O46" s="113">
        <f t="shared" ref="O46:O52" si="27">N46+H46</f>
        <v>60</v>
      </c>
      <c r="P46" s="13">
        <v>80.709999999999994</v>
      </c>
      <c r="Q46" s="16"/>
      <c r="R46" s="16" t="s">
        <v>71</v>
      </c>
      <c r="S46" s="16">
        <v>107</v>
      </c>
      <c r="T46" s="16"/>
      <c r="U46" s="16"/>
      <c r="V46" s="16"/>
    </row>
    <row r="47" spans="1:22">
      <c r="A47" s="2" t="s">
        <v>58</v>
      </c>
      <c r="B47" s="2" t="s">
        <v>67</v>
      </c>
      <c r="C47" s="2"/>
      <c r="D47" s="2"/>
      <c r="E47" s="2"/>
      <c r="F47" s="2"/>
      <c r="G47" s="2"/>
      <c r="H47" s="111">
        <f t="shared" si="25"/>
        <v>0</v>
      </c>
      <c r="I47" s="2"/>
      <c r="J47" s="2">
        <v>20</v>
      </c>
      <c r="K47" s="2"/>
      <c r="L47" s="2"/>
      <c r="M47" s="2"/>
      <c r="N47" s="111">
        <f t="shared" si="26"/>
        <v>20</v>
      </c>
      <c r="O47" s="113">
        <f t="shared" si="27"/>
        <v>20</v>
      </c>
      <c r="P47" s="13">
        <v>76.41</v>
      </c>
      <c r="Q47" s="16"/>
      <c r="R47" s="16" t="s">
        <v>72</v>
      </c>
      <c r="S47" s="16">
        <v>60</v>
      </c>
      <c r="T47" s="16"/>
      <c r="U47" s="16"/>
      <c r="V47" s="16"/>
    </row>
    <row r="48" spans="1:22">
      <c r="A48" s="2" t="s">
        <v>59</v>
      </c>
      <c r="B48" s="2" t="s">
        <v>67</v>
      </c>
      <c r="C48" s="2"/>
      <c r="D48" s="2"/>
      <c r="E48" s="2"/>
      <c r="F48" s="2"/>
      <c r="G48" s="2"/>
      <c r="H48" s="111">
        <f t="shared" si="25"/>
        <v>0</v>
      </c>
      <c r="I48" s="2"/>
      <c r="J48" s="2"/>
      <c r="K48" s="2"/>
      <c r="L48" s="2">
        <v>12</v>
      </c>
      <c r="M48" s="2"/>
      <c r="N48" s="111">
        <f t="shared" si="26"/>
        <v>12</v>
      </c>
      <c r="O48" s="113">
        <f t="shared" si="27"/>
        <v>12</v>
      </c>
      <c r="P48" s="13">
        <v>56.21</v>
      </c>
      <c r="Q48" s="16"/>
      <c r="R48" s="16" t="s">
        <v>71</v>
      </c>
      <c r="S48" s="16">
        <f>O47+O48+O49+O50+O51+O52</f>
        <v>84</v>
      </c>
      <c r="T48" s="16"/>
      <c r="U48" s="16"/>
      <c r="V48" s="16"/>
    </row>
    <row r="49" spans="1:22">
      <c r="A49" s="2" t="s">
        <v>60</v>
      </c>
      <c r="B49" s="2" t="s">
        <v>67</v>
      </c>
      <c r="C49" s="2"/>
      <c r="D49" s="2"/>
      <c r="E49" s="2"/>
      <c r="F49" s="2"/>
      <c r="G49" s="2"/>
      <c r="H49" s="111">
        <f t="shared" si="25"/>
        <v>0</v>
      </c>
      <c r="I49" s="2">
        <v>6</v>
      </c>
      <c r="J49" s="2"/>
      <c r="K49" s="2"/>
      <c r="L49" s="2"/>
      <c r="M49" s="2"/>
      <c r="N49" s="111">
        <f t="shared" si="26"/>
        <v>6</v>
      </c>
      <c r="O49" s="113">
        <f t="shared" si="27"/>
        <v>6</v>
      </c>
      <c r="P49" s="13">
        <v>73.7</v>
      </c>
      <c r="Q49" s="16"/>
      <c r="R49" s="16"/>
      <c r="S49" s="16"/>
      <c r="T49" s="16"/>
      <c r="U49" s="16"/>
      <c r="V49" s="16"/>
    </row>
    <row r="50" spans="1:22">
      <c r="A50" s="2" t="s">
        <v>62</v>
      </c>
      <c r="B50" s="2" t="s">
        <v>67</v>
      </c>
      <c r="C50" s="2"/>
      <c r="D50" s="2"/>
      <c r="E50" s="2"/>
      <c r="F50" s="2"/>
      <c r="G50" s="2"/>
      <c r="H50" s="111">
        <f t="shared" si="25"/>
        <v>0</v>
      </c>
      <c r="I50" s="2"/>
      <c r="J50" s="2"/>
      <c r="K50" s="2">
        <v>6</v>
      </c>
      <c r="L50" s="2"/>
      <c r="M50" s="2"/>
      <c r="N50" s="111">
        <f t="shared" si="26"/>
        <v>6</v>
      </c>
      <c r="O50" s="113">
        <f t="shared" si="27"/>
        <v>6</v>
      </c>
      <c r="P50" s="13">
        <v>60.55</v>
      </c>
    </row>
    <row r="51" spans="1:22">
      <c r="A51" s="2" t="s">
        <v>63</v>
      </c>
      <c r="B51" s="2" t="s">
        <v>67</v>
      </c>
      <c r="C51" s="2"/>
      <c r="D51" s="2"/>
      <c r="E51" s="2"/>
      <c r="F51" s="2"/>
      <c r="G51" s="2">
        <v>14</v>
      </c>
      <c r="H51" s="111">
        <f t="shared" si="25"/>
        <v>14</v>
      </c>
      <c r="I51" s="2"/>
      <c r="J51" s="2"/>
      <c r="K51" s="2"/>
      <c r="L51" s="2"/>
      <c r="M51" s="2">
        <v>6</v>
      </c>
      <c r="N51" s="111">
        <f t="shared" si="26"/>
        <v>6</v>
      </c>
      <c r="O51" s="113">
        <f t="shared" si="27"/>
        <v>20</v>
      </c>
      <c r="P51" s="13">
        <v>0</v>
      </c>
    </row>
    <row r="52" spans="1:22">
      <c r="A52" s="2" t="s">
        <v>64</v>
      </c>
      <c r="B52" s="2" t="s">
        <v>67</v>
      </c>
      <c r="C52" s="2"/>
      <c r="D52" s="2"/>
      <c r="E52" s="2"/>
      <c r="F52" s="2"/>
      <c r="G52" s="2">
        <v>14</v>
      </c>
      <c r="H52" s="111">
        <f t="shared" si="25"/>
        <v>14</v>
      </c>
      <c r="I52" s="2"/>
      <c r="J52" s="2"/>
      <c r="K52" s="2"/>
      <c r="L52" s="2"/>
      <c r="M52" s="2">
        <v>6</v>
      </c>
      <c r="N52" s="111">
        <f t="shared" si="26"/>
        <v>6</v>
      </c>
      <c r="O52" s="113">
        <f t="shared" si="27"/>
        <v>20</v>
      </c>
      <c r="P52" s="13">
        <v>0</v>
      </c>
    </row>
    <row r="53" spans="1:22">
      <c r="A53" s="50"/>
      <c r="B53" s="50"/>
      <c r="C53" s="50"/>
    </row>
    <row r="54" spans="1:22">
      <c r="A54" s="50"/>
      <c r="B54" s="50"/>
      <c r="C54" s="50"/>
    </row>
    <row r="55" spans="1:22">
      <c r="A55" s="50"/>
      <c r="B55" s="50"/>
      <c r="C55" s="50"/>
    </row>
  </sheetData>
  <mergeCells count="12">
    <mergeCell ref="C8:H8"/>
    <mergeCell ref="I8:O8"/>
    <mergeCell ref="A8:A9"/>
    <mergeCell ref="B8:B9"/>
    <mergeCell ref="A4:C4"/>
    <mergeCell ref="A5:C5"/>
    <mergeCell ref="A6:C6"/>
    <mergeCell ref="D3:E3"/>
    <mergeCell ref="D4:E4"/>
    <mergeCell ref="D5:E5"/>
    <mergeCell ref="D6:E6"/>
    <mergeCell ref="A1:P1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9"/>
  <sheetViews>
    <sheetView topLeftCell="A2" workbookViewId="0">
      <selection activeCell="J13" sqref="J13"/>
    </sheetView>
  </sheetViews>
  <sheetFormatPr defaultRowHeight="18.75"/>
  <cols>
    <col min="1" max="1" width="13.75" style="1" customWidth="1"/>
    <col min="2" max="2" width="9.5" style="1" customWidth="1"/>
    <col min="3" max="3" width="11.5" style="1" customWidth="1"/>
    <col min="4" max="4" width="10.25" style="1" customWidth="1"/>
    <col min="5" max="5" width="10.5" style="1" customWidth="1"/>
    <col min="6" max="6" width="10.375" style="42" customWidth="1"/>
    <col min="7" max="7" width="10.625" style="1" customWidth="1"/>
    <col min="8" max="8" width="10.375" style="1" customWidth="1"/>
    <col min="9" max="16384" width="9" style="1"/>
  </cols>
  <sheetData>
    <row r="1" spans="1:13" ht="23.25">
      <c r="A1" s="156" t="s">
        <v>175</v>
      </c>
      <c r="B1" s="156"/>
      <c r="C1" s="156"/>
      <c r="D1" s="156"/>
      <c r="E1" s="156"/>
      <c r="F1" s="156"/>
      <c r="G1" s="156"/>
      <c r="H1" s="156"/>
    </row>
    <row r="2" spans="1:13" ht="10.5" customHeight="1">
      <c r="A2" s="60"/>
      <c r="B2" s="60"/>
      <c r="C2" s="60"/>
    </row>
    <row r="3" spans="1:13">
      <c r="A3" s="6" t="s">
        <v>176</v>
      </c>
      <c r="B3" s="6"/>
      <c r="C3" s="6"/>
      <c r="D3" s="11">
        <v>125000000</v>
      </c>
      <c r="F3" s="1"/>
    </row>
    <row r="4" spans="1:13">
      <c r="A4" s="162" t="s">
        <v>2</v>
      </c>
      <c r="B4" s="163"/>
      <c r="C4" s="164"/>
      <c r="D4" s="11">
        <f>H11+H13+H15+H17</f>
        <v>227237100</v>
      </c>
      <c r="F4" s="50"/>
      <c r="G4" s="50"/>
      <c r="H4" s="50"/>
      <c r="I4" s="50"/>
      <c r="J4" s="50"/>
      <c r="K4" s="50"/>
      <c r="L4" s="50"/>
      <c r="M4" s="50"/>
    </row>
    <row r="5" spans="1:13">
      <c r="A5" s="162" t="s">
        <v>163</v>
      </c>
      <c r="B5" s="163"/>
      <c r="C5" s="164"/>
      <c r="D5" s="11">
        <f>D3-D4</f>
        <v>-102237100</v>
      </c>
      <c r="F5" s="47"/>
      <c r="G5" s="31"/>
      <c r="H5" s="31"/>
      <c r="I5" s="31"/>
      <c r="J5" s="31"/>
      <c r="K5" s="31"/>
      <c r="L5" s="31"/>
      <c r="M5" s="31"/>
    </row>
    <row r="6" spans="1:13">
      <c r="A6" s="162" t="s">
        <v>162</v>
      </c>
      <c r="B6" s="163"/>
      <c r="C6" s="164"/>
      <c r="D6" s="15">
        <f>D5/D3*100</f>
        <v>-81.789680000000004</v>
      </c>
      <c r="F6" s="1"/>
    </row>
    <row r="7" spans="1:13">
      <c r="D7" s="17"/>
      <c r="E7" s="18"/>
      <c r="F7" s="18"/>
    </row>
    <row r="8" spans="1:13" ht="18.75" customHeight="1">
      <c r="A8" s="1" t="s">
        <v>177</v>
      </c>
      <c r="D8" s="17"/>
      <c r="E8" s="18"/>
      <c r="F8" s="18"/>
    </row>
    <row r="9" spans="1:13" ht="36.75" customHeight="1">
      <c r="A9" s="160" t="s">
        <v>69</v>
      </c>
      <c r="B9" s="160" t="s">
        <v>85</v>
      </c>
      <c r="C9" s="167" t="s">
        <v>94</v>
      </c>
      <c r="D9" s="167"/>
      <c r="E9" s="167"/>
      <c r="F9" s="167"/>
      <c r="G9" s="167"/>
      <c r="H9" s="167"/>
    </row>
    <row r="10" spans="1:13">
      <c r="A10" s="161"/>
      <c r="B10" s="161"/>
      <c r="C10" s="10" t="s">
        <v>305</v>
      </c>
      <c r="D10" s="10" t="s">
        <v>306</v>
      </c>
      <c r="E10" s="10" t="s">
        <v>307</v>
      </c>
      <c r="F10" s="10" t="s">
        <v>308</v>
      </c>
      <c r="G10" s="10" t="s">
        <v>309</v>
      </c>
      <c r="H10" s="10" t="s">
        <v>12</v>
      </c>
    </row>
    <row r="11" spans="1:13">
      <c r="A11" s="4" t="s">
        <v>28</v>
      </c>
      <c r="B11" s="6"/>
      <c r="C11" s="66">
        <f>SUM(C12)</f>
        <v>84714300</v>
      </c>
      <c r="D11" s="66">
        <f t="shared" ref="D11:H11" si="0">SUM(D12)</f>
        <v>0</v>
      </c>
      <c r="E11" s="66">
        <f t="shared" si="0"/>
        <v>0</v>
      </c>
      <c r="F11" s="66">
        <f t="shared" si="0"/>
        <v>0</v>
      </c>
      <c r="G11" s="66">
        <f t="shared" si="0"/>
        <v>0</v>
      </c>
      <c r="H11" s="66">
        <f t="shared" si="0"/>
        <v>84714300</v>
      </c>
    </row>
    <row r="12" spans="1:13">
      <c r="A12" s="63" t="s">
        <v>18</v>
      </c>
      <c r="B12" s="23" t="s">
        <v>71</v>
      </c>
      <c r="C12" s="80">
        <v>84714300</v>
      </c>
      <c r="D12" s="80"/>
      <c r="E12" s="80"/>
      <c r="F12" s="80"/>
      <c r="G12" s="124"/>
      <c r="H12" s="124">
        <f>SUM(C12:G12)</f>
        <v>84714300</v>
      </c>
    </row>
    <row r="13" spans="1:13">
      <c r="A13" s="4" t="s">
        <v>65</v>
      </c>
      <c r="B13" s="6"/>
      <c r="C13" s="66">
        <f>C14</f>
        <v>0</v>
      </c>
      <c r="D13" s="66">
        <f t="shared" ref="D13:G13" si="1">D14</f>
        <v>0</v>
      </c>
      <c r="E13" s="66">
        <f t="shared" si="1"/>
        <v>0</v>
      </c>
      <c r="F13" s="66">
        <f t="shared" si="1"/>
        <v>0</v>
      </c>
      <c r="G13" s="66">
        <f t="shared" si="1"/>
        <v>57311100</v>
      </c>
      <c r="H13" s="66">
        <f>H14</f>
        <v>57311100</v>
      </c>
    </row>
    <row r="14" spans="1:13">
      <c r="A14" s="2" t="s">
        <v>66</v>
      </c>
      <c r="B14" s="2" t="s">
        <v>71</v>
      </c>
      <c r="C14" s="124"/>
      <c r="D14" s="80"/>
      <c r="E14" s="80"/>
      <c r="F14" s="80"/>
      <c r="G14" s="124">
        <v>57311100</v>
      </c>
      <c r="H14" s="124">
        <f>SUM(C14:G14)</f>
        <v>57311100</v>
      </c>
    </row>
    <row r="15" spans="1:13">
      <c r="A15" s="4" t="s">
        <v>39</v>
      </c>
      <c r="B15" s="4"/>
      <c r="C15" s="69">
        <f>C16</f>
        <v>497400</v>
      </c>
      <c r="D15" s="69">
        <f t="shared" ref="D15:G15" si="2">D16</f>
        <v>0</v>
      </c>
      <c r="E15" s="69">
        <f t="shared" si="2"/>
        <v>0</v>
      </c>
      <c r="F15" s="69">
        <f t="shared" si="2"/>
        <v>0</v>
      </c>
      <c r="G15" s="69">
        <f t="shared" si="2"/>
        <v>0</v>
      </c>
      <c r="H15" s="69">
        <f>H16</f>
        <v>497400</v>
      </c>
    </row>
    <row r="16" spans="1:13">
      <c r="A16" s="123" t="s">
        <v>43</v>
      </c>
      <c r="B16" s="123" t="s">
        <v>67</v>
      </c>
      <c r="C16" s="124">
        <v>497400</v>
      </c>
      <c r="D16" s="80"/>
      <c r="E16" s="80"/>
      <c r="F16" s="80"/>
      <c r="G16" s="124"/>
      <c r="H16" s="124">
        <f>SUM(C16:G16)</f>
        <v>497400</v>
      </c>
    </row>
    <row r="17" spans="1:8">
      <c r="A17" s="4" t="s">
        <v>48</v>
      </c>
      <c r="B17" s="6"/>
      <c r="C17" s="66">
        <f>C18</f>
        <v>84714300</v>
      </c>
      <c r="D17" s="66">
        <f t="shared" ref="D17:H17" si="3">D18</f>
        <v>0</v>
      </c>
      <c r="E17" s="66">
        <f t="shared" si="3"/>
        <v>0</v>
      </c>
      <c r="F17" s="66">
        <f t="shared" si="3"/>
        <v>0</v>
      </c>
      <c r="G17" s="66">
        <f t="shared" si="3"/>
        <v>0</v>
      </c>
      <c r="H17" s="66">
        <f t="shared" si="3"/>
        <v>84714300</v>
      </c>
    </row>
    <row r="18" spans="1:8">
      <c r="A18" s="2" t="s">
        <v>49</v>
      </c>
      <c r="B18" s="2" t="s">
        <v>70</v>
      </c>
      <c r="C18" s="80">
        <v>84714300</v>
      </c>
      <c r="D18" s="124"/>
      <c r="E18" s="124"/>
      <c r="F18" s="124"/>
      <c r="G18" s="124"/>
      <c r="H18" s="124">
        <f>SUM(C18:G18)</f>
        <v>84714300</v>
      </c>
    </row>
    <row r="19" spans="1:8">
      <c r="A19" s="50"/>
      <c r="B19" s="50"/>
      <c r="C19" s="50"/>
      <c r="D19" s="50"/>
      <c r="E19" s="50"/>
      <c r="F19" s="51"/>
      <c r="G19" s="50"/>
    </row>
    <row r="20" spans="1:8">
      <c r="A20" s="44"/>
      <c r="B20" s="16"/>
      <c r="C20" s="68"/>
      <c r="D20" s="50"/>
      <c r="E20" s="50"/>
      <c r="F20" s="51"/>
      <c r="G20" s="50"/>
    </row>
    <row r="21" spans="1:8">
      <c r="A21" s="50"/>
      <c r="B21" s="50"/>
      <c r="C21" s="51"/>
      <c r="D21" s="50"/>
      <c r="E21" s="50"/>
      <c r="F21" s="51"/>
      <c r="G21" s="50"/>
    </row>
    <row r="22" spans="1:8" s="62" customFormat="1">
      <c r="A22" s="50"/>
      <c r="B22" s="50"/>
      <c r="C22" s="51"/>
      <c r="D22" s="50"/>
      <c r="E22" s="50"/>
      <c r="F22" s="51"/>
      <c r="G22" s="16"/>
    </row>
    <row r="23" spans="1:8" s="62" customFormat="1">
      <c r="A23" s="50"/>
      <c r="B23" s="50"/>
      <c r="C23" s="67"/>
      <c r="D23" s="50"/>
      <c r="E23" s="50"/>
      <c r="F23" s="17"/>
      <c r="G23" s="16"/>
    </row>
    <row r="24" spans="1:8">
      <c r="A24" s="50"/>
      <c r="B24" s="50"/>
      <c r="C24" s="51"/>
      <c r="D24" s="50"/>
      <c r="E24" s="50"/>
      <c r="F24" s="51"/>
      <c r="G24" s="50"/>
    </row>
    <row r="25" spans="1:8">
      <c r="A25" s="50"/>
      <c r="B25" s="50"/>
      <c r="C25" s="51"/>
      <c r="D25" s="50"/>
      <c r="E25" s="50"/>
      <c r="F25" s="51"/>
      <c r="G25" s="50"/>
    </row>
    <row r="26" spans="1:8">
      <c r="A26" s="50"/>
      <c r="B26" s="50"/>
      <c r="C26" s="51"/>
      <c r="D26" s="50"/>
      <c r="E26" s="50"/>
      <c r="F26" s="51"/>
      <c r="G26" s="50"/>
    </row>
    <row r="27" spans="1:8">
      <c r="A27" s="50"/>
      <c r="B27" s="50"/>
      <c r="C27" s="51"/>
      <c r="D27" s="50"/>
      <c r="E27" s="50"/>
      <c r="F27" s="51"/>
      <c r="G27" s="50"/>
    </row>
    <row r="28" spans="1:8">
      <c r="A28" s="50"/>
      <c r="B28" s="50"/>
      <c r="C28" s="51"/>
      <c r="D28" s="50"/>
      <c r="E28" s="50"/>
      <c r="F28" s="50"/>
      <c r="G28" s="50"/>
    </row>
    <row r="29" spans="1:8">
      <c r="A29" s="50"/>
      <c r="B29" s="50"/>
      <c r="C29" s="50"/>
      <c r="D29" s="50"/>
      <c r="E29" s="50"/>
      <c r="F29" s="50"/>
      <c r="G29" s="50"/>
    </row>
    <row r="30" spans="1:8">
      <c r="A30" s="50"/>
      <c r="B30" s="50"/>
      <c r="C30" s="50"/>
      <c r="D30" s="50"/>
      <c r="E30" s="50"/>
      <c r="F30" s="50"/>
      <c r="G30" s="50"/>
    </row>
    <row r="31" spans="1:8">
      <c r="A31" s="50"/>
      <c r="B31" s="50"/>
      <c r="C31" s="50"/>
      <c r="D31" s="50"/>
      <c r="E31" s="50"/>
      <c r="F31" s="50"/>
      <c r="G31" s="50"/>
    </row>
    <row r="32" spans="1:8">
      <c r="A32" s="50"/>
      <c r="B32" s="50"/>
      <c r="C32" s="51"/>
      <c r="D32" s="50"/>
      <c r="E32" s="50"/>
      <c r="F32" s="51"/>
      <c r="G32" s="50"/>
    </row>
    <row r="33" spans="1:9">
      <c r="A33" s="16"/>
      <c r="B33" s="16"/>
      <c r="C33" s="17"/>
      <c r="D33" s="16"/>
      <c r="E33" s="16"/>
      <c r="F33" s="17"/>
      <c r="G33" s="16"/>
      <c r="H33" s="16"/>
      <c r="I33" s="16"/>
    </row>
    <row r="34" spans="1:9">
      <c r="A34" s="16"/>
      <c r="B34" s="16"/>
      <c r="C34" s="16"/>
      <c r="D34" s="16"/>
      <c r="E34" s="16"/>
      <c r="F34" s="16"/>
      <c r="G34" s="16"/>
      <c r="H34" s="16"/>
      <c r="I34" s="16"/>
    </row>
    <row r="35" spans="1:9">
      <c r="A35" s="47"/>
      <c r="B35" s="30"/>
      <c r="C35" s="30"/>
      <c r="D35" s="30"/>
      <c r="E35" s="30"/>
      <c r="F35" s="30"/>
      <c r="G35" s="30"/>
      <c r="H35" s="30"/>
      <c r="I35" s="16"/>
    </row>
    <row r="36" spans="1:9">
      <c r="A36" s="47"/>
      <c r="B36" s="31"/>
      <c r="C36" s="31"/>
      <c r="D36" s="31"/>
      <c r="E36" s="31"/>
      <c r="F36" s="31"/>
      <c r="G36" s="31"/>
      <c r="H36" s="47"/>
      <c r="I36" s="16"/>
    </row>
    <row r="37" spans="1:9">
      <c r="A37" s="16"/>
      <c r="B37" s="16"/>
      <c r="C37" s="17"/>
      <c r="D37" s="16"/>
      <c r="E37" s="16"/>
      <c r="F37" s="16"/>
      <c r="G37" s="16"/>
      <c r="H37" s="16"/>
      <c r="I37" s="16"/>
    </row>
    <row r="38" spans="1:9">
      <c r="A38" s="16"/>
      <c r="B38" s="16"/>
      <c r="C38" s="16"/>
      <c r="D38" s="16"/>
      <c r="E38" s="16"/>
      <c r="F38" s="16"/>
      <c r="G38" s="16"/>
      <c r="H38" s="16"/>
      <c r="I38" s="16"/>
    </row>
    <row r="39" spans="1:9">
      <c r="F39" s="1"/>
    </row>
    <row r="40" spans="1:9">
      <c r="F40" s="1"/>
    </row>
    <row r="41" spans="1:9">
      <c r="F41" s="1"/>
    </row>
    <row r="42" spans="1:9">
      <c r="F42" s="1"/>
    </row>
    <row r="43" spans="1:9">
      <c r="F43" s="1"/>
    </row>
    <row r="44" spans="1:9">
      <c r="D44" s="16"/>
      <c r="E44" s="16"/>
      <c r="F44" s="17"/>
    </row>
    <row r="45" spans="1:9">
      <c r="D45" s="16"/>
      <c r="E45" s="16"/>
      <c r="F45" s="17"/>
    </row>
    <row r="46" spans="1:9">
      <c r="F46" s="1"/>
    </row>
    <row r="47" spans="1:9">
      <c r="F47" s="1"/>
    </row>
    <row r="48" spans="1:9">
      <c r="D48" s="16"/>
      <c r="E48" s="16"/>
      <c r="F48" s="17"/>
    </row>
    <row r="49" spans="4:6">
      <c r="D49" s="16"/>
      <c r="E49" s="16"/>
      <c r="F49" s="17"/>
    </row>
  </sheetData>
  <mergeCells count="7">
    <mergeCell ref="A9:A10"/>
    <mergeCell ref="B9:B10"/>
    <mergeCell ref="C9:H9"/>
    <mergeCell ref="A1:H1"/>
    <mergeCell ref="A4:C4"/>
    <mergeCell ref="A5:C5"/>
    <mergeCell ref="A6:C6"/>
  </mergeCells>
  <pageMargins left="0.7" right="0.7" top="0.47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5"/>
  <sheetViews>
    <sheetView topLeftCell="A10" workbookViewId="0">
      <selection activeCell="H10" sqref="H10"/>
    </sheetView>
  </sheetViews>
  <sheetFormatPr defaultRowHeight="18.75"/>
  <cols>
    <col min="1" max="1" width="13.375" style="1" customWidth="1"/>
    <col min="2" max="2" width="6.125" style="1" customWidth="1"/>
    <col min="3" max="3" width="12.25" style="1" customWidth="1"/>
    <col min="4" max="7" width="11.375" style="1" customWidth="1"/>
    <col min="8" max="8" width="12.25" style="1" customWidth="1"/>
    <col min="9" max="9" width="13.375" style="1" customWidth="1"/>
    <col min="10" max="10" width="9.5" style="1" bestFit="1" customWidth="1"/>
    <col min="11" max="11" width="11.625" style="42" customWidth="1"/>
    <col min="12" max="12" width="9.75" style="1" bestFit="1" customWidth="1"/>
    <col min="13" max="13" width="10.375" style="1" customWidth="1"/>
    <col min="14" max="14" width="9.75" style="1" bestFit="1" customWidth="1"/>
    <col min="15" max="16384" width="9" style="1"/>
  </cols>
  <sheetData>
    <row r="1" spans="1:18" ht="23.25">
      <c r="A1" s="156" t="s">
        <v>178</v>
      </c>
      <c r="B1" s="156"/>
      <c r="C1" s="156"/>
      <c r="D1" s="156"/>
      <c r="E1" s="156"/>
      <c r="F1" s="156"/>
      <c r="G1" s="156"/>
      <c r="H1" s="156"/>
      <c r="I1" s="79"/>
      <c r="J1" s="79"/>
      <c r="K1" s="79"/>
      <c r="L1" s="79"/>
      <c r="M1" s="79"/>
    </row>
    <row r="2" spans="1:18" ht="10.5" customHeight="1">
      <c r="A2" s="60"/>
      <c r="B2" s="60"/>
      <c r="C2" s="60"/>
      <c r="D2" s="92"/>
      <c r="E2" s="92"/>
      <c r="F2" s="92"/>
      <c r="G2" s="92"/>
      <c r="H2" s="92"/>
    </row>
    <row r="3" spans="1:18">
      <c r="A3" s="6" t="s">
        <v>179</v>
      </c>
      <c r="B3" s="6"/>
      <c r="C3" s="108"/>
      <c r="D3" s="40">
        <v>125000000</v>
      </c>
      <c r="E3" s="16"/>
      <c r="F3" s="16"/>
      <c r="G3" s="16"/>
      <c r="H3" s="16"/>
    </row>
    <row r="4" spans="1:18">
      <c r="A4" s="162" t="s">
        <v>2</v>
      </c>
      <c r="B4" s="163"/>
      <c r="C4" s="163"/>
      <c r="D4" s="40">
        <f>H11+H16+H19+H22+H24+H26+H29+H31</f>
        <v>118761840</v>
      </c>
      <c r="E4" s="30"/>
      <c r="F4" s="30"/>
      <c r="G4" s="30"/>
      <c r="H4" s="30"/>
      <c r="O4" s="50"/>
      <c r="P4" s="50"/>
      <c r="Q4" s="50"/>
      <c r="R4" s="50"/>
    </row>
    <row r="5" spans="1:18">
      <c r="A5" s="162" t="s">
        <v>198</v>
      </c>
      <c r="B5" s="163"/>
      <c r="C5" s="163"/>
      <c r="D5" s="40">
        <f>D3-D4</f>
        <v>6238160</v>
      </c>
      <c r="E5" s="30"/>
      <c r="F5" s="30"/>
      <c r="G5" s="30"/>
      <c r="H5" s="30"/>
      <c r="K5" s="1"/>
      <c r="O5" s="31"/>
      <c r="P5" s="31"/>
      <c r="Q5" s="31"/>
      <c r="R5" s="31"/>
    </row>
    <row r="6" spans="1:18">
      <c r="A6" s="162" t="s">
        <v>197</v>
      </c>
      <c r="B6" s="163"/>
      <c r="C6" s="163"/>
      <c r="D6" s="121">
        <f>D5/D3*100</f>
        <v>4.9905280000000003</v>
      </c>
      <c r="E6" s="30"/>
      <c r="F6" s="30"/>
      <c r="G6" s="30"/>
      <c r="H6" s="30"/>
      <c r="K6" s="1"/>
    </row>
    <row r="7" spans="1:18" ht="15" customHeight="1">
      <c r="I7" s="17"/>
      <c r="J7" s="18"/>
      <c r="K7" s="18"/>
    </row>
    <row r="8" spans="1:18">
      <c r="A8" s="1" t="s">
        <v>196</v>
      </c>
      <c r="I8" s="17"/>
      <c r="J8" s="18"/>
      <c r="K8" s="18"/>
    </row>
    <row r="9" spans="1:18" ht="21.75" customHeight="1">
      <c r="A9" s="160" t="s">
        <v>69</v>
      </c>
      <c r="B9" s="160" t="s">
        <v>85</v>
      </c>
      <c r="C9" s="167" t="s">
        <v>94</v>
      </c>
      <c r="D9" s="167"/>
      <c r="E9" s="167"/>
      <c r="F9" s="167"/>
      <c r="G9" s="167"/>
      <c r="H9" s="167"/>
      <c r="I9" s="95"/>
      <c r="J9" s="95"/>
      <c r="K9" s="93"/>
    </row>
    <row r="10" spans="1:18" ht="21" customHeight="1">
      <c r="A10" s="161"/>
      <c r="B10" s="161"/>
      <c r="C10" s="10" t="s">
        <v>305</v>
      </c>
      <c r="D10" s="10" t="s">
        <v>306</v>
      </c>
      <c r="E10" s="10" t="s">
        <v>307</v>
      </c>
      <c r="F10" s="10" t="s">
        <v>308</v>
      </c>
      <c r="G10" s="10" t="s">
        <v>309</v>
      </c>
      <c r="H10" s="10" t="s">
        <v>12</v>
      </c>
      <c r="I10" s="95"/>
      <c r="J10" s="95"/>
      <c r="K10" s="93"/>
    </row>
    <row r="11" spans="1:18">
      <c r="A11" s="4" t="s">
        <v>7</v>
      </c>
      <c r="B11" s="4"/>
      <c r="C11" s="37">
        <f>SUM(C12:C15)</f>
        <v>19958800</v>
      </c>
      <c r="D11" s="37">
        <f t="shared" ref="D11:H11" si="0">SUM(D12:D15)</f>
        <v>0</v>
      </c>
      <c r="E11" s="37">
        <f t="shared" si="0"/>
        <v>0</v>
      </c>
      <c r="F11" s="37">
        <f t="shared" si="0"/>
        <v>0</v>
      </c>
      <c r="G11" s="37">
        <f t="shared" si="0"/>
        <v>0</v>
      </c>
      <c r="H11" s="37">
        <f t="shared" si="0"/>
        <v>19958800</v>
      </c>
      <c r="I11" s="16"/>
      <c r="J11" s="16" t="s">
        <v>331</v>
      </c>
      <c r="K11" s="46" t="s">
        <v>332</v>
      </c>
    </row>
    <row r="12" spans="1:18">
      <c r="A12" s="2" t="s">
        <v>91</v>
      </c>
      <c r="B12" s="2" t="s">
        <v>70</v>
      </c>
      <c r="C12" s="38">
        <v>17458800</v>
      </c>
      <c r="D12" s="38"/>
      <c r="E12" s="38"/>
      <c r="F12" s="38"/>
      <c r="G12" s="38"/>
      <c r="H12" s="38">
        <f>SUM(C12:G12)</f>
        <v>17458800</v>
      </c>
      <c r="I12" s="16"/>
      <c r="J12" s="16" t="s">
        <v>70</v>
      </c>
      <c r="K12" s="17">
        <f>H12</f>
        <v>17458800</v>
      </c>
    </row>
    <row r="13" spans="1:18">
      <c r="A13" s="2" t="s">
        <v>180</v>
      </c>
      <c r="B13" s="2" t="s">
        <v>119</v>
      </c>
      <c r="C13" s="38">
        <v>1500000</v>
      </c>
      <c r="D13" s="38"/>
      <c r="E13" s="38"/>
      <c r="F13" s="38"/>
      <c r="G13" s="38"/>
      <c r="H13" s="38">
        <f t="shared" ref="H13:H15" si="1">SUM(C13:G13)</f>
        <v>1500000</v>
      </c>
      <c r="I13" s="16"/>
      <c r="J13" s="16" t="s">
        <v>119</v>
      </c>
      <c r="K13" s="17">
        <f>SUM(H13:H15)</f>
        <v>2500000</v>
      </c>
    </row>
    <row r="14" spans="1:18">
      <c r="A14" s="2" t="s">
        <v>109</v>
      </c>
      <c r="B14" s="2" t="s">
        <v>119</v>
      </c>
      <c r="C14" s="11">
        <v>500000</v>
      </c>
      <c r="D14" s="11"/>
      <c r="E14" s="11"/>
      <c r="F14" s="11"/>
      <c r="G14" s="11"/>
      <c r="H14" s="38">
        <f t="shared" si="1"/>
        <v>500000</v>
      </c>
      <c r="I14" s="16"/>
      <c r="J14" s="16"/>
      <c r="K14" s="46"/>
    </row>
    <row r="15" spans="1:18">
      <c r="A15" s="2" t="s">
        <v>181</v>
      </c>
      <c r="B15" s="2" t="s">
        <v>119</v>
      </c>
      <c r="C15" s="11">
        <v>500000</v>
      </c>
      <c r="D15" s="11"/>
      <c r="E15" s="11"/>
      <c r="F15" s="11"/>
      <c r="G15" s="11"/>
      <c r="H15" s="38">
        <f t="shared" si="1"/>
        <v>500000</v>
      </c>
      <c r="I15" s="16"/>
      <c r="J15" s="16"/>
      <c r="K15" s="17"/>
    </row>
    <row r="16" spans="1:18">
      <c r="A16" s="4" t="s">
        <v>16</v>
      </c>
      <c r="B16" s="6"/>
      <c r="C16" s="66">
        <f>SUM(C17:C18)</f>
        <v>7600000</v>
      </c>
      <c r="D16" s="66">
        <f t="shared" ref="D16:H16" si="2">SUM(D17:D18)</f>
        <v>0</v>
      </c>
      <c r="E16" s="66">
        <f t="shared" si="2"/>
        <v>0</v>
      </c>
      <c r="F16" s="66">
        <f t="shared" si="2"/>
        <v>0</v>
      </c>
      <c r="G16" s="66">
        <f t="shared" si="2"/>
        <v>0</v>
      </c>
      <c r="H16" s="66">
        <f t="shared" si="2"/>
        <v>7600000</v>
      </c>
      <c r="I16" s="16"/>
      <c r="J16" s="16" t="s">
        <v>331</v>
      </c>
      <c r="K16" s="46" t="s">
        <v>332</v>
      </c>
    </row>
    <row r="17" spans="1:11">
      <c r="A17" s="2" t="s">
        <v>182</v>
      </c>
      <c r="B17" s="2" t="s">
        <v>119</v>
      </c>
      <c r="C17" s="42">
        <v>3800000</v>
      </c>
      <c r="D17" s="11"/>
      <c r="E17" s="11"/>
      <c r="F17" s="11"/>
      <c r="G17" s="11"/>
      <c r="H17" s="11">
        <f>SUM(C17:G17)</f>
        <v>3800000</v>
      </c>
      <c r="I17" s="16"/>
      <c r="J17" s="16" t="s">
        <v>119</v>
      </c>
      <c r="K17" s="17">
        <f>SUM(H17:H18)</f>
        <v>7600000</v>
      </c>
    </row>
    <row r="18" spans="1:11">
      <c r="A18" s="2" t="s">
        <v>183</v>
      </c>
      <c r="B18" s="2" t="s">
        <v>119</v>
      </c>
      <c r="C18" s="11">
        <v>3800000</v>
      </c>
      <c r="D18" s="11"/>
      <c r="E18" s="11"/>
      <c r="F18" s="11"/>
      <c r="G18" s="11"/>
      <c r="H18" s="11">
        <f>SUM(C18:G18)</f>
        <v>3800000</v>
      </c>
      <c r="I18" s="16"/>
      <c r="J18" s="16"/>
      <c r="K18" s="17"/>
    </row>
    <row r="19" spans="1:11">
      <c r="A19" s="4" t="s">
        <v>28</v>
      </c>
      <c r="B19" s="6"/>
      <c r="C19" s="66">
        <f>SUM(C20:C21)</f>
        <v>5000000</v>
      </c>
      <c r="D19" s="66">
        <f t="shared" ref="D19:H19" si="3">SUM(D20:D21)</f>
        <v>1500000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6500000</v>
      </c>
      <c r="I19" s="16"/>
      <c r="J19" s="16"/>
      <c r="K19" s="17"/>
    </row>
    <row r="20" spans="1:11">
      <c r="A20" s="63" t="s">
        <v>109</v>
      </c>
      <c r="B20" s="23" t="s">
        <v>119</v>
      </c>
      <c r="C20" s="43"/>
      <c r="D20" s="43">
        <v>1500000</v>
      </c>
      <c r="E20" s="43"/>
      <c r="F20" s="43"/>
      <c r="G20" s="43"/>
      <c r="H20" s="43">
        <f>SUM(C20:G20)</f>
        <v>1500000</v>
      </c>
      <c r="I20" s="16"/>
      <c r="J20" s="16"/>
      <c r="K20" s="17"/>
    </row>
    <row r="21" spans="1:11">
      <c r="A21" s="2" t="s">
        <v>184</v>
      </c>
      <c r="B21" s="2" t="s">
        <v>100</v>
      </c>
      <c r="C21" s="43">
        <v>5000000</v>
      </c>
      <c r="D21" s="43"/>
      <c r="E21" s="43"/>
      <c r="F21" s="43"/>
      <c r="G21" s="43"/>
      <c r="H21" s="43">
        <f>SUM(C21:G21)</f>
        <v>5000000</v>
      </c>
      <c r="I21" s="16"/>
      <c r="J21" s="16"/>
      <c r="K21" s="17"/>
    </row>
    <row r="22" spans="1:11">
      <c r="A22" s="4" t="s">
        <v>31</v>
      </c>
      <c r="B22" s="6"/>
      <c r="C22" s="66">
        <f>SUM(C23)</f>
        <v>3819000</v>
      </c>
      <c r="D22" s="66">
        <f t="shared" ref="D22:H22" si="4">SUM(D23)</f>
        <v>0</v>
      </c>
      <c r="E22" s="66">
        <f t="shared" si="4"/>
        <v>0</v>
      </c>
      <c r="F22" s="66">
        <f t="shared" si="4"/>
        <v>0</v>
      </c>
      <c r="G22" s="66">
        <f t="shared" si="4"/>
        <v>0</v>
      </c>
      <c r="H22" s="66">
        <f t="shared" si="4"/>
        <v>3819000</v>
      </c>
      <c r="I22" s="16"/>
      <c r="J22" s="16"/>
      <c r="K22" s="17"/>
    </row>
    <row r="23" spans="1:11">
      <c r="A23" s="2" t="s">
        <v>109</v>
      </c>
      <c r="B23" s="2" t="s">
        <v>119</v>
      </c>
      <c r="C23" s="11">
        <v>3819000</v>
      </c>
      <c r="D23" s="11"/>
      <c r="E23" s="11"/>
      <c r="F23" s="11"/>
      <c r="G23" s="11"/>
      <c r="H23" s="11">
        <f>SUM(C23:G23)</f>
        <v>3819000</v>
      </c>
      <c r="I23" s="16"/>
      <c r="J23" s="16"/>
      <c r="K23" s="17"/>
    </row>
    <row r="24" spans="1:11">
      <c r="A24" s="4" t="s">
        <v>39</v>
      </c>
      <c r="B24" s="4"/>
      <c r="C24" s="69">
        <f>C25</f>
        <v>48241500</v>
      </c>
      <c r="D24" s="69">
        <f t="shared" ref="D24:H24" si="5">D25</f>
        <v>0</v>
      </c>
      <c r="E24" s="69">
        <f t="shared" si="5"/>
        <v>0</v>
      </c>
      <c r="F24" s="69">
        <f t="shared" si="5"/>
        <v>0</v>
      </c>
      <c r="G24" s="69">
        <f t="shared" si="5"/>
        <v>0</v>
      </c>
      <c r="H24" s="69">
        <f t="shared" si="5"/>
        <v>48241500</v>
      </c>
      <c r="I24" s="16"/>
      <c r="J24" s="16"/>
      <c r="K24" s="17"/>
    </row>
    <row r="25" spans="1:11">
      <c r="A25" s="2" t="s">
        <v>185</v>
      </c>
      <c r="B25" s="2" t="s">
        <v>119</v>
      </c>
      <c r="C25" s="11">
        <v>48241500</v>
      </c>
      <c r="D25" s="11"/>
      <c r="E25" s="11"/>
      <c r="F25" s="11"/>
      <c r="G25" s="11"/>
      <c r="H25" s="11">
        <f>SUM(C25:G25)</f>
        <v>48241500</v>
      </c>
      <c r="K25" s="1"/>
    </row>
    <row r="26" spans="1:11">
      <c r="A26" s="4" t="s">
        <v>48</v>
      </c>
      <c r="B26" s="6"/>
      <c r="C26" s="39">
        <f>SUM(C27:C28)</f>
        <v>3819000</v>
      </c>
      <c r="D26" s="39">
        <f t="shared" ref="D26:H26" si="6">SUM(D27:D28)</f>
        <v>3819000</v>
      </c>
      <c r="E26" s="39">
        <f t="shared" si="6"/>
        <v>0</v>
      </c>
      <c r="F26" s="39">
        <f t="shared" si="6"/>
        <v>0</v>
      </c>
      <c r="G26" s="39">
        <f t="shared" si="6"/>
        <v>0</v>
      </c>
      <c r="H26" s="39">
        <f t="shared" si="6"/>
        <v>7638000</v>
      </c>
      <c r="I26" s="50"/>
      <c r="J26" s="50"/>
      <c r="K26" s="50"/>
    </row>
    <row r="27" spans="1:11" s="62" customFormat="1">
      <c r="A27" s="2" t="s">
        <v>186</v>
      </c>
      <c r="B27" s="2" t="s">
        <v>119</v>
      </c>
      <c r="C27" s="43">
        <v>3819000</v>
      </c>
      <c r="D27" s="43"/>
      <c r="E27" s="43"/>
      <c r="F27" s="43"/>
      <c r="G27" s="43"/>
      <c r="H27" s="43">
        <f>SUM(C27:G27)</f>
        <v>3819000</v>
      </c>
      <c r="K27" s="16"/>
    </row>
    <row r="28" spans="1:11" s="62" customFormat="1">
      <c r="A28" s="2" t="s">
        <v>187</v>
      </c>
      <c r="B28" s="2" t="s">
        <v>119</v>
      </c>
      <c r="C28" s="82"/>
      <c r="D28" s="43">
        <v>3819000</v>
      </c>
      <c r="E28" s="82"/>
      <c r="F28" s="82"/>
      <c r="G28" s="82"/>
      <c r="H28" s="43">
        <f>SUM(C28:G28)</f>
        <v>3819000</v>
      </c>
      <c r="I28" s="30"/>
      <c r="J28" s="30"/>
      <c r="K28" s="16"/>
    </row>
    <row r="29" spans="1:11">
      <c r="A29" s="4" t="s">
        <v>65</v>
      </c>
      <c r="B29" s="6"/>
      <c r="C29" s="37">
        <f>C30</f>
        <v>3819000</v>
      </c>
      <c r="D29" s="37">
        <f t="shared" ref="D29:H29" si="7">D30</f>
        <v>0</v>
      </c>
      <c r="E29" s="37">
        <f t="shared" si="7"/>
        <v>0</v>
      </c>
      <c r="F29" s="37">
        <f t="shared" si="7"/>
        <v>0</v>
      </c>
      <c r="G29" s="37">
        <f t="shared" si="7"/>
        <v>0</v>
      </c>
      <c r="H29" s="37">
        <f t="shared" si="7"/>
        <v>3819000</v>
      </c>
      <c r="I29" s="31"/>
      <c r="J29" s="47"/>
      <c r="K29" s="17"/>
    </row>
    <row r="30" spans="1:11">
      <c r="A30" s="2" t="s">
        <v>109</v>
      </c>
      <c r="B30" s="2" t="s">
        <v>119</v>
      </c>
      <c r="C30" s="43">
        <v>3819000</v>
      </c>
      <c r="D30" s="43"/>
      <c r="E30" s="43"/>
      <c r="F30" s="43"/>
      <c r="G30" s="43"/>
      <c r="H30" s="43">
        <f>SUM(C30:G30)</f>
        <v>3819000</v>
      </c>
      <c r="I30" s="16"/>
      <c r="J30" s="16"/>
      <c r="K30" s="16"/>
    </row>
    <row r="31" spans="1:11">
      <c r="A31" s="4" t="s">
        <v>55</v>
      </c>
      <c r="B31" s="6"/>
      <c r="C31" s="39">
        <f>SUM(C32:C39)</f>
        <v>21185540</v>
      </c>
      <c r="D31" s="39">
        <f>SUM(D32:D38)</f>
        <v>0</v>
      </c>
      <c r="E31" s="39">
        <f>SUM(E32:E38)</f>
        <v>0</v>
      </c>
      <c r="F31" s="39">
        <f>SUM(F32:F38)</f>
        <v>0</v>
      </c>
      <c r="G31" s="39">
        <f>SUM(G32:G38)</f>
        <v>0</v>
      </c>
      <c r="H31" s="39">
        <f>SUM(H32:H39)</f>
        <v>21185540</v>
      </c>
      <c r="I31" s="50"/>
      <c r="J31" s="50"/>
      <c r="K31" s="51"/>
    </row>
    <row r="32" spans="1:11">
      <c r="A32" s="2" t="s">
        <v>188</v>
      </c>
      <c r="B32" s="2" t="s">
        <v>119</v>
      </c>
      <c r="C32" s="11">
        <v>8087300</v>
      </c>
      <c r="D32" s="11"/>
      <c r="E32" s="11"/>
      <c r="F32" s="11"/>
      <c r="G32" s="11"/>
      <c r="H32" s="11">
        <f>SUM(C32:G32)</f>
        <v>8087300</v>
      </c>
      <c r="I32" s="50"/>
      <c r="J32" s="50"/>
      <c r="K32" s="51"/>
    </row>
    <row r="33" spans="1:12">
      <c r="A33" s="2" t="s">
        <v>189</v>
      </c>
      <c r="B33" s="2" t="s">
        <v>119</v>
      </c>
      <c r="C33" s="11">
        <v>3053450</v>
      </c>
      <c r="D33" s="11"/>
      <c r="E33" s="11"/>
      <c r="F33" s="11"/>
      <c r="G33" s="11"/>
      <c r="H33" s="11">
        <f t="shared" ref="H33:H37" si="8">SUM(C33:G33)</f>
        <v>3053450</v>
      </c>
      <c r="I33" s="50"/>
      <c r="J33" s="50"/>
      <c r="K33" s="50"/>
    </row>
    <row r="34" spans="1:12">
      <c r="A34" s="2" t="s">
        <v>190</v>
      </c>
      <c r="B34" s="2" t="s">
        <v>119</v>
      </c>
      <c r="C34" s="11">
        <v>1560550</v>
      </c>
      <c r="D34" s="11"/>
      <c r="E34" s="11"/>
      <c r="F34" s="11"/>
      <c r="G34" s="11"/>
      <c r="H34" s="11">
        <f t="shared" si="8"/>
        <v>1560550</v>
      </c>
      <c r="K34" s="1"/>
    </row>
    <row r="35" spans="1:12">
      <c r="A35" s="2" t="s">
        <v>191</v>
      </c>
      <c r="B35" s="2" t="s">
        <v>119</v>
      </c>
      <c r="C35" s="11">
        <v>1143800</v>
      </c>
      <c r="D35" s="11"/>
      <c r="E35" s="11"/>
      <c r="F35" s="11"/>
      <c r="G35" s="11"/>
      <c r="H35" s="11">
        <f t="shared" si="8"/>
        <v>1143800</v>
      </c>
      <c r="K35" s="1"/>
    </row>
    <row r="36" spans="1:12">
      <c r="A36" s="2" t="s">
        <v>192</v>
      </c>
      <c r="B36" s="2" t="s">
        <v>119</v>
      </c>
      <c r="C36" s="11">
        <v>1143800</v>
      </c>
      <c r="D36" s="11"/>
      <c r="E36" s="11"/>
      <c r="F36" s="11"/>
      <c r="G36" s="11"/>
      <c r="H36" s="11">
        <f t="shared" si="8"/>
        <v>1143800</v>
      </c>
      <c r="K36" s="1"/>
    </row>
    <row r="37" spans="1:12">
      <c r="A37" s="2" t="s">
        <v>193</v>
      </c>
      <c r="B37" s="2" t="s">
        <v>119</v>
      </c>
      <c r="C37" s="11">
        <v>1867080</v>
      </c>
      <c r="D37" s="11"/>
      <c r="E37" s="11"/>
      <c r="F37" s="11"/>
      <c r="G37" s="11"/>
      <c r="H37" s="11">
        <f t="shared" si="8"/>
        <v>1867080</v>
      </c>
    </row>
    <row r="38" spans="1:12">
      <c r="A38" s="2" t="s">
        <v>194</v>
      </c>
      <c r="B38" s="2" t="s">
        <v>119</v>
      </c>
      <c r="C38" s="11">
        <v>1550880</v>
      </c>
      <c r="D38" s="11"/>
      <c r="E38" s="11"/>
      <c r="F38" s="11"/>
      <c r="G38" s="11"/>
      <c r="H38" s="11">
        <f>SUM(C38:G38)</f>
        <v>1550880</v>
      </c>
    </row>
    <row r="39" spans="1:12">
      <c r="A39" s="2" t="s">
        <v>195</v>
      </c>
      <c r="B39" s="2" t="s">
        <v>119</v>
      </c>
      <c r="C39" s="11">
        <v>2778680</v>
      </c>
      <c r="D39" s="11"/>
      <c r="E39" s="11"/>
      <c r="F39" s="11"/>
      <c r="G39" s="11"/>
      <c r="H39" s="11">
        <f>SUM(C39:G39)</f>
        <v>2778680</v>
      </c>
    </row>
    <row r="40" spans="1:12">
      <c r="K40" s="1"/>
    </row>
    <row r="41" spans="1:12">
      <c r="K41" s="30"/>
      <c r="L41" s="30"/>
    </row>
    <row r="42" spans="1:12">
      <c r="K42" s="31"/>
      <c r="L42" s="31"/>
    </row>
    <row r="43" spans="1:12">
      <c r="A43" s="50"/>
      <c r="B43" s="50"/>
      <c r="C43" s="51"/>
      <c r="D43" s="51"/>
      <c r="E43" s="51"/>
      <c r="F43" s="51"/>
      <c r="G43" s="51"/>
      <c r="H43" s="51"/>
      <c r="K43" s="1"/>
    </row>
    <row r="44" spans="1:12">
      <c r="K44" s="1"/>
    </row>
    <row r="45" spans="1:12">
      <c r="K45" s="1"/>
    </row>
    <row r="46" spans="1:12">
      <c r="K46" s="1"/>
    </row>
    <row r="47" spans="1:12">
      <c r="K47" s="1"/>
    </row>
    <row r="48" spans="1:12">
      <c r="K48" s="1"/>
    </row>
    <row r="49" spans="9:11">
      <c r="K49" s="1"/>
    </row>
    <row r="50" spans="9:11">
      <c r="I50" s="16"/>
      <c r="J50" s="16"/>
      <c r="K50" s="17"/>
    </row>
    <row r="51" spans="9:11">
      <c r="I51" s="16"/>
      <c r="J51" s="16"/>
      <c r="K51" s="17"/>
    </row>
    <row r="52" spans="9:11">
      <c r="K52" s="1"/>
    </row>
    <row r="53" spans="9:11">
      <c r="K53" s="1"/>
    </row>
    <row r="54" spans="9:11">
      <c r="I54" s="16"/>
      <c r="J54" s="16"/>
      <c r="K54" s="17"/>
    </row>
    <row r="55" spans="9:11">
      <c r="I55" s="16"/>
      <c r="J55" s="16"/>
      <c r="K55" s="17"/>
    </row>
  </sheetData>
  <mergeCells count="7">
    <mergeCell ref="A1:H1"/>
    <mergeCell ref="A4:C4"/>
    <mergeCell ref="A5:C5"/>
    <mergeCell ref="A6:C6"/>
    <mergeCell ref="A9:A10"/>
    <mergeCell ref="B9:B10"/>
    <mergeCell ref="C9:H9"/>
  </mergeCells>
  <pageMargins left="0.4" right="0.24" top="0.36" bottom="0.4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0"/>
  <sheetViews>
    <sheetView topLeftCell="A18" zoomScaleNormal="100" workbookViewId="0">
      <selection activeCell="D29" sqref="D29"/>
    </sheetView>
  </sheetViews>
  <sheetFormatPr defaultRowHeight="18.75"/>
  <cols>
    <col min="1" max="1" width="17.625" customWidth="1"/>
    <col min="2" max="2" width="7.375" customWidth="1"/>
    <col min="3" max="4" width="9.125" customWidth="1"/>
    <col min="5" max="5" width="9.125" style="1" customWidth="1"/>
    <col min="6" max="8" width="9.125" customWidth="1"/>
    <col min="9" max="9" width="5.875" customWidth="1"/>
  </cols>
  <sheetData>
    <row r="1" spans="1:10" ht="23.25">
      <c r="A1" s="156" t="s">
        <v>75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9.75" customHeight="1">
      <c r="A2" s="20"/>
      <c r="B2" s="20"/>
    </row>
    <row r="3" spans="1:10" ht="21" customHeight="1">
      <c r="A3" s="7" t="s">
        <v>82</v>
      </c>
      <c r="B3" s="7"/>
      <c r="C3" s="25">
        <v>397</v>
      </c>
      <c r="D3" s="44"/>
      <c r="E3" s="30"/>
      <c r="F3" s="30"/>
      <c r="G3" s="31"/>
      <c r="H3" s="31"/>
      <c r="I3" s="31"/>
      <c r="J3" s="31"/>
    </row>
    <row r="4" spans="1:10">
      <c r="A4" s="34" t="s">
        <v>2</v>
      </c>
      <c r="B4" s="32"/>
      <c r="C4" s="6">
        <f>H11+H14+H19+H25+H28+H33+H37</f>
        <v>292</v>
      </c>
      <c r="D4" s="44"/>
      <c r="E4" s="30"/>
      <c r="F4" s="30"/>
      <c r="G4" s="30"/>
      <c r="H4" s="30"/>
      <c r="I4" s="30"/>
      <c r="J4" s="30"/>
    </row>
    <row r="5" spans="1:10">
      <c r="A5" s="34" t="s">
        <v>198</v>
      </c>
      <c r="B5" s="32"/>
      <c r="C5" s="25">
        <f>C3-C4</f>
        <v>105</v>
      </c>
      <c r="D5" s="30"/>
      <c r="E5"/>
      <c r="F5" s="31"/>
      <c r="G5" s="31"/>
      <c r="H5" s="31"/>
      <c r="I5" s="31"/>
    </row>
    <row r="6" spans="1:10">
      <c r="A6" s="165" t="s">
        <v>197</v>
      </c>
      <c r="B6" s="166"/>
      <c r="C6" s="29">
        <f>C5/C3*100</f>
        <v>26.448362720403022</v>
      </c>
      <c r="D6" s="30"/>
      <c r="E6"/>
      <c r="F6" s="31"/>
      <c r="G6" s="31"/>
      <c r="H6" s="31"/>
      <c r="I6" s="31"/>
    </row>
    <row r="7" spans="1:10">
      <c r="C7" s="30"/>
      <c r="E7" s="31"/>
      <c r="F7" s="31"/>
      <c r="G7" s="31"/>
      <c r="H7" s="31"/>
      <c r="I7" s="31"/>
    </row>
    <row r="8" spans="1:10" ht="22.5" customHeight="1">
      <c r="A8" s="33" t="s">
        <v>81</v>
      </c>
      <c r="B8" s="33"/>
      <c r="C8" s="33"/>
      <c r="D8" s="33"/>
      <c r="E8" s="33"/>
      <c r="F8" s="33"/>
      <c r="G8" s="33"/>
    </row>
    <row r="9" spans="1:10" ht="22.5" customHeight="1">
      <c r="A9" s="160" t="s">
        <v>69</v>
      </c>
      <c r="B9" s="160" t="s">
        <v>85</v>
      </c>
      <c r="C9" s="167" t="s">
        <v>319</v>
      </c>
      <c r="D9" s="167"/>
      <c r="E9" s="167"/>
      <c r="F9" s="167"/>
      <c r="G9" s="167"/>
      <c r="H9" s="167"/>
    </row>
    <row r="10" spans="1:10" ht="23.25" customHeight="1">
      <c r="A10" s="161"/>
      <c r="B10" s="161"/>
      <c r="C10" s="10" t="s">
        <v>305</v>
      </c>
      <c r="D10" s="10" t="s">
        <v>306</v>
      </c>
      <c r="E10" s="10" t="s">
        <v>307</v>
      </c>
      <c r="F10" s="10" t="s">
        <v>308</v>
      </c>
      <c r="G10" s="10" t="s">
        <v>309</v>
      </c>
      <c r="H10" s="10" t="s">
        <v>12</v>
      </c>
    </row>
    <row r="11" spans="1:10">
      <c r="A11" s="21" t="s">
        <v>7</v>
      </c>
      <c r="B11" s="21"/>
      <c r="C11" s="22">
        <f>SUM(C12:C13)</f>
        <v>0</v>
      </c>
      <c r="D11" s="134">
        <f t="shared" ref="D11:H11" si="0">SUM(D12:D13)</f>
        <v>0</v>
      </c>
      <c r="E11" s="134">
        <f t="shared" si="0"/>
        <v>0</v>
      </c>
      <c r="F11" s="22">
        <f t="shared" si="0"/>
        <v>9</v>
      </c>
      <c r="G11" s="22">
        <f t="shared" si="0"/>
        <v>0</v>
      </c>
      <c r="H11" s="22">
        <f t="shared" si="0"/>
        <v>9</v>
      </c>
    </row>
    <row r="12" spans="1:10" s="116" customFormat="1">
      <c r="A12" s="76" t="s">
        <v>79</v>
      </c>
      <c r="B12" s="76" t="s">
        <v>70</v>
      </c>
      <c r="C12" s="27"/>
      <c r="D12" s="133"/>
      <c r="E12" s="135"/>
      <c r="F12" s="27">
        <v>8</v>
      </c>
      <c r="G12" s="127"/>
      <c r="H12" s="127">
        <f>SUM(C12:G12)</f>
        <v>8</v>
      </c>
    </row>
    <row r="13" spans="1:10">
      <c r="A13" s="26" t="s">
        <v>77</v>
      </c>
      <c r="B13" s="26" t="s">
        <v>67</v>
      </c>
      <c r="C13" s="27"/>
      <c r="D13" s="133"/>
      <c r="E13" s="136"/>
      <c r="F13" s="27">
        <v>1</v>
      </c>
      <c r="G13" s="127"/>
      <c r="H13" s="127">
        <f>SUM(C13:G13)</f>
        <v>1</v>
      </c>
    </row>
    <row r="14" spans="1:10">
      <c r="A14" s="4" t="s">
        <v>16</v>
      </c>
      <c r="B14" s="6"/>
      <c r="C14" s="5">
        <f>SUM(C15:C18)</f>
        <v>12</v>
      </c>
      <c r="D14" s="137">
        <f t="shared" ref="D14:H14" si="1">SUM(D15:D18)</f>
        <v>6</v>
      </c>
      <c r="E14" s="137">
        <f t="shared" si="1"/>
        <v>18</v>
      </c>
      <c r="F14" s="5">
        <f t="shared" si="1"/>
        <v>4</v>
      </c>
      <c r="G14" s="5">
        <f t="shared" si="1"/>
        <v>3</v>
      </c>
      <c r="H14" s="5">
        <f t="shared" si="1"/>
        <v>43</v>
      </c>
    </row>
    <row r="15" spans="1:10">
      <c r="A15" s="2" t="s">
        <v>30</v>
      </c>
      <c r="B15" s="2" t="s">
        <v>70</v>
      </c>
      <c r="C15" s="53">
        <v>12</v>
      </c>
      <c r="D15" s="133"/>
      <c r="E15" s="136">
        <v>12</v>
      </c>
      <c r="F15" s="53"/>
      <c r="G15" s="127"/>
      <c r="H15" s="53">
        <f>SUM(C15:G15)</f>
        <v>24</v>
      </c>
    </row>
    <row r="16" spans="1:10">
      <c r="A16" s="2" t="s">
        <v>8</v>
      </c>
      <c r="B16" s="2" t="s">
        <v>67</v>
      </c>
      <c r="C16" s="53"/>
      <c r="D16" s="133">
        <v>4</v>
      </c>
      <c r="E16" s="136">
        <v>4</v>
      </c>
      <c r="F16" s="53"/>
      <c r="G16" s="127"/>
      <c r="H16" s="53">
        <f t="shared" ref="H16:H18" si="2">SUM(C16:G16)</f>
        <v>8</v>
      </c>
    </row>
    <row r="17" spans="1:8">
      <c r="A17" s="2" t="s">
        <v>9</v>
      </c>
      <c r="B17" s="2" t="s">
        <v>73</v>
      </c>
      <c r="C17" s="53"/>
      <c r="D17" s="133">
        <v>2</v>
      </c>
      <c r="E17" s="136">
        <v>2</v>
      </c>
      <c r="F17" s="53"/>
      <c r="G17" s="127">
        <v>3</v>
      </c>
      <c r="H17" s="53">
        <f t="shared" si="2"/>
        <v>7</v>
      </c>
    </row>
    <row r="18" spans="1:8">
      <c r="A18" s="2" t="s">
        <v>76</v>
      </c>
      <c r="B18" s="2" t="s">
        <v>67</v>
      </c>
      <c r="C18" s="53"/>
      <c r="D18" s="133"/>
      <c r="E18" s="136"/>
      <c r="F18" s="53">
        <v>4</v>
      </c>
      <c r="G18" s="127"/>
      <c r="H18" s="53">
        <f t="shared" si="2"/>
        <v>4</v>
      </c>
    </row>
    <row r="19" spans="1:8">
      <c r="A19" s="4" t="s">
        <v>28</v>
      </c>
      <c r="B19" s="6"/>
      <c r="C19" s="5">
        <f>SUM(C20:C24)</f>
        <v>26</v>
      </c>
      <c r="D19" s="5">
        <f t="shared" ref="D19:H19" si="3">SUM(D20:D24)</f>
        <v>6</v>
      </c>
      <c r="E19" s="5">
        <f t="shared" si="3"/>
        <v>20</v>
      </c>
      <c r="F19" s="5">
        <f t="shared" si="3"/>
        <v>6</v>
      </c>
      <c r="G19" s="5">
        <f t="shared" si="3"/>
        <v>9</v>
      </c>
      <c r="H19" s="5">
        <f t="shared" si="3"/>
        <v>67</v>
      </c>
    </row>
    <row r="20" spans="1:8">
      <c r="A20" s="2" t="s">
        <v>17</v>
      </c>
      <c r="B20" s="2" t="s">
        <v>70</v>
      </c>
      <c r="C20" s="53">
        <v>16</v>
      </c>
      <c r="D20" s="133">
        <v>4</v>
      </c>
      <c r="E20" s="136"/>
      <c r="F20" s="53"/>
      <c r="G20" s="127"/>
      <c r="H20" s="53">
        <f>SUM(C20:G20)</f>
        <v>20</v>
      </c>
    </row>
    <row r="21" spans="1:8">
      <c r="A21" s="2" t="s">
        <v>18</v>
      </c>
      <c r="B21" s="2" t="s">
        <v>71</v>
      </c>
      <c r="C21" s="53">
        <v>6</v>
      </c>
      <c r="D21" s="133">
        <v>2</v>
      </c>
      <c r="E21" s="136">
        <v>14</v>
      </c>
      <c r="F21" s="53"/>
      <c r="G21" s="127"/>
      <c r="H21" s="53">
        <f t="shared" ref="H21:H24" si="4">SUM(C21:G21)</f>
        <v>22</v>
      </c>
    </row>
    <row r="22" spans="1:8">
      <c r="A22" s="2" t="s">
        <v>19</v>
      </c>
      <c r="B22" s="2" t="s">
        <v>73</v>
      </c>
      <c r="C22" s="53">
        <v>4</v>
      </c>
      <c r="D22" s="133"/>
      <c r="E22" s="136">
        <v>2</v>
      </c>
      <c r="F22" s="53">
        <v>2</v>
      </c>
      <c r="G22" s="127"/>
      <c r="H22" s="53">
        <f t="shared" si="4"/>
        <v>8</v>
      </c>
    </row>
    <row r="23" spans="1:8">
      <c r="A23" s="2" t="s">
        <v>20</v>
      </c>
      <c r="B23" s="2" t="s">
        <v>73</v>
      </c>
      <c r="C23" s="53"/>
      <c r="D23" s="133"/>
      <c r="E23" s="136">
        <v>4</v>
      </c>
      <c r="F23" s="53">
        <v>4</v>
      </c>
      <c r="G23" s="127">
        <v>4</v>
      </c>
      <c r="H23" s="53">
        <f t="shared" si="4"/>
        <v>12</v>
      </c>
    </row>
    <row r="24" spans="1:8">
      <c r="A24" s="2" t="s">
        <v>21</v>
      </c>
      <c r="B24" s="2" t="s">
        <v>73</v>
      </c>
      <c r="C24" s="53"/>
      <c r="D24" s="133"/>
      <c r="E24" s="136"/>
      <c r="F24" s="53"/>
      <c r="G24" s="127">
        <v>5</v>
      </c>
      <c r="H24" s="53">
        <f t="shared" si="4"/>
        <v>5</v>
      </c>
    </row>
    <row r="25" spans="1:8">
      <c r="A25" s="4" t="s">
        <v>31</v>
      </c>
      <c r="B25" s="6"/>
      <c r="C25" s="5">
        <f>SUM(C26:C27)</f>
        <v>12</v>
      </c>
      <c r="D25" s="5">
        <f t="shared" ref="D25:H25" si="5">SUM(D26:D27)</f>
        <v>12</v>
      </c>
      <c r="E25" s="5">
        <f t="shared" si="5"/>
        <v>12</v>
      </c>
      <c r="F25" s="5">
        <f t="shared" si="5"/>
        <v>12</v>
      </c>
      <c r="G25" s="5">
        <f t="shared" si="5"/>
        <v>8</v>
      </c>
      <c r="H25" s="5">
        <f t="shared" si="5"/>
        <v>56</v>
      </c>
    </row>
    <row r="26" spans="1:8">
      <c r="A26" s="2" t="s">
        <v>32</v>
      </c>
      <c r="B26" s="2" t="s">
        <v>70</v>
      </c>
      <c r="C26" s="53">
        <v>8</v>
      </c>
      <c r="D26" s="53">
        <v>8</v>
      </c>
      <c r="E26" s="53">
        <v>8</v>
      </c>
      <c r="F26" s="53">
        <v>8</v>
      </c>
      <c r="G26" s="53">
        <v>8</v>
      </c>
      <c r="H26" s="53">
        <f>SUM(C26:G26)</f>
        <v>40</v>
      </c>
    </row>
    <row r="27" spans="1:8">
      <c r="A27" s="2" t="s">
        <v>33</v>
      </c>
      <c r="B27" s="2" t="s">
        <v>72</v>
      </c>
      <c r="C27" s="53">
        <v>4</v>
      </c>
      <c r="D27" s="53">
        <v>4</v>
      </c>
      <c r="E27" s="53">
        <v>4</v>
      </c>
      <c r="F27" s="53">
        <v>4</v>
      </c>
      <c r="G27" s="53"/>
      <c r="H27" s="53">
        <f>SUM(C27:G27)</f>
        <v>16</v>
      </c>
    </row>
    <row r="28" spans="1:8">
      <c r="A28" s="4" t="s">
        <v>39</v>
      </c>
      <c r="B28" s="4"/>
      <c r="C28" s="5">
        <f>SUM(C29:C32)</f>
        <v>41</v>
      </c>
      <c r="D28" s="5">
        <f t="shared" ref="D28:H28" si="6">SUM(D29:D32)</f>
        <v>4</v>
      </c>
      <c r="E28" s="5">
        <f t="shared" si="6"/>
        <v>12</v>
      </c>
      <c r="F28" s="5">
        <f t="shared" si="6"/>
        <v>0</v>
      </c>
      <c r="G28" s="5">
        <f t="shared" si="6"/>
        <v>0</v>
      </c>
      <c r="H28" s="5">
        <f t="shared" si="6"/>
        <v>57</v>
      </c>
    </row>
    <row r="29" spans="1:8">
      <c r="A29" s="2" t="s">
        <v>40</v>
      </c>
      <c r="B29" s="2" t="s">
        <v>72</v>
      </c>
      <c r="C29" s="53"/>
      <c r="D29" s="133"/>
      <c r="E29" s="136">
        <v>4</v>
      </c>
      <c r="F29" s="53"/>
      <c r="G29" s="127"/>
      <c r="H29" s="53">
        <f>SUM(C29:G29)</f>
        <v>4</v>
      </c>
    </row>
    <row r="30" spans="1:8">
      <c r="A30" s="2" t="s">
        <v>41</v>
      </c>
      <c r="B30" s="2" t="s">
        <v>72</v>
      </c>
      <c r="C30" s="53">
        <v>4</v>
      </c>
      <c r="D30" s="133"/>
      <c r="E30" s="136">
        <v>8</v>
      </c>
      <c r="F30" s="53"/>
      <c r="G30" s="127"/>
      <c r="H30" s="53">
        <f t="shared" ref="H30:H32" si="7">SUM(C30:G30)</f>
        <v>12</v>
      </c>
    </row>
    <row r="31" spans="1:8">
      <c r="A31" s="2" t="s">
        <v>46</v>
      </c>
      <c r="B31" s="2" t="s">
        <v>67</v>
      </c>
      <c r="C31" s="53">
        <v>4</v>
      </c>
      <c r="D31" s="133">
        <v>4</v>
      </c>
      <c r="E31" s="136"/>
      <c r="F31" s="53"/>
      <c r="G31" s="127"/>
      <c r="H31" s="53">
        <f t="shared" si="7"/>
        <v>8</v>
      </c>
    </row>
    <row r="32" spans="1:8">
      <c r="A32" s="2" t="s">
        <v>47</v>
      </c>
      <c r="B32" s="2" t="s">
        <v>70</v>
      </c>
      <c r="C32" s="53">
        <v>33</v>
      </c>
      <c r="D32" s="133"/>
      <c r="E32" s="136"/>
      <c r="F32" s="53"/>
      <c r="G32" s="127"/>
      <c r="H32" s="53">
        <f t="shared" si="7"/>
        <v>33</v>
      </c>
    </row>
    <row r="33" spans="1:8">
      <c r="A33" s="4" t="s">
        <v>48</v>
      </c>
      <c r="B33" s="6"/>
      <c r="C33" s="5">
        <f>SUM(C34:C36)</f>
        <v>8</v>
      </c>
      <c r="D33" s="5">
        <f t="shared" ref="D33:H33" si="8">SUM(D34:D36)</f>
        <v>6</v>
      </c>
      <c r="E33" s="5">
        <f t="shared" si="8"/>
        <v>6</v>
      </c>
      <c r="F33" s="5">
        <f t="shared" si="8"/>
        <v>17</v>
      </c>
      <c r="G33" s="5">
        <f t="shared" si="8"/>
        <v>5</v>
      </c>
      <c r="H33" s="5">
        <f t="shared" si="8"/>
        <v>42</v>
      </c>
    </row>
    <row r="34" spans="1:8">
      <c r="A34" s="2" t="s">
        <v>49</v>
      </c>
      <c r="B34" s="2" t="s">
        <v>70</v>
      </c>
      <c r="C34" s="53">
        <v>4</v>
      </c>
      <c r="D34" s="133">
        <v>4</v>
      </c>
      <c r="E34" s="136">
        <v>4</v>
      </c>
      <c r="F34" s="53">
        <v>8</v>
      </c>
      <c r="G34" s="127"/>
      <c r="H34" s="53">
        <f>SUM(C34:G34)</f>
        <v>20</v>
      </c>
    </row>
    <row r="35" spans="1:8">
      <c r="A35" s="2" t="s">
        <v>50</v>
      </c>
      <c r="B35" s="2" t="s">
        <v>72</v>
      </c>
      <c r="C35" s="53">
        <v>4</v>
      </c>
      <c r="D35" s="133">
        <v>2</v>
      </c>
      <c r="E35" s="136">
        <v>2</v>
      </c>
      <c r="F35" s="53">
        <v>2</v>
      </c>
      <c r="G35" s="127">
        <v>5</v>
      </c>
      <c r="H35" s="53">
        <f t="shared" ref="H35:H36" si="9">SUM(C35:G35)</f>
        <v>15</v>
      </c>
    </row>
    <row r="36" spans="1:8">
      <c r="A36" s="2" t="s">
        <v>51</v>
      </c>
      <c r="B36" s="2" t="s">
        <v>73</v>
      </c>
      <c r="C36" s="53"/>
      <c r="D36" s="133"/>
      <c r="E36" s="136"/>
      <c r="F36" s="53">
        <v>7</v>
      </c>
      <c r="G36" s="127"/>
      <c r="H36" s="53">
        <f t="shared" si="9"/>
        <v>7</v>
      </c>
    </row>
    <row r="37" spans="1:8">
      <c r="A37" s="4" t="s">
        <v>55</v>
      </c>
      <c r="B37" s="6"/>
      <c r="C37" s="7">
        <f>SUM(C38:C39)</f>
        <v>2</v>
      </c>
      <c r="D37" s="7">
        <f t="shared" ref="D37:H37" si="10">SUM(D38:D39)</f>
        <v>0</v>
      </c>
      <c r="E37" s="7">
        <f t="shared" si="10"/>
        <v>16</v>
      </c>
      <c r="F37" s="7">
        <f t="shared" si="10"/>
        <v>0</v>
      </c>
      <c r="G37" s="7">
        <f t="shared" si="10"/>
        <v>0</v>
      </c>
      <c r="H37" s="7">
        <f t="shared" si="10"/>
        <v>18</v>
      </c>
    </row>
    <row r="38" spans="1:8">
      <c r="A38" s="2" t="s">
        <v>56</v>
      </c>
      <c r="B38" s="2" t="s">
        <v>71</v>
      </c>
      <c r="C38" s="2">
        <v>2</v>
      </c>
      <c r="D38" s="28"/>
      <c r="E38" s="2">
        <v>8</v>
      </c>
      <c r="F38" s="2"/>
      <c r="G38" s="23"/>
      <c r="H38" s="2">
        <f>SUM(C38:G38)</f>
        <v>10</v>
      </c>
    </row>
    <row r="39" spans="1:8">
      <c r="A39" s="2" t="s">
        <v>57</v>
      </c>
      <c r="B39" s="2" t="s">
        <v>72</v>
      </c>
      <c r="C39" s="2"/>
      <c r="D39" s="28"/>
      <c r="E39" s="2">
        <v>8</v>
      </c>
      <c r="F39" s="2"/>
      <c r="G39" s="23"/>
      <c r="H39" s="2">
        <f>SUM(C39:G39)</f>
        <v>8</v>
      </c>
    </row>
    <row r="40" spans="1:8">
      <c r="G40" s="84"/>
    </row>
  </sheetData>
  <mergeCells count="5">
    <mergeCell ref="A6:B6"/>
    <mergeCell ref="A1:J1"/>
    <mergeCell ref="A9:A10"/>
    <mergeCell ref="B9:B10"/>
    <mergeCell ref="C9:H9"/>
  </mergeCells>
  <pageMargins left="0.92" right="0.24" top="0.38" bottom="0.27" header="0.34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9"/>
  <sheetViews>
    <sheetView topLeftCell="A10" workbookViewId="0">
      <selection activeCell="J17" sqref="J17"/>
    </sheetView>
  </sheetViews>
  <sheetFormatPr defaultRowHeight="18.75"/>
  <cols>
    <col min="1" max="1" width="13.375" style="1" customWidth="1"/>
    <col min="2" max="2" width="7.75" style="1" customWidth="1"/>
    <col min="3" max="4" width="8.75" style="1" customWidth="1"/>
    <col min="5" max="5" width="9.125" style="1" customWidth="1"/>
    <col min="6" max="7" width="9" style="1" customWidth="1"/>
    <col min="8" max="8" width="8.75" style="1" customWidth="1"/>
    <col min="9" max="9" width="7.125" style="1" customWidth="1"/>
    <col min="10" max="16384" width="9" style="1"/>
  </cols>
  <sheetData>
    <row r="1" spans="1:10" ht="23.25">
      <c r="A1" s="156" t="s">
        <v>87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0.5" customHeight="1">
      <c r="A2" s="92"/>
      <c r="B2" s="92"/>
      <c r="C2" s="92"/>
      <c r="D2" s="92"/>
      <c r="E2" s="92"/>
    </row>
    <row r="3" spans="1:10">
      <c r="A3" s="162" t="s">
        <v>83</v>
      </c>
      <c r="B3" s="163"/>
      <c r="C3" s="40" t="s">
        <v>86</v>
      </c>
      <c r="D3" s="44"/>
      <c r="E3" s="30"/>
      <c r="F3" s="30"/>
      <c r="G3" s="31"/>
      <c r="H3" s="31"/>
      <c r="I3" s="31"/>
      <c r="J3" s="31"/>
    </row>
    <row r="4" spans="1:10">
      <c r="A4" s="162" t="s">
        <v>2</v>
      </c>
      <c r="B4" s="163"/>
      <c r="C4" s="40">
        <f>H11+H14+H17+H20+H23+H25+H27</f>
        <v>33</v>
      </c>
      <c r="D4" s="44"/>
      <c r="E4" s="30"/>
      <c r="F4" s="30"/>
      <c r="G4" s="30"/>
      <c r="H4" s="30"/>
      <c r="I4" s="30"/>
      <c r="J4" s="30"/>
    </row>
    <row r="5" spans="1:10">
      <c r="A5" s="162" t="s">
        <v>3</v>
      </c>
      <c r="B5" s="163"/>
      <c r="C5" s="40"/>
    </row>
    <row r="6" spans="1:10">
      <c r="A6" s="162" t="s">
        <v>4</v>
      </c>
      <c r="B6" s="163"/>
      <c r="C6" s="121"/>
    </row>
    <row r="8" spans="1:10">
      <c r="A8" s="1" t="s">
        <v>80</v>
      </c>
    </row>
    <row r="9" spans="1:10">
      <c r="A9" s="160" t="s">
        <v>69</v>
      </c>
      <c r="B9" s="160" t="s">
        <v>85</v>
      </c>
      <c r="C9" s="167" t="s">
        <v>319</v>
      </c>
      <c r="D9" s="167"/>
      <c r="E9" s="167"/>
      <c r="F9" s="167"/>
      <c r="G9" s="167"/>
      <c r="H9" s="167"/>
    </row>
    <row r="10" spans="1:10">
      <c r="A10" s="161"/>
      <c r="B10" s="161"/>
      <c r="C10" s="10" t="s">
        <v>305</v>
      </c>
      <c r="D10" s="10" t="s">
        <v>306</v>
      </c>
      <c r="E10" s="10" t="s">
        <v>307</v>
      </c>
      <c r="F10" s="10" t="s">
        <v>308</v>
      </c>
      <c r="G10" s="10" t="s">
        <v>309</v>
      </c>
      <c r="H10" s="10" t="s">
        <v>12</v>
      </c>
    </row>
    <row r="11" spans="1:10">
      <c r="A11" s="4" t="s">
        <v>7</v>
      </c>
      <c r="B11" s="4"/>
      <c r="C11" s="5">
        <f>SUM(C12:C13)</f>
        <v>0</v>
      </c>
      <c r="D11" s="5">
        <f t="shared" ref="D11:H11" si="0">SUM(D12:D13)</f>
        <v>3</v>
      </c>
      <c r="E11" s="5">
        <f t="shared" si="0"/>
        <v>2</v>
      </c>
      <c r="F11" s="5">
        <f t="shared" si="0"/>
        <v>0</v>
      </c>
      <c r="G11" s="5">
        <f t="shared" si="0"/>
        <v>0</v>
      </c>
      <c r="H11" s="5">
        <f t="shared" si="0"/>
        <v>5</v>
      </c>
    </row>
    <row r="12" spans="1:10">
      <c r="A12" s="2" t="s">
        <v>78</v>
      </c>
      <c r="B12" s="2" t="s">
        <v>67</v>
      </c>
      <c r="C12" s="3"/>
      <c r="D12" s="3"/>
      <c r="E12" s="3">
        <v>2</v>
      </c>
      <c r="F12" s="3"/>
      <c r="G12" s="2"/>
      <c r="H12" s="2">
        <f>SUM(C12:G12)</f>
        <v>2</v>
      </c>
    </row>
    <row r="13" spans="1:10">
      <c r="A13" s="2" t="s">
        <v>79</v>
      </c>
      <c r="B13" s="2" t="s">
        <v>70</v>
      </c>
      <c r="C13" s="3"/>
      <c r="D13" s="3">
        <v>3</v>
      </c>
      <c r="E13" s="3"/>
      <c r="F13" s="3"/>
      <c r="G13" s="2"/>
      <c r="H13" s="2">
        <f>SUM(C13:G13)</f>
        <v>3</v>
      </c>
    </row>
    <row r="14" spans="1:10">
      <c r="A14" s="4" t="s">
        <v>16</v>
      </c>
      <c r="B14" s="6"/>
      <c r="C14" s="7">
        <f>SUM(C15:C16)</f>
        <v>0</v>
      </c>
      <c r="D14" s="7">
        <f t="shared" ref="D14:H14" si="1">SUM(D15:D16)</f>
        <v>2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 t="shared" si="1"/>
        <v>2</v>
      </c>
    </row>
    <row r="15" spans="1:10">
      <c r="A15" s="2" t="s">
        <v>8</v>
      </c>
      <c r="B15" s="23" t="s">
        <v>67</v>
      </c>
      <c r="C15" s="23"/>
      <c r="D15" s="23">
        <v>1</v>
      </c>
      <c r="E15" s="23"/>
      <c r="F15" s="23"/>
      <c r="G15" s="2"/>
      <c r="H15" s="2">
        <f>SUM(C15:G15)</f>
        <v>1</v>
      </c>
    </row>
    <row r="16" spans="1:10">
      <c r="A16" s="2" t="s">
        <v>9</v>
      </c>
      <c r="B16" s="2" t="s">
        <v>73</v>
      </c>
      <c r="C16" s="2"/>
      <c r="D16" s="2">
        <v>1</v>
      </c>
      <c r="E16" s="2"/>
      <c r="F16" s="2"/>
      <c r="G16" s="2"/>
      <c r="H16" s="2">
        <f>SUM(C16:G16)</f>
        <v>1</v>
      </c>
    </row>
    <row r="17" spans="1:8">
      <c r="A17" s="4" t="s">
        <v>28</v>
      </c>
      <c r="B17" s="6"/>
      <c r="C17" s="7">
        <f>SUM(C18:C19)</f>
        <v>3</v>
      </c>
      <c r="D17" s="7">
        <f t="shared" ref="D17:H17" si="2">SUM(D18:D19)</f>
        <v>2</v>
      </c>
      <c r="E17" s="7">
        <f t="shared" si="2"/>
        <v>0</v>
      </c>
      <c r="F17" s="7">
        <f t="shared" si="2"/>
        <v>0</v>
      </c>
      <c r="G17" s="7">
        <f t="shared" si="2"/>
        <v>0</v>
      </c>
      <c r="H17" s="7">
        <f t="shared" si="2"/>
        <v>5</v>
      </c>
    </row>
    <row r="18" spans="1:8">
      <c r="A18" s="2" t="s">
        <v>17</v>
      </c>
      <c r="B18" s="2" t="s">
        <v>70</v>
      </c>
      <c r="C18" s="2">
        <v>3</v>
      </c>
      <c r="D18" s="2"/>
      <c r="E18" s="2"/>
      <c r="F18" s="2"/>
      <c r="G18" s="2"/>
      <c r="H18" s="2">
        <f>SUM(C18:G18)</f>
        <v>3</v>
      </c>
    </row>
    <row r="19" spans="1:8">
      <c r="A19" s="2" t="s">
        <v>18</v>
      </c>
      <c r="B19" s="2" t="s">
        <v>71</v>
      </c>
      <c r="C19" s="2"/>
      <c r="D19" s="2">
        <v>2</v>
      </c>
      <c r="E19" s="2"/>
      <c r="F19" s="2"/>
      <c r="G19" s="2"/>
      <c r="H19" s="2">
        <f>SUM(C19:G19)</f>
        <v>2</v>
      </c>
    </row>
    <row r="20" spans="1:8">
      <c r="A20" s="4" t="s">
        <v>31</v>
      </c>
      <c r="B20" s="6"/>
      <c r="C20" s="7">
        <f>SUM(C21:C22)</f>
        <v>0</v>
      </c>
      <c r="D20" s="7">
        <f t="shared" ref="D20:H20" si="3">SUM(D21:D22)</f>
        <v>0</v>
      </c>
      <c r="E20" s="7">
        <f t="shared" si="3"/>
        <v>0</v>
      </c>
      <c r="F20" s="7">
        <f t="shared" si="3"/>
        <v>4</v>
      </c>
      <c r="G20" s="7">
        <f t="shared" si="3"/>
        <v>3</v>
      </c>
      <c r="H20" s="7">
        <f t="shared" si="3"/>
        <v>7</v>
      </c>
    </row>
    <row r="21" spans="1:8">
      <c r="A21" s="2" t="s">
        <v>32</v>
      </c>
      <c r="B21" s="2" t="s">
        <v>70</v>
      </c>
      <c r="C21" s="2"/>
      <c r="D21" s="2"/>
      <c r="E21" s="2"/>
      <c r="F21" s="2">
        <v>2</v>
      </c>
      <c r="G21" s="2">
        <v>1</v>
      </c>
      <c r="H21" s="2">
        <f>SUM(C21:G21)</f>
        <v>3</v>
      </c>
    </row>
    <row r="22" spans="1:8">
      <c r="A22" s="2" t="s">
        <v>33</v>
      </c>
      <c r="B22" s="2" t="s">
        <v>72</v>
      </c>
      <c r="C22" s="2"/>
      <c r="D22" s="2"/>
      <c r="E22" s="2"/>
      <c r="F22" s="2">
        <v>2</v>
      </c>
      <c r="G22" s="2">
        <v>2</v>
      </c>
      <c r="H22" s="2">
        <f>SUM(C22:G22)</f>
        <v>4</v>
      </c>
    </row>
    <row r="23" spans="1:8">
      <c r="A23" s="4" t="s">
        <v>39</v>
      </c>
      <c r="B23" s="4"/>
      <c r="C23" s="5">
        <f>C24</f>
        <v>1</v>
      </c>
      <c r="D23" s="5">
        <f t="shared" ref="D23:H23" si="4">D24</f>
        <v>0</v>
      </c>
      <c r="E23" s="5">
        <f t="shared" si="4"/>
        <v>0</v>
      </c>
      <c r="F23" s="5">
        <f t="shared" si="4"/>
        <v>0</v>
      </c>
      <c r="G23" s="5">
        <f t="shared" si="4"/>
        <v>0</v>
      </c>
      <c r="H23" s="5">
        <f t="shared" si="4"/>
        <v>1</v>
      </c>
    </row>
    <row r="24" spans="1:8">
      <c r="A24" s="2" t="s">
        <v>41</v>
      </c>
      <c r="B24" s="2" t="s">
        <v>72</v>
      </c>
      <c r="C24" s="2">
        <v>1</v>
      </c>
      <c r="D24" s="2"/>
      <c r="E24" s="2"/>
      <c r="F24" s="2"/>
      <c r="G24" s="2"/>
      <c r="H24" s="2">
        <f>SUM(C24:G24)</f>
        <v>1</v>
      </c>
    </row>
    <row r="25" spans="1:8">
      <c r="A25" s="4" t="s">
        <v>48</v>
      </c>
      <c r="B25" s="6"/>
      <c r="C25" s="7">
        <f>C26</f>
        <v>0</v>
      </c>
      <c r="D25" s="7">
        <f t="shared" ref="D25:H25" si="5">D26</f>
        <v>0</v>
      </c>
      <c r="E25" s="7">
        <f t="shared" si="5"/>
        <v>1</v>
      </c>
      <c r="F25" s="7">
        <f t="shared" si="5"/>
        <v>1</v>
      </c>
      <c r="G25" s="7">
        <f t="shared" si="5"/>
        <v>1</v>
      </c>
      <c r="H25" s="7">
        <f t="shared" si="5"/>
        <v>3</v>
      </c>
    </row>
    <row r="26" spans="1:8">
      <c r="A26" s="2" t="s">
        <v>49</v>
      </c>
      <c r="B26" s="2" t="s">
        <v>70</v>
      </c>
      <c r="C26" s="2"/>
      <c r="D26" s="2"/>
      <c r="E26" s="2">
        <v>1</v>
      </c>
      <c r="F26" s="2">
        <v>1</v>
      </c>
      <c r="G26" s="2">
        <v>1</v>
      </c>
      <c r="H26" s="2">
        <f>SUM(C26:G26)</f>
        <v>3</v>
      </c>
    </row>
    <row r="27" spans="1:8">
      <c r="A27" s="4" t="s">
        <v>55</v>
      </c>
      <c r="B27" s="6"/>
      <c r="C27" s="7">
        <f>SUM(C28:C29)</f>
        <v>0</v>
      </c>
      <c r="D27" s="7">
        <f t="shared" ref="D27:H27" si="6">SUM(D28:D29)</f>
        <v>6</v>
      </c>
      <c r="E27" s="7">
        <f t="shared" si="6"/>
        <v>0</v>
      </c>
      <c r="F27" s="7">
        <f t="shared" si="6"/>
        <v>4</v>
      </c>
      <c r="G27" s="7">
        <f t="shared" si="6"/>
        <v>0</v>
      </c>
      <c r="H27" s="7">
        <f t="shared" si="6"/>
        <v>10</v>
      </c>
    </row>
    <row r="28" spans="1:8">
      <c r="A28" s="2" t="s">
        <v>56</v>
      </c>
      <c r="B28" s="2" t="s">
        <v>71</v>
      </c>
      <c r="C28" s="2"/>
      <c r="D28" s="2"/>
      <c r="E28" s="2"/>
      <c r="F28" s="2">
        <v>4</v>
      </c>
      <c r="G28" s="2"/>
      <c r="H28" s="2">
        <f>SUM(C28:G28)</f>
        <v>4</v>
      </c>
    </row>
    <row r="29" spans="1:8">
      <c r="A29" s="2" t="s">
        <v>57</v>
      </c>
      <c r="B29" s="2" t="s">
        <v>72</v>
      </c>
      <c r="C29" s="2"/>
      <c r="D29" s="2">
        <v>6</v>
      </c>
      <c r="E29" s="2"/>
      <c r="F29" s="2"/>
      <c r="G29" s="2"/>
      <c r="H29" s="2">
        <f>SUM(C29:G29)</f>
        <v>6</v>
      </c>
    </row>
  </sheetData>
  <mergeCells count="8">
    <mergeCell ref="A3:B3"/>
    <mergeCell ref="A1:J1"/>
    <mergeCell ref="A9:A10"/>
    <mergeCell ref="B9:B10"/>
    <mergeCell ref="C9:H9"/>
    <mergeCell ref="A4:B4"/>
    <mergeCell ref="A5:B5"/>
    <mergeCell ref="A6:B6"/>
  </mergeCells>
  <pageMargins left="0.55000000000000004" right="0.24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0"/>
  <sheetViews>
    <sheetView topLeftCell="A29" workbookViewId="0">
      <selection activeCell="B48" sqref="B48"/>
    </sheetView>
  </sheetViews>
  <sheetFormatPr defaultRowHeight="18.75"/>
  <cols>
    <col min="1" max="1" width="14.625" style="1" customWidth="1"/>
    <col min="2" max="2" width="8.375" style="1" customWidth="1"/>
    <col min="3" max="8" width="11.625" style="42" customWidth="1"/>
    <col min="9" max="9" width="9.5" style="1" bestFit="1" customWidth="1"/>
    <col min="10" max="10" width="12.875" style="1" customWidth="1"/>
    <col min="11" max="11" width="9.5" style="1" customWidth="1"/>
    <col min="12" max="12" width="11" style="42" customWidth="1"/>
    <col min="13" max="13" width="11.75" style="1" customWidth="1"/>
    <col min="14" max="14" width="8.875" style="1" customWidth="1"/>
    <col min="15" max="15" width="10.75" style="1" bestFit="1" customWidth="1"/>
    <col min="16" max="16384" width="9" style="1"/>
  </cols>
  <sheetData>
    <row r="1" spans="1:15" ht="23.25">
      <c r="A1" s="156" t="s">
        <v>88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5" ht="10.5" customHeight="1">
      <c r="A2" s="20"/>
      <c r="B2" s="20"/>
      <c r="C2" s="41"/>
      <c r="D2" s="41"/>
      <c r="E2" s="41"/>
      <c r="F2" s="41"/>
      <c r="G2" s="41"/>
      <c r="H2" s="41"/>
      <c r="I2" s="20"/>
      <c r="J2" s="20"/>
      <c r="K2" s="20"/>
      <c r="L2" s="41"/>
      <c r="M2" s="20"/>
    </row>
    <row r="3" spans="1:15">
      <c r="A3" s="6" t="s">
        <v>84</v>
      </c>
      <c r="B3" s="6"/>
      <c r="C3" s="11">
        <v>434000000</v>
      </c>
      <c r="D3" s="51"/>
      <c r="E3" s="51"/>
      <c r="F3" s="51"/>
      <c r="G3" s="51"/>
      <c r="H3" s="51"/>
      <c r="I3" s="16"/>
      <c r="J3" s="16"/>
      <c r="K3" s="16"/>
      <c r="L3" s="17"/>
      <c r="M3" s="16"/>
    </row>
    <row r="4" spans="1:15">
      <c r="A4" s="162" t="s">
        <v>2</v>
      </c>
      <c r="B4" s="163"/>
      <c r="C4" s="11">
        <f>H10+H15+H18+H25+H32+H41+H46</f>
        <v>453540500</v>
      </c>
      <c r="D4" s="51"/>
      <c r="E4" s="51"/>
      <c r="F4" s="51"/>
      <c r="G4" s="51"/>
      <c r="H4" s="51"/>
      <c r="I4" s="16"/>
      <c r="J4" s="16"/>
      <c r="K4" s="16"/>
      <c r="L4" s="17"/>
      <c r="M4" s="16"/>
    </row>
    <row r="5" spans="1:15">
      <c r="A5" s="162" t="s">
        <v>3</v>
      </c>
      <c r="B5" s="163"/>
      <c r="C5" s="11">
        <f>C3-C4</f>
        <v>-19540500</v>
      </c>
      <c r="D5" s="51"/>
      <c r="E5" s="51"/>
      <c r="F5" s="51"/>
      <c r="G5" s="51"/>
      <c r="H5" s="51"/>
      <c r="I5" s="16"/>
      <c r="J5" s="16"/>
      <c r="K5" s="16"/>
      <c r="L5" s="17"/>
      <c r="M5" s="16"/>
    </row>
    <row r="6" spans="1:15">
      <c r="A6" s="162" t="s">
        <v>162</v>
      </c>
      <c r="B6" s="163"/>
      <c r="C6" s="15">
        <f>C5/C3*100</f>
        <v>-4.5024193548387093</v>
      </c>
      <c r="D6" s="106"/>
      <c r="E6" s="106"/>
      <c r="F6" s="106"/>
      <c r="G6" s="106"/>
      <c r="H6" s="106"/>
      <c r="I6" s="16"/>
      <c r="J6" s="16"/>
      <c r="K6" s="16"/>
      <c r="L6" s="17"/>
      <c r="M6" s="16"/>
    </row>
    <row r="7" spans="1:15">
      <c r="I7" s="16"/>
      <c r="J7" s="17"/>
      <c r="K7" s="18"/>
      <c r="L7" s="18"/>
      <c r="M7" s="16"/>
    </row>
    <row r="8" spans="1:15">
      <c r="A8" s="168" t="s">
        <v>69</v>
      </c>
      <c r="B8" s="168" t="s">
        <v>85</v>
      </c>
      <c r="C8" s="167" t="s">
        <v>94</v>
      </c>
      <c r="D8" s="167"/>
      <c r="E8" s="167"/>
      <c r="F8" s="167"/>
      <c r="G8" s="167"/>
      <c r="H8" s="167"/>
      <c r="I8" s="109"/>
      <c r="J8" s="95"/>
      <c r="K8" s="95"/>
      <c r="L8" s="93"/>
      <c r="M8" s="109"/>
    </row>
    <row r="9" spans="1:15">
      <c r="A9" s="168"/>
      <c r="B9" s="168"/>
      <c r="C9" s="10" t="s">
        <v>305</v>
      </c>
      <c r="D9" s="10" t="s">
        <v>306</v>
      </c>
      <c r="E9" s="10" t="s">
        <v>307</v>
      </c>
      <c r="F9" s="10" t="s">
        <v>308</v>
      </c>
      <c r="G9" s="10" t="s">
        <v>309</v>
      </c>
      <c r="H9" s="10" t="s">
        <v>12</v>
      </c>
      <c r="I9" s="109"/>
      <c r="J9" s="95" t="s">
        <v>331</v>
      </c>
      <c r="K9" s="95" t="s">
        <v>332</v>
      </c>
      <c r="L9" s="93"/>
      <c r="M9" s="109"/>
    </row>
    <row r="10" spans="1:15">
      <c r="A10" s="4" t="s">
        <v>7</v>
      </c>
      <c r="B10" s="4"/>
      <c r="C10" s="37">
        <f>SUM(C11:C14)</f>
        <v>18090600</v>
      </c>
      <c r="D10" s="37">
        <f t="shared" ref="D10:H10" si="0">SUM(D11:D14)</f>
        <v>14776300</v>
      </c>
      <c r="E10" s="37">
        <f t="shared" si="0"/>
        <v>0</v>
      </c>
      <c r="F10" s="37">
        <f t="shared" si="0"/>
        <v>14776300</v>
      </c>
      <c r="G10" s="37">
        <f t="shared" si="0"/>
        <v>0</v>
      </c>
      <c r="H10" s="37">
        <f t="shared" si="0"/>
        <v>47643200</v>
      </c>
      <c r="I10" s="138"/>
      <c r="J10" s="16" t="s">
        <v>67</v>
      </c>
      <c r="K10" s="17">
        <f>SUM(H11:H14)</f>
        <v>47643200</v>
      </c>
      <c r="L10" s="126"/>
      <c r="M10" s="138"/>
    </row>
    <row r="11" spans="1:15">
      <c r="A11" s="2" t="s">
        <v>5</v>
      </c>
      <c r="B11" s="2" t="s">
        <v>67</v>
      </c>
      <c r="C11" s="49">
        <v>13000000</v>
      </c>
      <c r="D11" s="49"/>
      <c r="E11" s="49"/>
      <c r="F11" s="49"/>
      <c r="G11" s="49"/>
      <c r="H11" s="49">
        <f>SUM(C11:G11)</f>
        <v>13000000</v>
      </c>
      <c r="I11" s="81"/>
      <c r="J11" s="16"/>
      <c r="K11" s="16"/>
      <c r="L11" s="17"/>
      <c r="M11" s="17"/>
      <c r="O11" s="42"/>
    </row>
    <row r="12" spans="1:15">
      <c r="A12" s="2" t="s">
        <v>6</v>
      </c>
      <c r="B12" s="2" t="s">
        <v>67</v>
      </c>
      <c r="C12" s="43">
        <v>5090600</v>
      </c>
      <c r="D12" s="43"/>
      <c r="E12" s="43"/>
      <c r="F12" s="43"/>
      <c r="G12" s="43"/>
      <c r="H12" s="49">
        <f t="shared" ref="H12:H14" si="1">SUM(C12:G12)</f>
        <v>5090600</v>
      </c>
      <c r="I12" s="81"/>
      <c r="J12" s="16"/>
      <c r="K12" s="16"/>
      <c r="L12" s="17"/>
      <c r="M12" s="17"/>
    </row>
    <row r="13" spans="1:15">
      <c r="A13" s="2" t="s">
        <v>77</v>
      </c>
      <c r="B13" s="2" t="s">
        <v>67</v>
      </c>
      <c r="C13" s="43"/>
      <c r="D13" s="43"/>
      <c r="E13" s="43"/>
      <c r="F13" s="43">
        <v>14776300</v>
      </c>
      <c r="G13" s="43"/>
      <c r="H13" s="49">
        <f t="shared" si="1"/>
        <v>14776300</v>
      </c>
      <c r="I13" s="81"/>
      <c r="J13" s="16"/>
      <c r="K13" s="16"/>
      <c r="L13" s="46"/>
      <c r="M13" s="17"/>
    </row>
    <row r="14" spans="1:15">
      <c r="A14" s="2" t="s">
        <v>90</v>
      </c>
      <c r="B14" s="2" t="s">
        <v>67</v>
      </c>
      <c r="C14" s="43"/>
      <c r="D14" s="43">
        <v>14776300</v>
      </c>
      <c r="E14" s="43"/>
      <c r="F14" s="43"/>
      <c r="G14" s="43"/>
      <c r="H14" s="49">
        <f t="shared" si="1"/>
        <v>14776300</v>
      </c>
      <c r="I14" s="81"/>
      <c r="J14" s="16"/>
      <c r="K14" s="16"/>
      <c r="L14" s="17"/>
      <c r="M14" s="17"/>
    </row>
    <row r="15" spans="1:15">
      <c r="A15" s="4" t="s">
        <v>16</v>
      </c>
      <c r="B15" s="6"/>
      <c r="C15" s="39">
        <f>SUM(C16:C17)</f>
        <v>9800000</v>
      </c>
      <c r="D15" s="39">
        <f t="shared" ref="D15:H15" si="2">SUM(D16:D17)</f>
        <v>0</v>
      </c>
      <c r="E15" s="39">
        <f t="shared" si="2"/>
        <v>0</v>
      </c>
      <c r="F15" s="39">
        <f t="shared" si="2"/>
        <v>0</v>
      </c>
      <c r="G15" s="39">
        <f t="shared" si="2"/>
        <v>0</v>
      </c>
      <c r="H15" s="39">
        <f t="shared" si="2"/>
        <v>9800000</v>
      </c>
      <c r="I15" s="17"/>
      <c r="J15" s="149" t="s">
        <v>331</v>
      </c>
      <c r="K15" s="149" t="s">
        <v>332</v>
      </c>
      <c r="L15" s="17"/>
      <c r="M15" s="17"/>
    </row>
    <row r="16" spans="1:15">
      <c r="A16" s="2" t="s">
        <v>30</v>
      </c>
      <c r="B16" s="2" t="s">
        <v>70</v>
      </c>
      <c r="C16" s="43">
        <v>8400000</v>
      </c>
      <c r="D16" s="43"/>
      <c r="E16" s="43"/>
      <c r="F16" s="43"/>
      <c r="G16" s="43"/>
      <c r="H16" s="43">
        <f>SUM(C16:G16)</f>
        <v>8400000</v>
      </c>
      <c r="I16" s="81"/>
      <c r="J16" s="16"/>
      <c r="K16" s="16"/>
      <c r="L16" s="17"/>
      <c r="M16" s="17"/>
    </row>
    <row r="17" spans="1:15">
      <c r="A17" s="2" t="s">
        <v>76</v>
      </c>
      <c r="B17" s="2" t="s">
        <v>67</v>
      </c>
      <c r="C17" s="43">
        <v>1400000</v>
      </c>
      <c r="D17" s="43"/>
      <c r="E17" s="43"/>
      <c r="F17" s="43"/>
      <c r="G17" s="43"/>
      <c r="H17" s="43">
        <f>SUM(C17:G17)</f>
        <v>1400000</v>
      </c>
      <c r="I17" s="81"/>
      <c r="J17" s="16"/>
      <c r="K17" s="16"/>
      <c r="L17" s="17"/>
      <c r="M17" s="17"/>
    </row>
    <row r="18" spans="1:15">
      <c r="A18" s="4" t="s">
        <v>28</v>
      </c>
      <c r="B18" s="6"/>
      <c r="C18" s="39">
        <f>SUM(C19:C24)</f>
        <v>67000000</v>
      </c>
      <c r="D18" s="39">
        <f t="shared" ref="D18:H18" si="3">SUM(D19:D24)</f>
        <v>35000000</v>
      </c>
      <c r="E18" s="39">
        <f t="shared" si="3"/>
        <v>0</v>
      </c>
      <c r="F18" s="39">
        <f t="shared" si="3"/>
        <v>0</v>
      </c>
      <c r="G18" s="39">
        <f t="shared" si="3"/>
        <v>0</v>
      </c>
      <c r="H18" s="39">
        <f t="shared" si="3"/>
        <v>102000000</v>
      </c>
      <c r="I18" s="17"/>
      <c r="J18" s="16"/>
      <c r="K18" s="16"/>
      <c r="L18" s="46"/>
      <c r="M18" s="17"/>
    </row>
    <row r="19" spans="1:15">
      <c r="A19" s="2" t="s">
        <v>17</v>
      </c>
      <c r="B19" s="2" t="s">
        <v>70</v>
      </c>
      <c r="C19" s="43">
        <v>42000000</v>
      </c>
      <c r="D19" s="43"/>
      <c r="E19" s="43"/>
      <c r="F19" s="43"/>
      <c r="G19" s="43"/>
      <c r="H19" s="43">
        <f>SUM(C19:G19)</f>
        <v>42000000</v>
      </c>
      <c r="I19" s="139"/>
      <c r="J19" s="16"/>
      <c r="K19" s="16"/>
      <c r="L19" s="17"/>
      <c r="M19" s="17"/>
    </row>
    <row r="20" spans="1:15">
      <c r="A20" s="2" t="s">
        <v>18</v>
      </c>
      <c r="B20" s="2" t="s">
        <v>71</v>
      </c>
      <c r="C20" s="43"/>
      <c r="D20" s="43">
        <v>20000000</v>
      </c>
      <c r="E20" s="43"/>
      <c r="F20" s="43"/>
      <c r="G20" s="43"/>
      <c r="H20" s="43">
        <f t="shared" ref="H20:H24" si="4">SUM(C20:G20)</f>
        <v>20000000</v>
      </c>
      <c r="I20" s="17"/>
      <c r="J20" s="16"/>
      <c r="K20" s="16"/>
      <c r="L20" s="17"/>
      <c r="M20" s="140"/>
    </row>
    <row r="21" spans="1:15">
      <c r="A21" s="2" t="s">
        <v>19</v>
      </c>
      <c r="B21" s="2" t="s">
        <v>73</v>
      </c>
      <c r="C21" s="42">
        <v>5000000</v>
      </c>
      <c r="D21" s="43"/>
      <c r="E21" s="43"/>
      <c r="F21" s="43"/>
      <c r="G21" s="43"/>
      <c r="H21" s="43">
        <f t="shared" si="4"/>
        <v>5000000</v>
      </c>
      <c r="I21" s="17"/>
      <c r="J21" s="16"/>
      <c r="K21" s="141"/>
      <c r="L21" s="142"/>
      <c r="M21" s="141"/>
    </row>
    <row r="22" spans="1:15">
      <c r="A22" s="2" t="s">
        <v>20</v>
      </c>
      <c r="B22" s="2" t="s">
        <v>73</v>
      </c>
      <c r="C22" s="43">
        <v>10000000</v>
      </c>
      <c r="E22" s="43"/>
      <c r="F22" s="43"/>
      <c r="G22" s="43"/>
      <c r="H22" s="43">
        <f t="shared" si="4"/>
        <v>10000000</v>
      </c>
      <c r="I22" s="17"/>
      <c r="J22" s="16"/>
      <c r="K22" s="16"/>
      <c r="L22" s="17"/>
      <c r="M22" s="17"/>
    </row>
    <row r="23" spans="1:15">
      <c r="A23" s="2" t="s">
        <v>21</v>
      </c>
      <c r="B23" s="2" t="s">
        <v>73</v>
      </c>
      <c r="C23" s="43"/>
      <c r="D23" s="43">
        <v>15000000</v>
      </c>
      <c r="E23" s="43"/>
      <c r="F23" s="43"/>
      <c r="G23" s="43"/>
      <c r="H23" s="43">
        <f t="shared" si="4"/>
        <v>15000000</v>
      </c>
      <c r="I23" s="81"/>
      <c r="J23" s="16"/>
      <c r="K23" s="16"/>
      <c r="L23" s="17"/>
      <c r="M23" s="17"/>
    </row>
    <row r="24" spans="1:15">
      <c r="A24" s="2" t="s">
        <v>27</v>
      </c>
      <c r="B24" s="2" t="s">
        <v>67</v>
      </c>
      <c r="C24" s="43">
        <v>10000000</v>
      </c>
      <c r="D24" s="43"/>
      <c r="E24" s="43"/>
      <c r="F24" s="43"/>
      <c r="G24" s="43"/>
      <c r="H24" s="43">
        <f t="shared" si="4"/>
        <v>10000000</v>
      </c>
      <c r="I24" s="81"/>
      <c r="J24" s="16"/>
      <c r="K24" s="16"/>
      <c r="L24" s="17"/>
      <c r="M24" s="17"/>
    </row>
    <row r="25" spans="1:15">
      <c r="A25" s="4" t="s">
        <v>31</v>
      </c>
      <c r="B25" s="6"/>
      <c r="C25" s="39">
        <f>SUM(C26:C31)</f>
        <v>12000000</v>
      </c>
      <c r="D25" s="39">
        <f t="shared" ref="D25:H25" si="5">SUM(D26:D31)</f>
        <v>10000000</v>
      </c>
      <c r="E25" s="39">
        <f t="shared" si="5"/>
        <v>18000000</v>
      </c>
      <c r="F25" s="39">
        <f t="shared" si="5"/>
        <v>10000000</v>
      </c>
      <c r="G25" s="39">
        <f t="shared" si="5"/>
        <v>10000000</v>
      </c>
      <c r="H25" s="39">
        <f t="shared" si="5"/>
        <v>60000000</v>
      </c>
      <c r="I25" s="140"/>
      <c r="J25" s="16"/>
      <c r="K25" s="16"/>
      <c r="L25" s="17"/>
      <c r="M25" s="81"/>
    </row>
    <row r="26" spans="1:15">
      <c r="A26" s="2" t="s">
        <v>32</v>
      </c>
      <c r="B26" s="2" t="s">
        <v>70</v>
      </c>
      <c r="C26" s="43">
        <v>10000000</v>
      </c>
      <c r="D26" s="43"/>
      <c r="E26" s="43">
        <v>10000000</v>
      </c>
      <c r="F26" s="43"/>
      <c r="G26" s="43"/>
      <c r="H26" s="43">
        <f>SUM(C26:G26)</f>
        <v>20000000</v>
      </c>
      <c r="I26" s="81"/>
      <c r="J26" s="16"/>
      <c r="K26" s="16"/>
      <c r="L26" s="17"/>
      <c r="M26" s="139"/>
    </row>
    <row r="27" spans="1:15">
      <c r="A27" s="2" t="s">
        <v>33</v>
      </c>
      <c r="B27" s="2" t="s">
        <v>72</v>
      </c>
      <c r="C27" s="43"/>
      <c r="D27" s="43">
        <v>10000000</v>
      </c>
      <c r="E27" s="43"/>
      <c r="F27" s="43"/>
      <c r="G27" s="43"/>
      <c r="H27" s="43">
        <f t="shared" ref="H27:H31" si="6">SUM(C27:G27)</f>
        <v>10000000</v>
      </c>
      <c r="I27" s="81"/>
      <c r="J27" s="16"/>
      <c r="K27" s="16"/>
      <c r="L27" s="17"/>
      <c r="M27" s="17"/>
    </row>
    <row r="28" spans="1:15">
      <c r="A28" s="2" t="s">
        <v>34</v>
      </c>
      <c r="B28" s="2" t="s">
        <v>67</v>
      </c>
      <c r="C28" s="43"/>
      <c r="D28" s="43"/>
      <c r="E28" s="43"/>
      <c r="F28" s="43">
        <v>10000000</v>
      </c>
      <c r="G28" s="43"/>
      <c r="H28" s="43">
        <f t="shared" si="6"/>
        <v>10000000</v>
      </c>
      <c r="I28" s="81"/>
      <c r="J28" s="16"/>
      <c r="K28" s="16"/>
      <c r="L28" s="17"/>
      <c r="M28" s="78"/>
    </row>
    <row r="29" spans="1:15">
      <c r="A29" s="2" t="s">
        <v>35</v>
      </c>
      <c r="B29" s="2" t="s">
        <v>67</v>
      </c>
      <c r="C29" s="43"/>
      <c r="D29" s="43"/>
      <c r="E29" s="43"/>
      <c r="F29" s="43"/>
      <c r="G29" s="43">
        <v>5000000</v>
      </c>
      <c r="H29" s="43">
        <f t="shared" si="6"/>
        <v>5000000</v>
      </c>
      <c r="I29" s="81"/>
      <c r="J29" s="16"/>
      <c r="K29" s="16"/>
      <c r="L29" s="17"/>
      <c r="M29" s="17"/>
    </row>
    <row r="30" spans="1:15">
      <c r="A30" s="2" t="s">
        <v>37</v>
      </c>
      <c r="B30" s="2" t="s">
        <v>67</v>
      </c>
      <c r="C30" s="43"/>
      <c r="D30" s="43"/>
      <c r="E30" s="43"/>
      <c r="F30" s="43"/>
      <c r="G30" s="43">
        <v>5000000</v>
      </c>
      <c r="H30" s="43">
        <f t="shared" si="6"/>
        <v>5000000</v>
      </c>
      <c r="I30" s="81"/>
      <c r="J30" s="16"/>
      <c r="K30" s="141"/>
      <c r="L30" s="46"/>
      <c r="M30" s="46"/>
      <c r="O30" s="42"/>
    </row>
    <row r="31" spans="1:15">
      <c r="A31" s="2" t="s">
        <v>38</v>
      </c>
      <c r="B31" s="2" t="s">
        <v>67</v>
      </c>
      <c r="C31" s="43">
        <v>2000000</v>
      </c>
      <c r="D31" s="43"/>
      <c r="E31" s="43">
        <v>8000000</v>
      </c>
      <c r="F31" s="43"/>
      <c r="G31" s="43"/>
      <c r="H31" s="43">
        <f t="shared" si="6"/>
        <v>10000000</v>
      </c>
      <c r="I31" s="81"/>
      <c r="J31" s="16"/>
      <c r="K31" s="16"/>
      <c r="L31" s="17"/>
      <c r="M31" s="16"/>
    </row>
    <row r="32" spans="1:15">
      <c r="A32" s="4" t="s">
        <v>39</v>
      </c>
      <c r="B32" s="4"/>
      <c r="C32" s="39">
        <f>SUM(C33:C40)</f>
        <v>22908200</v>
      </c>
      <c r="D32" s="39">
        <f t="shared" ref="D32:H32" si="7">SUM(D33:D40)</f>
        <v>35804400</v>
      </c>
      <c r="E32" s="39">
        <f t="shared" si="7"/>
        <v>3100000</v>
      </c>
      <c r="F32" s="39">
        <f t="shared" si="7"/>
        <v>3100000</v>
      </c>
      <c r="G32" s="39">
        <f t="shared" si="7"/>
        <v>0</v>
      </c>
      <c r="H32" s="39">
        <f t="shared" si="7"/>
        <v>64912600</v>
      </c>
      <c r="I32" s="16"/>
      <c r="J32" s="78"/>
      <c r="K32" s="78"/>
      <c r="L32" s="78"/>
      <c r="M32" s="78"/>
      <c r="N32" s="77"/>
    </row>
    <row r="33" spans="1:14">
      <c r="A33" s="2" t="s">
        <v>40</v>
      </c>
      <c r="B33" s="23" t="s">
        <v>72</v>
      </c>
      <c r="C33" s="11">
        <v>19808200</v>
      </c>
      <c r="D33" s="11"/>
      <c r="E33" s="11"/>
      <c r="F33" s="11"/>
      <c r="G33" s="11"/>
      <c r="H33" s="11">
        <f>SUM(C33:G33)</f>
        <v>19808200</v>
      </c>
      <c r="I33" s="16"/>
      <c r="J33" s="78"/>
      <c r="K33" s="78"/>
      <c r="L33" s="78"/>
      <c r="M33" s="78"/>
      <c r="N33" s="77"/>
    </row>
    <row r="34" spans="1:14">
      <c r="A34" s="2" t="s">
        <v>41</v>
      </c>
      <c r="B34" s="23" t="s">
        <v>72</v>
      </c>
      <c r="C34" s="19"/>
      <c r="D34" s="19">
        <v>19808200</v>
      </c>
      <c r="E34" s="19"/>
      <c r="F34" s="19"/>
      <c r="G34" s="19"/>
      <c r="H34" s="11">
        <f t="shared" ref="H34:H40" si="8">SUM(C34:G34)</f>
        <v>19808200</v>
      </c>
      <c r="I34" s="31"/>
      <c r="J34" s="31"/>
      <c r="K34" s="31"/>
      <c r="L34" s="31"/>
      <c r="M34" s="16"/>
    </row>
    <row r="35" spans="1:14">
      <c r="A35" s="2" t="s">
        <v>44</v>
      </c>
      <c r="B35" s="23" t="s">
        <v>67</v>
      </c>
      <c r="C35" s="19"/>
      <c r="D35" s="43">
        <v>12896200</v>
      </c>
      <c r="E35" s="19"/>
      <c r="F35" s="19"/>
      <c r="G35" s="19"/>
      <c r="H35" s="11">
        <f t="shared" si="8"/>
        <v>12896200</v>
      </c>
      <c r="I35" s="31"/>
      <c r="J35" s="31"/>
      <c r="K35" s="31"/>
      <c r="L35" s="31"/>
      <c r="M35" s="16"/>
    </row>
    <row r="36" spans="1:14">
      <c r="A36" s="2" t="s">
        <v>43</v>
      </c>
      <c r="B36" s="23" t="s">
        <v>67</v>
      </c>
      <c r="C36" s="43"/>
      <c r="D36" s="2"/>
      <c r="E36" s="43"/>
      <c r="F36" s="43"/>
      <c r="G36" s="43"/>
      <c r="H36" s="11">
        <f t="shared" si="8"/>
        <v>0</v>
      </c>
      <c r="I36" s="17"/>
      <c r="J36" s="16"/>
      <c r="K36" s="16"/>
      <c r="L36" s="17"/>
      <c r="M36" s="16"/>
    </row>
    <row r="37" spans="1:14">
      <c r="A37" s="2" t="s">
        <v>271</v>
      </c>
      <c r="B37" s="23" t="s">
        <v>100</v>
      </c>
      <c r="C37" s="43">
        <v>3100000</v>
      </c>
      <c r="D37" s="2"/>
      <c r="E37" s="43"/>
      <c r="F37" s="43"/>
      <c r="G37" s="43"/>
      <c r="H37" s="11">
        <f t="shared" si="8"/>
        <v>3100000</v>
      </c>
      <c r="I37" s="17"/>
      <c r="J37" s="16"/>
      <c r="K37" s="16"/>
      <c r="L37" s="17"/>
      <c r="M37" s="16"/>
    </row>
    <row r="38" spans="1:14">
      <c r="A38" s="2" t="s">
        <v>323</v>
      </c>
      <c r="B38" s="23" t="s">
        <v>100</v>
      </c>
      <c r="C38" s="43"/>
      <c r="D38" s="11">
        <v>3100000</v>
      </c>
      <c r="E38" s="43"/>
      <c r="F38" s="43"/>
      <c r="G38" s="43"/>
      <c r="H38" s="11">
        <f t="shared" si="8"/>
        <v>3100000</v>
      </c>
      <c r="I38" s="17"/>
      <c r="J38" s="16"/>
      <c r="K38" s="16"/>
      <c r="L38" s="17"/>
      <c r="M38" s="16"/>
    </row>
    <row r="39" spans="1:14">
      <c r="A39" s="2" t="s">
        <v>324</v>
      </c>
      <c r="B39" s="23" t="s">
        <v>100</v>
      </c>
      <c r="C39" s="43"/>
      <c r="D39" s="2"/>
      <c r="E39" s="43">
        <v>3100000</v>
      </c>
      <c r="F39" s="43"/>
      <c r="G39" s="43"/>
      <c r="H39" s="11">
        <f t="shared" si="8"/>
        <v>3100000</v>
      </c>
      <c r="I39" s="17"/>
      <c r="J39" s="16"/>
      <c r="K39" s="16"/>
      <c r="L39" s="17"/>
      <c r="M39" s="16"/>
    </row>
    <row r="40" spans="1:14">
      <c r="A40" s="2" t="s">
        <v>325</v>
      </c>
      <c r="B40" s="23" t="s">
        <v>100</v>
      </c>
      <c r="C40" s="43"/>
      <c r="D40" s="2"/>
      <c r="E40" s="43"/>
      <c r="F40" s="43">
        <v>3100000</v>
      </c>
      <c r="G40" s="43"/>
      <c r="H40" s="11">
        <f t="shared" si="8"/>
        <v>3100000</v>
      </c>
      <c r="I40" s="17"/>
      <c r="J40" s="16"/>
      <c r="K40" s="16"/>
      <c r="L40" s="17"/>
      <c r="M40" s="16"/>
    </row>
    <row r="41" spans="1:14">
      <c r="A41" s="4" t="s">
        <v>48</v>
      </c>
      <c r="B41" s="6"/>
      <c r="C41" s="39">
        <f>SUM(C42:C45)</f>
        <v>23184700</v>
      </c>
      <c r="D41" s="39">
        <f t="shared" ref="D41:H41" si="9">SUM(D42:D45)</f>
        <v>40000000</v>
      </c>
      <c r="E41" s="39">
        <f t="shared" si="9"/>
        <v>10000000</v>
      </c>
      <c r="F41" s="39">
        <f t="shared" si="9"/>
        <v>40000000</v>
      </c>
      <c r="G41" s="39">
        <f t="shared" si="9"/>
        <v>0</v>
      </c>
      <c r="H41" s="39">
        <f t="shared" si="9"/>
        <v>113184700</v>
      </c>
      <c r="I41" s="17"/>
      <c r="J41" s="44"/>
      <c r="K41" s="45"/>
      <c r="L41" s="46"/>
      <c r="M41" s="16"/>
    </row>
    <row r="42" spans="1:14">
      <c r="A42" s="2" t="s">
        <v>49</v>
      </c>
      <c r="B42" s="23" t="s">
        <v>70</v>
      </c>
      <c r="C42" s="43">
        <v>10000000</v>
      </c>
      <c r="D42" s="43"/>
      <c r="E42" s="43">
        <v>10000000</v>
      </c>
      <c r="F42" s="43"/>
      <c r="G42" s="43"/>
      <c r="H42" s="43">
        <f>SUM(C42:G42)</f>
        <v>20000000</v>
      </c>
      <c r="I42" s="17"/>
      <c r="J42" s="16"/>
      <c r="K42" s="16"/>
      <c r="L42" s="17"/>
      <c r="M42" s="16"/>
    </row>
    <row r="43" spans="1:14">
      <c r="A43" s="2" t="s">
        <v>51</v>
      </c>
      <c r="B43" s="23" t="s">
        <v>73</v>
      </c>
      <c r="C43" s="11"/>
      <c r="D43" s="11"/>
      <c r="E43" s="11"/>
      <c r="F43" s="11">
        <v>40000000</v>
      </c>
      <c r="G43" s="11"/>
      <c r="H43" s="43">
        <f t="shared" ref="H43:H45" si="10">SUM(C43:G43)</f>
        <v>40000000</v>
      </c>
      <c r="I43" s="16"/>
      <c r="J43" s="16"/>
      <c r="K43" s="16"/>
      <c r="L43" s="16"/>
      <c r="M43" s="16"/>
    </row>
    <row r="44" spans="1:14">
      <c r="A44" s="2" t="s">
        <v>52</v>
      </c>
      <c r="B44" s="2" t="s">
        <v>67</v>
      </c>
      <c r="C44" s="11"/>
      <c r="D44" s="11">
        <v>40000000</v>
      </c>
      <c r="E44" s="11"/>
      <c r="F44" s="11"/>
      <c r="G44" s="11"/>
      <c r="H44" s="43">
        <f t="shared" si="10"/>
        <v>40000000</v>
      </c>
      <c r="I44" s="16"/>
      <c r="J44" s="16"/>
      <c r="K44" s="16"/>
      <c r="L44" s="16"/>
      <c r="M44" s="16"/>
    </row>
    <row r="45" spans="1:14">
      <c r="A45" s="2" t="s">
        <v>54</v>
      </c>
      <c r="B45" s="2" t="s">
        <v>67</v>
      </c>
      <c r="C45" s="43">
        <v>13184700</v>
      </c>
      <c r="D45" s="43"/>
      <c r="E45" s="43"/>
      <c r="F45" s="43"/>
      <c r="G45" s="43"/>
      <c r="H45" s="43">
        <f t="shared" si="10"/>
        <v>13184700</v>
      </c>
      <c r="I45" s="17"/>
      <c r="J45" s="16"/>
      <c r="K45" s="16"/>
      <c r="L45" s="17"/>
      <c r="M45" s="16"/>
    </row>
    <row r="46" spans="1:14">
      <c r="A46" s="4" t="s">
        <v>55</v>
      </c>
      <c r="B46" s="6"/>
      <c r="C46" s="39">
        <f>SUM(C47:C50)</f>
        <v>0</v>
      </c>
      <c r="D46" s="39">
        <f t="shared" ref="D46:H46" si="11">SUM(D47:D50)</f>
        <v>21000000</v>
      </c>
      <c r="E46" s="39">
        <f t="shared" si="11"/>
        <v>0</v>
      </c>
      <c r="F46" s="39">
        <f t="shared" si="11"/>
        <v>35000000</v>
      </c>
      <c r="G46" s="39">
        <f t="shared" si="11"/>
        <v>0</v>
      </c>
      <c r="H46" s="39">
        <f t="shared" si="11"/>
        <v>56000000</v>
      </c>
      <c r="I46" s="16"/>
      <c r="J46" s="16"/>
      <c r="K46" s="16"/>
      <c r="L46" s="17"/>
      <c r="M46" s="16"/>
    </row>
    <row r="47" spans="1:14">
      <c r="A47" s="2" t="s">
        <v>56</v>
      </c>
      <c r="B47" s="2" t="s">
        <v>71</v>
      </c>
      <c r="C47" s="11"/>
      <c r="D47" s="11"/>
      <c r="E47" s="11"/>
      <c r="F47" s="11">
        <v>30000000</v>
      </c>
      <c r="G47" s="11"/>
      <c r="H47" s="11">
        <f>SUM(C47:G47)</f>
        <v>30000000</v>
      </c>
      <c r="I47" s="16"/>
      <c r="J47" s="16"/>
      <c r="K47" s="16"/>
      <c r="L47" s="17"/>
      <c r="M47" s="16"/>
    </row>
    <row r="48" spans="1:14">
      <c r="A48" s="11" t="s">
        <v>57</v>
      </c>
      <c r="B48" s="11" t="s">
        <v>72</v>
      </c>
      <c r="C48" s="11"/>
      <c r="D48" s="11">
        <v>11000000</v>
      </c>
      <c r="E48" s="11"/>
      <c r="F48" s="11"/>
      <c r="G48" s="11"/>
      <c r="H48" s="11">
        <f t="shared" ref="H48:H50" si="12">SUM(C48:G48)</f>
        <v>11000000</v>
      </c>
    </row>
    <row r="49" spans="1:8">
      <c r="A49" s="11" t="s">
        <v>58</v>
      </c>
      <c r="B49" s="11" t="s">
        <v>67</v>
      </c>
      <c r="C49" s="11"/>
      <c r="D49" s="11">
        <v>10000000</v>
      </c>
      <c r="E49" s="11"/>
      <c r="F49" s="11"/>
      <c r="G49" s="11"/>
      <c r="H49" s="11">
        <f t="shared" si="12"/>
        <v>10000000</v>
      </c>
    </row>
    <row r="50" spans="1:8">
      <c r="A50" s="11" t="s">
        <v>59</v>
      </c>
      <c r="B50" s="11" t="s">
        <v>67</v>
      </c>
      <c r="C50" s="11"/>
      <c r="D50" s="11"/>
      <c r="E50" s="11"/>
      <c r="F50" s="11">
        <v>5000000</v>
      </c>
      <c r="G50" s="11"/>
      <c r="H50" s="11">
        <f t="shared" si="12"/>
        <v>5000000</v>
      </c>
    </row>
  </sheetData>
  <mergeCells count="7">
    <mergeCell ref="A1:M1"/>
    <mergeCell ref="A4:B4"/>
    <mergeCell ref="A5:B5"/>
    <mergeCell ref="A6:B6"/>
    <mergeCell ref="A8:A9"/>
    <mergeCell ref="B8:B9"/>
    <mergeCell ref="C8:H8"/>
  </mergeCells>
  <pageMargins left="0.24" right="0.24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48"/>
  <sheetViews>
    <sheetView topLeftCell="A8" workbookViewId="0">
      <selection activeCell="H176" sqref="H176"/>
    </sheetView>
  </sheetViews>
  <sheetFormatPr defaultRowHeight="18.75"/>
  <cols>
    <col min="1" max="1" width="16.75" style="1" customWidth="1"/>
    <col min="2" max="2" width="5.875" style="1" customWidth="1"/>
    <col min="3" max="7" width="9" style="1" customWidth="1"/>
    <col min="8" max="8" width="11.75" style="1" customWidth="1"/>
    <col min="9" max="9" width="16.375" style="1" customWidth="1"/>
    <col min="10" max="10" width="8.875" style="1" customWidth="1"/>
    <col min="11" max="11" width="12.875" style="1" customWidth="1"/>
    <col min="12" max="16384" width="9" style="1"/>
  </cols>
  <sheetData>
    <row r="1" spans="1:13" ht="23.25">
      <c r="A1" s="156" t="s">
        <v>302</v>
      </c>
      <c r="B1" s="156"/>
      <c r="C1" s="156"/>
      <c r="D1" s="156"/>
      <c r="E1" s="156"/>
      <c r="F1" s="156"/>
      <c r="G1" s="156"/>
      <c r="H1" s="156"/>
      <c r="I1" s="79"/>
      <c r="J1" s="79"/>
      <c r="K1" s="79"/>
      <c r="L1" s="79"/>
      <c r="M1" s="79"/>
    </row>
    <row r="2" spans="1:13" ht="10.5" customHeight="1">
      <c r="A2" s="60"/>
      <c r="B2" s="60"/>
    </row>
    <row r="3" spans="1:13" ht="37.5">
      <c r="A3" s="70" t="s">
        <v>311</v>
      </c>
      <c r="B3" s="171">
        <v>1000000000</v>
      </c>
      <c r="C3" s="171"/>
    </row>
    <row r="4" spans="1:13">
      <c r="A4" s="61" t="s">
        <v>2</v>
      </c>
      <c r="B4" s="153">
        <f>H10+H25+H44+H72+H128+H156+H176+H58</f>
        <v>1007945000</v>
      </c>
      <c r="C4" s="153"/>
      <c r="D4" s="50"/>
      <c r="E4" s="50"/>
      <c r="F4" s="50"/>
      <c r="G4" s="50"/>
      <c r="H4" s="50"/>
      <c r="I4" s="50"/>
      <c r="J4" s="50"/>
    </row>
    <row r="5" spans="1:13">
      <c r="A5" s="61" t="s">
        <v>163</v>
      </c>
      <c r="B5" s="153">
        <f>B3-B4</f>
        <v>-7945000</v>
      </c>
      <c r="C5" s="153"/>
      <c r="D5" s="31"/>
      <c r="E5" s="31"/>
      <c r="F5" s="31"/>
      <c r="G5" s="31"/>
      <c r="H5" s="31"/>
      <c r="I5" s="31"/>
      <c r="J5" s="31"/>
    </row>
    <row r="6" spans="1:13">
      <c r="A6" s="61" t="s">
        <v>162</v>
      </c>
      <c r="B6" s="154">
        <f>B5/B3*100</f>
        <v>-0.7945000000000001</v>
      </c>
      <c r="C6" s="154"/>
    </row>
    <row r="8" spans="1:13" ht="26.25" customHeight="1">
      <c r="A8" s="160" t="s">
        <v>69</v>
      </c>
      <c r="B8" s="160" t="s">
        <v>85</v>
      </c>
      <c r="C8" s="157" t="s">
        <v>310</v>
      </c>
      <c r="D8" s="158"/>
      <c r="E8" s="158"/>
      <c r="F8" s="158"/>
      <c r="G8" s="158"/>
      <c r="H8" s="159"/>
    </row>
    <row r="9" spans="1:13" ht="21" customHeight="1">
      <c r="A9" s="161"/>
      <c r="B9" s="161"/>
      <c r="C9" s="94" t="s">
        <v>305</v>
      </c>
      <c r="D9" s="94" t="s">
        <v>306</v>
      </c>
      <c r="E9" s="94" t="s">
        <v>307</v>
      </c>
      <c r="F9" s="94" t="s">
        <v>308</v>
      </c>
      <c r="G9" s="94" t="s">
        <v>309</v>
      </c>
      <c r="H9" s="94" t="s">
        <v>12</v>
      </c>
      <c r="J9" s="1" t="s">
        <v>331</v>
      </c>
      <c r="K9" s="1" t="s">
        <v>332</v>
      </c>
    </row>
    <row r="10" spans="1:13">
      <c r="A10" s="4" t="s">
        <v>7</v>
      </c>
      <c r="B10" s="4"/>
      <c r="C10" s="39">
        <f>SUM(C11:C24)</f>
        <v>20840000</v>
      </c>
      <c r="D10" s="39">
        <f t="shared" ref="D10:G10" si="0">SUM(D11:D24)</f>
        <v>20420000</v>
      </c>
      <c r="E10" s="39">
        <f t="shared" si="0"/>
        <v>19820000</v>
      </c>
      <c r="F10" s="39">
        <f t="shared" si="0"/>
        <v>20770000</v>
      </c>
      <c r="G10" s="39">
        <f t="shared" si="0"/>
        <v>21216500</v>
      </c>
      <c r="H10" s="98">
        <f>SUM(H11:H24)</f>
        <v>103066500</v>
      </c>
      <c r="J10" s="1" t="s">
        <v>70</v>
      </c>
      <c r="K10" s="42">
        <f>H11</f>
        <v>49170000</v>
      </c>
    </row>
    <row r="11" spans="1:13">
      <c r="A11" s="71" t="s">
        <v>79</v>
      </c>
      <c r="B11" s="73" t="s">
        <v>70</v>
      </c>
      <c r="C11" s="11">
        <v>11680000</v>
      </c>
      <c r="D11" s="11">
        <v>16420000</v>
      </c>
      <c r="E11" s="11">
        <v>3100000</v>
      </c>
      <c r="F11" s="11">
        <v>17970000</v>
      </c>
      <c r="G11" s="11">
        <v>0</v>
      </c>
      <c r="H11" s="11">
        <f>SUM(C11:G11)</f>
        <v>49170000</v>
      </c>
      <c r="J11" s="1" t="s">
        <v>67</v>
      </c>
      <c r="K11" s="42">
        <f>SUM(H12:H22)</f>
        <v>51896500</v>
      </c>
    </row>
    <row r="12" spans="1:13">
      <c r="A12" s="71" t="s">
        <v>108</v>
      </c>
      <c r="B12" s="73" t="s">
        <v>67</v>
      </c>
      <c r="C12" s="11">
        <v>2000000</v>
      </c>
      <c r="D12" s="11">
        <v>0</v>
      </c>
      <c r="E12" s="11">
        <v>0</v>
      </c>
      <c r="F12" s="11">
        <v>0</v>
      </c>
      <c r="G12" s="11">
        <v>3294000</v>
      </c>
      <c r="H12" s="11">
        <f t="shared" ref="H12:H24" si="1">SUM(C12:G12)</f>
        <v>5294000</v>
      </c>
      <c r="J12" s="1" t="s">
        <v>100</v>
      </c>
      <c r="K12" s="42">
        <f>SUM(H23:H24)</f>
        <v>2000000</v>
      </c>
    </row>
    <row r="13" spans="1:13">
      <c r="A13" s="71" t="s">
        <v>164</v>
      </c>
      <c r="B13" s="73" t="s">
        <v>67</v>
      </c>
      <c r="C13" s="11">
        <v>2790000</v>
      </c>
      <c r="D13" s="11">
        <v>0</v>
      </c>
      <c r="E13" s="11">
        <v>0</v>
      </c>
      <c r="F13" s="11">
        <v>0</v>
      </c>
      <c r="G13" s="11">
        <v>1294000</v>
      </c>
      <c r="H13" s="11">
        <f t="shared" si="1"/>
        <v>4084000</v>
      </c>
    </row>
    <row r="14" spans="1:13">
      <c r="A14" s="71" t="s">
        <v>91</v>
      </c>
      <c r="B14" s="73" t="s">
        <v>67</v>
      </c>
      <c r="C14" s="11">
        <v>0</v>
      </c>
      <c r="D14" s="11">
        <v>0</v>
      </c>
      <c r="E14" s="11">
        <v>0</v>
      </c>
      <c r="F14" s="11">
        <v>0</v>
      </c>
      <c r="G14" s="11">
        <v>1294000</v>
      </c>
      <c r="H14" s="11">
        <f t="shared" si="1"/>
        <v>1294000</v>
      </c>
    </row>
    <row r="15" spans="1:13">
      <c r="A15" s="71" t="s">
        <v>77</v>
      </c>
      <c r="B15" s="73" t="s">
        <v>67</v>
      </c>
      <c r="C15" s="11">
        <v>370000</v>
      </c>
      <c r="D15" s="11">
        <v>0</v>
      </c>
      <c r="E15" s="11">
        <v>14720000</v>
      </c>
      <c r="F15" s="11">
        <v>800000</v>
      </c>
      <c r="G15" s="11">
        <v>6864500</v>
      </c>
      <c r="H15" s="11">
        <f t="shared" si="1"/>
        <v>22754500</v>
      </c>
    </row>
    <row r="16" spans="1:13">
      <c r="A16" s="71" t="s">
        <v>199</v>
      </c>
      <c r="B16" s="73" t="s">
        <v>67</v>
      </c>
      <c r="C16" s="11">
        <v>0</v>
      </c>
      <c r="D16" s="11">
        <v>2000000</v>
      </c>
      <c r="E16" s="11">
        <v>0</v>
      </c>
      <c r="F16" s="11">
        <v>0</v>
      </c>
      <c r="G16" s="11">
        <v>1294000</v>
      </c>
      <c r="H16" s="11">
        <f t="shared" si="1"/>
        <v>3294000</v>
      </c>
    </row>
    <row r="17" spans="1:11">
      <c r="A17" s="71" t="s">
        <v>90</v>
      </c>
      <c r="B17" s="73" t="s">
        <v>67</v>
      </c>
      <c r="C17" s="11">
        <v>0</v>
      </c>
      <c r="D17" s="11">
        <v>2000000</v>
      </c>
      <c r="E17" s="11">
        <v>0</v>
      </c>
      <c r="F17" s="11">
        <v>0</v>
      </c>
      <c r="G17" s="11">
        <v>0</v>
      </c>
      <c r="H17" s="11">
        <f t="shared" si="1"/>
        <v>2000000</v>
      </c>
    </row>
    <row r="18" spans="1:11">
      <c r="A18" s="71" t="s">
        <v>6</v>
      </c>
      <c r="B18" s="73" t="s">
        <v>67</v>
      </c>
      <c r="C18" s="42">
        <v>0</v>
      </c>
      <c r="D18" s="11">
        <v>0</v>
      </c>
      <c r="E18" s="11">
        <v>0</v>
      </c>
      <c r="F18" s="11">
        <v>0</v>
      </c>
      <c r="G18" s="11">
        <v>1294000</v>
      </c>
      <c r="H18" s="11">
        <f t="shared" si="1"/>
        <v>1294000</v>
      </c>
    </row>
    <row r="19" spans="1:11">
      <c r="A19" s="71" t="s">
        <v>200</v>
      </c>
      <c r="B19" s="73" t="s">
        <v>67</v>
      </c>
      <c r="C19" s="11">
        <v>0</v>
      </c>
      <c r="D19" s="11">
        <v>0</v>
      </c>
      <c r="E19" s="11">
        <v>2000000</v>
      </c>
      <c r="F19" s="11">
        <v>0</v>
      </c>
      <c r="G19" s="11">
        <v>0</v>
      </c>
      <c r="H19" s="11">
        <f t="shared" si="1"/>
        <v>2000000</v>
      </c>
    </row>
    <row r="20" spans="1:11">
      <c r="A20" s="71" t="s">
        <v>201</v>
      </c>
      <c r="B20" s="73" t="s">
        <v>67</v>
      </c>
      <c r="C20" s="11">
        <v>0</v>
      </c>
      <c r="D20" s="11">
        <v>0</v>
      </c>
      <c r="E20" s="11">
        <v>0</v>
      </c>
      <c r="F20" s="11">
        <v>0</v>
      </c>
      <c r="G20" s="11">
        <v>1294000</v>
      </c>
      <c r="H20" s="11">
        <f t="shared" si="1"/>
        <v>1294000</v>
      </c>
    </row>
    <row r="21" spans="1:11">
      <c r="A21" s="71" t="s">
        <v>202</v>
      </c>
      <c r="B21" s="73" t="s">
        <v>67</v>
      </c>
      <c r="C21" s="11">
        <v>0</v>
      </c>
      <c r="D21" s="11">
        <v>0</v>
      </c>
      <c r="E21" s="11">
        <v>0</v>
      </c>
      <c r="F21" s="11">
        <v>2000000</v>
      </c>
      <c r="G21" s="11">
        <v>1294000</v>
      </c>
      <c r="H21" s="11">
        <f t="shared" si="1"/>
        <v>3294000</v>
      </c>
    </row>
    <row r="22" spans="1:11">
      <c r="A22" s="71" t="s">
        <v>5</v>
      </c>
      <c r="B22" s="73" t="s">
        <v>67</v>
      </c>
      <c r="C22" s="11">
        <v>2000000</v>
      </c>
      <c r="D22" s="11">
        <v>0</v>
      </c>
      <c r="E22" s="11">
        <v>0</v>
      </c>
      <c r="F22" s="11">
        <v>0</v>
      </c>
      <c r="G22" s="11">
        <v>3294000</v>
      </c>
      <c r="H22" s="11">
        <f t="shared" si="1"/>
        <v>5294000</v>
      </c>
    </row>
    <row r="23" spans="1:11">
      <c r="A23" s="2" t="s">
        <v>203</v>
      </c>
      <c r="B23" s="74" t="s">
        <v>100</v>
      </c>
      <c r="C23" s="11">
        <v>1000000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1"/>
        <v>1000000</v>
      </c>
    </row>
    <row r="24" spans="1:11">
      <c r="A24" s="2" t="s">
        <v>204</v>
      </c>
      <c r="B24" s="74" t="s">
        <v>100</v>
      </c>
      <c r="C24" s="11">
        <v>1000000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1"/>
        <v>1000000</v>
      </c>
    </row>
    <row r="25" spans="1:11">
      <c r="A25" s="4" t="s">
        <v>65</v>
      </c>
      <c r="B25" s="6"/>
      <c r="C25" s="39">
        <f>SUM(C26:C40)</f>
        <v>14795000</v>
      </c>
      <c r="D25" s="39">
        <f t="shared" ref="D25:H25" si="2">SUM(D26:D40)</f>
        <v>14883000</v>
      </c>
      <c r="E25" s="39">
        <f t="shared" si="2"/>
        <v>14737000</v>
      </c>
      <c r="F25" s="39">
        <f t="shared" si="2"/>
        <v>14784000</v>
      </c>
      <c r="G25" s="39">
        <f t="shared" si="2"/>
        <v>14430000</v>
      </c>
      <c r="H25" s="98">
        <f t="shared" si="2"/>
        <v>73629000</v>
      </c>
      <c r="J25" s="1" t="s">
        <v>331</v>
      </c>
      <c r="K25" s="1" t="s">
        <v>332</v>
      </c>
    </row>
    <row r="26" spans="1:11">
      <c r="A26" s="71" t="s">
        <v>66</v>
      </c>
      <c r="B26" s="71" t="s">
        <v>71</v>
      </c>
      <c r="C26" s="43">
        <v>8175000</v>
      </c>
      <c r="D26" s="43">
        <v>9804000</v>
      </c>
      <c r="E26" s="43">
        <v>4340000</v>
      </c>
      <c r="F26" s="43">
        <v>9810000</v>
      </c>
      <c r="G26" s="43">
        <v>12500000</v>
      </c>
      <c r="H26" s="43">
        <f>SUM(C26:G26)</f>
        <v>44629000</v>
      </c>
      <c r="J26" s="1" t="s">
        <v>71</v>
      </c>
      <c r="K26" s="42">
        <f>H26</f>
        <v>44629000</v>
      </c>
    </row>
    <row r="27" spans="1:11">
      <c r="A27" s="71" t="s">
        <v>166</v>
      </c>
      <c r="B27" s="71" t="s">
        <v>67</v>
      </c>
      <c r="C27" s="43">
        <v>0</v>
      </c>
      <c r="D27" s="43">
        <v>0</v>
      </c>
      <c r="E27" s="43">
        <v>645000</v>
      </c>
      <c r="F27" s="43">
        <v>1200000</v>
      </c>
      <c r="G27" s="43">
        <v>930000</v>
      </c>
      <c r="H27" s="43">
        <f t="shared" ref="H27:H40" si="3">SUM(C27:G27)</f>
        <v>2775000</v>
      </c>
      <c r="J27" s="1" t="s">
        <v>67</v>
      </c>
      <c r="K27" s="42">
        <f>SUM(H27:H32)</f>
        <v>22217000</v>
      </c>
    </row>
    <row r="28" spans="1:11">
      <c r="A28" s="71" t="s">
        <v>165</v>
      </c>
      <c r="B28" s="71" t="s">
        <v>67</v>
      </c>
      <c r="C28" s="43">
        <v>4550000</v>
      </c>
      <c r="D28" s="43">
        <v>1200000</v>
      </c>
      <c r="E28" s="43">
        <v>1480000</v>
      </c>
      <c r="F28" s="43">
        <v>1294000</v>
      </c>
      <c r="G28" s="43">
        <v>0</v>
      </c>
      <c r="H28" s="43">
        <f t="shared" si="3"/>
        <v>8524000</v>
      </c>
      <c r="J28" s="1" t="s">
        <v>100</v>
      </c>
      <c r="K28" s="42">
        <f>SUM(H33:H40)</f>
        <v>6783000</v>
      </c>
    </row>
    <row r="29" spans="1:11">
      <c r="A29" s="71" t="s">
        <v>95</v>
      </c>
      <c r="B29" s="71" t="s">
        <v>67</v>
      </c>
      <c r="C29" s="43">
        <v>520000</v>
      </c>
      <c r="D29" s="43">
        <v>750000</v>
      </c>
      <c r="E29" s="43">
        <v>4480000</v>
      </c>
      <c r="F29" s="43">
        <v>0</v>
      </c>
      <c r="G29" s="43">
        <v>0</v>
      </c>
      <c r="H29" s="43">
        <f t="shared" si="3"/>
        <v>5750000</v>
      </c>
    </row>
    <row r="30" spans="1:11">
      <c r="A30" s="71" t="s">
        <v>249</v>
      </c>
      <c r="B30" s="71" t="s">
        <v>67</v>
      </c>
      <c r="C30" s="43">
        <v>550000</v>
      </c>
      <c r="D30" s="43">
        <v>1446000</v>
      </c>
      <c r="E30" s="43">
        <v>0</v>
      </c>
      <c r="F30" s="43">
        <v>0</v>
      </c>
      <c r="G30" s="43">
        <v>0</v>
      </c>
      <c r="H30" s="43">
        <f t="shared" si="3"/>
        <v>1996000</v>
      </c>
    </row>
    <row r="31" spans="1:11">
      <c r="A31" s="71" t="s">
        <v>99</v>
      </c>
      <c r="B31" s="71" t="s">
        <v>67</v>
      </c>
      <c r="C31" s="43">
        <v>0</v>
      </c>
      <c r="D31" s="43">
        <v>0</v>
      </c>
      <c r="E31" s="43">
        <v>1242000</v>
      </c>
      <c r="F31" s="43">
        <v>930000</v>
      </c>
      <c r="G31" s="43">
        <v>0</v>
      </c>
      <c r="H31" s="43">
        <f t="shared" si="3"/>
        <v>2172000</v>
      </c>
    </row>
    <row r="32" spans="1:11">
      <c r="A32" s="71" t="s">
        <v>96</v>
      </c>
      <c r="B32" s="71" t="s">
        <v>67</v>
      </c>
      <c r="C32" s="43">
        <v>1000000</v>
      </c>
      <c r="D32" s="43">
        <v>0</v>
      </c>
      <c r="E32" s="43">
        <v>0</v>
      </c>
      <c r="F32" s="43">
        <v>0</v>
      </c>
      <c r="G32" s="43">
        <v>0</v>
      </c>
      <c r="H32" s="43">
        <f t="shared" si="3"/>
        <v>1000000</v>
      </c>
    </row>
    <row r="33" spans="1:21">
      <c r="A33" s="63" t="s">
        <v>250</v>
      </c>
      <c r="B33" s="91" t="s">
        <v>100</v>
      </c>
      <c r="C33" s="43">
        <v>0</v>
      </c>
      <c r="D33" s="43">
        <v>550000</v>
      </c>
      <c r="E33" s="43">
        <v>0</v>
      </c>
      <c r="F33" s="43">
        <v>0</v>
      </c>
      <c r="G33" s="43">
        <v>0</v>
      </c>
      <c r="H33" s="43">
        <f t="shared" si="3"/>
        <v>550000</v>
      </c>
    </row>
    <row r="34" spans="1:21">
      <c r="A34" s="63" t="s">
        <v>251</v>
      </c>
      <c r="B34" s="91" t="s">
        <v>100</v>
      </c>
      <c r="C34" s="43">
        <v>0</v>
      </c>
      <c r="D34" s="43">
        <v>0</v>
      </c>
      <c r="E34" s="43">
        <v>1000000</v>
      </c>
      <c r="F34" s="43">
        <v>0</v>
      </c>
      <c r="G34" s="43">
        <v>0</v>
      </c>
      <c r="H34" s="43">
        <f t="shared" si="3"/>
        <v>1000000</v>
      </c>
    </row>
    <row r="35" spans="1:21">
      <c r="A35" s="63" t="s">
        <v>252</v>
      </c>
      <c r="B35" s="91" t="s">
        <v>100</v>
      </c>
      <c r="C35" s="43">
        <v>0</v>
      </c>
      <c r="D35" s="43">
        <v>0</v>
      </c>
      <c r="E35" s="43">
        <v>550000</v>
      </c>
      <c r="F35" s="43">
        <v>0</v>
      </c>
      <c r="G35" s="43">
        <v>0</v>
      </c>
      <c r="H35" s="43">
        <f t="shared" si="3"/>
        <v>550000</v>
      </c>
    </row>
    <row r="36" spans="1:21">
      <c r="A36" s="63" t="s">
        <v>253</v>
      </c>
      <c r="B36" s="91" t="s">
        <v>100</v>
      </c>
      <c r="C36" s="43">
        <v>0</v>
      </c>
      <c r="D36" s="43">
        <v>1133000</v>
      </c>
      <c r="E36" s="43">
        <v>0</v>
      </c>
      <c r="F36" s="43">
        <v>0</v>
      </c>
      <c r="G36" s="43">
        <v>0</v>
      </c>
      <c r="H36" s="43">
        <f t="shared" si="3"/>
        <v>1133000</v>
      </c>
    </row>
    <row r="37" spans="1:21">
      <c r="A37" s="63" t="s">
        <v>254</v>
      </c>
      <c r="B37" s="91" t="s">
        <v>100</v>
      </c>
      <c r="C37" s="43">
        <v>0</v>
      </c>
      <c r="D37" s="43">
        <v>0</v>
      </c>
      <c r="E37" s="43">
        <v>0</v>
      </c>
      <c r="F37" s="43">
        <v>550000</v>
      </c>
      <c r="G37" s="43">
        <v>0</v>
      </c>
      <c r="H37" s="43">
        <f t="shared" si="3"/>
        <v>550000</v>
      </c>
    </row>
    <row r="38" spans="1:21">
      <c r="A38" s="63" t="s">
        <v>255</v>
      </c>
      <c r="B38" s="91" t="s">
        <v>100</v>
      </c>
      <c r="C38" s="43">
        <v>0</v>
      </c>
      <c r="D38" s="43">
        <v>0</v>
      </c>
      <c r="E38" s="43">
        <v>0</v>
      </c>
      <c r="F38" s="43">
        <v>1000000</v>
      </c>
      <c r="G38" s="43">
        <v>0</v>
      </c>
      <c r="H38" s="43">
        <f t="shared" si="3"/>
        <v>1000000</v>
      </c>
    </row>
    <row r="39" spans="1:21">
      <c r="A39" s="63" t="s">
        <v>135</v>
      </c>
      <c r="B39" s="91" t="s">
        <v>100</v>
      </c>
      <c r="C39" s="43">
        <v>0</v>
      </c>
      <c r="D39" s="43">
        <v>0</v>
      </c>
      <c r="E39" s="43">
        <v>1000000</v>
      </c>
      <c r="F39" s="43">
        <v>0</v>
      </c>
      <c r="G39" s="43">
        <v>0</v>
      </c>
      <c r="H39" s="43">
        <f t="shared" si="3"/>
        <v>1000000</v>
      </c>
    </row>
    <row r="40" spans="1:21">
      <c r="A40" s="63" t="s">
        <v>256</v>
      </c>
      <c r="B40" s="91" t="s">
        <v>100</v>
      </c>
      <c r="C40" s="43">
        <v>0</v>
      </c>
      <c r="D40" s="43">
        <v>0</v>
      </c>
      <c r="E40" s="43">
        <v>0</v>
      </c>
      <c r="F40" s="43">
        <v>0</v>
      </c>
      <c r="G40" s="43">
        <v>1000000</v>
      </c>
      <c r="H40" s="43">
        <f t="shared" si="3"/>
        <v>1000000</v>
      </c>
    </row>
    <row r="42" spans="1:21" ht="18.75" customHeight="1">
      <c r="A42" s="160" t="s">
        <v>69</v>
      </c>
      <c r="B42" s="160" t="s">
        <v>85</v>
      </c>
      <c r="C42" s="168" t="s">
        <v>310</v>
      </c>
      <c r="D42" s="168"/>
      <c r="E42" s="168"/>
      <c r="F42" s="168"/>
      <c r="G42" s="168"/>
      <c r="H42" s="168"/>
      <c r="I42" s="170"/>
      <c r="J42" s="170"/>
      <c r="K42" s="169"/>
    </row>
    <row r="43" spans="1:21" ht="18.75" customHeight="1">
      <c r="A43" s="161"/>
      <c r="B43" s="161"/>
      <c r="C43" s="94" t="s">
        <v>305</v>
      </c>
      <c r="D43" s="94" t="s">
        <v>306</v>
      </c>
      <c r="E43" s="94" t="s">
        <v>307</v>
      </c>
      <c r="F43" s="94" t="s">
        <v>308</v>
      </c>
      <c r="G43" s="94" t="s">
        <v>309</v>
      </c>
      <c r="H43" s="94" t="s">
        <v>12</v>
      </c>
      <c r="I43" s="170"/>
      <c r="J43" s="170"/>
      <c r="K43" s="169"/>
    </row>
    <row r="44" spans="1:21">
      <c r="A44" s="4" t="s">
        <v>28</v>
      </c>
      <c r="B44" s="6"/>
      <c r="C44" s="66">
        <f>SUM(C45:C57)</f>
        <v>76230000</v>
      </c>
      <c r="D44" s="66">
        <f t="shared" ref="D44:H44" si="4">SUM(D45:D57)</f>
        <v>34417000</v>
      </c>
      <c r="E44" s="66">
        <f t="shared" si="4"/>
        <v>29993000</v>
      </c>
      <c r="F44" s="66">
        <f t="shared" si="4"/>
        <v>12056400</v>
      </c>
      <c r="G44" s="66">
        <f t="shared" si="4"/>
        <v>42848000</v>
      </c>
      <c r="H44" s="99">
        <f t="shared" si="4"/>
        <v>195544400</v>
      </c>
      <c r="I44" s="16"/>
      <c r="J44" s="1" t="s">
        <v>331</v>
      </c>
      <c r="K44" s="1" t="s">
        <v>332</v>
      </c>
    </row>
    <row r="45" spans="1:21">
      <c r="A45" s="71" t="s">
        <v>17</v>
      </c>
      <c r="B45" s="73" t="s">
        <v>70</v>
      </c>
      <c r="C45" s="43">
        <v>4200000</v>
      </c>
      <c r="D45" s="11">
        <v>4200000</v>
      </c>
      <c r="E45" s="11">
        <v>0</v>
      </c>
      <c r="F45" s="11">
        <v>0</v>
      </c>
      <c r="G45" s="11">
        <v>0</v>
      </c>
      <c r="H45" s="11">
        <f>SUM(C45:G45)</f>
        <v>8400000</v>
      </c>
      <c r="I45" s="16"/>
      <c r="J45" s="16" t="s">
        <v>70</v>
      </c>
      <c r="K45" s="17">
        <f>H45</f>
        <v>8400000</v>
      </c>
    </row>
    <row r="46" spans="1:21">
      <c r="A46" s="71" t="s">
        <v>18</v>
      </c>
      <c r="B46" s="73" t="s">
        <v>71</v>
      </c>
      <c r="C46" s="11">
        <v>5000000</v>
      </c>
      <c r="D46" s="11">
        <v>5180000</v>
      </c>
      <c r="E46" s="11">
        <v>9630000</v>
      </c>
      <c r="F46" s="11">
        <v>6600000</v>
      </c>
      <c r="G46" s="11">
        <v>10165000</v>
      </c>
      <c r="H46" s="11">
        <f t="shared" ref="H46:H57" si="5">SUM(C46:G46)</f>
        <v>36575000</v>
      </c>
      <c r="I46" s="16"/>
      <c r="J46" s="16" t="s">
        <v>71</v>
      </c>
      <c r="K46" s="17">
        <f>H46</f>
        <v>36575000</v>
      </c>
    </row>
    <row r="47" spans="1:21">
      <c r="A47" s="71" t="s">
        <v>21</v>
      </c>
      <c r="B47" s="73" t="s">
        <v>73</v>
      </c>
      <c r="C47" s="11">
        <v>8780000</v>
      </c>
      <c r="D47" s="11">
        <v>9730000</v>
      </c>
      <c r="E47" s="11">
        <v>8830000</v>
      </c>
      <c r="F47" s="11">
        <v>2270000</v>
      </c>
      <c r="G47" s="11">
        <v>0</v>
      </c>
      <c r="H47" s="11">
        <f t="shared" si="5"/>
        <v>29610000</v>
      </c>
      <c r="I47" s="16"/>
      <c r="J47" s="16" t="s">
        <v>73</v>
      </c>
      <c r="K47" s="17">
        <f>SUM(H47:H49)</f>
        <v>78761000</v>
      </c>
      <c r="P47" s="85"/>
      <c r="Q47" s="85"/>
      <c r="R47" s="85"/>
      <c r="S47" s="85"/>
      <c r="T47" s="85"/>
      <c r="U47" s="90"/>
    </row>
    <row r="48" spans="1:21">
      <c r="A48" s="71" t="s">
        <v>19</v>
      </c>
      <c r="B48" s="73" t="s">
        <v>73</v>
      </c>
      <c r="C48" s="43">
        <v>27583000</v>
      </c>
      <c r="D48" s="11">
        <v>2100000</v>
      </c>
      <c r="E48" s="11">
        <v>400000</v>
      </c>
      <c r="F48" s="11">
        <v>240000</v>
      </c>
      <c r="G48" s="11">
        <v>0</v>
      </c>
      <c r="H48" s="11">
        <f t="shared" si="5"/>
        <v>30323000</v>
      </c>
      <c r="I48" s="16"/>
      <c r="J48" s="16" t="s">
        <v>67</v>
      </c>
      <c r="K48" s="17">
        <f>SUM(H50:H56)</f>
        <v>43988400</v>
      </c>
      <c r="P48" s="85"/>
      <c r="Q48" s="85"/>
      <c r="R48" s="85"/>
      <c r="S48" s="85"/>
      <c r="T48" s="85"/>
      <c r="U48" s="90"/>
    </row>
    <row r="49" spans="1:11">
      <c r="A49" s="71" t="s">
        <v>20</v>
      </c>
      <c r="B49" s="73" t="s">
        <v>73</v>
      </c>
      <c r="C49" s="11">
        <v>9005000</v>
      </c>
      <c r="D49" s="11">
        <v>5450000</v>
      </c>
      <c r="E49" s="11">
        <v>3130000</v>
      </c>
      <c r="F49" s="11">
        <v>520000</v>
      </c>
      <c r="G49" s="11">
        <v>723000</v>
      </c>
      <c r="H49" s="11">
        <f t="shared" si="5"/>
        <v>18828000</v>
      </c>
      <c r="I49" s="16"/>
      <c r="J49" s="16" t="s">
        <v>119</v>
      </c>
      <c r="K49" s="17">
        <f>H57</f>
        <v>27820000</v>
      </c>
    </row>
    <row r="50" spans="1:11">
      <c r="A50" s="71" t="s">
        <v>22</v>
      </c>
      <c r="B50" s="73" t="s">
        <v>67</v>
      </c>
      <c r="C50" s="11">
        <v>5054000</v>
      </c>
      <c r="D50" s="11">
        <v>0</v>
      </c>
      <c r="E50" s="11">
        <v>2480000</v>
      </c>
      <c r="F50" s="11">
        <v>0</v>
      </c>
      <c r="G50" s="11">
        <v>0</v>
      </c>
      <c r="H50" s="11">
        <f t="shared" si="5"/>
        <v>7534000</v>
      </c>
      <c r="I50" s="16"/>
      <c r="J50" s="16"/>
      <c r="K50" s="17"/>
    </row>
    <row r="51" spans="1:11">
      <c r="A51" s="71" t="s">
        <v>238</v>
      </c>
      <c r="B51" s="73" t="s">
        <v>67</v>
      </c>
      <c r="C51" s="11">
        <v>0</v>
      </c>
      <c r="D51" s="11">
        <v>2000000</v>
      </c>
      <c r="E51" s="11">
        <v>0</v>
      </c>
      <c r="F51" s="11">
        <v>0</v>
      </c>
      <c r="G51" s="11">
        <v>0</v>
      </c>
      <c r="H51" s="11">
        <f t="shared" si="5"/>
        <v>2000000</v>
      </c>
      <c r="I51" s="16"/>
      <c r="J51" s="16"/>
      <c r="K51" s="17"/>
    </row>
    <row r="52" spans="1:11">
      <c r="A52" s="71" t="s">
        <v>26</v>
      </c>
      <c r="B52" s="73" t="s">
        <v>67</v>
      </c>
      <c r="C52" s="11">
        <v>480000</v>
      </c>
      <c r="D52" s="11">
        <v>0</v>
      </c>
      <c r="E52" s="11">
        <v>0</v>
      </c>
      <c r="F52" s="11">
        <v>0</v>
      </c>
      <c r="G52" s="11">
        <v>0</v>
      </c>
      <c r="H52" s="11">
        <f t="shared" si="5"/>
        <v>480000</v>
      </c>
      <c r="I52" s="16"/>
      <c r="J52" s="16"/>
      <c r="K52" s="17"/>
    </row>
    <row r="53" spans="1:11">
      <c r="A53" s="71" t="s">
        <v>24</v>
      </c>
      <c r="B53" s="73" t="s">
        <v>67</v>
      </c>
      <c r="C53" s="11">
        <v>4510000</v>
      </c>
      <c r="D53" s="11">
        <v>480000</v>
      </c>
      <c r="E53" s="11">
        <v>2000000</v>
      </c>
      <c r="F53" s="11">
        <v>480000</v>
      </c>
      <c r="G53" s="11">
        <v>0</v>
      </c>
      <c r="H53" s="11">
        <f t="shared" si="5"/>
        <v>7470000</v>
      </c>
      <c r="I53" s="16"/>
      <c r="J53" s="16"/>
      <c r="K53" s="46"/>
    </row>
    <row r="54" spans="1:11">
      <c r="A54" s="71" t="s">
        <v>239</v>
      </c>
      <c r="B54" s="73" t="s">
        <v>67</v>
      </c>
      <c r="C54" s="11">
        <v>995000</v>
      </c>
      <c r="D54" s="11">
        <v>1200000</v>
      </c>
      <c r="E54" s="11">
        <v>2000000</v>
      </c>
      <c r="F54" s="11">
        <v>460000</v>
      </c>
      <c r="G54" s="11">
        <v>115000</v>
      </c>
      <c r="H54" s="11">
        <f t="shared" si="5"/>
        <v>4770000</v>
      </c>
      <c r="I54" s="16"/>
      <c r="J54" s="16"/>
      <c r="K54" s="17"/>
    </row>
    <row r="55" spans="1:11">
      <c r="A55" s="71" t="s">
        <v>25</v>
      </c>
      <c r="B55" s="73" t="s">
        <v>67</v>
      </c>
      <c r="C55" s="11">
        <v>10171000</v>
      </c>
      <c r="D55" s="11">
        <v>4057000</v>
      </c>
      <c r="E55" s="11">
        <v>1490000</v>
      </c>
      <c r="F55" s="11">
        <v>1365000</v>
      </c>
      <c r="G55" s="11">
        <v>3950000</v>
      </c>
      <c r="H55" s="11">
        <f t="shared" si="5"/>
        <v>21033000</v>
      </c>
      <c r="I55" s="16"/>
      <c r="J55" s="16"/>
      <c r="K55" s="17"/>
    </row>
    <row r="56" spans="1:11">
      <c r="A56" s="71" t="s">
        <v>27</v>
      </c>
      <c r="B56" s="73" t="s">
        <v>67</v>
      </c>
      <c r="C56" s="11">
        <v>452000</v>
      </c>
      <c r="D56" s="11">
        <v>20000</v>
      </c>
      <c r="E56" s="11">
        <v>33000</v>
      </c>
      <c r="F56" s="11">
        <v>121400</v>
      </c>
      <c r="G56" s="11">
        <v>75000</v>
      </c>
      <c r="H56" s="11">
        <f t="shared" si="5"/>
        <v>701400</v>
      </c>
      <c r="I56" s="16"/>
      <c r="J56" s="16"/>
      <c r="K56" s="17"/>
    </row>
    <row r="57" spans="1:11">
      <c r="A57" s="2" t="s">
        <v>130</v>
      </c>
      <c r="B57" s="74" t="s">
        <v>119</v>
      </c>
      <c r="C57" s="11">
        <v>0</v>
      </c>
      <c r="D57" s="11">
        <v>0</v>
      </c>
      <c r="E57" s="11">
        <v>0</v>
      </c>
      <c r="F57" s="11">
        <v>0</v>
      </c>
      <c r="G57" s="11">
        <v>27820000</v>
      </c>
      <c r="H57" s="11">
        <f t="shared" si="5"/>
        <v>27820000</v>
      </c>
      <c r="I57" s="16"/>
      <c r="J57" s="16"/>
      <c r="K57" s="17"/>
    </row>
    <row r="58" spans="1:11">
      <c r="A58" s="4" t="s">
        <v>242</v>
      </c>
      <c r="B58" s="72"/>
      <c r="C58" s="39">
        <f>SUM(C59:C71)</f>
        <v>24622000</v>
      </c>
      <c r="D58" s="39">
        <f t="shared" ref="D58:H58" si="6">SUM(D59:D71)</f>
        <v>24709000</v>
      </c>
      <c r="E58" s="39">
        <f t="shared" si="6"/>
        <v>16544000</v>
      </c>
      <c r="F58" s="39">
        <f t="shared" si="6"/>
        <v>23064000</v>
      </c>
      <c r="G58" s="39">
        <f t="shared" si="6"/>
        <v>14730000</v>
      </c>
      <c r="H58" s="98">
        <f t="shared" si="6"/>
        <v>103669000</v>
      </c>
      <c r="I58" s="16"/>
      <c r="J58" s="1" t="s">
        <v>331</v>
      </c>
      <c r="K58" s="1" t="s">
        <v>332</v>
      </c>
    </row>
    <row r="59" spans="1:11">
      <c r="A59" s="71" t="s">
        <v>240</v>
      </c>
      <c r="B59" s="73" t="s">
        <v>70</v>
      </c>
      <c r="C59" s="11">
        <v>9090000</v>
      </c>
      <c r="D59" s="11">
        <v>11010000</v>
      </c>
      <c r="E59" s="11">
        <v>8260000</v>
      </c>
      <c r="F59" s="11">
        <v>13830000</v>
      </c>
      <c r="G59" s="11">
        <v>13730000</v>
      </c>
      <c r="H59" s="11">
        <f>SUM(C59:G59)</f>
        <v>55920000</v>
      </c>
      <c r="I59" s="16"/>
      <c r="J59" s="16" t="s">
        <v>70</v>
      </c>
      <c r="K59" s="17">
        <f>H59</f>
        <v>55920000</v>
      </c>
    </row>
    <row r="60" spans="1:11">
      <c r="A60" s="71" t="s">
        <v>33</v>
      </c>
      <c r="B60" s="73" t="s">
        <v>72</v>
      </c>
      <c r="C60" s="11">
        <v>9367000</v>
      </c>
      <c r="D60" s="11">
        <v>7814000</v>
      </c>
      <c r="E60" s="11">
        <v>4424000</v>
      </c>
      <c r="F60" s="11">
        <v>8234000</v>
      </c>
      <c r="G60" s="11">
        <v>0</v>
      </c>
      <c r="H60" s="11">
        <f t="shared" ref="H60:H71" si="7">SUM(C60:G60)</f>
        <v>29839000</v>
      </c>
      <c r="I60" s="16"/>
      <c r="J60" s="16" t="s">
        <v>72</v>
      </c>
      <c r="K60" s="17">
        <f>H60</f>
        <v>29839000</v>
      </c>
    </row>
    <row r="61" spans="1:11">
      <c r="A61" s="71" t="s">
        <v>38</v>
      </c>
      <c r="B61" s="73" t="s">
        <v>67</v>
      </c>
      <c r="C61" s="11">
        <v>0</v>
      </c>
      <c r="D61" s="11">
        <v>1195000</v>
      </c>
      <c r="E61" s="11">
        <v>0</v>
      </c>
      <c r="F61" s="11">
        <v>0</v>
      </c>
      <c r="G61" s="11">
        <v>0</v>
      </c>
      <c r="H61" s="11">
        <f t="shared" si="7"/>
        <v>1195000</v>
      </c>
      <c r="I61" s="16"/>
      <c r="J61" s="16" t="s">
        <v>67</v>
      </c>
      <c r="K61" s="17">
        <f>SUM(H61:H65)</f>
        <v>11910000</v>
      </c>
    </row>
    <row r="62" spans="1:11">
      <c r="A62" s="11" t="s">
        <v>34</v>
      </c>
      <c r="B62" s="73" t="s">
        <v>67</v>
      </c>
      <c r="C62" s="11">
        <v>645000</v>
      </c>
      <c r="D62" s="11">
        <v>0</v>
      </c>
      <c r="E62" s="11">
        <v>0</v>
      </c>
      <c r="F62" s="11">
        <v>0</v>
      </c>
      <c r="G62" s="11">
        <v>0</v>
      </c>
      <c r="H62" s="11">
        <f t="shared" si="7"/>
        <v>645000</v>
      </c>
      <c r="I62" s="16"/>
      <c r="J62" s="16" t="s">
        <v>100</v>
      </c>
      <c r="K62" s="17">
        <f>SUM(H66:H71)</f>
        <v>6000000</v>
      </c>
    </row>
    <row r="63" spans="1:11">
      <c r="A63" s="71" t="s">
        <v>35</v>
      </c>
      <c r="B63" s="73" t="s">
        <v>67</v>
      </c>
      <c r="C63" s="43">
        <v>1200000</v>
      </c>
      <c r="D63" s="11">
        <v>1195000</v>
      </c>
      <c r="E63" s="11">
        <v>0</v>
      </c>
      <c r="F63" s="11">
        <v>0</v>
      </c>
      <c r="G63" s="11">
        <v>0</v>
      </c>
      <c r="H63" s="11">
        <f t="shared" si="7"/>
        <v>2395000</v>
      </c>
      <c r="I63" s="16"/>
      <c r="J63" s="16"/>
      <c r="K63" s="17"/>
    </row>
    <row r="64" spans="1:11">
      <c r="A64" s="71" t="s">
        <v>241</v>
      </c>
      <c r="B64" s="73" t="s">
        <v>67</v>
      </c>
      <c r="C64" s="43">
        <v>1675000</v>
      </c>
      <c r="D64" s="11">
        <v>0</v>
      </c>
      <c r="E64" s="11">
        <v>2860000</v>
      </c>
      <c r="F64" s="11">
        <v>0</v>
      </c>
      <c r="G64" s="11">
        <v>0</v>
      </c>
      <c r="H64" s="11">
        <f t="shared" si="7"/>
        <v>4535000</v>
      </c>
      <c r="I64" s="16"/>
      <c r="J64" s="16"/>
      <c r="K64" s="17"/>
    </row>
    <row r="65" spans="1:11">
      <c r="A65" s="71" t="s">
        <v>37</v>
      </c>
      <c r="B65" s="73" t="s">
        <v>67</v>
      </c>
      <c r="C65" s="43">
        <v>645000</v>
      </c>
      <c r="D65" s="11">
        <v>2495000</v>
      </c>
      <c r="E65" s="11">
        <v>0</v>
      </c>
      <c r="F65" s="11">
        <v>0</v>
      </c>
      <c r="G65" s="11">
        <v>0</v>
      </c>
      <c r="H65" s="11">
        <f t="shared" si="7"/>
        <v>3140000</v>
      </c>
      <c r="I65" s="16"/>
      <c r="J65" s="16"/>
      <c r="K65" s="17"/>
    </row>
    <row r="66" spans="1:11">
      <c r="A66" s="2" t="s">
        <v>243</v>
      </c>
      <c r="B66" s="2" t="s">
        <v>100</v>
      </c>
      <c r="C66" s="11">
        <v>1000000</v>
      </c>
      <c r="D66" s="11">
        <v>0</v>
      </c>
      <c r="E66" s="11">
        <v>0</v>
      </c>
      <c r="F66" s="11">
        <v>0</v>
      </c>
      <c r="G66" s="11">
        <v>0</v>
      </c>
      <c r="H66" s="11">
        <f t="shared" si="7"/>
        <v>1000000</v>
      </c>
      <c r="I66" s="16"/>
      <c r="J66" s="16"/>
      <c r="K66" s="17"/>
    </row>
    <row r="67" spans="1:11">
      <c r="A67" s="63" t="s">
        <v>244</v>
      </c>
      <c r="B67" s="2" t="s">
        <v>100</v>
      </c>
      <c r="C67" s="43">
        <v>0</v>
      </c>
      <c r="D67" s="11">
        <v>0</v>
      </c>
      <c r="E67" s="11">
        <v>0</v>
      </c>
      <c r="F67" s="11">
        <v>0</v>
      </c>
      <c r="G67" s="11">
        <v>1000000</v>
      </c>
      <c r="H67" s="11">
        <f t="shared" si="7"/>
        <v>1000000</v>
      </c>
      <c r="I67" s="16"/>
      <c r="J67" s="16"/>
      <c r="K67" s="17"/>
    </row>
    <row r="68" spans="1:11">
      <c r="A68" s="63" t="s">
        <v>245</v>
      </c>
      <c r="B68" s="2" t="s">
        <v>100</v>
      </c>
      <c r="C68" s="43">
        <v>0</v>
      </c>
      <c r="D68" s="11">
        <v>0</v>
      </c>
      <c r="E68" s="11">
        <v>0</v>
      </c>
      <c r="F68" s="11">
        <v>1000000</v>
      </c>
      <c r="G68" s="11">
        <v>0</v>
      </c>
      <c r="H68" s="11">
        <f t="shared" si="7"/>
        <v>1000000</v>
      </c>
      <c r="I68" s="16"/>
      <c r="J68" s="16"/>
      <c r="K68" s="17"/>
    </row>
    <row r="69" spans="1:11">
      <c r="A69" s="63" t="s">
        <v>246</v>
      </c>
      <c r="B69" s="2" t="s">
        <v>100</v>
      </c>
      <c r="C69" s="43">
        <v>1000000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7"/>
        <v>1000000</v>
      </c>
      <c r="I69" s="16"/>
      <c r="J69" s="16"/>
      <c r="K69" s="17"/>
    </row>
    <row r="70" spans="1:11">
      <c r="A70" s="63" t="s">
        <v>247</v>
      </c>
      <c r="B70" s="2" t="s">
        <v>100</v>
      </c>
      <c r="C70" s="43">
        <v>0</v>
      </c>
      <c r="D70" s="11">
        <v>0</v>
      </c>
      <c r="E70" s="11">
        <v>1000000</v>
      </c>
      <c r="F70" s="11">
        <v>0</v>
      </c>
      <c r="G70" s="11">
        <v>0</v>
      </c>
      <c r="H70" s="11">
        <f t="shared" si="7"/>
        <v>1000000</v>
      </c>
      <c r="I70" s="16"/>
      <c r="J70" s="16"/>
      <c r="K70" s="17"/>
    </row>
    <row r="71" spans="1:11">
      <c r="A71" s="63" t="s">
        <v>248</v>
      </c>
      <c r="B71" s="2" t="s">
        <v>100</v>
      </c>
      <c r="C71" s="43">
        <v>0</v>
      </c>
      <c r="D71" s="11">
        <v>1000000</v>
      </c>
      <c r="E71" s="11">
        <v>0</v>
      </c>
      <c r="F71" s="11">
        <v>0</v>
      </c>
      <c r="G71" s="11">
        <v>0</v>
      </c>
      <c r="H71" s="11">
        <f t="shared" si="7"/>
        <v>1000000</v>
      </c>
      <c r="I71" s="16"/>
      <c r="J71" s="16"/>
      <c r="K71" s="17"/>
    </row>
    <row r="72" spans="1:11">
      <c r="A72" s="4" t="s">
        <v>16</v>
      </c>
      <c r="B72" s="6"/>
      <c r="C72" s="39">
        <f>SUM(C73:C83)+SUM(C87:C122)</f>
        <v>27626000</v>
      </c>
      <c r="D72" s="39">
        <f t="shared" ref="D72:H72" si="8">SUM(D73:D83)+SUM(D87:D122)</f>
        <v>27989900</v>
      </c>
      <c r="E72" s="39">
        <f t="shared" si="8"/>
        <v>22660000</v>
      </c>
      <c r="F72" s="39">
        <f t="shared" si="8"/>
        <v>25048000</v>
      </c>
      <c r="G72" s="39">
        <f t="shared" si="8"/>
        <v>22808600</v>
      </c>
      <c r="H72" s="98">
        <f t="shared" si="8"/>
        <v>126132500</v>
      </c>
      <c r="I72" s="16"/>
      <c r="J72" s="1" t="s">
        <v>331</v>
      </c>
      <c r="K72" s="1" t="s">
        <v>332</v>
      </c>
    </row>
    <row r="73" spans="1:11">
      <c r="A73" s="71" t="s">
        <v>205</v>
      </c>
      <c r="B73" s="73" t="s">
        <v>70</v>
      </c>
      <c r="C73" s="11">
        <v>8070000</v>
      </c>
      <c r="D73" s="11">
        <v>10085000</v>
      </c>
      <c r="E73" s="11">
        <v>8070000</v>
      </c>
      <c r="F73" s="11">
        <v>10070000</v>
      </c>
      <c r="G73" s="11">
        <v>8070000</v>
      </c>
      <c r="H73" s="11">
        <f>SUM(C73:G73)</f>
        <v>44365000</v>
      </c>
      <c r="I73" s="16"/>
      <c r="J73" s="16" t="s">
        <v>70</v>
      </c>
      <c r="K73" s="17">
        <f>H73</f>
        <v>44365000</v>
      </c>
    </row>
    <row r="74" spans="1:11">
      <c r="A74" s="71" t="s">
        <v>9</v>
      </c>
      <c r="B74" s="73" t="s">
        <v>73</v>
      </c>
      <c r="C74" s="11">
        <v>4360000</v>
      </c>
      <c r="D74" s="11">
        <v>1294000</v>
      </c>
      <c r="E74" s="11">
        <v>960000</v>
      </c>
      <c r="F74" s="11">
        <v>1657000</v>
      </c>
      <c r="G74" s="11">
        <v>1700000</v>
      </c>
      <c r="H74" s="11">
        <f t="shared" ref="H74:H83" si="9">SUM(C74:G74)</f>
        <v>9971000</v>
      </c>
      <c r="I74" s="16"/>
      <c r="J74" s="16" t="s">
        <v>73</v>
      </c>
      <c r="K74" s="17">
        <f>H74</f>
        <v>9971000</v>
      </c>
    </row>
    <row r="75" spans="1:11">
      <c r="A75" s="71" t="s">
        <v>206</v>
      </c>
      <c r="B75" s="73" t="s">
        <v>67</v>
      </c>
      <c r="C75" s="11">
        <v>1637000</v>
      </c>
      <c r="D75" s="11">
        <v>1608000</v>
      </c>
      <c r="E75" s="11">
        <v>1674000</v>
      </c>
      <c r="F75" s="11">
        <v>2000000</v>
      </c>
      <c r="G75" s="11">
        <v>1680000</v>
      </c>
      <c r="H75" s="11">
        <f t="shared" si="9"/>
        <v>8599000</v>
      </c>
      <c r="I75" s="16"/>
      <c r="J75" s="16" t="s">
        <v>67</v>
      </c>
      <c r="K75" s="17">
        <f>SUM(H75:H83)</f>
        <v>58133900</v>
      </c>
    </row>
    <row r="76" spans="1:11">
      <c r="A76" s="71" t="s">
        <v>76</v>
      </c>
      <c r="B76" s="73" t="s">
        <v>67</v>
      </c>
      <c r="C76" s="11">
        <v>1770000</v>
      </c>
      <c r="D76" s="11">
        <v>1660000</v>
      </c>
      <c r="E76" s="11">
        <v>1110000</v>
      </c>
      <c r="F76" s="11">
        <v>1750000</v>
      </c>
      <c r="G76" s="11">
        <v>1855000</v>
      </c>
      <c r="H76" s="11">
        <f t="shared" si="9"/>
        <v>8145000</v>
      </c>
      <c r="I76" s="16"/>
      <c r="J76" s="16" t="s">
        <v>119</v>
      </c>
      <c r="K76" s="17">
        <f>SUM(H87:H89)</f>
        <v>2361000</v>
      </c>
    </row>
    <row r="77" spans="1:11">
      <c r="A77" s="71" t="s">
        <v>8</v>
      </c>
      <c r="B77" s="73" t="s">
        <v>67</v>
      </c>
      <c r="C77" s="11">
        <v>485000</v>
      </c>
      <c r="D77" s="11">
        <v>1500000</v>
      </c>
      <c r="E77" s="11">
        <v>1700000</v>
      </c>
      <c r="F77" s="11">
        <v>2000000</v>
      </c>
      <c r="G77" s="11">
        <v>0</v>
      </c>
      <c r="H77" s="11">
        <f t="shared" si="9"/>
        <v>5685000</v>
      </c>
      <c r="I77" s="16"/>
      <c r="J77" s="16" t="s">
        <v>100</v>
      </c>
      <c r="K77" s="17">
        <f>SUM(H90:H122)</f>
        <v>11301600</v>
      </c>
    </row>
    <row r="78" spans="1:11">
      <c r="A78" s="71" t="s">
        <v>92</v>
      </c>
      <c r="B78" s="73" t="s">
        <v>67</v>
      </c>
      <c r="C78" s="11">
        <v>1221000</v>
      </c>
      <c r="D78" s="11">
        <v>1232000</v>
      </c>
      <c r="E78" s="11">
        <v>1231000</v>
      </c>
      <c r="F78" s="11">
        <v>1318000</v>
      </c>
      <c r="G78" s="11">
        <v>1230000</v>
      </c>
      <c r="H78" s="11">
        <f t="shared" si="9"/>
        <v>6232000</v>
      </c>
      <c r="I78" s="16"/>
      <c r="J78" s="16"/>
      <c r="K78" s="17"/>
    </row>
    <row r="79" spans="1:11">
      <c r="A79" s="71" t="s">
        <v>15</v>
      </c>
      <c r="B79" s="73" t="s">
        <v>67</v>
      </c>
      <c r="C79" s="11">
        <v>1750000</v>
      </c>
      <c r="D79" s="11">
        <v>1535000</v>
      </c>
      <c r="E79" s="11">
        <v>1460000</v>
      </c>
      <c r="F79" s="11">
        <v>855000</v>
      </c>
      <c r="G79" s="11">
        <v>1450000</v>
      </c>
      <c r="H79" s="11">
        <f t="shared" si="9"/>
        <v>7050000</v>
      </c>
      <c r="I79" s="16"/>
      <c r="J79" s="16"/>
      <c r="K79" s="17"/>
    </row>
    <row r="80" spans="1:11">
      <c r="A80" s="71" t="s">
        <v>207</v>
      </c>
      <c r="B80" s="73" t="s">
        <v>67</v>
      </c>
      <c r="C80" s="11">
        <v>3010000</v>
      </c>
      <c r="D80" s="11">
        <v>700000</v>
      </c>
      <c r="E80" s="11">
        <v>1250000</v>
      </c>
      <c r="F80" s="11">
        <v>1260000</v>
      </c>
      <c r="G80" s="11">
        <v>1257000</v>
      </c>
      <c r="H80" s="11">
        <f t="shared" si="9"/>
        <v>7477000</v>
      </c>
      <c r="I80" s="16"/>
      <c r="J80" s="16"/>
      <c r="K80" s="17"/>
    </row>
    <row r="81" spans="1:11">
      <c r="A81" s="71" t="s">
        <v>14</v>
      </c>
      <c r="B81" s="73" t="s">
        <v>67</v>
      </c>
      <c r="C81" s="11">
        <v>1315000</v>
      </c>
      <c r="D81" s="11">
        <v>1489000</v>
      </c>
      <c r="E81" s="11">
        <v>2284000</v>
      </c>
      <c r="F81" s="11">
        <v>2465000</v>
      </c>
      <c r="G81" s="11">
        <v>1410000</v>
      </c>
      <c r="H81" s="11">
        <f t="shared" si="9"/>
        <v>8963000</v>
      </c>
      <c r="I81" s="16"/>
      <c r="J81" s="16"/>
      <c r="K81" s="17"/>
    </row>
    <row r="82" spans="1:11">
      <c r="A82" s="71" t="s">
        <v>208</v>
      </c>
      <c r="B82" s="73" t="s">
        <v>67</v>
      </c>
      <c r="C82" s="11">
        <v>860000</v>
      </c>
      <c r="D82" s="11">
        <v>850000</v>
      </c>
      <c r="E82" s="11">
        <v>0</v>
      </c>
      <c r="F82" s="11">
        <v>0</v>
      </c>
      <c r="G82" s="11">
        <v>896000</v>
      </c>
      <c r="H82" s="11">
        <f t="shared" si="9"/>
        <v>2606000</v>
      </c>
      <c r="I82" s="16"/>
      <c r="J82" s="16"/>
      <c r="K82" s="17"/>
    </row>
    <row r="83" spans="1:11">
      <c r="A83" s="71" t="s">
        <v>13</v>
      </c>
      <c r="B83" s="73" t="s">
        <v>67</v>
      </c>
      <c r="C83" s="11">
        <v>787000</v>
      </c>
      <c r="D83" s="11">
        <v>809900</v>
      </c>
      <c r="E83" s="11">
        <v>621000</v>
      </c>
      <c r="F83" s="11">
        <v>613000</v>
      </c>
      <c r="G83" s="11">
        <v>546000</v>
      </c>
      <c r="H83" s="11">
        <f t="shared" si="9"/>
        <v>3376900</v>
      </c>
      <c r="I83" s="16"/>
      <c r="J83" s="16"/>
      <c r="K83" s="17"/>
    </row>
    <row r="84" spans="1:11">
      <c r="A84" s="160" t="s">
        <v>69</v>
      </c>
      <c r="B84" s="160" t="s">
        <v>85</v>
      </c>
      <c r="C84" s="168" t="s">
        <v>310</v>
      </c>
      <c r="D84" s="168"/>
      <c r="E84" s="168"/>
      <c r="F84" s="168"/>
      <c r="G84" s="168"/>
      <c r="H84" s="168"/>
      <c r="I84" s="170"/>
      <c r="J84" s="170"/>
      <c r="K84" s="169"/>
    </row>
    <row r="85" spans="1:11">
      <c r="A85" s="161"/>
      <c r="B85" s="161"/>
      <c r="C85" s="94" t="s">
        <v>305</v>
      </c>
      <c r="D85" s="94" t="s">
        <v>306</v>
      </c>
      <c r="E85" s="94" t="s">
        <v>307</v>
      </c>
      <c r="F85" s="94" t="s">
        <v>308</v>
      </c>
      <c r="G85" s="94" t="s">
        <v>309</v>
      </c>
      <c r="H85" s="94" t="s">
        <v>12</v>
      </c>
      <c r="I85" s="170"/>
      <c r="J85" s="170"/>
      <c r="K85" s="169"/>
    </row>
    <row r="86" spans="1:11">
      <c r="A86" s="4" t="s">
        <v>303</v>
      </c>
      <c r="B86" s="72"/>
      <c r="C86" s="39"/>
      <c r="D86" s="39"/>
      <c r="E86" s="39"/>
      <c r="F86" s="39"/>
      <c r="G86" s="39"/>
      <c r="H86" s="39"/>
      <c r="I86" s="16"/>
      <c r="J86" s="16"/>
      <c r="K86" s="16"/>
    </row>
    <row r="87" spans="1:11">
      <c r="A87" s="2" t="s">
        <v>183</v>
      </c>
      <c r="B87" s="2" t="s">
        <v>119</v>
      </c>
      <c r="C87" s="11">
        <v>787000</v>
      </c>
      <c r="D87" s="11">
        <v>0</v>
      </c>
      <c r="E87" s="11">
        <v>0</v>
      </c>
      <c r="F87" s="11">
        <v>0</v>
      </c>
      <c r="G87" s="11">
        <v>0</v>
      </c>
      <c r="H87" s="11">
        <f>SUM(C87:G87)</f>
        <v>787000</v>
      </c>
      <c r="I87" s="16"/>
      <c r="J87" s="16"/>
      <c r="K87" s="16"/>
    </row>
    <row r="88" spans="1:11">
      <c r="A88" s="2" t="s">
        <v>209</v>
      </c>
      <c r="B88" s="2" t="s">
        <v>119</v>
      </c>
      <c r="C88" s="11">
        <v>787000</v>
      </c>
      <c r="D88" s="11">
        <v>0</v>
      </c>
      <c r="E88" s="11">
        <v>0</v>
      </c>
      <c r="F88" s="11">
        <v>0</v>
      </c>
      <c r="G88" s="11">
        <v>0</v>
      </c>
      <c r="H88" s="11">
        <f t="shared" ref="H88:H122" si="10">SUM(C88:G88)</f>
        <v>787000</v>
      </c>
      <c r="I88" s="16"/>
      <c r="J88" s="16"/>
      <c r="K88" s="16"/>
    </row>
    <row r="89" spans="1:11">
      <c r="A89" s="2" t="s">
        <v>182</v>
      </c>
      <c r="B89" s="2" t="s">
        <v>119</v>
      </c>
      <c r="C89" s="11">
        <v>787000</v>
      </c>
      <c r="D89" s="11">
        <v>0</v>
      </c>
      <c r="E89" s="11">
        <v>0</v>
      </c>
      <c r="F89" s="11">
        <v>0</v>
      </c>
      <c r="G89" s="11">
        <v>0</v>
      </c>
      <c r="H89" s="11">
        <f t="shared" si="10"/>
        <v>787000</v>
      </c>
      <c r="I89" s="16"/>
      <c r="J89" s="16"/>
      <c r="K89" s="17"/>
    </row>
    <row r="90" spans="1:11">
      <c r="A90" s="2" t="s">
        <v>210</v>
      </c>
      <c r="B90" s="2" t="s">
        <v>100</v>
      </c>
      <c r="C90" s="11">
        <v>0</v>
      </c>
      <c r="D90" s="11">
        <v>0</v>
      </c>
      <c r="E90" s="11">
        <v>460000</v>
      </c>
      <c r="F90" s="11">
        <v>0</v>
      </c>
      <c r="G90" s="11">
        <v>0</v>
      </c>
      <c r="H90" s="11">
        <f t="shared" si="10"/>
        <v>460000</v>
      </c>
      <c r="I90" s="16"/>
      <c r="J90" s="16"/>
      <c r="K90" s="17"/>
    </row>
    <row r="91" spans="1:11">
      <c r="A91" s="2" t="s">
        <v>211</v>
      </c>
      <c r="B91" s="2" t="s">
        <v>100</v>
      </c>
      <c r="C91" s="11">
        <v>0</v>
      </c>
      <c r="D91" s="11">
        <v>0</v>
      </c>
      <c r="E91" s="11">
        <v>0</v>
      </c>
      <c r="F91" s="11">
        <v>0</v>
      </c>
      <c r="G91" s="11">
        <v>140000</v>
      </c>
      <c r="H91" s="11">
        <f t="shared" si="10"/>
        <v>140000</v>
      </c>
      <c r="I91" s="16"/>
      <c r="J91" s="16"/>
      <c r="K91" s="17"/>
    </row>
    <row r="92" spans="1:11">
      <c r="A92" s="2" t="s">
        <v>285</v>
      </c>
      <c r="B92" s="2" t="s">
        <v>100</v>
      </c>
      <c r="C92" s="11">
        <v>0</v>
      </c>
      <c r="D92" s="11">
        <v>0</v>
      </c>
      <c r="E92" s="11">
        <v>0</v>
      </c>
      <c r="F92" s="11">
        <v>0</v>
      </c>
      <c r="G92" s="11">
        <v>70000</v>
      </c>
      <c r="H92" s="11">
        <f t="shared" si="10"/>
        <v>70000</v>
      </c>
      <c r="I92" s="16"/>
      <c r="J92" s="16"/>
      <c r="K92" s="17"/>
    </row>
    <row r="93" spans="1:11">
      <c r="A93" s="2" t="s">
        <v>212</v>
      </c>
      <c r="B93" s="2" t="s">
        <v>100</v>
      </c>
      <c r="C93" s="11">
        <v>0</v>
      </c>
      <c r="D93" s="11">
        <v>0</v>
      </c>
      <c r="E93" s="11">
        <v>460000</v>
      </c>
      <c r="F93" s="11">
        <v>0</v>
      </c>
      <c r="G93" s="11">
        <v>0</v>
      </c>
      <c r="H93" s="11">
        <f t="shared" si="10"/>
        <v>460000</v>
      </c>
      <c r="I93" s="16"/>
      <c r="J93" s="16"/>
      <c r="K93" s="17"/>
    </row>
    <row r="94" spans="1:11">
      <c r="A94" s="2" t="s">
        <v>213</v>
      </c>
      <c r="B94" s="2" t="s">
        <v>100</v>
      </c>
      <c r="C94" s="11">
        <v>0</v>
      </c>
      <c r="D94" s="11">
        <v>0</v>
      </c>
      <c r="E94" s="11">
        <v>0</v>
      </c>
      <c r="F94" s="11">
        <v>0</v>
      </c>
      <c r="G94" s="11">
        <v>200000</v>
      </c>
      <c r="H94" s="11">
        <f t="shared" si="10"/>
        <v>200000</v>
      </c>
      <c r="I94" s="16"/>
      <c r="J94" s="16"/>
      <c r="K94" s="17"/>
    </row>
    <row r="95" spans="1:11">
      <c r="A95" s="2" t="s">
        <v>214</v>
      </c>
      <c r="B95" s="2" t="s">
        <v>100</v>
      </c>
      <c r="C95" s="11">
        <v>0</v>
      </c>
      <c r="D95" s="11">
        <v>460000</v>
      </c>
      <c r="E95" s="11">
        <v>0</v>
      </c>
      <c r="F95" s="11">
        <v>0</v>
      </c>
      <c r="G95" s="11">
        <v>0</v>
      </c>
      <c r="H95" s="11">
        <f t="shared" si="10"/>
        <v>460000</v>
      </c>
      <c r="I95" s="16"/>
      <c r="J95" s="16"/>
      <c r="K95" s="17"/>
    </row>
    <row r="96" spans="1:11">
      <c r="A96" s="2" t="s">
        <v>215</v>
      </c>
      <c r="B96" s="2" t="s">
        <v>100</v>
      </c>
      <c r="C96" s="11">
        <v>0</v>
      </c>
      <c r="D96" s="11">
        <v>0</v>
      </c>
      <c r="E96" s="11">
        <v>0</v>
      </c>
      <c r="F96" s="11">
        <v>0</v>
      </c>
      <c r="G96" s="11">
        <v>245000</v>
      </c>
      <c r="H96" s="11">
        <f t="shared" si="10"/>
        <v>245000</v>
      </c>
      <c r="I96" s="16"/>
      <c r="J96" s="16"/>
      <c r="K96" s="17"/>
    </row>
    <row r="97" spans="1:11">
      <c r="A97" s="2" t="s">
        <v>216</v>
      </c>
      <c r="B97" s="2" t="s">
        <v>100</v>
      </c>
      <c r="C97" s="11">
        <v>0</v>
      </c>
      <c r="D97" s="11">
        <v>0</v>
      </c>
      <c r="E97" s="11">
        <v>0</v>
      </c>
      <c r="F97" s="11">
        <v>0</v>
      </c>
      <c r="G97" s="11">
        <v>48800</v>
      </c>
      <c r="H97" s="11">
        <f t="shared" si="10"/>
        <v>48800</v>
      </c>
      <c r="I97" s="16"/>
      <c r="J97" s="16"/>
      <c r="K97" s="17"/>
    </row>
    <row r="98" spans="1:11">
      <c r="A98" s="2" t="s">
        <v>217</v>
      </c>
      <c r="B98" s="2" t="s">
        <v>100</v>
      </c>
      <c r="C98" s="11">
        <v>0</v>
      </c>
      <c r="D98" s="11">
        <v>0</v>
      </c>
      <c r="E98" s="11">
        <v>0</v>
      </c>
      <c r="F98" s="11">
        <v>460000</v>
      </c>
      <c r="G98" s="11"/>
      <c r="H98" s="11">
        <f t="shared" si="10"/>
        <v>460000</v>
      </c>
      <c r="I98" s="16"/>
      <c r="J98" s="16"/>
      <c r="K98" s="17"/>
    </row>
    <row r="99" spans="1:11">
      <c r="A99" s="2" t="s">
        <v>218</v>
      </c>
      <c r="B99" s="2" t="s">
        <v>100</v>
      </c>
      <c r="C99" s="11">
        <v>0</v>
      </c>
      <c r="D99" s="11">
        <v>0</v>
      </c>
      <c r="E99" s="11">
        <v>0</v>
      </c>
      <c r="F99" s="11">
        <v>0</v>
      </c>
      <c r="G99" s="11">
        <v>70000</v>
      </c>
      <c r="H99" s="11">
        <f t="shared" si="10"/>
        <v>70000</v>
      </c>
      <c r="I99" s="16"/>
      <c r="J99" s="16"/>
      <c r="K99" s="17"/>
    </row>
    <row r="100" spans="1:11">
      <c r="A100" s="2" t="s">
        <v>219</v>
      </c>
      <c r="B100" s="2" t="s">
        <v>100</v>
      </c>
      <c r="C100" s="11">
        <v>0</v>
      </c>
      <c r="D100" s="11">
        <v>0</v>
      </c>
      <c r="E100" s="11">
        <v>0</v>
      </c>
      <c r="F100" s="11">
        <v>0</v>
      </c>
      <c r="G100" s="11">
        <v>71800</v>
      </c>
      <c r="H100" s="11">
        <f t="shared" si="10"/>
        <v>71800</v>
      </c>
      <c r="I100" s="16"/>
      <c r="J100" s="16"/>
      <c r="K100" s="17"/>
    </row>
    <row r="101" spans="1:11">
      <c r="A101" s="2" t="s">
        <v>220</v>
      </c>
      <c r="B101" s="2" t="s">
        <v>100</v>
      </c>
      <c r="C101" s="11">
        <v>0</v>
      </c>
      <c r="D101" s="11">
        <v>0</v>
      </c>
      <c r="E101" s="11">
        <v>0</v>
      </c>
      <c r="F101" s="11">
        <v>0</v>
      </c>
      <c r="G101" s="11">
        <v>275000</v>
      </c>
      <c r="H101" s="11">
        <f t="shared" si="10"/>
        <v>275000</v>
      </c>
      <c r="I101" s="16"/>
      <c r="J101" s="16"/>
      <c r="K101" s="17"/>
    </row>
    <row r="102" spans="1:11">
      <c r="A102" s="2" t="s">
        <v>221</v>
      </c>
      <c r="B102" s="2" t="s">
        <v>100</v>
      </c>
      <c r="C102" s="11">
        <v>0</v>
      </c>
      <c r="D102" s="11">
        <v>0</v>
      </c>
      <c r="E102" s="11">
        <v>0</v>
      </c>
      <c r="F102" s="11">
        <v>300000</v>
      </c>
      <c r="G102" s="11">
        <v>555000</v>
      </c>
      <c r="H102" s="11">
        <f t="shared" si="10"/>
        <v>855000</v>
      </c>
      <c r="I102" s="16"/>
      <c r="J102" s="16"/>
      <c r="K102" s="17"/>
    </row>
    <row r="103" spans="1:11">
      <c r="A103" s="2" t="s">
        <v>222</v>
      </c>
      <c r="B103" s="2" t="s">
        <v>100</v>
      </c>
      <c r="C103" s="11">
        <v>0</v>
      </c>
      <c r="D103" s="11">
        <v>0</v>
      </c>
      <c r="E103" s="11">
        <v>0</v>
      </c>
      <c r="F103" s="11">
        <v>0</v>
      </c>
      <c r="G103" s="11">
        <v>11800</v>
      </c>
      <c r="H103" s="11">
        <f t="shared" si="10"/>
        <v>11800</v>
      </c>
      <c r="I103" s="16"/>
      <c r="J103" s="16"/>
      <c r="K103" s="17"/>
    </row>
    <row r="104" spans="1:11">
      <c r="A104" s="2" t="s">
        <v>223</v>
      </c>
      <c r="B104" s="2" t="s">
        <v>100</v>
      </c>
      <c r="C104" s="11">
        <v>0</v>
      </c>
      <c r="D104" s="11">
        <v>0</v>
      </c>
      <c r="E104" s="11">
        <v>0</v>
      </c>
      <c r="F104" s="11">
        <v>0</v>
      </c>
      <c r="G104" s="11">
        <v>11800</v>
      </c>
      <c r="H104" s="11">
        <f t="shared" si="10"/>
        <v>11800</v>
      </c>
      <c r="I104" s="16"/>
      <c r="J104" s="16"/>
      <c r="K104" s="17"/>
    </row>
    <row r="105" spans="1:11">
      <c r="A105" s="2" t="s">
        <v>224</v>
      </c>
      <c r="B105" s="2" t="s">
        <v>100</v>
      </c>
      <c r="C105" s="11">
        <v>0</v>
      </c>
      <c r="D105" s="11">
        <v>460000</v>
      </c>
      <c r="E105" s="11">
        <v>0</v>
      </c>
      <c r="F105" s="11">
        <v>0</v>
      </c>
      <c r="G105" s="11">
        <v>0</v>
      </c>
      <c r="H105" s="11">
        <f t="shared" si="10"/>
        <v>460000</v>
      </c>
      <c r="I105" s="16"/>
      <c r="J105" s="16"/>
      <c r="K105" s="17"/>
    </row>
    <row r="106" spans="1:11">
      <c r="A106" s="2" t="s">
        <v>225</v>
      </c>
      <c r="B106" s="2" t="s">
        <v>100</v>
      </c>
      <c r="C106" s="11">
        <v>0</v>
      </c>
      <c r="D106" s="11">
        <v>0</v>
      </c>
      <c r="E106" s="11">
        <v>0</v>
      </c>
      <c r="F106" s="11">
        <v>300000</v>
      </c>
      <c r="G106" s="11">
        <v>235000</v>
      </c>
      <c r="H106" s="11">
        <f t="shared" si="10"/>
        <v>535000</v>
      </c>
      <c r="I106" s="16"/>
      <c r="J106" s="16"/>
      <c r="K106" s="17"/>
    </row>
    <row r="107" spans="1:11">
      <c r="A107" s="2" t="s">
        <v>226</v>
      </c>
      <c r="B107" s="2" t="s">
        <v>100</v>
      </c>
      <c r="C107" s="11">
        <v>0</v>
      </c>
      <c r="D107" s="11">
        <v>787000</v>
      </c>
      <c r="E107" s="11">
        <v>0</v>
      </c>
      <c r="F107" s="11">
        <v>0</v>
      </c>
      <c r="G107" s="11">
        <v>175000</v>
      </c>
      <c r="H107" s="11">
        <f t="shared" si="10"/>
        <v>962000</v>
      </c>
      <c r="I107" s="16"/>
      <c r="J107" s="16"/>
      <c r="K107" s="17"/>
    </row>
    <row r="108" spans="1:11">
      <c r="A108" s="2" t="s">
        <v>227</v>
      </c>
      <c r="B108" s="2" t="s">
        <v>100</v>
      </c>
      <c r="C108" s="11">
        <v>0</v>
      </c>
      <c r="D108" s="11">
        <v>0</v>
      </c>
      <c r="E108" s="11">
        <v>0</v>
      </c>
      <c r="F108" s="11">
        <v>0</v>
      </c>
      <c r="G108" s="11">
        <v>245000</v>
      </c>
      <c r="H108" s="11">
        <f t="shared" si="10"/>
        <v>245000</v>
      </c>
      <c r="I108" s="16"/>
      <c r="J108" s="16"/>
      <c r="K108" s="17"/>
    </row>
    <row r="109" spans="1:11">
      <c r="A109" s="2" t="s">
        <v>228</v>
      </c>
      <c r="B109" s="2" t="s">
        <v>100</v>
      </c>
      <c r="C109" s="11">
        <v>0</v>
      </c>
      <c r="D109" s="11">
        <v>0</v>
      </c>
      <c r="E109" s="11">
        <v>0</v>
      </c>
      <c r="F109" s="11">
        <v>0</v>
      </c>
      <c r="G109" s="11">
        <v>145000</v>
      </c>
      <c r="H109" s="11">
        <f t="shared" si="10"/>
        <v>145000</v>
      </c>
      <c r="I109" s="16"/>
      <c r="J109" s="16"/>
      <c r="K109" s="17"/>
    </row>
    <row r="110" spans="1:11">
      <c r="A110" s="2" t="s">
        <v>229</v>
      </c>
      <c r="B110" s="2" t="s">
        <v>100</v>
      </c>
      <c r="C110" s="11">
        <v>0</v>
      </c>
      <c r="D110" s="11">
        <v>0</v>
      </c>
      <c r="E110" s="11">
        <v>0</v>
      </c>
      <c r="F110" s="11">
        <v>0</v>
      </c>
      <c r="G110" s="11">
        <v>11800</v>
      </c>
      <c r="H110" s="11">
        <f t="shared" si="10"/>
        <v>11800</v>
      </c>
    </row>
    <row r="111" spans="1:11">
      <c r="A111" s="2" t="s">
        <v>230</v>
      </c>
      <c r="B111" s="2" t="s">
        <v>100</v>
      </c>
      <c r="C111" s="11">
        <v>0</v>
      </c>
      <c r="D111" s="11">
        <v>460000</v>
      </c>
      <c r="E111" s="11">
        <v>0</v>
      </c>
      <c r="F111" s="11">
        <v>0</v>
      </c>
      <c r="G111" s="11">
        <v>0</v>
      </c>
      <c r="H111" s="11">
        <f t="shared" si="10"/>
        <v>460000</v>
      </c>
    </row>
    <row r="112" spans="1:11">
      <c r="A112" s="2" t="s">
        <v>231</v>
      </c>
      <c r="B112" s="2" t="s">
        <v>100</v>
      </c>
      <c r="C112" s="11">
        <v>0</v>
      </c>
      <c r="D112" s="11">
        <v>1530000</v>
      </c>
      <c r="E112" s="11">
        <v>0</v>
      </c>
      <c r="F112" s="11">
        <v>0</v>
      </c>
      <c r="G112" s="11">
        <v>0</v>
      </c>
      <c r="H112" s="11">
        <f t="shared" si="10"/>
        <v>1530000</v>
      </c>
    </row>
    <row r="113" spans="1:11">
      <c r="A113" s="2" t="s">
        <v>232</v>
      </c>
      <c r="B113" s="2" t="s">
        <v>100</v>
      </c>
      <c r="C113" s="11">
        <v>0</v>
      </c>
      <c r="D113" s="11">
        <v>0</v>
      </c>
      <c r="E113" s="11">
        <v>0</v>
      </c>
      <c r="F113" s="11">
        <v>0</v>
      </c>
      <c r="G113" s="11">
        <v>11800</v>
      </c>
      <c r="H113" s="11">
        <f t="shared" si="10"/>
        <v>11800</v>
      </c>
    </row>
    <row r="114" spans="1:11">
      <c r="A114" s="2" t="s">
        <v>233</v>
      </c>
      <c r="B114" s="2" t="s">
        <v>100</v>
      </c>
      <c r="C114" s="11">
        <v>0</v>
      </c>
      <c r="D114" s="11">
        <v>0</v>
      </c>
      <c r="E114" s="11">
        <v>0</v>
      </c>
      <c r="F114" s="11">
        <v>0</v>
      </c>
      <c r="G114" s="11">
        <v>60000</v>
      </c>
      <c r="H114" s="11">
        <f t="shared" si="10"/>
        <v>60000</v>
      </c>
    </row>
    <row r="115" spans="1:11">
      <c r="A115" s="2" t="s">
        <v>234</v>
      </c>
      <c r="B115" s="23" t="s">
        <v>100</v>
      </c>
      <c r="C115" s="11">
        <v>0</v>
      </c>
      <c r="D115" s="11">
        <v>0</v>
      </c>
      <c r="E115" s="11">
        <v>0</v>
      </c>
      <c r="F115" s="11">
        <v>0</v>
      </c>
      <c r="G115" s="11">
        <v>60000</v>
      </c>
      <c r="H115" s="11">
        <f t="shared" si="10"/>
        <v>60000</v>
      </c>
    </row>
    <row r="116" spans="1:11">
      <c r="A116" s="2" t="s">
        <v>235</v>
      </c>
      <c r="B116" s="23" t="s">
        <v>100</v>
      </c>
      <c r="C116" s="11">
        <v>0</v>
      </c>
      <c r="D116" s="11">
        <v>0</v>
      </c>
      <c r="E116" s="11">
        <v>0</v>
      </c>
      <c r="F116" s="11">
        <v>0</v>
      </c>
      <c r="G116" s="11">
        <v>11800</v>
      </c>
      <c r="H116" s="11">
        <f t="shared" si="10"/>
        <v>11800</v>
      </c>
    </row>
    <row r="117" spans="1:11">
      <c r="A117" s="2" t="s">
        <v>236</v>
      </c>
      <c r="B117" s="23" t="s">
        <v>100</v>
      </c>
      <c r="C117" s="11">
        <v>0</v>
      </c>
      <c r="D117" s="11">
        <v>1070000</v>
      </c>
      <c r="E117" s="11">
        <v>0</v>
      </c>
      <c r="F117" s="11">
        <v>0</v>
      </c>
      <c r="G117" s="11">
        <v>0</v>
      </c>
      <c r="H117" s="11">
        <f t="shared" si="10"/>
        <v>1070000</v>
      </c>
    </row>
    <row r="118" spans="1:11">
      <c r="A118" s="2" t="s">
        <v>237</v>
      </c>
      <c r="B118" s="23" t="s">
        <v>100</v>
      </c>
      <c r="C118" s="11">
        <v>0</v>
      </c>
      <c r="D118" s="11">
        <v>0</v>
      </c>
      <c r="E118" s="11">
        <v>0</v>
      </c>
      <c r="F118" s="11">
        <v>0</v>
      </c>
      <c r="G118" s="11">
        <v>60000</v>
      </c>
      <c r="H118" s="11">
        <f t="shared" si="10"/>
        <v>60000</v>
      </c>
    </row>
    <row r="119" spans="1:11">
      <c r="A119" s="2" t="s">
        <v>312</v>
      </c>
      <c r="B119" s="23" t="s">
        <v>100</v>
      </c>
      <c r="C119" s="11">
        <v>0</v>
      </c>
      <c r="D119" s="11">
        <v>0</v>
      </c>
      <c r="E119" s="11">
        <v>460000</v>
      </c>
      <c r="F119" s="11">
        <v>0</v>
      </c>
      <c r="G119" s="11">
        <v>0</v>
      </c>
      <c r="H119" s="11">
        <f t="shared" si="10"/>
        <v>460000</v>
      </c>
    </row>
    <row r="120" spans="1:11">
      <c r="A120" s="2" t="s">
        <v>313</v>
      </c>
      <c r="B120" s="23" t="s">
        <v>100</v>
      </c>
      <c r="C120" s="11">
        <v>0</v>
      </c>
      <c r="D120" s="11">
        <v>0</v>
      </c>
      <c r="E120" s="11">
        <v>460000</v>
      </c>
      <c r="F120" s="11">
        <v>0</v>
      </c>
      <c r="G120" s="11">
        <v>0</v>
      </c>
      <c r="H120" s="11">
        <f t="shared" si="10"/>
        <v>460000</v>
      </c>
    </row>
    <row r="121" spans="1:11">
      <c r="A121" s="2" t="s">
        <v>314</v>
      </c>
      <c r="B121" s="23" t="s">
        <v>100</v>
      </c>
      <c r="C121" s="11">
        <v>0</v>
      </c>
      <c r="D121" s="11">
        <v>460000</v>
      </c>
      <c r="E121" s="11">
        <v>0</v>
      </c>
      <c r="F121" s="11">
        <v>0</v>
      </c>
      <c r="G121" s="11">
        <v>0</v>
      </c>
      <c r="H121" s="11">
        <f t="shared" si="10"/>
        <v>460000</v>
      </c>
    </row>
    <row r="122" spans="1:11">
      <c r="A122" s="2" t="s">
        <v>315</v>
      </c>
      <c r="B122" s="23" t="s">
        <v>100</v>
      </c>
      <c r="C122" s="11">
        <v>0</v>
      </c>
      <c r="D122" s="11">
        <v>0</v>
      </c>
      <c r="E122" s="11">
        <v>460000</v>
      </c>
      <c r="F122" s="11">
        <v>0</v>
      </c>
      <c r="G122" s="11">
        <v>0</v>
      </c>
      <c r="H122" s="11">
        <f t="shared" si="10"/>
        <v>460000</v>
      </c>
    </row>
    <row r="123" spans="1:11">
      <c r="C123" s="51"/>
      <c r="D123" s="51"/>
      <c r="E123" s="51"/>
      <c r="F123" s="51"/>
      <c r="G123" s="51"/>
      <c r="H123" s="51"/>
    </row>
    <row r="124" spans="1:11">
      <c r="C124" s="51"/>
      <c r="D124" s="51"/>
      <c r="E124" s="51"/>
      <c r="F124" s="51"/>
      <c r="G124" s="51"/>
      <c r="H124" s="51"/>
    </row>
    <row r="125" spans="1:11">
      <c r="C125" s="51"/>
      <c r="D125" s="51"/>
      <c r="E125" s="51"/>
      <c r="F125" s="51"/>
      <c r="G125" s="51"/>
      <c r="H125" s="51"/>
    </row>
    <row r="126" spans="1:11">
      <c r="A126" s="160" t="s">
        <v>69</v>
      </c>
      <c r="B126" s="160" t="s">
        <v>85</v>
      </c>
      <c r="C126" s="157" t="s">
        <v>310</v>
      </c>
      <c r="D126" s="158"/>
      <c r="E126" s="158"/>
      <c r="F126" s="158"/>
      <c r="G126" s="158"/>
      <c r="H126" s="159"/>
      <c r="I126" s="170"/>
      <c r="J126" s="170"/>
      <c r="K126" s="169"/>
    </row>
    <row r="127" spans="1:11">
      <c r="A127" s="161"/>
      <c r="B127" s="161"/>
      <c r="C127" s="94" t="s">
        <v>305</v>
      </c>
      <c r="D127" s="94" t="s">
        <v>306</v>
      </c>
      <c r="E127" s="94" t="s">
        <v>307</v>
      </c>
      <c r="F127" s="94" t="s">
        <v>308</v>
      </c>
      <c r="G127" s="94" t="s">
        <v>309</v>
      </c>
      <c r="H127" s="94" t="s">
        <v>12</v>
      </c>
      <c r="I127" s="170"/>
      <c r="J127" s="170"/>
      <c r="K127" s="169"/>
    </row>
    <row r="128" spans="1:11">
      <c r="A128" s="100" t="s">
        <v>39</v>
      </c>
      <c r="B128" s="101"/>
      <c r="C128" s="39">
        <f>SUM(C129:C155)</f>
        <v>30598000</v>
      </c>
      <c r="D128" s="39">
        <f t="shared" ref="D128:H128" si="11">SUM(D129:D155)</f>
        <v>29882000</v>
      </c>
      <c r="E128" s="39">
        <f t="shared" si="11"/>
        <v>19444000</v>
      </c>
      <c r="F128" s="39">
        <f t="shared" si="11"/>
        <v>20924600</v>
      </c>
      <c r="G128" s="39">
        <f t="shared" si="11"/>
        <v>18487000</v>
      </c>
      <c r="H128" s="98">
        <f t="shared" si="11"/>
        <v>119335600</v>
      </c>
      <c r="J128" s="1" t="s">
        <v>331</v>
      </c>
      <c r="K128" s="1" t="s">
        <v>332</v>
      </c>
    </row>
    <row r="129" spans="1:11">
      <c r="A129" s="71" t="s">
        <v>47</v>
      </c>
      <c r="B129" s="73" t="s">
        <v>70</v>
      </c>
      <c r="C129" s="11">
        <v>7350000</v>
      </c>
      <c r="D129" s="11">
        <v>11670000</v>
      </c>
      <c r="E129" s="11">
        <v>2400000</v>
      </c>
      <c r="F129" s="11">
        <v>1000000</v>
      </c>
      <c r="G129" s="11">
        <v>0</v>
      </c>
      <c r="H129" s="11">
        <f>SUM(C129:G129)</f>
        <v>22420000</v>
      </c>
      <c r="J129" s="1" t="s">
        <v>70</v>
      </c>
      <c r="K129" s="42">
        <f>H129</f>
        <v>22420000</v>
      </c>
    </row>
    <row r="130" spans="1:11">
      <c r="A130" s="71" t="s">
        <v>40</v>
      </c>
      <c r="B130" s="73" t="s">
        <v>72</v>
      </c>
      <c r="C130" s="11">
        <v>3400000</v>
      </c>
      <c r="D130" s="11">
        <v>3360000</v>
      </c>
      <c r="E130" s="11">
        <v>2800000</v>
      </c>
      <c r="F130" s="11">
        <v>3800000</v>
      </c>
      <c r="G130" s="11">
        <v>3050000</v>
      </c>
      <c r="H130" s="11">
        <f t="shared" ref="H130:H155" si="12">SUM(C130:G130)</f>
        <v>16410000</v>
      </c>
      <c r="J130" s="1" t="s">
        <v>72</v>
      </c>
      <c r="K130" s="42">
        <f>H130+H131</f>
        <v>31751000</v>
      </c>
    </row>
    <row r="131" spans="1:11">
      <c r="A131" s="71" t="s">
        <v>41</v>
      </c>
      <c r="B131" s="73" t="s">
        <v>72</v>
      </c>
      <c r="C131" s="11">
        <v>3021000</v>
      </c>
      <c r="D131" s="11">
        <v>2720000</v>
      </c>
      <c r="E131" s="11">
        <v>3030000</v>
      </c>
      <c r="F131" s="11">
        <v>4120000</v>
      </c>
      <c r="G131" s="11">
        <v>2450000</v>
      </c>
      <c r="H131" s="11">
        <f t="shared" si="12"/>
        <v>15341000</v>
      </c>
      <c r="J131" s="1" t="s">
        <v>67</v>
      </c>
      <c r="K131" s="42">
        <f>SUM(H132:H137)</f>
        <v>52719600</v>
      </c>
    </row>
    <row r="132" spans="1:11">
      <c r="A132" s="71" t="s">
        <v>45</v>
      </c>
      <c r="B132" s="73" t="s">
        <v>67</v>
      </c>
      <c r="C132" s="11">
        <v>2007000</v>
      </c>
      <c r="D132" s="11">
        <v>1970000</v>
      </c>
      <c r="E132" s="11">
        <v>2048000</v>
      </c>
      <c r="F132" s="11">
        <v>2130000</v>
      </c>
      <c r="G132" s="11">
        <v>1970000</v>
      </c>
      <c r="H132" s="11">
        <f t="shared" si="12"/>
        <v>10125000</v>
      </c>
      <c r="J132" s="1" t="s">
        <v>100</v>
      </c>
      <c r="K132" s="42">
        <f>SUM(H138:H152)</f>
        <v>11038000</v>
      </c>
    </row>
    <row r="133" spans="1:11">
      <c r="A133" s="71" t="s">
        <v>42</v>
      </c>
      <c r="B133" s="73" t="s">
        <v>67</v>
      </c>
      <c r="C133" s="11">
        <v>1294000</v>
      </c>
      <c r="D133" s="11">
        <v>1145000</v>
      </c>
      <c r="E133" s="11">
        <v>1545000</v>
      </c>
      <c r="F133" s="11">
        <v>0</v>
      </c>
      <c r="G133" s="11">
        <v>2000000</v>
      </c>
      <c r="H133" s="11">
        <f t="shared" si="12"/>
        <v>5984000</v>
      </c>
      <c r="J133" s="1" t="s">
        <v>119</v>
      </c>
      <c r="K133" s="42">
        <f>SUM(H153:H155)</f>
        <v>1407000</v>
      </c>
    </row>
    <row r="134" spans="1:11">
      <c r="A134" s="71" t="s">
        <v>43</v>
      </c>
      <c r="B134" s="73" t="s">
        <v>67</v>
      </c>
      <c r="C134" s="11">
        <v>2247000</v>
      </c>
      <c r="D134" s="11">
        <v>1780000</v>
      </c>
      <c r="E134" s="11">
        <v>1787000</v>
      </c>
      <c r="F134" s="11">
        <v>2750000</v>
      </c>
      <c r="G134" s="11">
        <v>0</v>
      </c>
      <c r="H134" s="11">
        <f t="shared" si="12"/>
        <v>8564000</v>
      </c>
    </row>
    <row r="135" spans="1:11">
      <c r="A135" s="71" t="s">
        <v>44</v>
      </c>
      <c r="B135" s="73" t="s">
        <v>67</v>
      </c>
      <c r="C135" s="11">
        <v>2455000</v>
      </c>
      <c r="D135" s="11">
        <v>2192000</v>
      </c>
      <c r="E135" s="11">
        <v>2005000</v>
      </c>
      <c r="F135" s="11">
        <v>1815000</v>
      </c>
      <c r="G135" s="11">
        <v>1140000</v>
      </c>
      <c r="H135" s="11">
        <f t="shared" si="12"/>
        <v>9607000</v>
      </c>
    </row>
    <row r="136" spans="1:11">
      <c r="A136" s="71" t="s">
        <v>46</v>
      </c>
      <c r="B136" s="73" t="s">
        <v>67</v>
      </c>
      <c r="C136" s="11">
        <v>2430000</v>
      </c>
      <c r="D136" s="11">
        <v>0</v>
      </c>
      <c r="E136" s="11">
        <v>460000</v>
      </c>
      <c r="F136" s="11">
        <v>0</v>
      </c>
      <c r="G136" s="11">
        <v>5150000</v>
      </c>
      <c r="H136" s="11">
        <f t="shared" si="12"/>
        <v>8040000</v>
      </c>
    </row>
    <row r="137" spans="1:11">
      <c r="A137" s="71" t="s">
        <v>257</v>
      </c>
      <c r="B137" s="73" t="s">
        <v>67</v>
      </c>
      <c r="C137" s="11">
        <v>1955000</v>
      </c>
      <c r="D137" s="11">
        <v>2334000</v>
      </c>
      <c r="E137" s="11">
        <v>2077000</v>
      </c>
      <c r="F137" s="11">
        <v>2028600</v>
      </c>
      <c r="G137" s="11">
        <v>2005000</v>
      </c>
      <c r="H137" s="11">
        <f t="shared" si="12"/>
        <v>10399600</v>
      </c>
    </row>
    <row r="138" spans="1:11">
      <c r="A138" s="63" t="s">
        <v>258</v>
      </c>
      <c r="B138" s="23" t="s">
        <v>100</v>
      </c>
      <c r="C138" s="11">
        <v>0</v>
      </c>
      <c r="D138" s="11">
        <v>0</v>
      </c>
      <c r="E138" s="11">
        <v>722000</v>
      </c>
      <c r="F138" s="11">
        <v>0</v>
      </c>
      <c r="G138" s="11">
        <v>0</v>
      </c>
      <c r="H138" s="11">
        <f t="shared" si="12"/>
        <v>722000</v>
      </c>
    </row>
    <row r="139" spans="1:11">
      <c r="A139" s="63" t="s">
        <v>259</v>
      </c>
      <c r="B139" s="23" t="s">
        <v>100</v>
      </c>
      <c r="C139" s="11">
        <v>0</v>
      </c>
      <c r="D139" s="11">
        <v>787000</v>
      </c>
      <c r="E139" s="11">
        <v>0</v>
      </c>
      <c r="F139" s="11">
        <v>0</v>
      </c>
      <c r="G139" s="11">
        <v>0</v>
      </c>
      <c r="H139" s="11">
        <f t="shared" si="12"/>
        <v>787000</v>
      </c>
    </row>
    <row r="140" spans="1:11">
      <c r="A140" s="63" t="s">
        <v>260</v>
      </c>
      <c r="B140" s="23" t="s">
        <v>100</v>
      </c>
      <c r="C140" s="11">
        <v>896000</v>
      </c>
      <c r="D140" s="11">
        <v>0</v>
      </c>
      <c r="E140" s="11">
        <v>0</v>
      </c>
      <c r="F140" s="11">
        <v>0</v>
      </c>
      <c r="G140" s="11">
        <v>0</v>
      </c>
      <c r="H140" s="11">
        <f t="shared" si="12"/>
        <v>896000</v>
      </c>
    </row>
    <row r="141" spans="1:11">
      <c r="A141" s="63" t="s">
        <v>261</v>
      </c>
      <c r="B141" s="23" t="s">
        <v>100</v>
      </c>
      <c r="C141" s="11">
        <v>0</v>
      </c>
      <c r="D141" s="11">
        <v>0</v>
      </c>
      <c r="E141" s="11">
        <v>0</v>
      </c>
      <c r="F141" s="11">
        <v>0</v>
      </c>
      <c r="G141" s="11">
        <v>722000</v>
      </c>
      <c r="H141" s="11">
        <f t="shared" si="12"/>
        <v>722000</v>
      </c>
    </row>
    <row r="142" spans="1:11">
      <c r="A142" s="63" t="s">
        <v>262</v>
      </c>
      <c r="B142" s="23" t="s">
        <v>100</v>
      </c>
      <c r="C142" s="11">
        <v>787000</v>
      </c>
      <c r="D142" s="11">
        <v>0</v>
      </c>
      <c r="E142" s="11">
        <v>0</v>
      </c>
      <c r="F142" s="11">
        <v>0</v>
      </c>
      <c r="G142" s="11">
        <v>0</v>
      </c>
      <c r="H142" s="11">
        <f t="shared" si="12"/>
        <v>787000</v>
      </c>
    </row>
    <row r="143" spans="1:11">
      <c r="A143" s="63" t="s">
        <v>263</v>
      </c>
      <c r="B143" s="23" t="s">
        <v>100</v>
      </c>
      <c r="C143" s="11">
        <v>0</v>
      </c>
      <c r="D143" s="11">
        <v>0</v>
      </c>
      <c r="E143" s="11">
        <v>0</v>
      </c>
      <c r="F143" s="11">
        <v>787000</v>
      </c>
      <c r="G143" s="11">
        <v>0</v>
      </c>
      <c r="H143" s="11">
        <f t="shared" si="12"/>
        <v>787000</v>
      </c>
    </row>
    <row r="144" spans="1:11">
      <c r="A144" s="63" t="s">
        <v>264</v>
      </c>
      <c r="B144" s="23" t="s">
        <v>100</v>
      </c>
      <c r="C144" s="11">
        <v>787000</v>
      </c>
      <c r="D144" s="11">
        <v>0</v>
      </c>
      <c r="E144" s="11">
        <v>460000</v>
      </c>
      <c r="F144" s="11">
        <v>0</v>
      </c>
      <c r="G144" s="11">
        <v>0</v>
      </c>
      <c r="H144" s="11">
        <f t="shared" si="12"/>
        <v>1247000</v>
      </c>
    </row>
    <row r="145" spans="1:11">
      <c r="A145" s="89" t="s">
        <v>265</v>
      </c>
      <c r="B145" s="23" t="s">
        <v>100</v>
      </c>
      <c r="C145" s="11">
        <v>0</v>
      </c>
      <c r="D145" s="11">
        <v>722000</v>
      </c>
      <c r="E145" s="11">
        <v>0</v>
      </c>
      <c r="F145" s="11">
        <v>0</v>
      </c>
      <c r="G145" s="11">
        <v>0</v>
      </c>
      <c r="H145" s="11">
        <f t="shared" si="12"/>
        <v>722000</v>
      </c>
    </row>
    <row r="146" spans="1:11">
      <c r="A146" s="89" t="s">
        <v>266</v>
      </c>
      <c r="B146" s="23" t="s">
        <v>100</v>
      </c>
      <c r="C146" s="11">
        <v>0</v>
      </c>
      <c r="D146" s="11">
        <v>0</v>
      </c>
      <c r="E146" s="11">
        <v>0</v>
      </c>
      <c r="F146" s="11">
        <v>722000</v>
      </c>
      <c r="G146" s="11">
        <v>0</v>
      </c>
      <c r="H146" s="11">
        <f t="shared" si="12"/>
        <v>722000</v>
      </c>
    </row>
    <row r="147" spans="1:11">
      <c r="A147" s="64" t="s">
        <v>267</v>
      </c>
      <c r="B147" s="23" t="s">
        <v>100</v>
      </c>
      <c r="C147" s="11">
        <v>0</v>
      </c>
      <c r="D147" s="11">
        <v>0</v>
      </c>
      <c r="E147" s="11">
        <v>0</v>
      </c>
      <c r="F147" s="11">
        <v>148000</v>
      </c>
      <c r="G147" s="11">
        <v>0</v>
      </c>
      <c r="H147" s="11">
        <f t="shared" si="12"/>
        <v>148000</v>
      </c>
    </row>
    <row r="148" spans="1:11">
      <c r="A148" s="64" t="s">
        <v>268</v>
      </c>
      <c r="B148" s="23" t="s">
        <v>100</v>
      </c>
      <c r="C148" s="11">
        <v>0</v>
      </c>
      <c r="D148" s="11">
        <v>0</v>
      </c>
      <c r="E148" s="11">
        <v>0</v>
      </c>
      <c r="F148" s="11">
        <v>722000</v>
      </c>
      <c r="G148" s="11">
        <v>0</v>
      </c>
      <c r="H148" s="11">
        <f t="shared" si="12"/>
        <v>722000</v>
      </c>
    </row>
    <row r="149" spans="1:11">
      <c r="A149" s="64" t="s">
        <v>269</v>
      </c>
      <c r="B149" s="23" t="s">
        <v>100</v>
      </c>
      <c r="C149" s="11">
        <v>0</v>
      </c>
      <c r="D149" s="11">
        <v>0</v>
      </c>
      <c r="E149" s="11">
        <v>0</v>
      </c>
      <c r="F149" s="11">
        <v>787000</v>
      </c>
      <c r="G149" s="11">
        <v>0</v>
      </c>
      <c r="H149" s="11">
        <f t="shared" si="12"/>
        <v>787000</v>
      </c>
    </row>
    <row r="150" spans="1:11">
      <c r="A150" s="64" t="s">
        <v>270</v>
      </c>
      <c r="B150" s="23" t="s">
        <v>100</v>
      </c>
      <c r="C150" s="11">
        <v>787000</v>
      </c>
      <c r="D150" s="11">
        <v>0</v>
      </c>
      <c r="E150" s="11">
        <v>0</v>
      </c>
      <c r="F150" s="11">
        <v>0</v>
      </c>
      <c r="G150" s="11">
        <v>0</v>
      </c>
      <c r="H150" s="11">
        <f t="shared" si="12"/>
        <v>787000</v>
      </c>
    </row>
    <row r="151" spans="1:11">
      <c r="A151" s="64" t="s">
        <v>273</v>
      </c>
      <c r="B151" s="23" t="s">
        <v>100</v>
      </c>
      <c r="C151" s="11">
        <v>0</v>
      </c>
      <c r="D151" s="11">
        <v>722000</v>
      </c>
      <c r="E151" s="11">
        <v>0</v>
      </c>
      <c r="F151" s="11">
        <v>0</v>
      </c>
      <c r="G151" s="11">
        <v>0</v>
      </c>
      <c r="H151" s="11">
        <f t="shared" si="12"/>
        <v>722000</v>
      </c>
    </row>
    <row r="152" spans="1:11">
      <c r="A152" s="64" t="s">
        <v>274</v>
      </c>
      <c r="B152" s="23" t="s">
        <v>100</v>
      </c>
      <c r="C152" s="11">
        <v>0</v>
      </c>
      <c r="D152" s="11">
        <v>480000</v>
      </c>
      <c r="E152" s="11">
        <v>0</v>
      </c>
      <c r="F152" s="11">
        <v>0</v>
      </c>
      <c r="G152" s="11">
        <v>0</v>
      </c>
      <c r="H152" s="11">
        <f t="shared" si="12"/>
        <v>480000</v>
      </c>
    </row>
    <row r="153" spans="1:11">
      <c r="A153" s="64" t="s">
        <v>275</v>
      </c>
      <c r="B153" s="2" t="s">
        <v>119</v>
      </c>
      <c r="C153" s="11">
        <v>1182000</v>
      </c>
      <c r="D153" s="11">
        <v>0</v>
      </c>
      <c r="E153" s="11">
        <v>0</v>
      </c>
      <c r="F153" s="11">
        <v>0</v>
      </c>
      <c r="G153" s="11">
        <v>0</v>
      </c>
      <c r="H153" s="11">
        <f t="shared" si="12"/>
        <v>1182000</v>
      </c>
    </row>
    <row r="154" spans="1:11">
      <c r="A154" s="64" t="s">
        <v>272</v>
      </c>
      <c r="B154" s="2" t="s">
        <v>119</v>
      </c>
      <c r="C154" s="11">
        <v>0</v>
      </c>
      <c r="D154" s="11">
        <v>0</v>
      </c>
      <c r="E154" s="11">
        <v>0</v>
      </c>
      <c r="F154" s="11">
        <v>115000</v>
      </c>
      <c r="G154" s="11">
        <v>0</v>
      </c>
      <c r="H154" s="11">
        <f t="shared" si="12"/>
        <v>115000</v>
      </c>
    </row>
    <row r="155" spans="1:11">
      <c r="A155" s="64" t="s">
        <v>286</v>
      </c>
      <c r="B155" s="2" t="s">
        <v>119</v>
      </c>
      <c r="C155" s="11">
        <v>0</v>
      </c>
      <c r="D155" s="11">
        <v>0</v>
      </c>
      <c r="E155" s="11">
        <v>110000</v>
      </c>
      <c r="F155" s="11">
        <v>0</v>
      </c>
      <c r="G155" s="11">
        <v>0</v>
      </c>
      <c r="H155" s="11">
        <f t="shared" si="12"/>
        <v>110000</v>
      </c>
    </row>
    <row r="156" spans="1:11">
      <c r="A156" s="4" t="s">
        <v>48</v>
      </c>
      <c r="B156" s="40"/>
      <c r="C156" s="39">
        <f>SUM(C157:C167)+SUM(C171:C175)</f>
        <v>78528000</v>
      </c>
      <c r="D156" s="39">
        <f t="shared" ref="D156:H156" si="13">SUM(D157:D167)+SUM(D171:D175)</f>
        <v>37868000</v>
      </c>
      <c r="E156" s="39">
        <f t="shared" si="13"/>
        <v>23341000</v>
      </c>
      <c r="F156" s="39">
        <f t="shared" si="13"/>
        <v>20460000</v>
      </c>
      <c r="G156" s="39">
        <f t="shared" si="13"/>
        <v>19365000</v>
      </c>
      <c r="H156" s="98">
        <f t="shared" si="13"/>
        <v>179562000</v>
      </c>
      <c r="J156" s="1" t="s">
        <v>331</v>
      </c>
      <c r="K156" s="1" t="s">
        <v>332</v>
      </c>
    </row>
    <row r="157" spans="1:11">
      <c r="A157" s="71" t="s">
        <v>49</v>
      </c>
      <c r="B157" s="102" t="s">
        <v>70</v>
      </c>
      <c r="C157" s="11">
        <v>24627000</v>
      </c>
      <c r="D157" s="11">
        <v>19991000</v>
      </c>
      <c r="E157" s="11">
        <v>6604000</v>
      </c>
      <c r="F157" s="11">
        <v>4660000</v>
      </c>
      <c r="G157" s="11">
        <v>460000</v>
      </c>
      <c r="H157" s="11">
        <f>SUM(C157:G157)</f>
        <v>56342000</v>
      </c>
      <c r="J157" s="1" t="s">
        <v>70</v>
      </c>
      <c r="K157" s="42">
        <f>H157</f>
        <v>56342000</v>
      </c>
    </row>
    <row r="158" spans="1:11">
      <c r="A158" s="71" t="s">
        <v>50</v>
      </c>
      <c r="B158" s="102" t="s">
        <v>72</v>
      </c>
      <c r="C158" s="11">
        <v>31554000</v>
      </c>
      <c r="D158" s="11">
        <v>16330000</v>
      </c>
      <c r="E158" s="11">
        <v>15020000</v>
      </c>
      <c r="F158" s="11">
        <v>15265000</v>
      </c>
      <c r="G158" s="11">
        <v>17910000</v>
      </c>
      <c r="H158" s="11">
        <f t="shared" ref="H158:H167" si="14">SUM(C158:G158)</f>
        <v>96079000</v>
      </c>
      <c r="J158" s="1" t="s">
        <v>72</v>
      </c>
      <c r="K158" s="42">
        <f>H158</f>
        <v>96079000</v>
      </c>
    </row>
    <row r="159" spans="1:11">
      <c r="A159" s="71" t="s">
        <v>51</v>
      </c>
      <c r="B159" s="102" t="s">
        <v>73</v>
      </c>
      <c r="C159" s="11">
        <v>9890000</v>
      </c>
      <c r="D159" s="11">
        <v>0</v>
      </c>
      <c r="E159" s="11">
        <v>460000</v>
      </c>
      <c r="F159" s="11">
        <v>0</v>
      </c>
      <c r="G159" s="11">
        <v>460000</v>
      </c>
      <c r="H159" s="11">
        <f t="shared" si="14"/>
        <v>10810000</v>
      </c>
      <c r="J159" s="1" t="s">
        <v>73</v>
      </c>
      <c r="K159" s="42">
        <f>H159</f>
        <v>10810000</v>
      </c>
    </row>
    <row r="160" spans="1:11">
      <c r="A160" s="71" t="s">
        <v>52</v>
      </c>
      <c r="B160" s="102" t="s">
        <v>67</v>
      </c>
      <c r="C160" s="11">
        <v>2344000</v>
      </c>
      <c r="D160" s="11">
        <v>0</v>
      </c>
      <c r="E160" s="11">
        <v>0</v>
      </c>
      <c r="F160" s="11">
        <v>460000</v>
      </c>
      <c r="G160" s="11">
        <v>0</v>
      </c>
      <c r="H160" s="11">
        <f t="shared" si="14"/>
        <v>2804000</v>
      </c>
      <c r="J160" s="1" t="s">
        <v>67</v>
      </c>
      <c r="K160" s="42">
        <f>SUM(H160:H162)</f>
        <v>11106000</v>
      </c>
    </row>
    <row r="161" spans="1:11">
      <c r="A161" s="71" t="s">
        <v>53</v>
      </c>
      <c r="B161" s="102" t="s">
        <v>67</v>
      </c>
      <c r="C161" s="11">
        <v>4335000</v>
      </c>
      <c r="D161" s="11">
        <v>0</v>
      </c>
      <c r="E161" s="11">
        <v>460000</v>
      </c>
      <c r="F161" s="11">
        <v>0</v>
      </c>
      <c r="G161" s="11">
        <v>460000</v>
      </c>
      <c r="H161" s="11">
        <f t="shared" si="14"/>
        <v>5255000</v>
      </c>
      <c r="J161" s="1" t="s">
        <v>100</v>
      </c>
      <c r="K161" s="42">
        <f>SUM(H163:H167)+SUM(H171:H175)</f>
        <v>5225000</v>
      </c>
    </row>
    <row r="162" spans="1:11">
      <c r="A162" s="71" t="s">
        <v>54</v>
      </c>
      <c r="B162" s="102" t="s">
        <v>67</v>
      </c>
      <c r="C162" s="11">
        <v>1500000</v>
      </c>
      <c r="D162" s="11">
        <v>1547000</v>
      </c>
      <c r="E162" s="11">
        <v>0</v>
      </c>
      <c r="F162" s="11">
        <v>0</v>
      </c>
      <c r="G162" s="11">
        <v>0</v>
      </c>
      <c r="H162" s="11">
        <f t="shared" si="14"/>
        <v>3047000</v>
      </c>
    </row>
    <row r="163" spans="1:11">
      <c r="A163" s="2" t="s">
        <v>276</v>
      </c>
      <c r="B163" s="11" t="s">
        <v>100</v>
      </c>
      <c r="C163" s="11">
        <v>722000</v>
      </c>
      <c r="D163" s="11">
        <v>0</v>
      </c>
      <c r="E163" s="11">
        <v>0</v>
      </c>
      <c r="F163" s="11">
        <v>0</v>
      </c>
      <c r="G163" s="11">
        <v>0</v>
      </c>
      <c r="H163" s="11">
        <f t="shared" si="14"/>
        <v>722000</v>
      </c>
    </row>
    <row r="164" spans="1:11">
      <c r="A164" s="2" t="s">
        <v>287</v>
      </c>
      <c r="B164" s="88" t="s">
        <v>100</v>
      </c>
      <c r="C164" s="11">
        <v>722000</v>
      </c>
      <c r="D164" s="11">
        <v>0</v>
      </c>
      <c r="E164" s="11">
        <v>0</v>
      </c>
      <c r="F164" s="11">
        <v>0</v>
      </c>
      <c r="G164" s="11">
        <v>0</v>
      </c>
      <c r="H164" s="11">
        <f t="shared" si="14"/>
        <v>722000</v>
      </c>
    </row>
    <row r="165" spans="1:11">
      <c r="A165" s="2" t="s">
        <v>277</v>
      </c>
      <c r="B165" s="88" t="s">
        <v>100</v>
      </c>
      <c r="C165" s="11">
        <v>722000</v>
      </c>
      <c r="D165" s="11">
        <v>0</v>
      </c>
      <c r="E165" s="11">
        <v>0</v>
      </c>
      <c r="F165" s="11">
        <v>0</v>
      </c>
      <c r="G165" s="11">
        <v>0</v>
      </c>
      <c r="H165" s="11">
        <f t="shared" si="14"/>
        <v>722000</v>
      </c>
    </row>
    <row r="166" spans="1:11">
      <c r="A166" s="2" t="s">
        <v>278</v>
      </c>
      <c r="B166" s="88" t="s">
        <v>100</v>
      </c>
      <c r="C166" s="11">
        <v>930000</v>
      </c>
      <c r="D166" s="11">
        <v>0</v>
      </c>
      <c r="E166" s="11">
        <v>0</v>
      </c>
      <c r="F166" s="11">
        <v>0</v>
      </c>
      <c r="G166" s="11">
        <v>0</v>
      </c>
      <c r="H166" s="11">
        <f t="shared" si="14"/>
        <v>930000</v>
      </c>
    </row>
    <row r="167" spans="1:11">
      <c r="A167" s="2" t="s">
        <v>279</v>
      </c>
      <c r="B167" s="2" t="s">
        <v>100</v>
      </c>
      <c r="C167" s="11">
        <v>0</v>
      </c>
      <c r="D167" s="11">
        <v>0</v>
      </c>
      <c r="E167" s="11">
        <v>722000</v>
      </c>
      <c r="F167" s="11">
        <v>0</v>
      </c>
      <c r="G167" s="11">
        <v>0</v>
      </c>
      <c r="H167" s="11">
        <f t="shared" si="14"/>
        <v>722000</v>
      </c>
    </row>
    <row r="168" spans="1:11">
      <c r="A168" s="160" t="s">
        <v>69</v>
      </c>
      <c r="B168" s="160" t="s">
        <v>85</v>
      </c>
      <c r="C168" s="157" t="s">
        <v>310</v>
      </c>
      <c r="D168" s="158"/>
      <c r="E168" s="158"/>
      <c r="F168" s="158"/>
      <c r="G168" s="158"/>
      <c r="H168" s="159"/>
    </row>
    <row r="169" spans="1:11">
      <c r="A169" s="161"/>
      <c r="B169" s="161"/>
      <c r="C169" s="94" t="s">
        <v>305</v>
      </c>
      <c r="D169" s="94" t="s">
        <v>306</v>
      </c>
      <c r="E169" s="94" t="s">
        <v>307</v>
      </c>
      <c r="F169" s="94" t="s">
        <v>308</v>
      </c>
      <c r="G169" s="94" t="s">
        <v>309</v>
      </c>
      <c r="H169" s="94" t="s">
        <v>12</v>
      </c>
    </row>
    <row r="170" spans="1:11">
      <c r="A170" s="4" t="s">
        <v>304</v>
      </c>
      <c r="B170" s="6"/>
      <c r="C170" s="6"/>
      <c r="D170" s="21"/>
      <c r="E170" s="21"/>
      <c r="F170" s="21"/>
      <c r="G170" s="21"/>
      <c r="H170" s="21"/>
    </row>
    <row r="171" spans="1:11">
      <c r="A171" s="2" t="s">
        <v>280</v>
      </c>
      <c r="B171" s="2" t="s">
        <v>100</v>
      </c>
      <c r="C171" s="11">
        <v>0</v>
      </c>
      <c r="D171" s="11">
        <v>0</v>
      </c>
      <c r="E171" s="11">
        <v>75000</v>
      </c>
      <c r="F171" s="11">
        <v>0</v>
      </c>
      <c r="G171" s="11">
        <v>0</v>
      </c>
      <c r="H171" s="11">
        <f>SUM(C171:G171)</f>
        <v>75000</v>
      </c>
    </row>
    <row r="172" spans="1:11">
      <c r="A172" s="2" t="s">
        <v>281</v>
      </c>
      <c r="B172" s="2" t="s">
        <v>100</v>
      </c>
      <c r="C172" s="11">
        <v>0</v>
      </c>
      <c r="D172" s="11">
        <v>0</v>
      </c>
      <c r="E172" s="11">
        <v>0</v>
      </c>
      <c r="F172" s="11">
        <v>75000</v>
      </c>
      <c r="G172" s="11">
        <v>0</v>
      </c>
      <c r="H172" s="11">
        <f t="shared" ref="H172:H175" si="15">SUM(C172:G172)</f>
        <v>75000</v>
      </c>
    </row>
    <row r="173" spans="1:11">
      <c r="A173" s="2" t="s">
        <v>148</v>
      </c>
      <c r="B173" s="2" t="s">
        <v>100</v>
      </c>
      <c r="C173" s="11">
        <v>460000</v>
      </c>
      <c r="D173" s="11">
        <v>0</v>
      </c>
      <c r="E173" s="11">
        <v>0</v>
      </c>
      <c r="F173" s="11">
        <v>0</v>
      </c>
      <c r="G173" s="11">
        <v>0</v>
      </c>
      <c r="H173" s="11">
        <f t="shared" si="15"/>
        <v>460000</v>
      </c>
    </row>
    <row r="174" spans="1:11">
      <c r="A174" s="2" t="s">
        <v>282</v>
      </c>
      <c r="B174" s="2" t="s">
        <v>100</v>
      </c>
      <c r="C174" s="2">
        <v>0</v>
      </c>
      <c r="D174" s="2">
        <v>0</v>
      </c>
      <c r="E174" s="2">
        <v>0</v>
      </c>
      <c r="F174" s="2">
        <v>0</v>
      </c>
      <c r="G174" s="2">
        <v>75000</v>
      </c>
      <c r="H174" s="11">
        <f t="shared" si="15"/>
        <v>75000</v>
      </c>
    </row>
    <row r="175" spans="1:11">
      <c r="A175" s="2" t="s">
        <v>316</v>
      </c>
      <c r="B175" s="11" t="s">
        <v>100</v>
      </c>
      <c r="C175" s="11">
        <v>722000</v>
      </c>
      <c r="D175" s="11">
        <v>0</v>
      </c>
      <c r="E175" s="11">
        <v>0</v>
      </c>
      <c r="F175" s="11">
        <v>0</v>
      </c>
      <c r="G175" s="11">
        <v>0</v>
      </c>
      <c r="H175" s="11">
        <f t="shared" si="15"/>
        <v>722000</v>
      </c>
    </row>
    <row r="176" spans="1:11">
      <c r="A176" s="103" t="s">
        <v>55</v>
      </c>
      <c r="B176" s="40"/>
      <c r="C176" s="39">
        <f>SUM(C177:C200)</f>
        <v>24220000</v>
      </c>
      <c r="D176" s="39">
        <f t="shared" ref="D176:H176" si="16">SUM(D177:D200)</f>
        <v>23462000</v>
      </c>
      <c r="E176" s="39">
        <f t="shared" si="16"/>
        <v>26195000</v>
      </c>
      <c r="F176" s="39">
        <f t="shared" si="16"/>
        <v>19062000</v>
      </c>
      <c r="G176" s="39">
        <f t="shared" si="16"/>
        <v>14067000</v>
      </c>
      <c r="H176" s="98">
        <f t="shared" si="16"/>
        <v>107006000</v>
      </c>
      <c r="J176" s="1" t="s">
        <v>331</v>
      </c>
      <c r="K176" s="1" t="s">
        <v>332</v>
      </c>
    </row>
    <row r="177" spans="1:11" ht="19.5" customHeight="1">
      <c r="A177" s="104" t="s">
        <v>56</v>
      </c>
      <c r="B177" s="105" t="s">
        <v>71</v>
      </c>
      <c r="C177" s="11">
        <v>14500000</v>
      </c>
      <c r="D177" s="11">
        <v>5740000</v>
      </c>
      <c r="E177" s="11">
        <v>24340000</v>
      </c>
      <c r="F177" s="11">
        <v>8400000</v>
      </c>
      <c r="G177" s="11">
        <v>3840000</v>
      </c>
      <c r="H177" s="11">
        <f>SUM(C177:G177)</f>
        <v>56820000</v>
      </c>
      <c r="J177" s="1" t="s">
        <v>71</v>
      </c>
      <c r="K177" s="42">
        <f>H177</f>
        <v>56820000</v>
      </c>
    </row>
    <row r="178" spans="1:11">
      <c r="A178" s="104" t="s">
        <v>57</v>
      </c>
      <c r="B178" s="105" t="s">
        <v>72</v>
      </c>
      <c r="C178" s="11">
        <v>4450000</v>
      </c>
      <c r="D178" s="11">
        <v>2230000</v>
      </c>
      <c r="E178" s="11">
        <v>0</v>
      </c>
      <c r="F178" s="11">
        <v>3420000</v>
      </c>
      <c r="G178" s="11">
        <v>1760000</v>
      </c>
      <c r="H178" s="11">
        <f t="shared" ref="H178:H200" si="17">SUM(C178:G178)</f>
        <v>11860000</v>
      </c>
      <c r="J178" s="1" t="s">
        <v>72</v>
      </c>
      <c r="K178" s="42">
        <f>H178</f>
        <v>11860000</v>
      </c>
    </row>
    <row r="179" spans="1:11">
      <c r="A179" s="104" t="s">
        <v>60</v>
      </c>
      <c r="B179" s="105" t="s">
        <v>67</v>
      </c>
      <c r="C179" s="11">
        <v>165000</v>
      </c>
      <c r="D179" s="11">
        <v>2930000</v>
      </c>
      <c r="E179" s="11">
        <v>0</v>
      </c>
      <c r="F179" s="11">
        <v>190000</v>
      </c>
      <c r="G179" s="11">
        <v>0</v>
      </c>
      <c r="H179" s="11">
        <f t="shared" si="17"/>
        <v>3285000</v>
      </c>
      <c r="J179" s="1" t="s">
        <v>67</v>
      </c>
      <c r="K179" s="42">
        <f>SUM(H179:H185)</f>
        <v>26600000</v>
      </c>
    </row>
    <row r="180" spans="1:11">
      <c r="A180" s="104" t="s">
        <v>62</v>
      </c>
      <c r="B180" s="105" t="s">
        <v>67</v>
      </c>
      <c r="C180" s="11">
        <v>930000</v>
      </c>
      <c r="D180" s="11">
        <v>955000</v>
      </c>
      <c r="E180" s="11">
        <v>0</v>
      </c>
      <c r="F180" s="11">
        <v>0</v>
      </c>
      <c r="G180" s="11">
        <v>0</v>
      </c>
      <c r="H180" s="11">
        <f t="shared" si="17"/>
        <v>1885000</v>
      </c>
      <c r="J180" s="1" t="s">
        <v>100</v>
      </c>
      <c r="K180" s="42">
        <f>SUM(H186:H200)</f>
        <v>11726000</v>
      </c>
    </row>
    <row r="181" spans="1:11">
      <c r="A181" s="104" t="s">
        <v>61</v>
      </c>
      <c r="B181" s="105" t="s">
        <v>67</v>
      </c>
      <c r="C181" s="11">
        <v>300000</v>
      </c>
      <c r="D181" s="11">
        <v>1050000</v>
      </c>
      <c r="E181" s="11">
        <v>0</v>
      </c>
      <c r="F181" s="11">
        <v>1080000</v>
      </c>
      <c r="G181" s="11">
        <v>3510000</v>
      </c>
      <c r="H181" s="11">
        <f t="shared" si="17"/>
        <v>5940000</v>
      </c>
    </row>
    <row r="182" spans="1:11">
      <c r="A182" s="104" t="s">
        <v>58</v>
      </c>
      <c r="B182" s="105" t="s">
        <v>67</v>
      </c>
      <c r="C182" s="11">
        <v>380000</v>
      </c>
      <c r="D182" s="11">
        <v>2250000</v>
      </c>
      <c r="E182" s="11">
        <v>81000</v>
      </c>
      <c r="F182" s="11">
        <v>0</v>
      </c>
      <c r="G182" s="11">
        <v>0</v>
      </c>
      <c r="H182" s="11">
        <f t="shared" si="17"/>
        <v>2711000</v>
      </c>
    </row>
    <row r="183" spans="1:11">
      <c r="A183" s="104" t="s">
        <v>59</v>
      </c>
      <c r="B183" s="105" t="s">
        <v>67</v>
      </c>
      <c r="C183" s="11">
        <v>0</v>
      </c>
      <c r="D183" s="11">
        <v>1222000</v>
      </c>
      <c r="E183" s="11">
        <v>0</v>
      </c>
      <c r="F183" s="11">
        <v>220000</v>
      </c>
      <c r="G183" s="11">
        <v>1402000</v>
      </c>
      <c r="H183" s="11">
        <f t="shared" si="17"/>
        <v>2844000</v>
      </c>
    </row>
    <row r="184" spans="1:11">
      <c r="A184" s="104" t="s">
        <v>64</v>
      </c>
      <c r="B184" s="105" t="s">
        <v>67</v>
      </c>
      <c r="C184" s="11">
        <v>2000000</v>
      </c>
      <c r="D184" s="11">
        <v>1554000</v>
      </c>
      <c r="E184" s="11">
        <v>0</v>
      </c>
      <c r="F184" s="11">
        <v>2330000</v>
      </c>
      <c r="G184" s="11">
        <v>445000</v>
      </c>
      <c r="H184" s="11">
        <f t="shared" si="17"/>
        <v>6329000</v>
      </c>
    </row>
    <row r="185" spans="1:11">
      <c r="A185" s="104" t="s">
        <v>63</v>
      </c>
      <c r="B185" s="105" t="s">
        <v>67</v>
      </c>
      <c r="C185" s="11">
        <v>51000</v>
      </c>
      <c r="D185" s="11">
        <v>2515000</v>
      </c>
      <c r="E185" s="11">
        <v>330000</v>
      </c>
      <c r="F185" s="11">
        <v>150000</v>
      </c>
      <c r="G185" s="11">
        <v>560000</v>
      </c>
      <c r="H185" s="11">
        <f t="shared" si="17"/>
        <v>3606000</v>
      </c>
    </row>
    <row r="186" spans="1:11">
      <c r="A186" s="11" t="s">
        <v>288</v>
      </c>
      <c r="B186" s="105" t="s">
        <v>100</v>
      </c>
      <c r="C186" s="11">
        <v>722000</v>
      </c>
      <c r="D186" s="11">
        <v>0</v>
      </c>
      <c r="E186" s="11">
        <v>0</v>
      </c>
      <c r="F186" s="11">
        <v>0</v>
      </c>
      <c r="G186" s="11">
        <v>0</v>
      </c>
      <c r="H186" s="11">
        <f t="shared" si="17"/>
        <v>722000</v>
      </c>
    </row>
    <row r="187" spans="1:11">
      <c r="A187" s="11" t="s">
        <v>289</v>
      </c>
      <c r="B187" s="105" t="s">
        <v>100</v>
      </c>
      <c r="C187" s="11">
        <v>0</v>
      </c>
      <c r="D187" s="11">
        <v>0</v>
      </c>
      <c r="E187" s="11">
        <v>0</v>
      </c>
      <c r="F187" s="11">
        <v>722000</v>
      </c>
      <c r="G187" s="11">
        <v>0</v>
      </c>
      <c r="H187" s="11">
        <f t="shared" si="17"/>
        <v>722000</v>
      </c>
    </row>
    <row r="188" spans="1:11">
      <c r="A188" s="11" t="s">
        <v>290</v>
      </c>
      <c r="B188" s="105" t="s">
        <v>100</v>
      </c>
      <c r="C188" s="11">
        <v>0</v>
      </c>
      <c r="D188" s="11">
        <v>0</v>
      </c>
      <c r="E188" s="11">
        <v>0</v>
      </c>
      <c r="F188" s="11">
        <v>850000</v>
      </c>
      <c r="G188" s="11">
        <v>0</v>
      </c>
      <c r="H188" s="11">
        <f t="shared" si="17"/>
        <v>850000</v>
      </c>
    </row>
    <row r="189" spans="1:11">
      <c r="A189" s="11" t="s">
        <v>291</v>
      </c>
      <c r="B189" s="105" t="s">
        <v>100</v>
      </c>
      <c r="C189" s="11">
        <v>0</v>
      </c>
      <c r="D189" s="11">
        <v>0</v>
      </c>
      <c r="E189" s="11">
        <v>0</v>
      </c>
      <c r="F189" s="11">
        <v>850000</v>
      </c>
      <c r="G189" s="11">
        <v>0</v>
      </c>
      <c r="H189" s="11">
        <f t="shared" si="17"/>
        <v>850000</v>
      </c>
    </row>
    <row r="190" spans="1:11">
      <c r="A190" s="11" t="s">
        <v>292</v>
      </c>
      <c r="B190" s="105" t="s">
        <v>100</v>
      </c>
      <c r="C190" s="11">
        <v>0</v>
      </c>
      <c r="D190" s="11">
        <v>850000</v>
      </c>
      <c r="E190" s="11">
        <v>0</v>
      </c>
      <c r="F190" s="11">
        <v>0</v>
      </c>
      <c r="G190" s="11">
        <v>0</v>
      </c>
      <c r="H190" s="11">
        <f t="shared" si="17"/>
        <v>850000</v>
      </c>
    </row>
    <row r="191" spans="1:11">
      <c r="A191" s="11" t="s">
        <v>293</v>
      </c>
      <c r="B191" s="105" t="s">
        <v>100</v>
      </c>
      <c r="C191" s="11">
        <v>0</v>
      </c>
      <c r="D191" s="11">
        <v>0</v>
      </c>
      <c r="E191" s="11">
        <v>0</v>
      </c>
      <c r="F191" s="11">
        <v>850000</v>
      </c>
      <c r="G191" s="11">
        <v>0</v>
      </c>
      <c r="H191" s="11">
        <f t="shared" si="17"/>
        <v>850000</v>
      </c>
    </row>
    <row r="192" spans="1:11">
      <c r="A192" s="11" t="s">
        <v>294</v>
      </c>
      <c r="B192" s="105" t="s">
        <v>100</v>
      </c>
      <c r="C192" s="11">
        <v>0</v>
      </c>
      <c r="D192" s="11">
        <v>0</v>
      </c>
      <c r="E192" s="11">
        <v>0</v>
      </c>
      <c r="F192" s="11">
        <v>0</v>
      </c>
      <c r="G192" s="11">
        <v>850000</v>
      </c>
      <c r="H192" s="11">
        <f t="shared" si="17"/>
        <v>850000</v>
      </c>
    </row>
    <row r="193" spans="1:8">
      <c r="A193" s="11" t="s">
        <v>295</v>
      </c>
      <c r="B193" s="105" t="s">
        <v>100</v>
      </c>
      <c r="C193" s="11">
        <v>0</v>
      </c>
      <c r="D193" s="11">
        <v>722000</v>
      </c>
      <c r="E193" s="11">
        <v>0</v>
      </c>
      <c r="F193" s="11">
        <v>0</v>
      </c>
      <c r="G193" s="11">
        <v>0</v>
      </c>
      <c r="H193" s="11">
        <f t="shared" si="17"/>
        <v>722000</v>
      </c>
    </row>
    <row r="194" spans="1:8">
      <c r="A194" s="11" t="s">
        <v>296</v>
      </c>
      <c r="B194" s="105" t="s">
        <v>100</v>
      </c>
      <c r="C194" s="11">
        <v>0</v>
      </c>
      <c r="D194" s="11">
        <v>722000</v>
      </c>
      <c r="E194" s="11">
        <v>0</v>
      </c>
      <c r="F194" s="11">
        <v>0</v>
      </c>
      <c r="G194" s="11">
        <v>0</v>
      </c>
      <c r="H194" s="11">
        <f t="shared" si="17"/>
        <v>722000</v>
      </c>
    </row>
    <row r="195" spans="1:8">
      <c r="A195" s="11" t="s">
        <v>317</v>
      </c>
      <c r="B195" s="105" t="s">
        <v>100</v>
      </c>
      <c r="C195" s="11">
        <v>0</v>
      </c>
      <c r="D195" s="11">
        <v>0</v>
      </c>
      <c r="E195" s="11">
        <v>0</v>
      </c>
      <c r="F195" s="11">
        <v>0</v>
      </c>
      <c r="G195" s="11">
        <v>850000</v>
      </c>
      <c r="H195" s="11">
        <f t="shared" si="17"/>
        <v>850000</v>
      </c>
    </row>
    <row r="196" spans="1:8">
      <c r="A196" s="11" t="s">
        <v>297</v>
      </c>
      <c r="B196" s="105" t="s">
        <v>100</v>
      </c>
      <c r="C196" s="11">
        <v>0</v>
      </c>
      <c r="D196" s="11">
        <v>0</v>
      </c>
      <c r="E196" s="11">
        <v>0</v>
      </c>
      <c r="F196" s="11">
        <v>0</v>
      </c>
      <c r="G196" s="11">
        <v>850000</v>
      </c>
      <c r="H196" s="11">
        <f t="shared" si="17"/>
        <v>850000</v>
      </c>
    </row>
    <row r="197" spans="1:8">
      <c r="A197" s="11" t="s">
        <v>298</v>
      </c>
      <c r="B197" s="105" t="s">
        <v>100</v>
      </c>
      <c r="C197" s="11">
        <v>0</v>
      </c>
      <c r="D197" s="11">
        <v>722000</v>
      </c>
      <c r="E197" s="11">
        <v>0</v>
      </c>
      <c r="F197" s="11">
        <v>0</v>
      </c>
      <c r="G197" s="11">
        <v>0</v>
      </c>
      <c r="H197" s="11">
        <f t="shared" si="17"/>
        <v>722000</v>
      </c>
    </row>
    <row r="198" spans="1:8">
      <c r="A198" s="11" t="s">
        <v>299</v>
      </c>
      <c r="B198" s="105" t="s">
        <v>100</v>
      </c>
      <c r="C198" s="11">
        <v>0</v>
      </c>
      <c r="D198" s="11">
        <v>0</v>
      </c>
      <c r="E198" s="11">
        <v>722000</v>
      </c>
      <c r="F198" s="11">
        <v>0</v>
      </c>
      <c r="G198" s="11">
        <v>0</v>
      </c>
      <c r="H198" s="11">
        <f t="shared" si="17"/>
        <v>722000</v>
      </c>
    </row>
    <row r="199" spans="1:8">
      <c r="A199" s="11" t="s">
        <v>300</v>
      </c>
      <c r="B199" s="105" t="s">
        <v>100</v>
      </c>
      <c r="C199" s="11">
        <v>0</v>
      </c>
      <c r="D199" s="11">
        <v>0</v>
      </c>
      <c r="E199" s="11">
        <v>722000</v>
      </c>
      <c r="F199" s="11">
        <v>0</v>
      </c>
      <c r="G199" s="11">
        <v>0</v>
      </c>
      <c r="H199" s="11">
        <f t="shared" si="17"/>
        <v>722000</v>
      </c>
    </row>
    <row r="200" spans="1:8">
      <c r="A200" s="11" t="s">
        <v>301</v>
      </c>
      <c r="B200" s="105" t="s">
        <v>100</v>
      </c>
      <c r="C200" s="11">
        <v>722000</v>
      </c>
      <c r="D200" s="11">
        <v>0</v>
      </c>
      <c r="E200" s="11">
        <v>0</v>
      </c>
      <c r="F200" s="11">
        <v>0</v>
      </c>
      <c r="G200" s="11">
        <v>0</v>
      </c>
      <c r="H200" s="11">
        <f t="shared" si="17"/>
        <v>722000</v>
      </c>
    </row>
    <row r="220" spans="2:8">
      <c r="B220" s="16"/>
      <c r="C220" s="16"/>
      <c r="D220" s="16"/>
      <c r="E220" s="16"/>
      <c r="F220" s="16"/>
      <c r="G220" s="16"/>
      <c r="H220" s="16"/>
    </row>
    <row r="221" spans="2:8">
      <c r="B221" s="16"/>
      <c r="C221" s="85"/>
      <c r="D221" s="95"/>
      <c r="E221" s="95"/>
      <c r="F221" s="95"/>
      <c r="G221" s="95"/>
      <c r="H221" s="95"/>
    </row>
    <row r="222" spans="2:8">
      <c r="B222" s="16"/>
      <c r="C222" s="85"/>
      <c r="D222" s="95"/>
      <c r="E222" s="95"/>
      <c r="F222" s="95"/>
      <c r="G222" s="95"/>
      <c r="H222" s="95"/>
    </row>
    <row r="223" spans="2:8">
      <c r="B223" s="16"/>
      <c r="C223" s="46"/>
      <c r="D223" s="46"/>
      <c r="E223" s="46"/>
      <c r="F223" s="46"/>
      <c r="G223" s="46"/>
      <c r="H223" s="46"/>
    </row>
    <row r="224" spans="2:8">
      <c r="B224" s="16"/>
      <c r="C224" s="17"/>
      <c r="D224" s="17"/>
      <c r="E224" s="17"/>
      <c r="F224" s="17"/>
      <c r="G224" s="17"/>
      <c r="H224" s="17"/>
    </row>
    <row r="225" spans="2:8">
      <c r="B225" s="16"/>
      <c r="C225" s="17"/>
      <c r="D225" s="17"/>
      <c r="E225" s="17"/>
      <c r="F225" s="17"/>
      <c r="G225" s="17"/>
      <c r="H225" s="17"/>
    </row>
    <row r="226" spans="2:8">
      <c r="B226" s="16"/>
      <c r="C226" s="17"/>
      <c r="D226" s="17"/>
      <c r="E226" s="17"/>
      <c r="F226" s="17"/>
      <c r="G226" s="17"/>
      <c r="H226" s="17"/>
    </row>
    <row r="227" spans="2:8">
      <c r="B227" s="16"/>
      <c r="C227" s="17"/>
      <c r="D227" s="17"/>
      <c r="E227" s="17"/>
      <c r="F227" s="17"/>
      <c r="G227" s="17"/>
      <c r="H227" s="17"/>
    </row>
    <row r="228" spans="2:8">
      <c r="B228" s="16"/>
      <c r="C228" s="17"/>
      <c r="D228" s="17"/>
      <c r="E228" s="17"/>
      <c r="F228" s="17"/>
      <c r="G228" s="17"/>
      <c r="H228" s="17"/>
    </row>
    <row r="229" spans="2:8">
      <c r="B229" s="16"/>
      <c r="C229" s="17"/>
      <c r="D229" s="17"/>
      <c r="E229" s="17"/>
      <c r="F229" s="17"/>
      <c r="G229" s="17"/>
      <c r="H229" s="17"/>
    </row>
    <row r="230" spans="2:8">
      <c r="B230" s="16"/>
      <c r="C230" s="17"/>
      <c r="D230" s="17"/>
      <c r="E230" s="17"/>
      <c r="F230" s="17"/>
      <c r="G230" s="17"/>
      <c r="H230" s="17"/>
    </row>
    <row r="231" spans="2:8">
      <c r="B231" s="16"/>
      <c r="C231" s="17"/>
      <c r="D231" s="17"/>
      <c r="E231" s="17"/>
      <c r="F231" s="17"/>
      <c r="G231" s="17"/>
      <c r="H231" s="17"/>
    </row>
    <row r="232" spans="2:8">
      <c r="B232" s="16"/>
      <c r="C232" s="17"/>
      <c r="D232" s="17"/>
      <c r="E232" s="17"/>
      <c r="F232" s="17"/>
      <c r="G232" s="17"/>
      <c r="H232" s="17"/>
    </row>
    <row r="233" spans="2:8">
      <c r="B233" s="16"/>
      <c r="C233" s="17"/>
      <c r="D233" s="17"/>
      <c r="E233" s="17"/>
      <c r="F233" s="17"/>
      <c r="G233" s="17"/>
      <c r="H233" s="17"/>
    </row>
    <row r="234" spans="2:8">
      <c r="B234" s="16"/>
      <c r="C234" s="17"/>
      <c r="D234" s="17"/>
      <c r="E234" s="17"/>
      <c r="F234" s="17"/>
      <c r="G234" s="17"/>
      <c r="H234" s="17"/>
    </row>
    <row r="235" spans="2:8">
      <c r="B235" s="16"/>
      <c r="C235" s="17"/>
      <c r="D235" s="17"/>
      <c r="E235" s="17"/>
      <c r="F235" s="17"/>
      <c r="G235" s="17"/>
      <c r="H235" s="17"/>
    </row>
    <row r="236" spans="2:8">
      <c r="B236" s="16"/>
      <c r="C236" s="17"/>
      <c r="D236" s="17"/>
      <c r="E236" s="17"/>
      <c r="F236" s="17"/>
      <c r="G236" s="17"/>
      <c r="H236" s="17"/>
    </row>
    <row r="237" spans="2:8">
      <c r="B237" s="16"/>
      <c r="C237" s="17"/>
      <c r="D237" s="17"/>
      <c r="E237" s="17"/>
      <c r="F237" s="17"/>
      <c r="G237" s="17"/>
      <c r="H237" s="17"/>
    </row>
    <row r="238" spans="2:8">
      <c r="B238" s="16"/>
      <c r="C238" s="17"/>
      <c r="D238" s="17"/>
      <c r="E238" s="17"/>
      <c r="F238" s="17"/>
      <c r="G238" s="17"/>
      <c r="H238" s="17"/>
    </row>
    <row r="239" spans="2:8">
      <c r="B239" s="16"/>
      <c r="C239" s="17"/>
      <c r="D239" s="17"/>
      <c r="E239" s="17"/>
      <c r="F239" s="17"/>
      <c r="G239" s="17"/>
      <c r="H239" s="17"/>
    </row>
    <row r="240" spans="2:8">
      <c r="B240" s="16"/>
      <c r="C240" s="17"/>
      <c r="D240" s="17"/>
      <c r="E240" s="17"/>
      <c r="F240" s="17"/>
      <c r="G240" s="17"/>
      <c r="H240" s="17"/>
    </row>
    <row r="241" spans="2:8">
      <c r="B241" s="16"/>
      <c r="C241" s="17"/>
      <c r="D241" s="17"/>
      <c r="E241" s="17"/>
      <c r="F241" s="17"/>
      <c r="G241" s="17"/>
      <c r="H241" s="17"/>
    </row>
    <row r="242" spans="2:8">
      <c r="B242" s="16"/>
      <c r="C242" s="17"/>
      <c r="D242" s="17"/>
      <c r="E242" s="17"/>
      <c r="F242" s="17"/>
      <c r="G242" s="17"/>
      <c r="H242" s="17"/>
    </row>
    <row r="243" spans="2:8">
      <c r="B243" s="16"/>
      <c r="C243" s="17"/>
      <c r="D243" s="17"/>
      <c r="E243" s="17"/>
      <c r="F243" s="17"/>
      <c r="G243" s="17"/>
      <c r="H243" s="17"/>
    </row>
    <row r="244" spans="2:8">
      <c r="B244" s="16"/>
      <c r="C244" s="17"/>
      <c r="D244" s="17"/>
      <c r="E244" s="17"/>
      <c r="F244" s="17"/>
      <c r="G244" s="17"/>
      <c r="H244" s="17"/>
    </row>
    <row r="245" spans="2:8">
      <c r="B245" s="16"/>
      <c r="C245" s="17"/>
      <c r="D245" s="17"/>
      <c r="E245" s="17"/>
      <c r="F245" s="17"/>
      <c r="G245" s="17"/>
      <c r="H245" s="17"/>
    </row>
    <row r="246" spans="2:8">
      <c r="B246" s="16"/>
      <c r="C246" s="17"/>
      <c r="D246" s="17"/>
      <c r="E246" s="17"/>
      <c r="F246" s="17"/>
      <c r="G246" s="17"/>
      <c r="H246" s="17"/>
    </row>
    <row r="247" spans="2:8">
      <c r="B247" s="16"/>
      <c r="C247" s="17"/>
      <c r="D247" s="17"/>
      <c r="E247" s="17"/>
      <c r="F247" s="17"/>
      <c r="G247" s="17"/>
      <c r="H247" s="17"/>
    </row>
    <row r="248" spans="2:8">
      <c r="B248" s="16"/>
      <c r="C248" s="16"/>
      <c r="D248" s="16"/>
      <c r="E248" s="16"/>
      <c r="F248" s="16"/>
      <c r="G248" s="16"/>
      <c r="H248" s="16"/>
    </row>
  </sheetData>
  <mergeCells count="29">
    <mergeCell ref="B126:B127"/>
    <mergeCell ref="C126:H126"/>
    <mergeCell ref="A8:A9"/>
    <mergeCell ref="B8:B9"/>
    <mergeCell ref="A1:H1"/>
    <mergeCell ref="C42:H42"/>
    <mergeCell ref="A42:A43"/>
    <mergeCell ref="B42:B43"/>
    <mergeCell ref="C8:H8"/>
    <mergeCell ref="B3:C3"/>
    <mergeCell ref="B4:C4"/>
    <mergeCell ref="B5:C5"/>
    <mergeCell ref="B6:C6"/>
    <mergeCell ref="A168:A169"/>
    <mergeCell ref="B168:B169"/>
    <mergeCell ref="C168:H168"/>
    <mergeCell ref="K84:K85"/>
    <mergeCell ref="K42:K43"/>
    <mergeCell ref="A84:A85"/>
    <mergeCell ref="B84:B85"/>
    <mergeCell ref="I42:I43"/>
    <mergeCell ref="J42:J43"/>
    <mergeCell ref="I84:I85"/>
    <mergeCell ref="J84:J85"/>
    <mergeCell ref="C84:H84"/>
    <mergeCell ref="K126:K127"/>
    <mergeCell ref="I126:I127"/>
    <mergeCell ref="J126:J127"/>
    <mergeCell ref="A126:A127"/>
  </mergeCells>
  <pageMargins left="0.73" right="0.24" top="0.28000000000000003" bottom="0.2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0"/>
  <sheetViews>
    <sheetView topLeftCell="A43" workbookViewId="0">
      <selection activeCell="D56" sqref="D56"/>
    </sheetView>
  </sheetViews>
  <sheetFormatPr defaultRowHeight="18.75"/>
  <cols>
    <col min="1" max="1" width="15.875" style="1" customWidth="1"/>
    <col min="2" max="2" width="6.5" style="1" customWidth="1"/>
    <col min="3" max="8" width="7.75" style="42" customWidth="1"/>
    <col min="9" max="9" width="12.875" style="1" customWidth="1"/>
    <col min="10" max="10" width="6.375" style="1" customWidth="1"/>
    <col min="11" max="11" width="5.375" style="42" customWidth="1"/>
    <col min="12" max="16" width="5.375" style="1" customWidth="1"/>
    <col min="17" max="16384" width="9" style="1"/>
  </cols>
  <sheetData>
    <row r="1" spans="1:16" ht="23.25">
      <c r="A1" s="156" t="s">
        <v>283</v>
      </c>
      <c r="B1" s="156"/>
      <c r="C1" s="156"/>
      <c r="D1" s="156"/>
      <c r="E1" s="156"/>
      <c r="F1" s="156"/>
      <c r="G1" s="156"/>
      <c r="H1" s="156"/>
      <c r="I1" s="79"/>
      <c r="J1" s="79"/>
      <c r="K1" s="79"/>
      <c r="L1" s="79"/>
      <c r="M1" s="79"/>
      <c r="N1" s="79"/>
    </row>
    <row r="2" spans="1:16" ht="6" customHeight="1">
      <c r="A2" s="75"/>
      <c r="B2" s="75"/>
      <c r="C2" s="41"/>
      <c r="D2" s="41"/>
      <c r="E2" s="41"/>
      <c r="F2" s="41"/>
      <c r="G2" s="41"/>
      <c r="H2" s="41"/>
      <c r="I2" s="75"/>
      <c r="J2" s="75"/>
      <c r="K2" s="41"/>
      <c r="L2" s="75"/>
    </row>
    <row r="3" spans="1:16">
      <c r="A3" s="6" t="s">
        <v>284</v>
      </c>
      <c r="B3" s="6"/>
      <c r="C3" s="11">
        <v>64</v>
      </c>
      <c r="D3" s="51"/>
      <c r="E3" s="51"/>
      <c r="F3" s="51"/>
      <c r="G3" s="51"/>
      <c r="H3" s="51"/>
    </row>
    <row r="4" spans="1:16">
      <c r="A4" s="162" t="s">
        <v>2</v>
      </c>
      <c r="B4" s="163"/>
      <c r="C4" s="11">
        <f>H10+H14+H21+H24+H31+H40+H42+H45</f>
        <v>37</v>
      </c>
      <c r="D4" s="51"/>
      <c r="E4" s="51"/>
      <c r="F4" s="51"/>
      <c r="G4" s="51"/>
      <c r="H4" s="51"/>
    </row>
    <row r="5" spans="1:16">
      <c r="A5" s="162" t="s">
        <v>198</v>
      </c>
      <c r="B5" s="163"/>
      <c r="C5" s="11">
        <f>C3-C4</f>
        <v>27</v>
      </c>
      <c r="D5" s="51"/>
      <c r="E5" s="51"/>
      <c r="F5" s="51"/>
      <c r="G5" s="51"/>
      <c r="H5" s="51"/>
    </row>
    <row r="6" spans="1:16">
      <c r="A6" s="162" t="s">
        <v>197</v>
      </c>
      <c r="B6" s="163"/>
      <c r="C6" s="129">
        <f>C5/C3*100</f>
        <v>42.1875</v>
      </c>
      <c r="D6" s="106"/>
      <c r="E6" s="106"/>
      <c r="F6" s="106"/>
      <c r="G6" s="106"/>
      <c r="H6" s="106"/>
    </row>
    <row r="7" spans="1:16" ht="6" customHeight="1">
      <c r="I7" s="17"/>
      <c r="J7" s="18"/>
      <c r="K7" s="18"/>
    </row>
    <row r="8" spans="1:16" ht="19.5" customHeight="1">
      <c r="A8" s="160" t="s">
        <v>69</v>
      </c>
      <c r="B8" s="160" t="s">
        <v>85</v>
      </c>
      <c r="C8" s="167" t="s">
        <v>319</v>
      </c>
      <c r="D8" s="167"/>
      <c r="E8" s="167"/>
      <c r="F8" s="167"/>
      <c r="G8" s="167"/>
      <c r="H8" s="167"/>
      <c r="I8" s="170"/>
      <c r="J8" s="170"/>
      <c r="K8" s="172"/>
      <c r="L8" s="172"/>
      <c r="M8" s="172"/>
      <c r="N8" s="172"/>
      <c r="O8" s="172"/>
      <c r="P8" s="172"/>
    </row>
    <row r="9" spans="1:16" ht="18" customHeight="1">
      <c r="A9" s="161"/>
      <c r="B9" s="161"/>
      <c r="C9" s="10" t="s">
        <v>305</v>
      </c>
      <c r="D9" s="10" t="s">
        <v>306</v>
      </c>
      <c r="E9" s="10" t="s">
        <v>307</v>
      </c>
      <c r="F9" s="10" t="s">
        <v>308</v>
      </c>
      <c r="G9" s="10" t="s">
        <v>309</v>
      </c>
      <c r="H9" s="10" t="s">
        <v>12</v>
      </c>
      <c r="I9" s="170"/>
      <c r="J9" s="170"/>
      <c r="K9" s="109"/>
      <c r="L9" s="109"/>
      <c r="M9" s="109"/>
      <c r="N9" s="109"/>
      <c r="O9" s="109"/>
      <c r="P9" s="109"/>
    </row>
    <row r="10" spans="1:16">
      <c r="A10" s="4" t="s">
        <v>7</v>
      </c>
      <c r="B10" s="4"/>
      <c r="C10" s="37">
        <f>SUM(C11:C13)</f>
        <v>1</v>
      </c>
      <c r="D10" s="37">
        <f>SUM(D11:D13)</f>
        <v>2</v>
      </c>
      <c r="E10" s="37">
        <f t="shared" ref="E10:H10" si="0">SUM(E11:E13)</f>
        <v>0</v>
      </c>
      <c r="F10" s="37">
        <f t="shared" si="0"/>
        <v>0</v>
      </c>
      <c r="G10" s="37">
        <f t="shared" si="0"/>
        <v>0</v>
      </c>
      <c r="H10" s="37">
        <f t="shared" si="0"/>
        <v>3</v>
      </c>
      <c r="I10" s="16"/>
      <c r="J10" s="16" t="s">
        <v>331</v>
      </c>
      <c r="K10" s="46" t="s">
        <v>333</v>
      </c>
      <c r="L10" s="126"/>
      <c r="M10" s="16"/>
      <c r="N10" s="16"/>
      <c r="O10" s="16"/>
      <c r="P10" s="16"/>
    </row>
    <row r="11" spans="1:16">
      <c r="A11" s="2" t="s">
        <v>89</v>
      </c>
      <c r="B11" s="2" t="s">
        <v>70</v>
      </c>
      <c r="C11" s="49">
        <v>1</v>
      </c>
      <c r="D11" s="49"/>
      <c r="E11" s="49"/>
      <c r="F11" s="49"/>
      <c r="G11" s="49"/>
      <c r="H11" s="49">
        <f>SUM(C11:G11)</f>
        <v>1</v>
      </c>
      <c r="I11" s="16"/>
      <c r="J11" s="16" t="s">
        <v>70</v>
      </c>
      <c r="K11" s="17">
        <v>1</v>
      </c>
      <c r="L11" s="17"/>
      <c r="M11" s="16"/>
      <c r="N11" s="17"/>
      <c r="O11" s="16"/>
      <c r="P11" s="16"/>
    </row>
    <row r="12" spans="1:16">
      <c r="A12" s="2" t="s">
        <v>108</v>
      </c>
      <c r="B12" s="2" t="s">
        <v>67</v>
      </c>
      <c r="C12" s="11"/>
      <c r="D12" s="49">
        <v>1</v>
      </c>
      <c r="E12" s="49"/>
      <c r="F12" s="49"/>
      <c r="G12" s="49"/>
      <c r="H12" s="49">
        <f t="shared" ref="H12:H13" si="1">SUM(C12:G12)</f>
        <v>1</v>
      </c>
      <c r="I12" s="16"/>
      <c r="J12" s="16" t="s">
        <v>67</v>
      </c>
      <c r="K12" s="17">
        <v>2</v>
      </c>
      <c r="L12" s="17"/>
      <c r="M12" s="16"/>
      <c r="N12" s="17"/>
      <c r="O12" s="16"/>
      <c r="P12" s="16"/>
    </row>
    <row r="13" spans="1:16">
      <c r="A13" s="2" t="s">
        <v>91</v>
      </c>
      <c r="B13" s="2" t="s">
        <v>67</v>
      </c>
      <c r="C13" s="11"/>
      <c r="D13" s="43">
        <v>1</v>
      </c>
      <c r="E13" s="43"/>
      <c r="F13" s="43"/>
      <c r="G13" s="43"/>
      <c r="H13" s="49">
        <f t="shared" si="1"/>
        <v>1</v>
      </c>
      <c r="I13" s="16"/>
      <c r="J13" s="16"/>
      <c r="K13" s="17"/>
      <c r="L13" s="17"/>
      <c r="M13" s="16"/>
      <c r="N13" s="16"/>
      <c r="O13" s="16"/>
      <c r="P13" s="16"/>
    </row>
    <row r="14" spans="1:16">
      <c r="A14" s="4" t="s">
        <v>16</v>
      </c>
      <c r="B14" s="6"/>
      <c r="C14" s="39">
        <f>SUM(C15:C20)</f>
        <v>4</v>
      </c>
      <c r="D14" s="39">
        <f t="shared" ref="D14:H14" si="2">SUM(D15:D20)</f>
        <v>2</v>
      </c>
      <c r="E14" s="39">
        <f t="shared" si="2"/>
        <v>0</v>
      </c>
      <c r="F14" s="39">
        <f t="shared" si="2"/>
        <v>0</v>
      </c>
      <c r="G14" s="39">
        <f t="shared" si="2"/>
        <v>0</v>
      </c>
      <c r="H14" s="39">
        <f t="shared" si="2"/>
        <v>6</v>
      </c>
      <c r="I14" s="16"/>
      <c r="J14" s="16" t="s">
        <v>331</v>
      </c>
      <c r="K14" s="46" t="s">
        <v>333</v>
      </c>
      <c r="L14" s="17"/>
      <c r="M14" s="16"/>
      <c r="N14" s="16"/>
      <c r="O14" s="16"/>
      <c r="P14" s="16"/>
    </row>
    <row r="15" spans="1:16">
      <c r="A15" s="2" t="s">
        <v>9</v>
      </c>
      <c r="B15" s="2" t="s">
        <v>73</v>
      </c>
      <c r="C15" s="43">
        <v>1</v>
      </c>
      <c r="D15" s="43"/>
      <c r="E15" s="43"/>
      <c r="F15" s="43"/>
      <c r="G15" s="43"/>
      <c r="H15" s="43">
        <f>SUM(C15:G15)</f>
        <v>1</v>
      </c>
      <c r="I15" s="16"/>
      <c r="J15" s="16" t="s">
        <v>73</v>
      </c>
      <c r="K15" s="17">
        <v>1</v>
      </c>
      <c r="L15" s="17"/>
      <c r="M15" s="16"/>
      <c r="N15" s="16"/>
      <c r="O15" s="16"/>
      <c r="P15" s="16"/>
    </row>
    <row r="16" spans="1:16">
      <c r="A16" s="2" t="s">
        <v>8</v>
      </c>
      <c r="B16" s="2" t="s">
        <v>67</v>
      </c>
      <c r="C16" s="43">
        <v>1</v>
      </c>
      <c r="D16" s="11"/>
      <c r="E16" s="43"/>
      <c r="F16" s="43"/>
      <c r="G16" s="43"/>
      <c r="H16" s="43">
        <f t="shared" ref="H16:H20" si="3">SUM(C16:G16)</f>
        <v>1</v>
      </c>
      <c r="I16" s="16"/>
      <c r="J16" s="16" t="s">
        <v>67</v>
      </c>
      <c r="K16" s="17">
        <v>5</v>
      </c>
      <c r="L16" s="17"/>
      <c r="M16" s="16"/>
      <c r="N16" s="16"/>
      <c r="O16" s="16"/>
      <c r="P16" s="16"/>
    </row>
    <row r="17" spans="1:16">
      <c r="A17" s="2" t="s">
        <v>207</v>
      </c>
      <c r="B17" s="2" t="s">
        <v>67</v>
      </c>
      <c r="C17" s="2">
        <v>1</v>
      </c>
      <c r="D17" s="11"/>
      <c r="E17" s="2"/>
      <c r="F17" s="2"/>
      <c r="G17" s="2"/>
      <c r="H17" s="43">
        <f t="shared" si="3"/>
        <v>1</v>
      </c>
      <c r="I17" s="16"/>
      <c r="J17" s="16"/>
      <c r="K17" s="17"/>
      <c r="L17" s="17"/>
      <c r="M17" s="16"/>
      <c r="N17" s="16"/>
      <c r="O17" s="16"/>
      <c r="P17" s="16"/>
    </row>
    <row r="18" spans="1:16">
      <c r="A18" s="2" t="s">
        <v>15</v>
      </c>
      <c r="B18" s="2" t="s">
        <v>67</v>
      </c>
      <c r="C18" s="2">
        <v>1</v>
      </c>
      <c r="D18" s="11"/>
      <c r="E18" s="2"/>
      <c r="F18" s="2"/>
      <c r="G18" s="2"/>
      <c r="H18" s="43">
        <f t="shared" si="3"/>
        <v>1</v>
      </c>
      <c r="I18" s="16"/>
      <c r="J18" s="16"/>
      <c r="K18" s="17"/>
      <c r="L18" s="17"/>
      <c r="M18" s="16"/>
      <c r="N18" s="16"/>
      <c r="O18" s="16"/>
      <c r="P18" s="16"/>
    </row>
    <row r="19" spans="1:16">
      <c r="A19" s="2" t="s">
        <v>92</v>
      </c>
      <c r="B19" s="2" t="s">
        <v>67</v>
      </c>
      <c r="C19" s="11"/>
      <c r="D19" s="2">
        <v>1</v>
      </c>
      <c r="E19" s="11"/>
      <c r="F19" s="2"/>
      <c r="G19" s="2"/>
      <c r="H19" s="43">
        <f t="shared" si="3"/>
        <v>1</v>
      </c>
      <c r="I19" s="16"/>
      <c r="J19" s="16"/>
      <c r="K19" s="46"/>
      <c r="L19" s="17"/>
      <c r="M19" s="16"/>
      <c r="N19" s="16"/>
      <c r="O19" s="16"/>
      <c r="P19" s="16"/>
    </row>
    <row r="20" spans="1:16">
      <c r="A20" s="2" t="s">
        <v>206</v>
      </c>
      <c r="B20" s="2" t="s">
        <v>67</v>
      </c>
      <c r="C20" s="11"/>
      <c r="D20" s="2">
        <v>1</v>
      </c>
      <c r="E20" s="11"/>
      <c r="F20" s="2"/>
      <c r="G20" s="2"/>
      <c r="H20" s="43">
        <f t="shared" si="3"/>
        <v>1</v>
      </c>
      <c r="I20" s="16"/>
      <c r="J20" s="16"/>
      <c r="K20" s="17"/>
      <c r="L20" s="17"/>
      <c r="M20" s="16"/>
      <c r="N20" s="16"/>
      <c r="O20" s="16"/>
      <c r="P20" s="16"/>
    </row>
    <row r="21" spans="1:16" ht="19.5" customHeight="1">
      <c r="A21" s="4" t="s">
        <v>28</v>
      </c>
      <c r="B21" s="6"/>
      <c r="C21" s="39">
        <f>SUM(C22:C23)</f>
        <v>2</v>
      </c>
      <c r="D21" s="39">
        <f t="shared" ref="D21:H21" si="4">SUM(D22:D23)</f>
        <v>0</v>
      </c>
      <c r="E21" s="39">
        <f t="shared" si="4"/>
        <v>0</v>
      </c>
      <c r="F21" s="39">
        <f t="shared" si="4"/>
        <v>0</v>
      </c>
      <c r="G21" s="39">
        <f t="shared" si="4"/>
        <v>0</v>
      </c>
      <c r="H21" s="39">
        <f t="shared" si="4"/>
        <v>2</v>
      </c>
      <c r="I21" s="16"/>
      <c r="J21" s="16" t="s">
        <v>331</v>
      </c>
      <c r="K21" s="46" t="s">
        <v>333</v>
      </c>
      <c r="L21" s="16"/>
      <c r="M21" s="16"/>
      <c r="N21" s="16"/>
      <c r="O21" s="16"/>
      <c r="P21" s="16"/>
    </row>
    <row r="22" spans="1:16" ht="19.5" customHeight="1">
      <c r="A22" s="2" t="s">
        <v>21</v>
      </c>
      <c r="B22" s="2" t="s">
        <v>73</v>
      </c>
      <c r="C22" s="43">
        <v>1</v>
      </c>
      <c r="D22" s="43"/>
      <c r="E22" s="43"/>
      <c r="F22" s="43"/>
      <c r="G22" s="43"/>
      <c r="H22" s="43">
        <f>SUM(C22:G22)</f>
        <v>1</v>
      </c>
      <c r="I22" s="16"/>
      <c r="J22" s="16" t="s">
        <v>73</v>
      </c>
      <c r="K22" s="17">
        <v>1</v>
      </c>
      <c r="L22" s="17"/>
      <c r="M22" s="16"/>
      <c r="N22" s="16"/>
      <c r="O22" s="16"/>
      <c r="P22" s="16"/>
    </row>
    <row r="23" spans="1:16">
      <c r="A23" s="2" t="s">
        <v>27</v>
      </c>
      <c r="B23" s="2" t="s">
        <v>67</v>
      </c>
      <c r="C23" s="43">
        <v>1</v>
      </c>
      <c r="D23" s="43"/>
      <c r="E23" s="43"/>
      <c r="F23" s="43"/>
      <c r="G23" s="43"/>
      <c r="H23" s="43">
        <f>SUM(C23:G23)</f>
        <v>1</v>
      </c>
      <c r="I23" s="16"/>
      <c r="J23" s="16" t="s">
        <v>67</v>
      </c>
      <c r="K23" s="17">
        <v>1</v>
      </c>
      <c r="L23" s="17"/>
      <c r="M23" s="16"/>
      <c r="N23" s="16"/>
      <c r="O23" s="16"/>
      <c r="P23" s="16"/>
    </row>
    <row r="24" spans="1:16">
      <c r="A24" s="4" t="s">
        <v>31</v>
      </c>
      <c r="B24" s="6"/>
      <c r="C24" s="39">
        <f>SUM(C25:C30)</f>
        <v>6</v>
      </c>
      <c r="D24" s="39">
        <f t="shared" ref="D24:H24" si="5">SUM(D25:D30)</f>
        <v>0</v>
      </c>
      <c r="E24" s="39">
        <f t="shared" si="5"/>
        <v>0</v>
      </c>
      <c r="F24" s="39">
        <f t="shared" si="5"/>
        <v>0</v>
      </c>
      <c r="G24" s="39">
        <f t="shared" si="5"/>
        <v>0</v>
      </c>
      <c r="H24" s="39">
        <f t="shared" si="5"/>
        <v>6</v>
      </c>
      <c r="I24" s="16"/>
      <c r="J24" s="16" t="s">
        <v>331</v>
      </c>
      <c r="K24" s="46" t="s">
        <v>333</v>
      </c>
      <c r="L24" s="17"/>
      <c r="M24" s="16"/>
      <c r="N24" s="16"/>
      <c r="O24" s="16"/>
      <c r="P24" s="16"/>
    </row>
    <row r="25" spans="1:16">
      <c r="A25" s="2" t="s">
        <v>32</v>
      </c>
      <c r="B25" s="2" t="s">
        <v>70</v>
      </c>
      <c r="C25" s="43">
        <v>1</v>
      </c>
      <c r="D25" s="43"/>
      <c r="E25" s="43"/>
      <c r="F25" s="43"/>
      <c r="G25" s="43"/>
      <c r="H25" s="43">
        <f>SUM(C25:G25)</f>
        <v>1</v>
      </c>
      <c r="I25" s="16"/>
      <c r="J25" s="16" t="s">
        <v>70</v>
      </c>
      <c r="K25" s="17">
        <v>1</v>
      </c>
      <c r="L25" s="17"/>
      <c r="M25" s="16"/>
      <c r="N25" s="16"/>
      <c r="O25" s="16"/>
      <c r="P25" s="16"/>
    </row>
    <row r="26" spans="1:16">
      <c r="A26" s="2" t="s">
        <v>33</v>
      </c>
      <c r="B26" s="2" t="s">
        <v>72</v>
      </c>
      <c r="C26" s="43">
        <v>1</v>
      </c>
      <c r="D26" s="43"/>
      <c r="E26" s="43"/>
      <c r="F26" s="43"/>
      <c r="G26" s="43"/>
      <c r="H26" s="43">
        <f t="shared" ref="H26:H30" si="6">SUM(C26:G26)</f>
        <v>1</v>
      </c>
      <c r="I26" s="16"/>
      <c r="J26" s="16" t="s">
        <v>72</v>
      </c>
      <c r="K26" s="17">
        <v>1</v>
      </c>
      <c r="L26" s="17"/>
      <c r="M26" s="16"/>
      <c r="N26" s="16"/>
      <c r="O26" s="16"/>
      <c r="P26" s="16"/>
    </row>
    <row r="27" spans="1:16">
      <c r="A27" s="2" t="s">
        <v>34</v>
      </c>
      <c r="B27" s="2" t="s">
        <v>67</v>
      </c>
      <c r="C27" s="43">
        <v>1</v>
      </c>
      <c r="D27" s="43"/>
      <c r="E27" s="43"/>
      <c r="F27" s="43"/>
      <c r="G27" s="43"/>
      <c r="H27" s="43">
        <f t="shared" si="6"/>
        <v>1</v>
      </c>
      <c r="I27" s="16"/>
      <c r="J27" s="16" t="s">
        <v>67</v>
      </c>
      <c r="K27" s="17">
        <v>4</v>
      </c>
      <c r="L27" s="17"/>
    </row>
    <row r="28" spans="1:16">
      <c r="A28" s="2" t="s">
        <v>36</v>
      </c>
      <c r="B28" s="2" t="s">
        <v>67</v>
      </c>
      <c r="C28" s="43">
        <v>1</v>
      </c>
      <c r="D28" s="43"/>
      <c r="E28" s="43"/>
      <c r="F28" s="43"/>
      <c r="G28" s="43"/>
      <c r="H28" s="43">
        <f t="shared" si="6"/>
        <v>1</v>
      </c>
      <c r="I28" s="16"/>
      <c r="J28" s="16"/>
      <c r="K28" s="17"/>
      <c r="L28" s="81"/>
    </row>
    <row r="29" spans="1:16">
      <c r="A29" s="2" t="s">
        <v>37</v>
      </c>
      <c r="B29" s="2" t="s">
        <v>67</v>
      </c>
      <c r="C29" s="43">
        <v>1</v>
      </c>
      <c r="D29" s="43"/>
      <c r="E29" s="43"/>
      <c r="F29" s="43"/>
      <c r="G29" s="43"/>
      <c r="H29" s="43">
        <f t="shared" si="6"/>
        <v>1</v>
      </c>
      <c r="I29" s="44"/>
      <c r="J29" s="16"/>
      <c r="K29" s="46"/>
      <c r="L29" s="17"/>
    </row>
    <row r="30" spans="1:16">
      <c r="A30" s="2" t="s">
        <v>38</v>
      </c>
      <c r="B30" s="2" t="s">
        <v>67</v>
      </c>
      <c r="C30" s="43">
        <v>1</v>
      </c>
      <c r="D30" s="43"/>
      <c r="E30" s="43"/>
      <c r="F30" s="43"/>
      <c r="G30" s="43"/>
      <c r="H30" s="43">
        <f t="shared" si="6"/>
        <v>1</v>
      </c>
      <c r="I30" s="16"/>
      <c r="J30" s="16"/>
      <c r="K30" s="17"/>
      <c r="L30" s="17"/>
    </row>
    <row r="31" spans="1:16">
      <c r="A31" s="4" t="s">
        <v>39</v>
      </c>
      <c r="B31" s="4"/>
      <c r="C31" s="39">
        <f>SUM(C32:C39)</f>
        <v>9</v>
      </c>
      <c r="D31" s="39">
        <f t="shared" ref="D31:H31" si="7">SUM(D32:D39)</f>
        <v>3</v>
      </c>
      <c r="E31" s="39">
        <f t="shared" si="7"/>
        <v>0</v>
      </c>
      <c r="F31" s="39">
        <f t="shared" si="7"/>
        <v>0</v>
      </c>
      <c r="G31" s="39">
        <f t="shared" si="7"/>
        <v>0</v>
      </c>
      <c r="H31" s="39">
        <f t="shared" si="7"/>
        <v>12</v>
      </c>
      <c r="I31" s="16"/>
      <c r="J31" s="16" t="s">
        <v>331</v>
      </c>
      <c r="K31" s="46" t="s">
        <v>333</v>
      </c>
      <c r="L31" s="78"/>
    </row>
    <row r="32" spans="1:16">
      <c r="A32" s="2" t="s">
        <v>40</v>
      </c>
      <c r="B32" s="23" t="s">
        <v>72</v>
      </c>
      <c r="C32" s="65">
        <v>1</v>
      </c>
      <c r="D32" s="65"/>
      <c r="E32" s="65"/>
      <c r="F32" s="11"/>
      <c r="G32" s="11"/>
      <c r="H32" s="11">
        <f>SUM(C32:G32)</f>
        <v>1</v>
      </c>
      <c r="J32" s="1" t="s">
        <v>72</v>
      </c>
      <c r="K32" s="42">
        <v>2</v>
      </c>
      <c r="M32" s="16"/>
    </row>
    <row r="33" spans="1:13">
      <c r="A33" s="2" t="s">
        <v>41</v>
      </c>
      <c r="B33" s="23" t="s">
        <v>72</v>
      </c>
      <c r="C33" s="127"/>
      <c r="D33" s="127">
        <v>1</v>
      </c>
      <c r="E33" s="127"/>
      <c r="F33" s="23"/>
      <c r="G33" s="23"/>
      <c r="H33" s="11">
        <f t="shared" ref="H33:H39" si="8">SUM(C33:G33)</f>
        <v>1</v>
      </c>
      <c r="I33" s="78"/>
      <c r="J33" s="78" t="s">
        <v>67</v>
      </c>
      <c r="K33" s="78">
        <v>10</v>
      </c>
      <c r="L33" s="78"/>
      <c r="M33" s="78"/>
    </row>
    <row r="34" spans="1:13">
      <c r="A34" s="2" t="s">
        <v>42</v>
      </c>
      <c r="B34" s="2" t="s">
        <v>67</v>
      </c>
      <c r="C34" s="127">
        <v>5</v>
      </c>
      <c r="D34" s="127"/>
      <c r="E34" s="127"/>
      <c r="F34" s="23"/>
      <c r="G34" s="23"/>
      <c r="H34" s="11">
        <f t="shared" si="8"/>
        <v>5</v>
      </c>
      <c r="I34" s="78"/>
      <c r="J34" s="78"/>
      <c r="K34" s="78"/>
      <c r="L34" s="78"/>
      <c r="M34" s="78"/>
    </row>
    <row r="35" spans="1:13">
      <c r="A35" s="2" t="s">
        <v>43</v>
      </c>
      <c r="B35" s="23" t="s">
        <v>67</v>
      </c>
      <c r="C35" s="127">
        <v>1</v>
      </c>
      <c r="D35" s="127"/>
      <c r="E35" s="127"/>
      <c r="F35" s="24"/>
      <c r="G35" s="24"/>
      <c r="H35" s="11">
        <f t="shared" si="8"/>
        <v>1</v>
      </c>
      <c r="I35" s="30"/>
      <c r="J35" s="30"/>
      <c r="K35" s="30"/>
      <c r="L35" s="30"/>
      <c r="M35" s="16"/>
    </row>
    <row r="36" spans="1:13">
      <c r="A36" s="2" t="s">
        <v>257</v>
      </c>
      <c r="B36" s="23" t="s">
        <v>67</v>
      </c>
      <c r="C36" s="128">
        <v>1</v>
      </c>
      <c r="D36" s="128"/>
      <c r="E36" s="128"/>
      <c r="F36" s="82"/>
      <c r="G36" s="82"/>
      <c r="H36" s="11">
        <f t="shared" si="8"/>
        <v>1</v>
      </c>
      <c r="I36" s="31"/>
      <c r="J36" s="31"/>
      <c r="K36" s="31"/>
      <c r="L36" s="31"/>
      <c r="M36" s="16"/>
    </row>
    <row r="37" spans="1:13">
      <c r="A37" s="2" t="s">
        <v>44</v>
      </c>
      <c r="B37" s="23" t="s">
        <v>67</v>
      </c>
      <c r="C37" s="65"/>
      <c r="D37" s="65">
        <v>1</v>
      </c>
      <c r="E37" s="65"/>
      <c r="F37" s="19"/>
      <c r="G37" s="19"/>
      <c r="H37" s="11">
        <f t="shared" si="8"/>
        <v>1</v>
      </c>
      <c r="I37" s="48"/>
      <c r="J37" s="48"/>
      <c r="K37" s="48"/>
      <c r="L37" s="16"/>
    </row>
    <row r="38" spans="1:13">
      <c r="A38" s="2" t="s">
        <v>45</v>
      </c>
      <c r="B38" s="23" t="s">
        <v>67</v>
      </c>
      <c r="C38" s="128"/>
      <c r="D38" s="128">
        <v>1</v>
      </c>
      <c r="E38" s="128"/>
      <c r="F38" s="43"/>
      <c r="G38" s="43"/>
      <c r="H38" s="11">
        <f t="shared" si="8"/>
        <v>1</v>
      </c>
      <c r="I38" s="16"/>
      <c r="J38" s="16"/>
      <c r="K38" s="17"/>
      <c r="L38" s="16"/>
    </row>
    <row r="39" spans="1:13">
      <c r="A39" s="2" t="s">
        <v>46</v>
      </c>
      <c r="B39" s="23" t="s">
        <v>67</v>
      </c>
      <c r="C39" s="128">
        <v>1</v>
      </c>
      <c r="D39" s="128"/>
      <c r="E39" s="128"/>
      <c r="F39" s="43"/>
      <c r="G39" s="43"/>
      <c r="H39" s="11">
        <f t="shared" si="8"/>
        <v>1</v>
      </c>
      <c r="I39" s="44"/>
      <c r="J39" s="45"/>
      <c r="K39" s="46"/>
      <c r="L39" s="16"/>
    </row>
    <row r="40" spans="1:13">
      <c r="A40" s="4" t="s">
        <v>48</v>
      </c>
      <c r="B40" s="6"/>
      <c r="C40" s="39">
        <f>C41</f>
        <v>0</v>
      </c>
      <c r="D40" s="39">
        <f t="shared" ref="D40:H40" si="9">D41</f>
        <v>1</v>
      </c>
      <c r="E40" s="39">
        <f t="shared" si="9"/>
        <v>0</v>
      </c>
      <c r="F40" s="39">
        <f t="shared" si="9"/>
        <v>0</v>
      </c>
      <c r="G40" s="39">
        <f t="shared" si="9"/>
        <v>0</v>
      </c>
      <c r="H40" s="39">
        <f t="shared" si="9"/>
        <v>1</v>
      </c>
      <c r="I40" s="16"/>
      <c r="J40" s="16" t="s">
        <v>331</v>
      </c>
      <c r="K40" s="46" t="s">
        <v>333</v>
      </c>
      <c r="L40" s="16"/>
    </row>
    <row r="41" spans="1:13">
      <c r="A41" s="2" t="s">
        <v>50</v>
      </c>
      <c r="B41" s="23" t="s">
        <v>72</v>
      </c>
      <c r="C41" s="2"/>
      <c r="D41" s="2">
        <v>1</v>
      </c>
      <c r="E41" s="2"/>
      <c r="F41" s="2"/>
      <c r="G41" s="2"/>
      <c r="H41" s="2">
        <f>SUM(C41:G41)</f>
        <v>1</v>
      </c>
      <c r="J41" s="1" t="s">
        <v>72</v>
      </c>
      <c r="K41" s="1">
        <v>1</v>
      </c>
      <c r="L41" s="16"/>
    </row>
    <row r="42" spans="1:13">
      <c r="A42" s="4" t="s">
        <v>65</v>
      </c>
      <c r="B42" s="6"/>
      <c r="C42" s="39">
        <f>SUM(C43:C44)</f>
        <v>0</v>
      </c>
      <c r="D42" s="39">
        <f t="shared" ref="D42:H42" si="10">SUM(D43:D44)</f>
        <v>1</v>
      </c>
      <c r="E42" s="39">
        <f t="shared" si="10"/>
        <v>0</v>
      </c>
      <c r="F42" s="39">
        <f t="shared" si="10"/>
        <v>1</v>
      </c>
      <c r="G42" s="39">
        <f t="shared" si="10"/>
        <v>0</v>
      </c>
      <c r="H42" s="39">
        <f t="shared" si="10"/>
        <v>2</v>
      </c>
      <c r="J42" s="16" t="s">
        <v>331</v>
      </c>
      <c r="K42" s="46" t="s">
        <v>333</v>
      </c>
      <c r="L42" s="16"/>
    </row>
    <row r="43" spans="1:13">
      <c r="A43" s="2" t="s">
        <v>99</v>
      </c>
      <c r="B43" s="23" t="s">
        <v>67</v>
      </c>
      <c r="C43" s="43"/>
      <c r="D43" s="43">
        <v>1</v>
      </c>
      <c r="E43" s="43"/>
      <c r="F43" s="43"/>
      <c r="G43" s="43"/>
      <c r="H43" s="43">
        <f>SUM(C43:G43)</f>
        <v>1</v>
      </c>
      <c r="I43" s="16"/>
      <c r="J43" s="16" t="s">
        <v>67</v>
      </c>
      <c r="K43" s="17">
        <v>2</v>
      </c>
      <c r="L43" s="16"/>
    </row>
    <row r="44" spans="1:13">
      <c r="A44" s="2" t="s">
        <v>96</v>
      </c>
      <c r="B44" s="2" t="s">
        <v>67</v>
      </c>
      <c r="C44" s="11"/>
      <c r="D44" s="11"/>
      <c r="E44" s="11"/>
      <c r="F44" s="11">
        <v>1</v>
      </c>
      <c r="G44" s="11"/>
      <c r="H44" s="43">
        <f>SUM(C44:G44)</f>
        <v>1</v>
      </c>
    </row>
    <row r="45" spans="1:13">
      <c r="A45" s="6" t="s">
        <v>55</v>
      </c>
      <c r="B45" s="6"/>
      <c r="C45" s="40">
        <f>SUM(C46:C50)</f>
        <v>1</v>
      </c>
      <c r="D45" s="40">
        <f t="shared" ref="D45:H45" si="11">SUM(D46:D50)</f>
        <v>1</v>
      </c>
      <c r="E45" s="40">
        <f t="shared" si="11"/>
        <v>1</v>
      </c>
      <c r="F45" s="40">
        <f t="shared" si="11"/>
        <v>1</v>
      </c>
      <c r="G45" s="40">
        <f t="shared" si="11"/>
        <v>1</v>
      </c>
      <c r="H45" s="40">
        <f t="shared" si="11"/>
        <v>5</v>
      </c>
    </row>
    <row r="46" spans="1:13">
      <c r="A46" s="2" t="s">
        <v>56</v>
      </c>
      <c r="B46" s="2" t="s">
        <v>71</v>
      </c>
      <c r="C46" s="11">
        <v>1</v>
      </c>
      <c r="D46" s="11"/>
      <c r="E46" s="11"/>
      <c r="F46" s="11"/>
      <c r="G46" s="11"/>
      <c r="H46" s="11">
        <f>SUM(C46:G46)</f>
        <v>1</v>
      </c>
    </row>
    <row r="47" spans="1:13">
      <c r="A47" s="2" t="s">
        <v>58</v>
      </c>
      <c r="B47" s="2" t="s">
        <v>67</v>
      </c>
      <c r="C47" s="11"/>
      <c r="D47" s="11"/>
      <c r="E47" s="11">
        <v>1</v>
      </c>
      <c r="F47" s="11"/>
      <c r="G47" s="11"/>
      <c r="H47" s="11">
        <f t="shared" ref="H47:H50" si="12">SUM(C47:G47)</f>
        <v>1</v>
      </c>
    </row>
    <row r="48" spans="1:13">
      <c r="A48" s="2" t="s">
        <v>59</v>
      </c>
      <c r="B48" s="2" t="s">
        <v>67</v>
      </c>
      <c r="C48" s="11"/>
      <c r="D48" s="11">
        <v>1</v>
      </c>
      <c r="E48" s="11"/>
      <c r="F48" s="11"/>
      <c r="G48" s="11"/>
      <c r="H48" s="11">
        <f t="shared" si="12"/>
        <v>1</v>
      </c>
    </row>
    <row r="49" spans="1:8">
      <c r="A49" s="2" t="s">
        <v>61</v>
      </c>
      <c r="B49" s="2" t="s">
        <v>67</v>
      </c>
      <c r="C49" s="11"/>
      <c r="D49" s="11"/>
      <c r="E49" s="11"/>
      <c r="F49" s="11"/>
      <c r="G49" s="11">
        <v>1</v>
      </c>
      <c r="H49" s="11">
        <f t="shared" si="12"/>
        <v>1</v>
      </c>
    </row>
    <row r="50" spans="1:8">
      <c r="A50" s="2" t="s">
        <v>62</v>
      </c>
      <c r="B50" s="2" t="s">
        <v>67</v>
      </c>
      <c r="C50" s="11"/>
      <c r="D50" s="11"/>
      <c r="E50" s="11"/>
      <c r="F50" s="11">
        <v>1</v>
      </c>
      <c r="G50" s="11"/>
      <c r="H50" s="11">
        <f t="shared" si="12"/>
        <v>1</v>
      </c>
    </row>
  </sheetData>
  <mergeCells count="10">
    <mergeCell ref="C8:H8"/>
    <mergeCell ref="I8:I9"/>
    <mergeCell ref="J8:J9"/>
    <mergeCell ref="K8:P8"/>
    <mergeCell ref="A1:H1"/>
    <mergeCell ref="A4:B4"/>
    <mergeCell ref="A5:B5"/>
    <mergeCell ref="A6:B6"/>
    <mergeCell ref="A8:A9"/>
    <mergeCell ref="B8:B9"/>
  </mergeCells>
  <pageMargins left="1.23" right="0.24" top="0.17" bottom="0.19" header="0.17" footer="0.17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48"/>
  <sheetViews>
    <sheetView tabSelected="1" topLeftCell="A16" workbookViewId="0">
      <selection activeCell="H43" sqref="H43"/>
    </sheetView>
  </sheetViews>
  <sheetFormatPr defaultRowHeight="18.75"/>
  <cols>
    <col min="1" max="1" width="12.25" style="1" customWidth="1"/>
    <col min="2" max="2" width="5.75" style="1" customWidth="1"/>
    <col min="3" max="7" width="9.875" style="1" customWidth="1"/>
    <col min="8" max="8" width="10.75" style="1" customWidth="1"/>
    <col min="9" max="9" width="13.375" style="1" customWidth="1"/>
    <col min="10" max="10" width="7.75" style="1" bestFit="1" customWidth="1"/>
    <col min="11" max="11" width="11.625" style="42" customWidth="1"/>
    <col min="12" max="12" width="8.75" style="1" customWidth="1"/>
    <col min="13" max="16384" width="9" style="1"/>
  </cols>
  <sheetData>
    <row r="1" spans="1:18" ht="23.25">
      <c r="A1" s="156" t="s">
        <v>93</v>
      </c>
      <c r="B1" s="156"/>
      <c r="C1" s="156"/>
      <c r="D1" s="156"/>
      <c r="E1" s="156"/>
      <c r="F1" s="156"/>
      <c r="G1" s="156"/>
      <c r="H1" s="156"/>
      <c r="I1" s="79"/>
      <c r="J1" s="79"/>
      <c r="K1" s="79"/>
      <c r="L1" s="79"/>
      <c r="M1" s="79"/>
    </row>
    <row r="2" spans="1:18" ht="7.5" customHeight="1">
      <c r="A2" s="20"/>
      <c r="B2" s="20"/>
      <c r="D2" s="92"/>
      <c r="E2" s="92"/>
      <c r="F2" s="92"/>
      <c r="G2" s="92"/>
      <c r="H2" s="92"/>
    </row>
    <row r="3" spans="1:18" ht="40.5" customHeight="1">
      <c r="A3" s="173" t="s">
        <v>101</v>
      </c>
      <c r="B3" s="173"/>
      <c r="C3" s="40">
        <v>83000000</v>
      </c>
      <c r="D3" s="119"/>
      <c r="E3" s="119"/>
      <c r="F3" s="119"/>
      <c r="G3" s="119"/>
      <c r="H3" s="119"/>
      <c r="K3" s="1"/>
    </row>
    <row r="4" spans="1:18">
      <c r="A4" s="154" t="s">
        <v>2</v>
      </c>
      <c r="B4" s="154"/>
      <c r="C4" s="40">
        <f>H10+H15+H20+H24+H29+H34+H37+H43</f>
        <v>87213000</v>
      </c>
      <c r="D4" s="120"/>
      <c r="E4" s="120"/>
      <c r="F4" s="120"/>
      <c r="G4" s="120"/>
      <c r="H4" s="120"/>
      <c r="K4" s="50"/>
      <c r="L4" s="50"/>
      <c r="M4" s="50"/>
      <c r="N4" s="50"/>
      <c r="O4" s="50"/>
      <c r="P4" s="50"/>
      <c r="Q4" s="50"/>
      <c r="R4" s="50"/>
    </row>
    <row r="5" spans="1:18">
      <c r="A5" s="154" t="s">
        <v>163</v>
      </c>
      <c r="B5" s="154"/>
      <c r="C5" s="40">
        <f>C3-C4</f>
        <v>-4213000</v>
      </c>
      <c r="D5" s="120"/>
      <c r="E5" s="120"/>
      <c r="F5" s="120"/>
      <c r="G5" s="120"/>
      <c r="H5" s="120"/>
      <c r="K5" s="47"/>
      <c r="L5" s="31"/>
      <c r="M5" s="31"/>
      <c r="N5" s="31"/>
      <c r="O5" s="31"/>
      <c r="P5" s="31"/>
      <c r="Q5" s="31"/>
      <c r="R5" s="31"/>
    </row>
    <row r="6" spans="1:18">
      <c r="A6" s="154" t="s">
        <v>162</v>
      </c>
      <c r="B6" s="154"/>
      <c r="C6" s="122">
        <f>C5/C3*100</f>
        <v>-5.0759036144578316</v>
      </c>
      <c r="D6" s="120"/>
      <c r="E6" s="120"/>
      <c r="F6" s="120"/>
      <c r="G6" s="120"/>
      <c r="H6" s="120"/>
      <c r="K6" s="1"/>
    </row>
    <row r="7" spans="1:18">
      <c r="I7" s="17"/>
      <c r="J7" s="18"/>
      <c r="K7" s="18"/>
      <c r="L7" s="16"/>
    </row>
    <row r="8" spans="1:18" ht="24" customHeight="1">
      <c r="A8" s="160" t="s">
        <v>69</v>
      </c>
      <c r="B8" s="160" t="s">
        <v>85</v>
      </c>
      <c r="C8" s="167" t="s">
        <v>94</v>
      </c>
      <c r="D8" s="167"/>
      <c r="E8" s="167"/>
      <c r="F8" s="167"/>
      <c r="G8" s="167"/>
      <c r="H8" s="167"/>
      <c r="I8" s="95"/>
      <c r="J8" s="95"/>
      <c r="K8" s="93"/>
      <c r="L8" s="16"/>
    </row>
    <row r="9" spans="1:18" ht="21.75" customHeight="1">
      <c r="A9" s="161"/>
      <c r="B9" s="161"/>
      <c r="C9" s="10" t="s">
        <v>305</v>
      </c>
      <c r="D9" s="10" t="s">
        <v>306</v>
      </c>
      <c r="E9" s="10" t="s">
        <v>307</v>
      </c>
      <c r="F9" s="10" t="s">
        <v>308</v>
      </c>
      <c r="G9" s="10" t="s">
        <v>309</v>
      </c>
      <c r="H9" s="10" t="s">
        <v>12</v>
      </c>
      <c r="I9" s="95"/>
      <c r="J9" s="95"/>
      <c r="K9" s="93"/>
      <c r="L9" s="16"/>
    </row>
    <row r="10" spans="1:18">
      <c r="A10" s="4" t="s">
        <v>7</v>
      </c>
      <c r="B10" s="4"/>
      <c r="C10" s="37">
        <f>SUM(C11:C14)</f>
        <v>1700000</v>
      </c>
      <c r="D10" s="37">
        <f t="shared" ref="D10:H10" si="0">SUM(D11:D14)</f>
        <v>872000</v>
      </c>
      <c r="E10" s="37">
        <f t="shared" si="0"/>
        <v>1700000</v>
      </c>
      <c r="F10" s="37">
        <f t="shared" si="0"/>
        <v>1700000</v>
      </c>
      <c r="G10" s="37">
        <f t="shared" si="0"/>
        <v>0</v>
      </c>
      <c r="H10" s="37">
        <f t="shared" si="0"/>
        <v>5972000</v>
      </c>
      <c r="I10" s="16"/>
      <c r="J10" s="16"/>
      <c r="K10" s="46"/>
      <c r="L10" s="16"/>
    </row>
    <row r="11" spans="1:18">
      <c r="A11" s="2" t="s">
        <v>29</v>
      </c>
      <c r="B11" s="2" t="s">
        <v>67</v>
      </c>
      <c r="C11" s="38">
        <v>1700000</v>
      </c>
      <c r="D11" s="38"/>
      <c r="E11" s="38"/>
      <c r="F11" s="38"/>
      <c r="G11" s="38"/>
      <c r="H11" s="38">
        <f>SUM(C11:G11)</f>
        <v>1700000</v>
      </c>
      <c r="I11" s="16"/>
      <c r="J11" s="16"/>
      <c r="K11" s="17"/>
      <c r="L11" s="16"/>
    </row>
    <row r="12" spans="1:18">
      <c r="A12" s="2" t="s">
        <v>77</v>
      </c>
      <c r="B12" s="2" t="s">
        <v>67</v>
      </c>
      <c r="C12" s="38"/>
      <c r="D12" s="38">
        <v>436000</v>
      </c>
      <c r="E12" s="38"/>
      <c r="F12" s="38"/>
      <c r="G12" s="38"/>
      <c r="H12" s="38">
        <f t="shared" ref="H12:H14" si="1">SUM(C12:G12)</f>
        <v>436000</v>
      </c>
      <c r="I12" s="16"/>
      <c r="J12" s="16"/>
      <c r="K12" s="17"/>
      <c r="L12" s="16"/>
    </row>
    <row r="13" spans="1:18">
      <c r="A13" s="2" t="s">
        <v>6</v>
      </c>
      <c r="B13" s="2" t="s">
        <v>67</v>
      </c>
      <c r="C13" s="11"/>
      <c r="D13" s="11">
        <v>436000</v>
      </c>
      <c r="E13" s="11"/>
      <c r="F13" s="11">
        <v>1700000</v>
      </c>
      <c r="G13" s="11"/>
      <c r="H13" s="38">
        <f t="shared" si="1"/>
        <v>2136000</v>
      </c>
      <c r="I13" s="16"/>
      <c r="J13" s="16"/>
      <c r="K13" s="46"/>
      <c r="L13" s="16"/>
    </row>
    <row r="14" spans="1:18">
      <c r="A14" s="2" t="s">
        <v>91</v>
      </c>
      <c r="B14" s="2" t="s">
        <v>67</v>
      </c>
      <c r="C14" s="11"/>
      <c r="D14" s="11"/>
      <c r="E14" s="11">
        <v>1700000</v>
      </c>
      <c r="F14" s="11"/>
      <c r="G14" s="11"/>
      <c r="H14" s="38">
        <f t="shared" si="1"/>
        <v>1700000</v>
      </c>
      <c r="I14" s="16"/>
      <c r="J14" s="16"/>
      <c r="K14" s="17"/>
      <c r="L14" s="16"/>
    </row>
    <row r="15" spans="1:18">
      <c r="A15" s="4" t="s">
        <v>16</v>
      </c>
      <c r="B15" s="6"/>
      <c r="C15" s="39">
        <f>SUM(C16:C19)</f>
        <v>13156000</v>
      </c>
      <c r="D15" s="39">
        <f t="shared" ref="D15:H15" si="2">SUM(D16:D19)</f>
        <v>0</v>
      </c>
      <c r="E15" s="39">
        <f t="shared" si="2"/>
        <v>0</v>
      </c>
      <c r="F15" s="39">
        <f t="shared" si="2"/>
        <v>0</v>
      </c>
      <c r="G15" s="39">
        <f t="shared" si="2"/>
        <v>0</v>
      </c>
      <c r="H15" s="39">
        <f t="shared" si="2"/>
        <v>13156000</v>
      </c>
      <c r="I15" s="16"/>
      <c r="J15" s="16"/>
      <c r="K15" s="17"/>
      <c r="L15" s="16"/>
    </row>
    <row r="16" spans="1:18">
      <c r="A16" s="2" t="s">
        <v>8</v>
      </c>
      <c r="B16" s="2" t="s">
        <v>67</v>
      </c>
      <c r="C16" s="11">
        <v>3100000</v>
      </c>
      <c r="D16" s="11"/>
      <c r="E16" s="11"/>
      <c r="F16" s="11"/>
      <c r="G16" s="11"/>
      <c r="H16" s="11">
        <f>SUM(C16:G16)</f>
        <v>3100000</v>
      </c>
      <c r="I16" s="16"/>
      <c r="J16" s="16"/>
      <c r="K16" s="17"/>
      <c r="L16" s="16"/>
    </row>
    <row r="17" spans="1:12">
      <c r="A17" s="2" t="s">
        <v>13</v>
      </c>
      <c r="B17" s="2" t="s">
        <v>67</v>
      </c>
      <c r="C17" s="11">
        <v>7500000</v>
      </c>
      <c r="D17" s="11"/>
      <c r="E17" s="11"/>
      <c r="F17" s="11"/>
      <c r="G17" s="11"/>
      <c r="H17" s="11">
        <f t="shared" ref="H17:H19" si="3">SUM(C17:G17)</f>
        <v>7500000</v>
      </c>
      <c r="I17" s="16"/>
      <c r="J17" s="16"/>
      <c r="K17" s="17"/>
      <c r="L17" s="16"/>
    </row>
    <row r="18" spans="1:12">
      <c r="A18" s="2" t="s">
        <v>14</v>
      </c>
      <c r="B18" s="2" t="s">
        <v>67</v>
      </c>
      <c r="C18" s="11">
        <v>856000</v>
      </c>
      <c r="D18" s="11"/>
      <c r="E18" s="11"/>
      <c r="F18" s="11"/>
      <c r="G18" s="11"/>
      <c r="H18" s="11">
        <f t="shared" si="3"/>
        <v>856000</v>
      </c>
      <c r="I18" s="16"/>
      <c r="J18" s="16"/>
      <c r="K18" s="17"/>
      <c r="L18" s="16"/>
    </row>
    <row r="19" spans="1:12">
      <c r="A19" s="2" t="s">
        <v>92</v>
      </c>
      <c r="B19" s="2" t="s">
        <v>67</v>
      </c>
      <c r="C19" s="11">
        <v>1700000</v>
      </c>
      <c r="D19" s="11"/>
      <c r="E19" s="11"/>
      <c r="F19" s="11"/>
      <c r="G19" s="11"/>
      <c r="H19" s="11">
        <f t="shared" si="3"/>
        <v>1700000</v>
      </c>
      <c r="I19" s="16"/>
      <c r="J19" s="16"/>
      <c r="K19" s="46"/>
      <c r="L19" s="16"/>
    </row>
    <row r="20" spans="1:12">
      <c r="A20" s="4" t="s">
        <v>39</v>
      </c>
      <c r="B20" s="4"/>
      <c r="C20" s="37">
        <f>SUM(C21:C23)</f>
        <v>5485000</v>
      </c>
      <c r="D20" s="37">
        <f t="shared" ref="D20:H20" si="4">SUM(D21:D23)</f>
        <v>3000000</v>
      </c>
      <c r="E20" s="37">
        <f t="shared" si="4"/>
        <v>0</v>
      </c>
      <c r="F20" s="37">
        <f t="shared" si="4"/>
        <v>0</v>
      </c>
      <c r="G20" s="37">
        <f t="shared" si="4"/>
        <v>0</v>
      </c>
      <c r="H20" s="37">
        <f t="shared" si="4"/>
        <v>8485000</v>
      </c>
      <c r="I20" s="16"/>
      <c r="J20" s="16"/>
      <c r="K20" s="17"/>
      <c r="L20" s="16"/>
    </row>
    <row r="21" spans="1:12">
      <c r="A21" s="2" t="s">
        <v>42</v>
      </c>
      <c r="B21" s="2" t="s">
        <v>67</v>
      </c>
      <c r="C21" s="11">
        <v>785000</v>
      </c>
      <c r="D21" s="11"/>
      <c r="E21" s="11"/>
      <c r="F21" s="11"/>
      <c r="G21" s="11"/>
      <c r="H21" s="11">
        <f>SUM(C21:G21)</f>
        <v>785000</v>
      </c>
      <c r="I21" s="16"/>
      <c r="J21" s="16"/>
      <c r="K21" s="17"/>
      <c r="L21" s="16"/>
    </row>
    <row r="22" spans="1:12">
      <c r="A22" s="2" t="s">
        <v>43</v>
      </c>
      <c r="B22" s="2" t="s">
        <v>67</v>
      </c>
      <c r="C22" s="11">
        <v>3000000</v>
      </c>
      <c r="D22" s="11">
        <v>3000000</v>
      </c>
      <c r="E22" s="11"/>
      <c r="F22" s="11"/>
      <c r="G22" s="11"/>
      <c r="H22" s="11">
        <f t="shared" ref="H22:H23" si="5">SUM(C22:G22)</f>
        <v>6000000</v>
      </c>
      <c r="I22" s="16"/>
      <c r="J22" s="16"/>
      <c r="K22" s="17"/>
      <c r="L22" s="16"/>
    </row>
    <row r="23" spans="1:12">
      <c r="A23" s="2" t="s">
        <v>46</v>
      </c>
      <c r="B23" s="2" t="s">
        <v>67</v>
      </c>
      <c r="C23" s="11">
        <v>1700000</v>
      </c>
      <c r="D23" s="11"/>
      <c r="E23" s="11"/>
      <c r="F23" s="11"/>
      <c r="G23" s="11"/>
      <c r="H23" s="11">
        <f t="shared" si="5"/>
        <v>1700000</v>
      </c>
      <c r="I23" s="16"/>
      <c r="J23" s="16"/>
      <c r="K23" s="17"/>
      <c r="L23" s="16"/>
    </row>
    <row r="24" spans="1:12">
      <c r="A24" s="4" t="s">
        <v>28</v>
      </c>
      <c r="B24" s="6"/>
      <c r="C24" s="39">
        <f>SUM(C25:C28)</f>
        <v>7450000</v>
      </c>
      <c r="D24" s="39">
        <f t="shared" ref="D24:H24" si="6">SUM(D25:D28)</f>
        <v>2500000</v>
      </c>
      <c r="E24" s="39">
        <f t="shared" si="6"/>
        <v>0</v>
      </c>
      <c r="F24" s="39">
        <f t="shared" si="6"/>
        <v>0</v>
      </c>
      <c r="G24" s="39">
        <f t="shared" si="6"/>
        <v>0</v>
      </c>
      <c r="H24" s="39">
        <f t="shared" si="6"/>
        <v>9950000</v>
      </c>
      <c r="I24" s="16"/>
      <c r="J24" s="16"/>
      <c r="K24" s="17"/>
      <c r="L24" s="16"/>
    </row>
    <row r="25" spans="1:12">
      <c r="A25" s="2" t="s">
        <v>20</v>
      </c>
      <c r="B25" s="2" t="s">
        <v>73</v>
      </c>
      <c r="C25" s="11">
        <v>500000</v>
      </c>
      <c r="D25" s="11">
        <v>2500000</v>
      </c>
      <c r="E25" s="11"/>
      <c r="F25" s="11"/>
      <c r="G25" s="11"/>
      <c r="H25" s="11">
        <f>SUM(C25:G25)</f>
        <v>3000000</v>
      </c>
      <c r="I25" s="16"/>
      <c r="J25" s="16"/>
      <c r="K25" s="17"/>
      <c r="L25" s="16"/>
    </row>
    <row r="26" spans="1:12">
      <c r="A26" s="2" t="s">
        <v>21</v>
      </c>
      <c r="B26" s="2" t="s">
        <v>73</v>
      </c>
      <c r="C26" s="11">
        <v>1700000</v>
      </c>
      <c r="D26" s="11"/>
      <c r="E26" s="11"/>
      <c r="F26" s="11"/>
      <c r="G26" s="11"/>
      <c r="H26" s="11">
        <f t="shared" ref="H26:H28" si="7">SUM(C26:G26)</f>
        <v>1700000</v>
      </c>
      <c r="I26" s="16"/>
      <c r="J26" s="16"/>
      <c r="K26" s="17"/>
      <c r="L26" s="16"/>
    </row>
    <row r="27" spans="1:12">
      <c r="A27" s="2" t="s">
        <v>26</v>
      </c>
      <c r="B27" s="2" t="s">
        <v>67</v>
      </c>
      <c r="C27" s="11">
        <v>1700000</v>
      </c>
      <c r="D27" s="11"/>
      <c r="E27" s="11"/>
      <c r="F27" s="11"/>
      <c r="G27" s="11"/>
      <c r="H27" s="11">
        <f t="shared" si="7"/>
        <v>1700000</v>
      </c>
      <c r="I27" s="16"/>
      <c r="J27" s="16"/>
      <c r="K27" s="17"/>
      <c r="L27" s="16"/>
    </row>
    <row r="28" spans="1:12">
      <c r="A28" s="2" t="s">
        <v>19</v>
      </c>
      <c r="B28" s="2" t="s">
        <v>73</v>
      </c>
      <c r="C28" s="11">
        <v>3550000</v>
      </c>
      <c r="D28" s="11"/>
      <c r="E28" s="11"/>
      <c r="F28" s="11"/>
      <c r="G28" s="11"/>
      <c r="H28" s="11">
        <f t="shared" si="7"/>
        <v>3550000</v>
      </c>
      <c r="I28" s="16"/>
      <c r="J28" s="16"/>
      <c r="K28" s="16"/>
      <c r="L28" s="16"/>
    </row>
    <row r="29" spans="1:12">
      <c r="A29" s="4" t="s">
        <v>31</v>
      </c>
      <c r="B29" s="6"/>
      <c r="C29" s="39">
        <f>SUM(C30:C33)</f>
        <v>16200000</v>
      </c>
      <c r="D29" s="39">
        <f t="shared" ref="D29:H29" si="8">SUM(D30:D33)</f>
        <v>12000000</v>
      </c>
      <c r="E29" s="39">
        <f t="shared" si="8"/>
        <v>0</v>
      </c>
      <c r="F29" s="39">
        <f t="shared" si="8"/>
        <v>0</v>
      </c>
      <c r="G29" s="39">
        <f t="shared" si="8"/>
        <v>0</v>
      </c>
      <c r="H29" s="39">
        <f t="shared" si="8"/>
        <v>28200000</v>
      </c>
      <c r="I29" s="16"/>
      <c r="J29" s="16"/>
      <c r="K29" s="16"/>
      <c r="L29" s="16"/>
    </row>
    <row r="30" spans="1:12">
      <c r="A30" s="2" t="s">
        <v>32</v>
      </c>
      <c r="B30" s="2" t="s">
        <v>70</v>
      </c>
      <c r="C30" s="11">
        <v>3550000</v>
      </c>
      <c r="D30" s="11">
        <v>12000000</v>
      </c>
      <c r="E30" s="11"/>
      <c r="F30" s="11"/>
      <c r="G30" s="11"/>
      <c r="H30" s="11">
        <f>SUM(C30:G30)</f>
        <v>15550000</v>
      </c>
      <c r="I30" s="16"/>
      <c r="J30" s="16"/>
      <c r="K30" s="16"/>
      <c r="L30" s="16"/>
    </row>
    <row r="31" spans="1:12">
      <c r="A31" s="2" t="s">
        <v>33</v>
      </c>
      <c r="B31" s="2" t="s">
        <v>72</v>
      </c>
      <c r="C31" s="11">
        <v>5550000</v>
      </c>
      <c r="D31" s="11"/>
      <c r="E31" s="11"/>
      <c r="F31" s="11"/>
      <c r="G31" s="11"/>
      <c r="H31" s="11">
        <f t="shared" ref="H31:H33" si="9">SUM(C31:G31)</f>
        <v>5550000</v>
      </c>
      <c r="I31" s="16"/>
      <c r="J31" s="16"/>
      <c r="K31" s="16"/>
      <c r="L31" s="16"/>
    </row>
    <row r="32" spans="1:12">
      <c r="A32" s="2" t="s">
        <v>35</v>
      </c>
      <c r="B32" s="2" t="s">
        <v>67</v>
      </c>
      <c r="C32" s="11">
        <v>3550000</v>
      </c>
      <c r="D32" s="11"/>
      <c r="E32" s="11"/>
      <c r="F32" s="11"/>
      <c r="G32" s="11"/>
      <c r="H32" s="11">
        <f t="shared" si="9"/>
        <v>3550000</v>
      </c>
      <c r="K32" s="1"/>
    </row>
    <row r="33" spans="1:11">
      <c r="A33" s="2" t="s">
        <v>36</v>
      </c>
      <c r="B33" s="2" t="s">
        <v>67</v>
      </c>
      <c r="C33" s="11">
        <v>3550000</v>
      </c>
      <c r="D33" s="11"/>
      <c r="E33" s="11"/>
      <c r="F33" s="11"/>
      <c r="G33" s="11"/>
      <c r="H33" s="11">
        <f t="shared" si="9"/>
        <v>3550000</v>
      </c>
      <c r="I33" s="16"/>
      <c r="J33" s="16"/>
      <c r="K33" s="17"/>
    </row>
    <row r="34" spans="1:11">
      <c r="A34" s="4" t="s">
        <v>48</v>
      </c>
      <c r="B34" s="6"/>
      <c r="C34" s="39">
        <f>SUM(C35:C36)</f>
        <v>3000000</v>
      </c>
      <c r="D34" s="39">
        <f t="shared" ref="D34:H34" si="10">SUM(D35:D36)</f>
        <v>0</v>
      </c>
      <c r="E34" s="39">
        <f t="shared" si="10"/>
        <v>0</v>
      </c>
      <c r="F34" s="39">
        <f t="shared" si="10"/>
        <v>0</v>
      </c>
      <c r="G34" s="39">
        <f t="shared" si="10"/>
        <v>0</v>
      </c>
      <c r="H34" s="39">
        <f t="shared" si="10"/>
        <v>3000000</v>
      </c>
      <c r="I34" s="16"/>
      <c r="J34" s="16"/>
      <c r="K34" s="17"/>
    </row>
    <row r="35" spans="1:11">
      <c r="A35" s="2" t="s">
        <v>53</v>
      </c>
      <c r="B35" s="2" t="s">
        <v>67</v>
      </c>
      <c r="C35" s="11">
        <v>2000000</v>
      </c>
      <c r="D35" s="11"/>
      <c r="E35" s="11"/>
      <c r="F35" s="11"/>
      <c r="G35" s="11"/>
      <c r="H35" s="11">
        <f>SUM(C35:G35)</f>
        <v>2000000</v>
      </c>
      <c r="I35" s="16"/>
      <c r="J35" s="16"/>
      <c r="K35" s="17"/>
    </row>
    <row r="36" spans="1:11">
      <c r="A36" s="2" t="s">
        <v>54</v>
      </c>
      <c r="B36" s="2" t="s">
        <v>67</v>
      </c>
      <c r="C36" s="11">
        <v>1000000</v>
      </c>
      <c r="D36" s="11"/>
      <c r="E36" s="11"/>
      <c r="F36" s="11"/>
      <c r="G36" s="11"/>
      <c r="H36" s="11">
        <f>SUM(C36:G36)</f>
        <v>1000000</v>
      </c>
      <c r="I36" s="16"/>
      <c r="J36" s="16"/>
      <c r="K36" s="17"/>
    </row>
    <row r="37" spans="1:11">
      <c r="A37" s="4" t="s">
        <v>65</v>
      </c>
      <c r="B37" s="6"/>
      <c r="C37" s="39">
        <f>SUM(C38:C42)</f>
        <v>8100000</v>
      </c>
      <c r="D37" s="39">
        <f t="shared" ref="D37:H37" si="11">SUM(D38:D42)</f>
        <v>0</v>
      </c>
      <c r="E37" s="39">
        <f t="shared" si="11"/>
        <v>0</v>
      </c>
      <c r="F37" s="39">
        <f t="shared" si="11"/>
        <v>0</v>
      </c>
      <c r="G37" s="39">
        <f t="shared" si="11"/>
        <v>0</v>
      </c>
      <c r="H37" s="39">
        <f t="shared" si="11"/>
        <v>8100000</v>
      </c>
    </row>
    <row r="38" spans="1:11">
      <c r="A38" s="2" t="s">
        <v>95</v>
      </c>
      <c r="B38" s="2" t="s">
        <v>67</v>
      </c>
      <c r="C38" s="11">
        <v>1880000</v>
      </c>
      <c r="D38" s="11"/>
      <c r="E38" s="11"/>
      <c r="F38" s="11"/>
      <c r="G38" s="11"/>
      <c r="H38" s="11">
        <f>SUM(C38:G38)</f>
        <v>1880000</v>
      </c>
    </row>
    <row r="39" spans="1:11">
      <c r="A39" s="2" t="s">
        <v>96</v>
      </c>
      <c r="B39" s="2" t="s">
        <v>67</v>
      </c>
      <c r="C39" s="11">
        <f>1300000+1000000</f>
        <v>2300000</v>
      </c>
      <c r="D39" s="11"/>
      <c r="E39" s="11"/>
      <c r="F39" s="11"/>
      <c r="G39" s="11"/>
      <c r="H39" s="11">
        <f t="shared" ref="H39:H42" si="12">SUM(C39:G39)</f>
        <v>2300000</v>
      </c>
    </row>
    <row r="40" spans="1:11">
      <c r="A40" s="2" t="s">
        <v>97</v>
      </c>
      <c r="B40" s="2" t="s">
        <v>100</v>
      </c>
      <c r="C40" s="11">
        <v>1500000</v>
      </c>
      <c r="D40" s="11"/>
      <c r="E40" s="11"/>
      <c r="F40" s="11"/>
      <c r="G40" s="11"/>
      <c r="H40" s="11">
        <f t="shared" si="12"/>
        <v>1500000</v>
      </c>
    </row>
    <row r="41" spans="1:11">
      <c r="A41" s="2" t="s">
        <v>98</v>
      </c>
      <c r="B41" s="2" t="s">
        <v>100</v>
      </c>
      <c r="C41" s="11">
        <v>220000</v>
      </c>
      <c r="D41" s="11"/>
      <c r="E41" s="11"/>
      <c r="F41" s="11"/>
      <c r="G41" s="11"/>
      <c r="H41" s="11">
        <f t="shared" si="12"/>
        <v>220000</v>
      </c>
    </row>
    <row r="42" spans="1:11">
      <c r="A42" s="2" t="s">
        <v>99</v>
      </c>
      <c r="B42" s="2" t="s">
        <v>67</v>
      </c>
      <c r="C42" s="118">
        <v>2200000</v>
      </c>
      <c r="D42" s="11"/>
      <c r="E42" s="11"/>
      <c r="F42" s="11"/>
      <c r="G42" s="11"/>
      <c r="H42" s="11">
        <f t="shared" si="12"/>
        <v>2200000</v>
      </c>
    </row>
    <row r="43" spans="1:11">
      <c r="A43" s="4" t="s">
        <v>55</v>
      </c>
      <c r="B43" s="6"/>
      <c r="C43" s="39">
        <f>SUM(C44:C48)</f>
        <v>6950000</v>
      </c>
      <c r="D43" s="39">
        <f t="shared" ref="D43:H43" si="13">SUM(D44:D48)</f>
        <v>1700000</v>
      </c>
      <c r="E43" s="39">
        <f t="shared" si="13"/>
        <v>0</v>
      </c>
      <c r="F43" s="39">
        <f t="shared" si="13"/>
        <v>1700000</v>
      </c>
      <c r="G43" s="39">
        <f t="shared" si="13"/>
        <v>0</v>
      </c>
      <c r="H43" s="39">
        <f t="shared" si="13"/>
        <v>10350000</v>
      </c>
    </row>
    <row r="44" spans="1:11">
      <c r="A44" s="2" t="s">
        <v>56</v>
      </c>
      <c r="B44" s="2" t="s">
        <v>71</v>
      </c>
      <c r="C44" s="11">
        <v>3550000</v>
      </c>
      <c r="D44" s="11"/>
      <c r="E44" s="11"/>
      <c r="F44" s="11"/>
      <c r="G44" s="11"/>
      <c r="H44" s="11">
        <f>SUM(C44:G44)</f>
        <v>3550000</v>
      </c>
    </row>
    <row r="45" spans="1:11">
      <c r="A45" s="2" t="s">
        <v>58</v>
      </c>
      <c r="B45" s="2" t="s">
        <v>67</v>
      </c>
      <c r="C45" s="11"/>
      <c r="D45" s="11">
        <v>1700000</v>
      </c>
      <c r="E45" s="11"/>
      <c r="F45" s="11"/>
      <c r="G45" s="11"/>
      <c r="H45" s="11">
        <f t="shared" ref="H45:H48" si="14">SUM(C45:G45)</f>
        <v>1700000</v>
      </c>
    </row>
    <row r="46" spans="1:11">
      <c r="A46" s="2" t="s">
        <v>59</v>
      </c>
      <c r="B46" s="2" t="s">
        <v>67</v>
      </c>
      <c r="C46" s="11">
        <v>1700000</v>
      </c>
      <c r="D46" s="11"/>
      <c r="E46" s="11"/>
      <c r="F46" s="11"/>
      <c r="G46" s="11"/>
      <c r="H46" s="11">
        <f t="shared" si="14"/>
        <v>1700000</v>
      </c>
    </row>
    <row r="47" spans="1:11">
      <c r="A47" s="2" t="s">
        <v>60</v>
      </c>
      <c r="B47" s="2" t="s">
        <v>67</v>
      </c>
      <c r="C47" s="11"/>
      <c r="D47" s="11"/>
      <c r="E47" s="11"/>
      <c r="F47" s="11">
        <v>1700000</v>
      </c>
      <c r="G47" s="11"/>
      <c r="H47" s="11">
        <f t="shared" si="14"/>
        <v>1700000</v>
      </c>
    </row>
    <row r="48" spans="1:11">
      <c r="A48" s="2" t="s">
        <v>61</v>
      </c>
      <c r="B48" s="2" t="s">
        <v>67</v>
      </c>
      <c r="C48" s="11">
        <v>1700000</v>
      </c>
      <c r="D48" s="11"/>
      <c r="E48" s="11"/>
      <c r="F48" s="11"/>
      <c r="G48" s="11"/>
      <c r="H48" s="11">
        <f t="shared" si="14"/>
        <v>1700000</v>
      </c>
    </row>
  </sheetData>
  <mergeCells count="8">
    <mergeCell ref="A1:H1"/>
    <mergeCell ref="C8:H8"/>
    <mergeCell ref="A8:A9"/>
    <mergeCell ref="B8:B9"/>
    <mergeCell ref="A3:B3"/>
    <mergeCell ref="A4:B4"/>
    <mergeCell ref="A5:B5"/>
    <mergeCell ref="A6:B6"/>
  </mergeCells>
  <pageMargins left="0.86614173228346458" right="0.31496062992125984" top="0.23622047244094491" bottom="0.15748031496062992" header="0.19685039370078741" footer="0.23622047244094491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03"/>
  <sheetViews>
    <sheetView topLeftCell="A91" workbookViewId="0">
      <selection activeCell="K100" sqref="K100:K101"/>
    </sheetView>
  </sheetViews>
  <sheetFormatPr defaultRowHeight="14.25"/>
  <cols>
    <col min="1" max="1" width="14.375" customWidth="1"/>
    <col min="2" max="2" width="6.5" customWidth="1"/>
    <col min="3" max="3" width="10.75" bestFit="1" customWidth="1"/>
    <col min="4" max="8" width="10.75" customWidth="1"/>
    <col min="10" max="11" width="10.125" bestFit="1" customWidth="1"/>
  </cols>
  <sheetData>
    <row r="1" spans="1:11" ht="23.25">
      <c r="A1" s="156" t="s">
        <v>103</v>
      </c>
      <c r="B1" s="156"/>
      <c r="C1" s="156"/>
      <c r="D1" s="156"/>
      <c r="E1" s="156"/>
      <c r="F1" s="156"/>
      <c r="G1" s="156"/>
      <c r="H1" s="156"/>
    </row>
    <row r="2" spans="1:11" ht="9.75" customHeight="1">
      <c r="A2" s="20"/>
      <c r="B2" s="20"/>
    </row>
    <row r="3" spans="1:11" ht="21" customHeight="1">
      <c r="A3" s="7" t="s">
        <v>102</v>
      </c>
      <c r="B3" s="7"/>
      <c r="C3" s="54">
        <v>390000000</v>
      </c>
      <c r="D3" s="18"/>
      <c r="E3" s="18"/>
      <c r="F3" s="18"/>
      <c r="G3" s="18"/>
      <c r="H3" s="18"/>
    </row>
    <row r="4" spans="1:11" ht="18.75">
      <c r="A4" s="34" t="s">
        <v>2</v>
      </c>
      <c r="B4" s="32"/>
      <c r="C4" s="40">
        <f>H11+H30+H36+H42+H57+H67+H80+H97</f>
        <v>575934200</v>
      </c>
      <c r="D4" s="17"/>
      <c r="E4" s="17"/>
      <c r="F4" s="17"/>
      <c r="G4" s="17"/>
      <c r="H4" s="17"/>
    </row>
    <row r="5" spans="1:11" ht="18.75">
      <c r="A5" s="34" t="s">
        <v>163</v>
      </c>
      <c r="B5" s="32"/>
      <c r="C5" s="54">
        <f>C3-C4</f>
        <v>-185934200</v>
      </c>
      <c r="D5" s="18"/>
      <c r="E5" s="18"/>
      <c r="F5" s="18"/>
      <c r="G5" s="18"/>
      <c r="H5" s="18"/>
    </row>
    <row r="6" spans="1:11" ht="18.75">
      <c r="A6" s="165" t="s">
        <v>162</v>
      </c>
      <c r="B6" s="166"/>
      <c r="C6" s="29">
        <f>C5/C3*100</f>
        <v>-47.675435897435896</v>
      </c>
      <c r="D6" s="144"/>
      <c r="E6" s="144"/>
      <c r="F6" s="144"/>
      <c r="G6" s="144"/>
      <c r="H6" s="144"/>
    </row>
    <row r="7" spans="1:11" s="116" customFormat="1" ht="18.75">
      <c r="A7" s="143"/>
      <c r="B7" s="143"/>
      <c r="C7" s="144"/>
      <c r="D7" s="144"/>
      <c r="E7" s="144"/>
      <c r="F7" s="144"/>
      <c r="G7" s="144"/>
      <c r="H7" s="144"/>
    </row>
    <row r="8" spans="1:11" ht="18.75">
      <c r="A8" s="1" t="s">
        <v>141</v>
      </c>
      <c r="B8" s="1"/>
      <c r="C8" s="30"/>
    </row>
    <row r="9" spans="1:11" ht="18.75">
      <c r="A9" s="160" t="s">
        <v>69</v>
      </c>
      <c r="B9" s="160" t="s">
        <v>85</v>
      </c>
      <c r="C9" s="167" t="s">
        <v>94</v>
      </c>
      <c r="D9" s="167"/>
      <c r="E9" s="167"/>
      <c r="F9" s="167"/>
      <c r="G9" s="167"/>
      <c r="H9" s="167"/>
    </row>
    <row r="10" spans="1:11" ht="18.75">
      <c r="A10" s="161"/>
      <c r="B10" s="161"/>
      <c r="C10" s="117" t="s">
        <v>305</v>
      </c>
      <c r="D10" s="117" t="s">
        <v>306</v>
      </c>
      <c r="E10" s="117" t="s">
        <v>307</v>
      </c>
      <c r="F10" s="117" t="s">
        <v>308</v>
      </c>
      <c r="G10" s="117" t="s">
        <v>309</v>
      </c>
      <c r="H10" s="117" t="s">
        <v>12</v>
      </c>
    </row>
    <row r="11" spans="1:11" ht="18.75">
      <c r="A11" s="21" t="s">
        <v>7</v>
      </c>
      <c r="B11" s="21"/>
      <c r="C11" s="58">
        <f>SUM(C12:C29)</f>
        <v>15931600</v>
      </c>
      <c r="D11" s="58">
        <f t="shared" ref="D11:H11" si="0">SUM(D12:D29)</f>
        <v>15927200</v>
      </c>
      <c r="E11" s="58">
        <f t="shared" si="0"/>
        <v>7423800</v>
      </c>
      <c r="F11" s="58">
        <f t="shared" si="0"/>
        <v>32387900</v>
      </c>
      <c r="G11" s="58">
        <f t="shared" si="0"/>
        <v>0</v>
      </c>
      <c r="H11" s="58">
        <f t="shared" si="0"/>
        <v>71670500</v>
      </c>
      <c r="J11" t="s">
        <v>331</v>
      </c>
      <c r="K11" t="s">
        <v>332</v>
      </c>
    </row>
    <row r="12" spans="1:11" ht="18.75">
      <c r="A12" s="26" t="s">
        <v>79</v>
      </c>
      <c r="B12" s="55" t="s">
        <v>70</v>
      </c>
      <c r="C12" s="57"/>
      <c r="D12" s="57"/>
      <c r="E12" s="57"/>
      <c r="F12" s="57">
        <v>32387900</v>
      </c>
      <c r="G12" s="57"/>
      <c r="H12" s="57">
        <f>SUM(C12:G12)</f>
        <v>32387900</v>
      </c>
      <c r="J12" t="s">
        <v>70</v>
      </c>
      <c r="K12" s="150">
        <f>H12</f>
        <v>32387900</v>
      </c>
    </row>
    <row r="13" spans="1:11" ht="18.75">
      <c r="A13" s="26" t="s">
        <v>91</v>
      </c>
      <c r="B13" s="26" t="s">
        <v>67</v>
      </c>
      <c r="C13" s="57">
        <v>9736300</v>
      </c>
      <c r="D13" s="57"/>
      <c r="E13" s="57"/>
      <c r="F13" s="57"/>
      <c r="G13" s="57"/>
      <c r="H13" s="57">
        <f t="shared" ref="H13:H29" si="1">SUM(C13:G13)</f>
        <v>9736300</v>
      </c>
      <c r="J13" t="s">
        <v>67</v>
      </c>
      <c r="K13" s="150">
        <f>SUM(H13:H15)</f>
        <v>20709900</v>
      </c>
    </row>
    <row r="14" spans="1:11" ht="18.75">
      <c r="A14" s="26" t="s">
        <v>108</v>
      </c>
      <c r="B14" s="26" t="s">
        <v>67</v>
      </c>
      <c r="C14" s="57"/>
      <c r="D14" s="57">
        <v>9736300</v>
      </c>
      <c r="E14" s="57"/>
      <c r="F14" s="57"/>
      <c r="G14" s="57"/>
      <c r="H14" s="57">
        <f t="shared" si="1"/>
        <v>9736300</v>
      </c>
      <c r="J14" t="s">
        <v>119</v>
      </c>
      <c r="K14" s="150">
        <f>SUM(H16:H17)</f>
        <v>3725100</v>
      </c>
    </row>
    <row r="15" spans="1:11" ht="18.75">
      <c r="A15" s="26" t="s">
        <v>6</v>
      </c>
      <c r="B15" s="26" t="s">
        <v>67</v>
      </c>
      <c r="C15" s="57"/>
      <c r="D15" s="57"/>
      <c r="E15" s="57">
        <v>1237300</v>
      </c>
      <c r="F15" s="57"/>
      <c r="G15" s="57"/>
      <c r="H15" s="57">
        <f t="shared" si="1"/>
        <v>1237300</v>
      </c>
      <c r="J15" t="s">
        <v>100</v>
      </c>
      <c r="K15" s="150">
        <f>SUM(H18:H29)</f>
        <v>14847600</v>
      </c>
    </row>
    <row r="16" spans="1:11" ht="18.75">
      <c r="A16" s="26" t="s">
        <v>109</v>
      </c>
      <c r="B16" s="26" t="s">
        <v>119</v>
      </c>
      <c r="C16" s="57">
        <v>1241700</v>
      </c>
      <c r="D16" s="57">
        <v>1241700</v>
      </c>
      <c r="E16" s="57"/>
      <c r="F16" s="57"/>
      <c r="G16" s="57"/>
      <c r="H16" s="57">
        <f t="shared" si="1"/>
        <v>2483400</v>
      </c>
    </row>
    <row r="17" spans="1:11" ht="18.75">
      <c r="A17" s="26" t="s">
        <v>107</v>
      </c>
      <c r="B17" s="26" t="s">
        <v>119</v>
      </c>
      <c r="C17" s="57">
        <v>1241700</v>
      </c>
      <c r="D17" s="57"/>
      <c r="E17" s="57"/>
      <c r="F17" s="57"/>
      <c r="G17" s="57"/>
      <c r="H17" s="57">
        <f t="shared" si="1"/>
        <v>1241700</v>
      </c>
    </row>
    <row r="18" spans="1:11" ht="18.75">
      <c r="A18" s="26" t="s">
        <v>104</v>
      </c>
      <c r="B18" s="26" t="s">
        <v>100</v>
      </c>
      <c r="C18" s="57">
        <v>1237300</v>
      </c>
      <c r="D18" s="57"/>
      <c r="E18" s="57"/>
      <c r="F18" s="57"/>
      <c r="G18" s="57"/>
      <c r="H18" s="57">
        <f t="shared" si="1"/>
        <v>1237300</v>
      </c>
    </row>
    <row r="19" spans="1:11" ht="18.75">
      <c r="A19" s="26" t="s">
        <v>105</v>
      </c>
      <c r="B19" s="26" t="s">
        <v>100</v>
      </c>
      <c r="C19" s="57">
        <v>1237300</v>
      </c>
      <c r="D19" s="57"/>
      <c r="E19" s="57"/>
      <c r="F19" s="57"/>
      <c r="G19" s="57"/>
      <c r="H19" s="57">
        <f t="shared" si="1"/>
        <v>1237300</v>
      </c>
    </row>
    <row r="20" spans="1:11" ht="18.75">
      <c r="A20" s="26" t="s">
        <v>106</v>
      </c>
      <c r="B20" s="26" t="s">
        <v>100</v>
      </c>
      <c r="C20" s="57">
        <v>1237300</v>
      </c>
      <c r="D20" s="57"/>
      <c r="E20" s="57"/>
      <c r="F20" s="57"/>
      <c r="G20" s="57"/>
      <c r="H20" s="57">
        <f t="shared" si="1"/>
        <v>1237300</v>
      </c>
    </row>
    <row r="21" spans="1:11" ht="18.75">
      <c r="A21" s="26" t="s">
        <v>110</v>
      </c>
      <c r="B21" s="26" t="s">
        <v>100</v>
      </c>
      <c r="C21" s="57"/>
      <c r="D21" s="57">
        <v>1237300</v>
      </c>
      <c r="E21" s="57"/>
      <c r="F21" s="57"/>
      <c r="G21" s="57"/>
      <c r="H21" s="57">
        <f t="shared" si="1"/>
        <v>1237300</v>
      </c>
    </row>
    <row r="22" spans="1:11" ht="18.75">
      <c r="A22" s="26" t="s">
        <v>111</v>
      </c>
      <c r="B22" s="26" t="s">
        <v>100</v>
      </c>
      <c r="C22" s="57"/>
      <c r="D22" s="57">
        <v>1237300</v>
      </c>
      <c r="E22" s="57"/>
      <c r="F22" s="57"/>
      <c r="G22" s="57"/>
      <c r="H22" s="57">
        <f t="shared" si="1"/>
        <v>1237300</v>
      </c>
    </row>
    <row r="23" spans="1:11" ht="18.75">
      <c r="A23" s="26" t="s">
        <v>112</v>
      </c>
      <c r="B23" s="26" t="s">
        <v>100</v>
      </c>
      <c r="C23" s="57"/>
      <c r="D23" s="57">
        <v>1237300</v>
      </c>
      <c r="E23" s="57"/>
      <c r="F23" s="57"/>
      <c r="G23" s="57"/>
      <c r="H23" s="57">
        <f t="shared" si="1"/>
        <v>1237300</v>
      </c>
    </row>
    <row r="24" spans="1:11" ht="18.75">
      <c r="A24" s="26" t="s">
        <v>113</v>
      </c>
      <c r="B24" s="26" t="s">
        <v>100</v>
      </c>
      <c r="C24" s="57"/>
      <c r="D24" s="57">
        <v>1237300</v>
      </c>
      <c r="F24" s="57"/>
      <c r="G24" s="57"/>
      <c r="H24" s="57">
        <f t="shared" si="1"/>
        <v>1237300</v>
      </c>
    </row>
    <row r="25" spans="1:11" ht="18.75">
      <c r="A25" s="26" t="s">
        <v>118</v>
      </c>
      <c r="B25" s="26" t="s">
        <v>100</v>
      </c>
      <c r="C25" s="57"/>
      <c r="D25" s="57"/>
      <c r="E25" s="57">
        <v>1237300</v>
      </c>
      <c r="F25" s="57"/>
      <c r="G25" s="57"/>
      <c r="H25" s="57">
        <f t="shared" si="1"/>
        <v>1237300</v>
      </c>
    </row>
    <row r="26" spans="1:11" ht="18.75">
      <c r="A26" s="26" t="s">
        <v>114</v>
      </c>
      <c r="B26" s="26" t="s">
        <v>100</v>
      </c>
      <c r="C26" s="57"/>
      <c r="D26" s="57"/>
      <c r="E26" s="57">
        <v>1237300</v>
      </c>
      <c r="F26" s="57"/>
      <c r="G26" s="57"/>
      <c r="H26" s="57">
        <f t="shared" si="1"/>
        <v>1237300</v>
      </c>
    </row>
    <row r="27" spans="1:11" ht="18.75">
      <c r="A27" s="26" t="s">
        <v>115</v>
      </c>
      <c r="B27" s="26" t="s">
        <v>100</v>
      </c>
      <c r="C27" s="57"/>
      <c r="D27" s="57"/>
      <c r="E27" s="57">
        <v>1237300</v>
      </c>
      <c r="F27" s="57"/>
      <c r="G27" s="57"/>
      <c r="H27" s="57">
        <f t="shared" si="1"/>
        <v>1237300</v>
      </c>
    </row>
    <row r="28" spans="1:11" ht="18.75">
      <c r="A28" s="26" t="s">
        <v>116</v>
      </c>
      <c r="B28" s="26" t="s">
        <v>100</v>
      </c>
      <c r="C28" s="57"/>
      <c r="D28" s="57"/>
      <c r="E28" s="57">
        <v>1237300</v>
      </c>
      <c r="F28" s="57"/>
      <c r="G28" s="57"/>
      <c r="H28" s="57">
        <f t="shared" si="1"/>
        <v>1237300</v>
      </c>
    </row>
    <row r="29" spans="1:11" ht="18.75">
      <c r="A29" s="26" t="s">
        <v>117</v>
      </c>
      <c r="B29" s="26" t="s">
        <v>100</v>
      </c>
      <c r="C29" s="57"/>
      <c r="D29" s="57"/>
      <c r="E29" s="57">
        <v>1237300</v>
      </c>
      <c r="F29" s="57"/>
      <c r="G29" s="57"/>
      <c r="H29" s="57">
        <f t="shared" si="1"/>
        <v>1237300</v>
      </c>
    </row>
    <row r="30" spans="1:11" ht="18.75">
      <c r="A30" s="4" t="s">
        <v>16</v>
      </c>
      <c r="B30" s="56"/>
      <c r="C30" s="39">
        <f>SUM(C31:C35)</f>
        <v>9736300</v>
      </c>
      <c r="D30" s="39">
        <f t="shared" ref="D30:H30" si="2">SUM(D31:D35)</f>
        <v>19472600</v>
      </c>
      <c r="E30" s="39">
        <f t="shared" si="2"/>
        <v>11810000</v>
      </c>
      <c r="F30" s="39">
        <f t="shared" si="2"/>
        <v>17600000</v>
      </c>
      <c r="G30" s="39">
        <f t="shared" si="2"/>
        <v>20900000</v>
      </c>
      <c r="H30" s="39">
        <f t="shared" si="2"/>
        <v>79518900</v>
      </c>
      <c r="J30" t="s">
        <v>331</v>
      </c>
      <c r="K30" t="s">
        <v>332</v>
      </c>
    </row>
    <row r="31" spans="1:11" ht="18.75">
      <c r="A31" s="2" t="s">
        <v>30</v>
      </c>
      <c r="B31" s="2" t="s">
        <v>70</v>
      </c>
      <c r="C31" s="11"/>
      <c r="D31" s="11"/>
      <c r="E31" s="11">
        <v>11810000</v>
      </c>
      <c r="F31" s="11"/>
      <c r="G31" s="11"/>
      <c r="H31" s="11">
        <f>SUM(C31:G31)</f>
        <v>11810000</v>
      </c>
      <c r="J31" t="s">
        <v>70</v>
      </c>
      <c r="K31" s="150">
        <f>H31</f>
        <v>11810000</v>
      </c>
    </row>
    <row r="32" spans="1:11" ht="18.75">
      <c r="A32" s="2" t="s">
        <v>15</v>
      </c>
      <c r="B32" s="2" t="s">
        <v>67</v>
      </c>
      <c r="C32" s="11"/>
      <c r="D32" s="11">
        <v>9736300</v>
      </c>
      <c r="E32" s="11"/>
      <c r="F32" s="11"/>
      <c r="G32" s="11"/>
      <c r="H32" s="11">
        <f t="shared" ref="H32:H35" si="3">SUM(C32:G32)</f>
        <v>9736300</v>
      </c>
      <c r="J32" t="s">
        <v>67</v>
      </c>
      <c r="K32" s="150">
        <f>H32+H34</f>
        <v>19472600</v>
      </c>
    </row>
    <row r="33" spans="1:11" ht="18.75">
      <c r="A33" s="2" t="s">
        <v>9</v>
      </c>
      <c r="B33" s="2" t="s">
        <v>73</v>
      </c>
      <c r="C33" s="11"/>
      <c r="D33" s="11">
        <v>9736300</v>
      </c>
      <c r="E33" s="11"/>
      <c r="F33" s="11"/>
      <c r="G33" s="11"/>
      <c r="H33" s="11">
        <f t="shared" si="3"/>
        <v>9736300</v>
      </c>
      <c r="J33" t="s">
        <v>73</v>
      </c>
      <c r="K33" s="150">
        <f>H33</f>
        <v>9736300</v>
      </c>
    </row>
    <row r="34" spans="1:11" ht="18.75">
      <c r="A34" s="2" t="s">
        <v>13</v>
      </c>
      <c r="B34" s="2" t="s">
        <v>67</v>
      </c>
      <c r="C34" s="11">
        <v>9736300</v>
      </c>
      <c r="D34" s="11"/>
      <c r="E34" s="11"/>
      <c r="F34" s="11"/>
      <c r="G34" s="11"/>
      <c r="H34" s="11">
        <f t="shared" si="3"/>
        <v>9736300</v>
      </c>
      <c r="J34" t="s">
        <v>100</v>
      </c>
      <c r="K34" s="150">
        <f>H35</f>
        <v>38500000</v>
      </c>
    </row>
    <row r="35" spans="1:11" ht="18.75">
      <c r="A35" s="2" t="s">
        <v>120</v>
      </c>
      <c r="B35" s="2" t="s">
        <v>100</v>
      </c>
      <c r="C35" s="11"/>
      <c r="D35" s="11"/>
      <c r="E35" s="11"/>
      <c r="F35" s="11">
        <v>17600000</v>
      </c>
      <c r="G35" s="11">
        <v>20900000</v>
      </c>
      <c r="H35" s="11">
        <f t="shared" si="3"/>
        <v>38500000</v>
      </c>
    </row>
    <row r="36" spans="1:11" ht="18.75">
      <c r="A36" s="4" t="s">
        <v>31</v>
      </c>
      <c r="B36" s="6"/>
      <c r="C36" s="39">
        <f>SUM(C37:C41)</f>
        <v>32516800</v>
      </c>
      <c r="D36" s="39">
        <f t="shared" ref="D36:H36" si="4">SUM(D37:D41)</f>
        <v>46885000</v>
      </c>
      <c r="E36" s="39">
        <f t="shared" si="4"/>
        <v>0</v>
      </c>
      <c r="F36" s="39">
        <f t="shared" si="4"/>
        <v>0</v>
      </c>
      <c r="G36" s="39">
        <f t="shared" si="4"/>
        <v>0</v>
      </c>
      <c r="H36" s="39">
        <f t="shared" si="4"/>
        <v>79401800</v>
      </c>
      <c r="J36" t="s">
        <v>331</v>
      </c>
      <c r="K36" t="s">
        <v>332</v>
      </c>
    </row>
    <row r="37" spans="1:11" ht="18.75">
      <c r="A37" s="2" t="s">
        <v>32</v>
      </c>
      <c r="B37" s="2" t="s">
        <v>70</v>
      </c>
      <c r="C37" s="11"/>
      <c r="D37" s="11">
        <v>37148700</v>
      </c>
      <c r="E37" s="11"/>
      <c r="F37" s="11"/>
      <c r="G37" s="11"/>
      <c r="H37" s="11">
        <f>SUM(C37:G37)</f>
        <v>37148700</v>
      </c>
      <c r="J37" t="s">
        <v>70</v>
      </c>
      <c r="K37" s="150">
        <f>H37</f>
        <v>37148700</v>
      </c>
    </row>
    <row r="38" spans="1:11" ht="18.75">
      <c r="A38" s="2" t="s">
        <v>33</v>
      </c>
      <c r="B38" s="2" t="s">
        <v>72</v>
      </c>
      <c r="C38" s="11">
        <v>28737300</v>
      </c>
      <c r="D38" s="11">
        <v>9736300</v>
      </c>
      <c r="E38" s="11"/>
      <c r="F38" s="11"/>
      <c r="G38" s="11"/>
      <c r="H38" s="11">
        <f t="shared" ref="H38:H41" si="5">SUM(C38:G38)</f>
        <v>38473600</v>
      </c>
      <c r="J38" t="s">
        <v>72</v>
      </c>
      <c r="K38" s="150">
        <f>H38</f>
        <v>38473600</v>
      </c>
    </row>
    <row r="39" spans="1:11" ht="18.75">
      <c r="A39" s="23" t="s">
        <v>131</v>
      </c>
      <c r="B39" s="2" t="s">
        <v>100</v>
      </c>
      <c r="C39" s="11">
        <v>1237300</v>
      </c>
      <c r="D39" s="11"/>
      <c r="E39" s="11"/>
      <c r="F39" s="11"/>
      <c r="G39" s="11"/>
      <c r="H39" s="11">
        <f t="shared" si="5"/>
        <v>1237300</v>
      </c>
      <c r="J39" t="s">
        <v>100</v>
      </c>
      <c r="K39" s="150">
        <f>SUM(H39:H40)</f>
        <v>2542200</v>
      </c>
    </row>
    <row r="40" spans="1:11" ht="18.75">
      <c r="A40" s="23" t="s">
        <v>132</v>
      </c>
      <c r="B40" s="2" t="s">
        <v>100</v>
      </c>
      <c r="C40" s="11">
        <v>1304900</v>
      </c>
      <c r="D40" s="11"/>
      <c r="E40" s="11"/>
      <c r="F40" s="11"/>
      <c r="G40" s="11"/>
      <c r="H40" s="11">
        <f t="shared" si="5"/>
        <v>1304900</v>
      </c>
      <c r="J40" t="s">
        <v>119</v>
      </c>
      <c r="K40" s="150">
        <f>H41</f>
        <v>1237300</v>
      </c>
    </row>
    <row r="41" spans="1:11" ht="18.75">
      <c r="A41" s="23" t="s">
        <v>109</v>
      </c>
      <c r="B41" s="2" t="s">
        <v>119</v>
      </c>
      <c r="C41" s="11">
        <v>1237300</v>
      </c>
      <c r="D41" s="11"/>
      <c r="E41" s="11"/>
      <c r="F41" s="11"/>
      <c r="G41" s="11"/>
      <c r="H41" s="11">
        <f t="shared" si="5"/>
        <v>1237300</v>
      </c>
    </row>
    <row r="42" spans="1:11" ht="18.75">
      <c r="A42" s="4" t="s">
        <v>28</v>
      </c>
      <c r="B42" s="6"/>
      <c r="C42" s="39">
        <f t="shared" ref="C42:H42" si="6">SUM(C43:C56)</f>
        <v>31290200</v>
      </c>
      <c r="D42" s="39">
        <f t="shared" si="6"/>
        <v>2243800</v>
      </c>
      <c r="E42" s="39">
        <f t="shared" si="6"/>
        <v>30981100</v>
      </c>
      <c r="F42" s="39">
        <f t="shared" si="6"/>
        <v>4575200</v>
      </c>
      <c r="G42" s="39">
        <f t="shared" si="6"/>
        <v>3431400</v>
      </c>
      <c r="H42" s="39">
        <f t="shared" si="6"/>
        <v>72521700</v>
      </c>
      <c r="J42" t="s">
        <v>331</v>
      </c>
      <c r="K42" t="s">
        <v>332</v>
      </c>
    </row>
    <row r="43" spans="1:11" ht="18.75">
      <c r="A43" s="2" t="s">
        <v>17</v>
      </c>
      <c r="B43" s="2" t="s">
        <v>70</v>
      </c>
      <c r="C43" s="11"/>
      <c r="E43" s="11">
        <v>28737300</v>
      </c>
      <c r="F43" s="11"/>
      <c r="G43" s="11"/>
      <c r="H43" s="11">
        <f>SUM(C43:G43)</f>
        <v>28737300</v>
      </c>
      <c r="J43" t="s">
        <v>70</v>
      </c>
      <c r="K43" s="150">
        <f>H43</f>
        <v>28737300</v>
      </c>
    </row>
    <row r="44" spans="1:11" ht="18.75">
      <c r="A44" s="2" t="s">
        <v>19</v>
      </c>
      <c r="B44" s="2" t="s">
        <v>73</v>
      </c>
      <c r="C44" s="11">
        <v>17336900</v>
      </c>
      <c r="D44" s="11"/>
      <c r="E44" s="11"/>
      <c r="F44" s="11"/>
      <c r="G44" s="11"/>
      <c r="H44" s="11">
        <f t="shared" ref="H44:H56" si="7">SUM(C44:G44)</f>
        <v>17336900</v>
      </c>
      <c r="J44" t="s">
        <v>73</v>
      </c>
      <c r="K44" s="150">
        <f>H44</f>
        <v>17336900</v>
      </c>
    </row>
    <row r="45" spans="1:11" ht="18.75">
      <c r="A45" s="2" t="s">
        <v>24</v>
      </c>
      <c r="B45" s="2" t="s">
        <v>67</v>
      </c>
      <c r="C45" s="11">
        <v>13953300</v>
      </c>
      <c r="D45" s="11"/>
      <c r="E45" s="11"/>
      <c r="F45" s="11"/>
      <c r="G45" s="11"/>
      <c r="H45" s="11">
        <f t="shared" si="7"/>
        <v>13953300</v>
      </c>
      <c r="J45" t="s">
        <v>67</v>
      </c>
      <c r="K45" s="150">
        <f>H45</f>
        <v>13953300</v>
      </c>
    </row>
    <row r="46" spans="1:11" ht="18.75">
      <c r="A46" s="2" t="s">
        <v>121</v>
      </c>
      <c r="B46" s="2" t="s">
        <v>100</v>
      </c>
      <c r="C46" s="11"/>
      <c r="D46" s="11">
        <v>1100000</v>
      </c>
      <c r="E46" s="11"/>
      <c r="F46" s="11"/>
      <c r="G46" s="11"/>
      <c r="H46" s="11">
        <f t="shared" si="7"/>
        <v>1100000</v>
      </c>
      <c r="J46" t="s">
        <v>100</v>
      </c>
      <c r="K46" s="150">
        <f>SUM(H46:H55)</f>
        <v>11350400</v>
      </c>
    </row>
    <row r="47" spans="1:11" ht="18.75">
      <c r="A47" s="2" t="s">
        <v>122</v>
      </c>
      <c r="B47" s="2" t="s">
        <v>100</v>
      </c>
      <c r="C47" s="11"/>
      <c r="D47" s="11">
        <v>1143800</v>
      </c>
      <c r="E47" s="11"/>
      <c r="F47" s="11"/>
      <c r="G47" s="11"/>
      <c r="H47" s="11">
        <f t="shared" si="7"/>
        <v>1143800</v>
      </c>
      <c r="J47" t="s">
        <v>119</v>
      </c>
      <c r="K47" s="150">
        <f>H56</f>
        <v>1143800</v>
      </c>
    </row>
    <row r="48" spans="1:11" ht="18.75">
      <c r="A48" s="2" t="s">
        <v>123</v>
      </c>
      <c r="B48" s="2" t="s">
        <v>100</v>
      </c>
      <c r="C48" s="11"/>
      <c r="D48" s="11"/>
      <c r="E48" s="11">
        <v>1143800</v>
      </c>
      <c r="F48" s="11"/>
      <c r="G48" s="11"/>
      <c r="H48" s="11">
        <f t="shared" si="7"/>
        <v>1143800</v>
      </c>
    </row>
    <row r="49" spans="1:11" ht="18.75">
      <c r="A49" s="2" t="s">
        <v>124</v>
      </c>
      <c r="B49" s="2" t="s">
        <v>100</v>
      </c>
      <c r="C49" s="11"/>
      <c r="D49" s="11"/>
      <c r="E49" s="11">
        <v>1100000</v>
      </c>
      <c r="F49" s="11"/>
      <c r="G49" s="11"/>
      <c r="H49" s="11">
        <f t="shared" si="7"/>
        <v>1100000</v>
      </c>
    </row>
    <row r="50" spans="1:11" ht="18.75">
      <c r="A50" s="2" t="s">
        <v>125</v>
      </c>
      <c r="B50" s="2" t="s">
        <v>100</v>
      </c>
      <c r="C50" s="11"/>
      <c r="D50" s="11"/>
      <c r="E50" s="11"/>
      <c r="F50" s="11">
        <v>1143800</v>
      </c>
      <c r="G50" s="11"/>
      <c r="H50" s="11">
        <f t="shared" si="7"/>
        <v>1143800</v>
      </c>
    </row>
    <row r="51" spans="1:11" ht="18.75">
      <c r="A51" s="2" t="s">
        <v>320</v>
      </c>
      <c r="B51" s="2" t="s">
        <v>100</v>
      </c>
      <c r="C51" s="11"/>
      <c r="D51" s="11"/>
      <c r="E51" s="11"/>
      <c r="F51" s="11">
        <v>1143800</v>
      </c>
      <c r="G51" s="11"/>
      <c r="H51" s="11">
        <f t="shared" si="7"/>
        <v>1143800</v>
      </c>
    </row>
    <row r="52" spans="1:11" ht="18.75">
      <c r="A52" s="2" t="s">
        <v>126</v>
      </c>
      <c r="B52" s="2" t="s">
        <v>100</v>
      </c>
      <c r="C52" s="11"/>
      <c r="D52" s="11"/>
      <c r="E52" s="11"/>
      <c r="F52" s="11">
        <v>1143800</v>
      </c>
      <c r="G52" s="11"/>
      <c r="H52" s="11">
        <f t="shared" si="7"/>
        <v>1143800</v>
      </c>
    </row>
    <row r="53" spans="1:11" ht="18.75">
      <c r="A53" s="2" t="s">
        <v>127</v>
      </c>
      <c r="B53" s="2" t="s">
        <v>100</v>
      </c>
      <c r="C53" s="11"/>
      <c r="D53" s="11"/>
      <c r="E53" s="11"/>
      <c r="F53" s="11">
        <v>1143800</v>
      </c>
      <c r="G53" s="11"/>
      <c r="H53" s="11">
        <f t="shared" si="7"/>
        <v>1143800</v>
      </c>
    </row>
    <row r="54" spans="1:11" ht="18.75">
      <c r="A54" s="2" t="s">
        <v>128</v>
      </c>
      <c r="B54" s="2" t="s">
        <v>100</v>
      </c>
      <c r="C54" s="11"/>
      <c r="D54" s="11"/>
      <c r="E54" s="11"/>
      <c r="F54" s="11"/>
      <c r="G54" s="11">
        <v>1143800</v>
      </c>
      <c r="H54" s="11">
        <f t="shared" si="7"/>
        <v>1143800</v>
      </c>
    </row>
    <row r="55" spans="1:11" ht="18.75">
      <c r="A55" s="2" t="s">
        <v>129</v>
      </c>
      <c r="B55" s="2" t="s">
        <v>100</v>
      </c>
      <c r="C55" s="11"/>
      <c r="D55" s="11"/>
      <c r="E55" s="11"/>
      <c r="F55" s="11"/>
      <c r="G55" s="11">
        <v>1143800</v>
      </c>
      <c r="H55" s="11">
        <f t="shared" si="7"/>
        <v>1143800</v>
      </c>
    </row>
    <row r="56" spans="1:11" ht="18.75">
      <c r="A56" s="2" t="s">
        <v>109</v>
      </c>
      <c r="B56" s="2" t="s">
        <v>119</v>
      </c>
      <c r="C56" s="11"/>
      <c r="D56" s="11"/>
      <c r="E56" s="11"/>
      <c r="F56" s="11"/>
      <c r="G56" s="11">
        <v>1143800</v>
      </c>
      <c r="H56" s="11">
        <f t="shared" si="7"/>
        <v>1143800</v>
      </c>
    </row>
    <row r="57" spans="1:11" ht="18.75">
      <c r="A57" s="4" t="s">
        <v>65</v>
      </c>
      <c r="B57" s="36"/>
      <c r="C57" s="39">
        <f>SUM(C58:C66)</f>
        <v>55305600</v>
      </c>
      <c r="D57" s="39">
        <f t="shared" ref="D57:H57" si="8">SUM(D58:D66)</f>
        <v>3711900</v>
      </c>
      <c r="E57" s="39">
        <f t="shared" si="8"/>
        <v>1237300</v>
      </c>
      <c r="F57" s="39">
        <f t="shared" si="8"/>
        <v>1237300</v>
      </c>
      <c r="G57" s="39">
        <f t="shared" si="8"/>
        <v>2474600</v>
      </c>
      <c r="H57" s="39">
        <f t="shared" si="8"/>
        <v>63966700</v>
      </c>
      <c r="J57" t="s">
        <v>331</v>
      </c>
      <c r="K57" t="s">
        <v>332</v>
      </c>
    </row>
    <row r="58" spans="1:11" ht="18.75">
      <c r="A58" s="23" t="s">
        <v>66</v>
      </c>
      <c r="B58" s="2" t="s">
        <v>71</v>
      </c>
      <c r="C58" s="11">
        <v>54068300</v>
      </c>
      <c r="D58" s="11"/>
      <c r="E58" s="11"/>
      <c r="F58" s="11"/>
      <c r="G58" s="11"/>
      <c r="H58" s="11">
        <f>SUM(C58:G58)</f>
        <v>54068300</v>
      </c>
      <c r="J58" t="s">
        <v>71</v>
      </c>
      <c r="K58" s="150">
        <f>H58</f>
        <v>54068300</v>
      </c>
    </row>
    <row r="59" spans="1:11" ht="18.75">
      <c r="A59" s="23" t="s">
        <v>133</v>
      </c>
      <c r="B59" s="2" t="s">
        <v>100</v>
      </c>
      <c r="C59" s="11">
        <v>1237300</v>
      </c>
      <c r="D59" s="11"/>
      <c r="E59" s="11"/>
      <c r="F59" s="11"/>
      <c r="G59" s="11"/>
      <c r="H59" s="11">
        <f t="shared" ref="H59:H66" si="9">SUM(C59:G59)</f>
        <v>1237300</v>
      </c>
      <c r="J59" t="s">
        <v>100</v>
      </c>
      <c r="K59" s="150">
        <f>SUM(H59:H66)</f>
        <v>9898400</v>
      </c>
    </row>
    <row r="60" spans="1:11" ht="18.75">
      <c r="A60" s="23" t="s">
        <v>134</v>
      </c>
      <c r="B60" s="2" t="s">
        <v>100</v>
      </c>
      <c r="C60" s="11"/>
      <c r="D60" s="11">
        <v>1237300</v>
      </c>
      <c r="E60" s="11"/>
      <c r="F60" s="11"/>
      <c r="G60" s="11"/>
      <c r="H60" s="11">
        <f t="shared" si="9"/>
        <v>1237300</v>
      </c>
    </row>
    <row r="61" spans="1:11" ht="37.5">
      <c r="A61" s="59" t="s">
        <v>135</v>
      </c>
      <c r="B61" s="2" t="s">
        <v>100</v>
      </c>
      <c r="C61" s="11"/>
      <c r="D61" s="11">
        <v>1237300</v>
      </c>
      <c r="E61" s="11"/>
      <c r="F61" s="11"/>
      <c r="G61" s="11"/>
      <c r="H61" s="11">
        <f t="shared" si="9"/>
        <v>1237300</v>
      </c>
    </row>
    <row r="62" spans="1:11" ht="18.75">
      <c r="A62" s="23" t="s">
        <v>136</v>
      </c>
      <c r="B62" s="2" t="s">
        <v>100</v>
      </c>
      <c r="C62" s="11"/>
      <c r="D62" s="11">
        <v>1237300</v>
      </c>
      <c r="E62" s="11"/>
      <c r="F62" s="11"/>
      <c r="G62" s="11"/>
      <c r="H62" s="11">
        <f t="shared" si="9"/>
        <v>1237300</v>
      </c>
    </row>
    <row r="63" spans="1:11" ht="18.75">
      <c r="A63" s="23" t="s">
        <v>137</v>
      </c>
      <c r="B63" s="2" t="s">
        <v>100</v>
      </c>
      <c r="C63" s="11"/>
      <c r="D63" s="11"/>
      <c r="E63" s="11">
        <v>1237300</v>
      </c>
      <c r="F63" s="11"/>
      <c r="G63" s="11"/>
      <c r="H63" s="11">
        <f t="shared" si="9"/>
        <v>1237300</v>
      </c>
    </row>
    <row r="64" spans="1:11" ht="18.75">
      <c r="A64" s="23" t="s">
        <v>138</v>
      </c>
      <c r="B64" s="2" t="s">
        <v>100</v>
      </c>
      <c r="C64" s="11"/>
      <c r="D64" s="11"/>
      <c r="E64" s="11"/>
      <c r="F64" s="11">
        <v>1237300</v>
      </c>
      <c r="H64" s="11">
        <f t="shared" si="9"/>
        <v>1237300</v>
      </c>
    </row>
    <row r="65" spans="1:11" ht="18.75">
      <c r="A65" s="23" t="s">
        <v>139</v>
      </c>
      <c r="B65" s="2" t="s">
        <v>100</v>
      </c>
      <c r="C65" s="11"/>
      <c r="D65" s="11"/>
      <c r="E65" s="11"/>
      <c r="F65" s="11"/>
      <c r="G65" s="11">
        <v>1237300</v>
      </c>
      <c r="H65" s="11">
        <f t="shared" si="9"/>
        <v>1237300</v>
      </c>
    </row>
    <row r="66" spans="1:11" ht="18.75">
      <c r="A66" s="23" t="s">
        <v>140</v>
      </c>
      <c r="B66" s="2" t="s">
        <v>100</v>
      </c>
      <c r="C66" s="11"/>
      <c r="D66" s="11"/>
      <c r="E66" s="11"/>
      <c r="F66" s="11"/>
      <c r="G66" s="11">
        <v>1237300</v>
      </c>
      <c r="H66" s="11">
        <f t="shared" si="9"/>
        <v>1237300</v>
      </c>
    </row>
    <row r="67" spans="1:11" ht="18.75">
      <c r="A67" s="4" t="s">
        <v>39</v>
      </c>
      <c r="B67" s="4"/>
      <c r="C67" s="39">
        <f>SUM(C68:C74)</f>
        <v>25276800</v>
      </c>
      <c r="D67" s="39">
        <f t="shared" ref="D67:G67" si="10">SUM(D68:D74)</f>
        <v>0</v>
      </c>
      <c r="E67" s="39">
        <f t="shared" si="10"/>
        <v>9736300</v>
      </c>
      <c r="F67" s="39">
        <f t="shared" si="10"/>
        <v>0</v>
      </c>
      <c r="G67" s="39">
        <f t="shared" si="10"/>
        <v>38473600</v>
      </c>
      <c r="H67" s="39">
        <f>SUM(H68:H79)</f>
        <v>79598500</v>
      </c>
      <c r="J67" t="s">
        <v>331</v>
      </c>
      <c r="K67" t="s">
        <v>332</v>
      </c>
    </row>
    <row r="68" spans="1:11" ht="18.75">
      <c r="A68" s="96" t="s">
        <v>47</v>
      </c>
      <c r="B68" s="2" t="s">
        <v>70</v>
      </c>
      <c r="C68" s="11"/>
      <c r="D68" s="11"/>
      <c r="E68" s="11"/>
      <c r="F68" s="11"/>
      <c r="G68" s="11">
        <v>28737300</v>
      </c>
      <c r="H68" s="11">
        <f>SUM(C68:G68)</f>
        <v>28737300</v>
      </c>
      <c r="J68" t="s">
        <v>70</v>
      </c>
      <c r="K68" s="151">
        <f>H68</f>
        <v>28737300</v>
      </c>
    </row>
    <row r="69" spans="1:11" ht="18.75">
      <c r="A69" s="2" t="s">
        <v>40</v>
      </c>
      <c r="B69" s="2" t="s">
        <v>72</v>
      </c>
      <c r="C69" s="11">
        <v>11810000</v>
      </c>
      <c r="D69" s="11"/>
      <c r="E69" s="11"/>
      <c r="F69" s="11"/>
      <c r="G69" s="11"/>
      <c r="H69" s="11">
        <f t="shared" ref="H69:H72" si="11">SUM(C69:G69)</f>
        <v>11810000</v>
      </c>
      <c r="J69" t="s">
        <v>72</v>
      </c>
      <c r="K69" s="151">
        <f>H69</f>
        <v>11810000</v>
      </c>
    </row>
    <row r="70" spans="1:11" ht="18.75">
      <c r="A70" s="2" t="s">
        <v>46</v>
      </c>
      <c r="B70" s="2" t="s">
        <v>67</v>
      </c>
      <c r="C70" s="11">
        <v>9736300</v>
      </c>
      <c r="D70" s="11"/>
      <c r="E70" s="11"/>
      <c r="G70" s="35"/>
      <c r="H70" s="11">
        <f>SUM(C70:G70)</f>
        <v>9736300</v>
      </c>
      <c r="J70" t="s">
        <v>67</v>
      </c>
      <c r="K70" s="152">
        <f>SUM(H70:H73)</f>
        <v>31692300</v>
      </c>
    </row>
    <row r="71" spans="1:11" ht="18.75">
      <c r="A71" s="97" t="s">
        <v>43</v>
      </c>
      <c r="B71" s="76" t="s">
        <v>67</v>
      </c>
      <c r="D71" s="57"/>
      <c r="E71" s="57">
        <v>9736300</v>
      </c>
      <c r="F71" s="57"/>
      <c r="G71" s="57"/>
      <c r="H71" s="11">
        <f>SUM(D71:G71)</f>
        <v>9736300</v>
      </c>
      <c r="J71" t="s">
        <v>100</v>
      </c>
      <c r="K71" s="152">
        <f>SUM(H74:H79)</f>
        <v>7358900</v>
      </c>
    </row>
    <row r="72" spans="1:11" ht="18.75" customHeight="1">
      <c r="A72" s="76" t="s">
        <v>44</v>
      </c>
      <c r="B72" s="76" t="s">
        <v>67</v>
      </c>
      <c r="C72" s="57">
        <v>2483400</v>
      </c>
      <c r="D72" s="57"/>
      <c r="E72" s="57"/>
      <c r="F72" s="57"/>
      <c r="G72" s="57"/>
      <c r="H72" s="11">
        <f t="shared" si="11"/>
        <v>2483400</v>
      </c>
      <c r="K72" s="148"/>
    </row>
    <row r="73" spans="1:11" ht="18.75">
      <c r="A73" s="145" t="s">
        <v>45</v>
      </c>
      <c r="B73" s="76" t="s">
        <v>67</v>
      </c>
      <c r="C73" s="57"/>
      <c r="D73" s="57"/>
      <c r="E73" s="57"/>
      <c r="F73" s="57"/>
      <c r="G73" s="57">
        <v>9736300</v>
      </c>
      <c r="H73" s="11">
        <f>SUM(C73:G73)</f>
        <v>9736300</v>
      </c>
      <c r="K73" s="148"/>
    </row>
    <row r="74" spans="1:11" ht="18.75">
      <c r="A74" s="146" t="s">
        <v>326</v>
      </c>
      <c r="B74" s="76" t="s">
        <v>100</v>
      </c>
      <c r="C74" s="57">
        <v>1247100</v>
      </c>
      <c r="D74" s="57"/>
      <c r="E74" s="57"/>
      <c r="F74" s="57"/>
      <c r="G74" s="57"/>
      <c r="H74" s="11">
        <f t="shared" ref="H74:H79" si="12">SUM(C74:G74)</f>
        <v>1247100</v>
      </c>
      <c r="K74" s="148"/>
    </row>
    <row r="75" spans="1:11" ht="18.75">
      <c r="A75" s="146" t="s">
        <v>327</v>
      </c>
      <c r="B75" s="76" t="s">
        <v>100</v>
      </c>
      <c r="C75" s="57">
        <v>1247100</v>
      </c>
      <c r="D75" s="57"/>
      <c r="E75" s="57"/>
      <c r="F75" s="57"/>
      <c r="G75" s="57"/>
      <c r="H75" s="11">
        <f t="shared" si="12"/>
        <v>1247100</v>
      </c>
      <c r="K75" s="148"/>
    </row>
    <row r="76" spans="1:11" ht="18.75">
      <c r="A76" s="146" t="s">
        <v>329</v>
      </c>
      <c r="B76" s="76" t="s">
        <v>100</v>
      </c>
      <c r="C76" s="57">
        <v>1237300</v>
      </c>
      <c r="D76" s="57"/>
      <c r="E76" s="57"/>
      <c r="F76" s="57"/>
      <c r="G76" s="57"/>
      <c r="H76" s="11">
        <f t="shared" si="12"/>
        <v>1237300</v>
      </c>
      <c r="K76" s="148"/>
    </row>
    <row r="77" spans="1:11" ht="18.75">
      <c r="A77" s="146" t="s">
        <v>142</v>
      </c>
      <c r="B77" s="76" t="s">
        <v>100</v>
      </c>
      <c r="C77" s="57">
        <v>1237300</v>
      </c>
      <c r="D77" s="57"/>
      <c r="E77" s="57"/>
      <c r="F77" s="57"/>
      <c r="G77" s="57"/>
      <c r="H77" s="11">
        <f t="shared" si="12"/>
        <v>1237300</v>
      </c>
      <c r="K77" s="148"/>
    </row>
    <row r="78" spans="1:11" ht="18.75">
      <c r="A78" s="146" t="s">
        <v>260</v>
      </c>
      <c r="B78" s="76" t="s">
        <v>100</v>
      </c>
      <c r="C78" s="57"/>
      <c r="D78" s="57">
        <v>1247100</v>
      </c>
      <c r="E78" s="57"/>
      <c r="F78" s="57"/>
      <c r="G78" s="57"/>
      <c r="H78" s="11">
        <f t="shared" si="12"/>
        <v>1247100</v>
      </c>
      <c r="K78" s="148"/>
    </row>
    <row r="79" spans="1:11" ht="18.75">
      <c r="A79" s="147" t="s">
        <v>328</v>
      </c>
      <c r="B79" s="76" t="s">
        <v>100</v>
      </c>
      <c r="C79" s="57"/>
      <c r="D79" s="57"/>
      <c r="E79" s="57">
        <v>1143000</v>
      </c>
      <c r="F79" s="57"/>
      <c r="G79" s="57"/>
      <c r="H79" s="11">
        <f t="shared" si="12"/>
        <v>1143000</v>
      </c>
      <c r="K79" s="148"/>
    </row>
    <row r="80" spans="1:11" ht="18.75">
      <c r="A80" s="4" t="s">
        <v>48</v>
      </c>
      <c r="B80" s="6"/>
      <c r="C80" s="39">
        <f>SUM(C81:C96)</f>
        <v>24183000</v>
      </c>
      <c r="D80" s="39">
        <f t="shared" ref="D80:G80" si="13">SUM(D81:D96)</f>
        <v>4894900</v>
      </c>
      <c r="E80" s="39">
        <f t="shared" si="13"/>
        <v>12156600</v>
      </c>
      <c r="F80" s="39">
        <f t="shared" si="13"/>
        <v>32387900</v>
      </c>
      <c r="G80" s="39">
        <f t="shared" si="13"/>
        <v>0</v>
      </c>
      <c r="H80" s="39">
        <f>SUM(H81:H96)</f>
        <v>73622400</v>
      </c>
      <c r="J80" t="s">
        <v>331</v>
      </c>
      <c r="K80" t="s">
        <v>332</v>
      </c>
    </row>
    <row r="81" spans="1:11" ht="18.75">
      <c r="A81" s="2" t="s">
        <v>49</v>
      </c>
      <c r="B81" s="2" t="s">
        <v>70</v>
      </c>
      <c r="C81" s="11"/>
      <c r="D81" s="11"/>
      <c r="E81" s="11"/>
      <c r="F81" s="11">
        <v>32387900</v>
      </c>
      <c r="G81" s="11"/>
      <c r="H81" s="11">
        <f>SUM(C81:G81)</f>
        <v>32387900</v>
      </c>
      <c r="J81" t="s">
        <v>70</v>
      </c>
      <c r="K81" s="152">
        <f>H81</f>
        <v>32387900</v>
      </c>
    </row>
    <row r="82" spans="1:11" ht="18.75">
      <c r="A82" s="2" t="s">
        <v>51</v>
      </c>
      <c r="B82" s="2" t="s">
        <v>73</v>
      </c>
      <c r="C82" s="11"/>
      <c r="D82" s="11"/>
      <c r="E82" s="11">
        <v>12156600</v>
      </c>
      <c r="F82" s="11"/>
      <c r="G82" s="11"/>
      <c r="H82" s="11">
        <f t="shared" ref="H82:H96" si="14">SUM(C82:G82)</f>
        <v>12156600</v>
      </c>
      <c r="J82" t="s">
        <v>73</v>
      </c>
      <c r="K82" s="151">
        <f>H82</f>
        <v>12156600</v>
      </c>
    </row>
    <row r="83" spans="1:11" ht="18.75">
      <c r="A83" s="76" t="s">
        <v>54</v>
      </c>
      <c r="B83" s="76" t="s">
        <v>67</v>
      </c>
      <c r="C83" s="57"/>
      <c r="D83" s="57">
        <v>2420300</v>
      </c>
      <c r="E83" s="57"/>
      <c r="F83" s="57"/>
      <c r="G83" s="57"/>
      <c r="H83" s="11">
        <f t="shared" si="14"/>
        <v>2420300</v>
      </c>
      <c r="J83" t="s">
        <v>67</v>
      </c>
      <c r="K83" s="150">
        <f>H83</f>
        <v>2420300</v>
      </c>
    </row>
    <row r="84" spans="1:11" ht="18.75">
      <c r="A84" s="76" t="s">
        <v>143</v>
      </c>
      <c r="B84" s="76" t="s">
        <v>100</v>
      </c>
      <c r="C84" s="57">
        <v>1237300</v>
      </c>
      <c r="D84" s="57"/>
      <c r="E84" s="57"/>
      <c r="F84" s="57"/>
      <c r="G84" s="57"/>
      <c r="H84" s="11">
        <f t="shared" si="14"/>
        <v>1237300</v>
      </c>
      <c r="J84" t="s">
        <v>100</v>
      </c>
      <c r="K84" s="150">
        <f>SUM(H84:H94)</f>
        <v>13610300</v>
      </c>
    </row>
    <row r="85" spans="1:11" ht="18.75">
      <c r="A85" s="76" t="s">
        <v>144</v>
      </c>
      <c r="B85" s="76" t="s">
        <v>100</v>
      </c>
      <c r="C85" s="57">
        <v>1237300</v>
      </c>
      <c r="D85" s="57"/>
      <c r="E85" s="57"/>
      <c r="F85" s="57"/>
      <c r="G85" s="57"/>
      <c r="H85" s="11">
        <f t="shared" si="14"/>
        <v>1237300</v>
      </c>
      <c r="J85" t="s">
        <v>119</v>
      </c>
      <c r="K85" s="150">
        <f>SUM(H95:H96)</f>
        <v>13047300</v>
      </c>
    </row>
    <row r="86" spans="1:11" ht="18.75">
      <c r="A86" s="76" t="s">
        <v>145</v>
      </c>
      <c r="B86" s="76" t="s">
        <v>100</v>
      </c>
      <c r="C86" s="57">
        <v>1237300</v>
      </c>
      <c r="D86" s="57"/>
      <c r="E86" s="57"/>
      <c r="F86" s="57"/>
      <c r="G86" s="57"/>
      <c r="H86" s="11">
        <f t="shared" si="14"/>
        <v>1237300</v>
      </c>
    </row>
    <row r="87" spans="1:11" ht="18.75">
      <c r="A87" s="76" t="s">
        <v>146</v>
      </c>
      <c r="B87" s="76" t="s">
        <v>100</v>
      </c>
      <c r="C87" s="57">
        <v>1237300</v>
      </c>
      <c r="D87" s="11"/>
      <c r="E87" s="11"/>
      <c r="F87" s="11"/>
      <c r="G87" s="11"/>
      <c r="H87" s="11">
        <f t="shared" si="14"/>
        <v>1237300</v>
      </c>
    </row>
    <row r="88" spans="1:11" ht="18.75">
      <c r="A88" s="76" t="s">
        <v>147</v>
      </c>
      <c r="B88" s="76" t="s">
        <v>100</v>
      </c>
      <c r="C88" s="57">
        <v>1237300</v>
      </c>
      <c r="D88" s="11"/>
      <c r="E88" s="11"/>
      <c r="F88" s="11"/>
      <c r="G88" s="11"/>
      <c r="H88" s="11">
        <f t="shared" si="14"/>
        <v>1237300</v>
      </c>
    </row>
    <row r="89" spans="1:11" ht="18.75">
      <c r="A89" s="76" t="s">
        <v>148</v>
      </c>
      <c r="B89" s="76" t="s">
        <v>100</v>
      </c>
      <c r="C89" s="57">
        <v>1237300</v>
      </c>
      <c r="D89" s="11"/>
      <c r="E89" s="11"/>
      <c r="F89" s="11"/>
      <c r="G89" s="11"/>
      <c r="H89" s="11">
        <f t="shared" si="14"/>
        <v>1237300</v>
      </c>
    </row>
    <row r="90" spans="1:11" ht="18.75">
      <c r="A90" s="76" t="s">
        <v>149</v>
      </c>
      <c r="B90" s="76" t="s">
        <v>100</v>
      </c>
      <c r="C90" s="57">
        <v>1237300</v>
      </c>
      <c r="D90" s="11"/>
      <c r="E90" s="11"/>
      <c r="F90" s="11"/>
      <c r="G90" s="11"/>
      <c r="H90" s="11">
        <f t="shared" si="14"/>
        <v>1237300</v>
      </c>
    </row>
    <row r="91" spans="1:11" ht="18.75">
      <c r="A91" s="76" t="s">
        <v>150</v>
      </c>
      <c r="B91" s="76" t="s">
        <v>100</v>
      </c>
      <c r="C91" s="11"/>
      <c r="D91" s="57">
        <v>1237300</v>
      </c>
      <c r="E91" s="11"/>
      <c r="F91" s="11"/>
      <c r="G91" s="11"/>
      <c r="H91" s="11">
        <f t="shared" si="14"/>
        <v>1237300</v>
      </c>
    </row>
    <row r="92" spans="1:11" ht="18.75">
      <c r="A92" s="76" t="s">
        <v>151</v>
      </c>
      <c r="B92" s="76" t="s">
        <v>100</v>
      </c>
      <c r="C92" s="11"/>
      <c r="D92" s="57">
        <v>1237300</v>
      </c>
      <c r="E92" s="11"/>
      <c r="F92" s="11"/>
      <c r="G92" s="11"/>
      <c r="H92" s="11">
        <f t="shared" si="14"/>
        <v>1237300</v>
      </c>
    </row>
    <row r="93" spans="1:11" ht="18.75">
      <c r="A93" s="76" t="s">
        <v>152</v>
      </c>
      <c r="B93" s="76" t="s">
        <v>100</v>
      </c>
      <c r="C93" s="57">
        <v>1237300</v>
      </c>
      <c r="D93" s="11"/>
      <c r="E93" s="11"/>
      <c r="F93" s="11"/>
      <c r="G93" s="11"/>
      <c r="H93" s="11">
        <f t="shared" si="14"/>
        <v>1237300</v>
      </c>
    </row>
    <row r="94" spans="1:11" ht="18.75">
      <c r="A94" s="76" t="s">
        <v>153</v>
      </c>
      <c r="B94" s="76" t="s">
        <v>100</v>
      </c>
      <c r="C94" s="57">
        <v>1237300</v>
      </c>
      <c r="D94" s="11"/>
      <c r="E94" s="11"/>
      <c r="F94" s="11"/>
      <c r="G94" s="11"/>
      <c r="H94" s="11">
        <f t="shared" si="14"/>
        <v>1237300</v>
      </c>
    </row>
    <row r="95" spans="1:11" ht="18.75">
      <c r="A95" s="76" t="s">
        <v>154</v>
      </c>
      <c r="B95" s="2" t="s">
        <v>119</v>
      </c>
      <c r="C95" s="11">
        <v>11810000</v>
      </c>
      <c r="D95" s="11"/>
      <c r="E95" s="11"/>
      <c r="F95" s="11"/>
      <c r="G95" s="11"/>
      <c r="H95" s="11">
        <f t="shared" si="14"/>
        <v>11810000</v>
      </c>
    </row>
    <row r="96" spans="1:11" ht="18.75">
      <c r="A96" s="76" t="s">
        <v>155</v>
      </c>
      <c r="B96" s="2" t="s">
        <v>119</v>
      </c>
      <c r="C96" s="11">
        <v>1237300</v>
      </c>
      <c r="D96" s="11"/>
      <c r="E96" s="11"/>
      <c r="F96" s="11"/>
      <c r="G96" s="11"/>
      <c r="H96" s="11">
        <f t="shared" si="14"/>
        <v>1237300</v>
      </c>
    </row>
    <row r="97" spans="1:11" ht="18.75">
      <c r="A97" s="103" t="s">
        <v>55</v>
      </c>
      <c r="B97" s="40"/>
      <c r="C97" s="40">
        <f>SUM(C98:C106)</f>
        <v>31211900</v>
      </c>
      <c r="D97" s="40">
        <f t="shared" ref="D97:G97" si="15">SUM(D98:D106)</f>
        <v>12210900</v>
      </c>
      <c r="E97" s="40">
        <f t="shared" si="15"/>
        <v>2474600</v>
      </c>
      <c r="F97" s="40">
        <f t="shared" si="15"/>
        <v>9736300</v>
      </c>
      <c r="G97" s="40">
        <f t="shared" si="15"/>
        <v>0</v>
      </c>
      <c r="H97" s="40">
        <f>SUM(H98:H106)</f>
        <v>55633700</v>
      </c>
      <c r="J97" t="s">
        <v>331</v>
      </c>
      <c r="K97" t="s">
        <v>332</v>
      </c>
    </row>
    <row r="98" spans="1:11" ht="18.75">
      <c r="A98" s="11" t="s">
        <v>56</v>
      </c>
      <c r="B98" s="11" t="s">
        <v>71</v>
      </c>
      <c r="C98" s="43">
        <v>28737300</v>
      </c>
      <c r="D98" s="43"/>
      <c r="E98" s="43"/>
      <c r="F98" s="43"/>
      <c r="G98" s="43"/>
      <c r="H98" s="43">
        <f>SUM(C98:G98)</f>
        <v>28737300</v>
      </c>
      <c r="J98" t="s">
        <v>71</v>
      </c>
      <c r="K98" s="150">
        <f>H98</f>
        <v>28737300</v>
      </c>
    </row>
    <row r="99" spans="1:11" ht="18.75">
      <c r="A99" s="11" t="s">
        <v>63</v>
      </c>
      <c r="B99" s="11" t="s">
        <v>67</v>
      </c>
      <c r="C99" s="43"/>
      <c r="D99" s="43">
        <v>9736300</v>
      </c>
      <c r="E99" s="43"/>
      <c r="F99" s="43"/>
      <c r="G99" s="43"/>
      <c r="H99" s="43">
        <f t="shared" ref="H99:H106" si="16">SUM(C99:G99)</f>
        <v>9736300</v>
      </c>
      <c r="J99" t="s">
        <v>67</v>
      </c>
      <c r="K99" s="150">
        <f>SUM(H99:H100)</f>
        <v>19472600</v>
      </c>
    </row>
    <row r="100" spans="1:11" ht="18.75">
      <c r="A100" s="11" t="s">
        <v>64</v>
      </c>
      <c r="B100" s="11" t="s">
        <v>67</v>
      </c>
      <c r="C100" s="43"/>
      <c r="D100" s="43"/>
      <c r="F100" s="43">
        <v>9736300</v>
      </c>
      <c r="G100" s="43"/>
      <c r="H100" s="43">
        <f t="shared" si="16"/>
        <v>9736300</v>
      </c>
      <c r="J100" t="s">
        <v>100</v>
      </c>
      <c r="K100" s="150">
        <f>SUM(H101:H105)</f>
        <v>6186500</v>
      </c>
    </row>
    <row r="101" spans="1:11" ht="18.75">
      <c r="A101" s="11" t="s">
        <v>156</v>
      </c>
      <c r="B101" s="11" t="s">
        <v>100</v>
      </c>
      <c r="C101" s="43">
        <v>1237300</v>
      </c>
      <c r="D101" s="43"/>
      <c r="E101" s="43"/>
      <c r="F101" s="43"/>
      <c r="G101" s="43"/>
      <c r="H101" s="43">
        <f t="shared" si="16"/>
        <v>1237300</v>
      </c>
      <c r="J101" t="s">
        <v>119</v>
      </c>
      <c r="K101" s="150">
        <f>H106</f>
        <v>1237300</v>
      </c>
    </row>
    <row r="102" spans="1:11" ht="18.75">
      <c r="A102" s="11" t="s">
        <v>157</v>
      </c>
      <c r="B102" s="11" t="s">
        <v>100</v>
      </c>
      <c r="C102" s="43"/>
      <c r="D102" s="43">
        <v>1237300</v>
      </c>
      <c r="E102" s="43"/>
      <c r="F102" s="43"/>
      <c r="G102" s="43"/>
      <c r="H102" s="43">
        <f t="shared" si="16"/>
        <v>1237300</v>
      </c>
    </row>
    <row r="103" spans="1:11" ht="18.75">
      <c r="A103" s="11" t="s">
        <v>158</v>
      </c>
      <c r="B103" s="11" t="s">
        <v>100</v>
      </c>
      <c r="C103" s="43"/>
      <c r="D103" s="43">
        <v>1237300</v>
      </c>
      <c r="E103" s="43"/>
      <c r="F103" s="43"/>
      <c r="G103" s="43"/>
      <c r="H103" s="43">
        <f t="shared" si="16"/>
        <v>1237300</v>
      </c>
    </row>
    <row r="104" spans="1:11" ht="18.75">
      <c r="A104" s="11" t="s">
        <v>159</v>
      </c>
      <c r="B104" s="11" t="s">
        <v>100</v>
      </c>
      <c r="C104" s="43"/>
      <c r="D104" s="43"/>
      <c r="E104" s="43">
        <v>1237300</v>
      </c>
      <c r="F104" s="43"/>
      <c r="G104" s="43"/>
      <c r="H104" s="43">
        <f t="shared" si="16"/>
        <v>1237300</v>
      </c>
    </row>
    <row r="105" spans="1:11" ht="18.75">
      <c r="A105" s="11" t="s">
        <v>160</v>
      </c>
      <c r="B105" s="11" t="s">
        <v>100</v>
      </c>
      <c r="C105" s="43"/>
      <c r="D105" s="43"/>
      <c r="E105" s="43">
        <v>1237300</v>
      </c>
      <c r="F105" s="43"/>
      <c r="G105" s="43"/>
      <c r="H105" s="43">
        <f t="shared" si="16"/>
        <v>1237300</v>
      </c>
    </row>
    <row r="106" spans="1:11" ht="18.75">
      <c r="A106" s="11" t="s">
        <v>161</v>
      </c>
      <c r="B106" s="11" t="s">
        <v>119</v>
      </c>
      <c r="C106" s="43">
        <v>1237300</v>
      </c>
      <c r="D106" s="43"/>
      <c r="E106" s="43"/>
      <c r="F106" s="43"/>
      <c r="G106" s="43"/>
      <c r="H106" s="43">
        <f t="shared" si="16"/>
        <v>1237300</v>
      </c>
    </row>
    <row r="107" spans="1:11" ht="18.75">
      <c r="A107" s="16"/>
      <c r="B107" s="84"/>
      <c r="C107" s="84"/>
      <c r="D107" s="84"/>
      <c r="E107" s="84"/>
      <c r="F107" s="84"/>
      <c r="G107" s="84"/>
      <c r="H107" s="84"/>
    </row>
    <row r="108" spans="1:11" ht="18.75">
      <c r="A108" s="16"/>
      <c r="B108" s="84"/>
      <c r="C108" s="84"/>
      <c r="D108" s="84"/>
      <c r="E108" s="84"/>
      <c r="F108" s="84"/>
      <c r="G108" s="84"/>
      <c r="H108" s="84"/>
    </row>
    <row r="109" spans="1:11" ht="18.75">
      <c r="A109" s="16"/>
      <c r="B109" s="84"/>
      <c r="C109" s="84"/>
      <c r="D109" s="84"/>
      <c r="E109" s="84"/>
      <c r="F109" s="84"/>
      <c r="G109" s="84"/>
      <c r="H109" s="84"/>
    </row>
    <row r="110" spans="1:11" ht="18.75">
      <c r="A110" s="16"/>
      <c r="B110" s="84"/>
      <c r="C110" s="84"/>
      <c r="D110" s="84"/>
      <c r="E110" s="84"/>
      <c r="F110" s="84"/>
      <c r="G110" s="84"/>
      <c r="H110" s="84"/>
    </row>
    <row r="111" spans="1:11" ht="18.75">
      <c r="A111" s="16"/>
      <c r="B111" s="84"/>
      <c r="C111" s="84"/>
      <c r="D111" s="84"/>
      <c r="E111" s="84"/>
      <c r="F111" s="84"/>
      <c r="G111" s="84"/>
      <c r="H111" s="84"/>
    </row>
    <row r="112" spans="1:11">
      <c r="A112" s="84"/>
      <c r="B112" s="84"/>
      <c r="C112" s="84"/>
      <c r="D112" s="84"/>
      <c r="E112" s="84"/>
      <c r="F112" s="84"/>
      <c r="G112" s="84"/>
      <c r="H112" s="84"/>
    </row>
    <row r="113" spans="1:19">
      <c r="A113" s="84"/>
      <c r="B113" s="84"/>
      <c r="C113" s="84"/>
      <c r="D113" s="84"/>
      <c r="E113" s="84"/>
      <c r="F113" s="84"/>
      <c r="G113" s="84"/>
      <c r="H113" s="84"/>
    </row>
    <row r="114" spans="1:19">
      <c r="A114" s="84"/>
      <c r="B114" s="84"/>
      <c r="C114" s="84"/>
      <c r="D114" s="84"/>
      <c r="E114" s="84"/>
      <c r="F114" s="84"/>
      <c r="G114" s="84"/>
      <c r="H114" s="84"/>
    </row>
    <row r="115" spans="1:19">
      <c r="A115" s="84"/>
      <c r="B115" s="84"/>
      <c r="C115" s="84"/>
      <c r="D115" s="84"/>
      <c r="E115" s="84"/>
      <c r="F115" s="84"/>
      <c r="G115" s="84"/>
      <c r="H115" s="84"/>
    </row>
    <row r="116" spans="1:19">
      <c r="A116" s="84"/>
      <c r="B116" s="84"/>
      <c r="C116" s="84"/>
      <c r="D116" s="84"/>
      <c r="E116" s="84"/>
      <c r="F116" s="84"/>
      <c r="G116" s="84"/>
      <c r="H116" s="84"/>
    </row>
    <row r="117" spans="1:19" ht="23.25">
      <c r="A117" s="84"/>
      <c r="B117" s="84"/>
      <c r="C117" s="84"/>
      <c r="D117" s="84"/>
      <c r="E117" s="84"/>
      <c r="F117" s="84"/>
      <c r="G117" s="84"/>
      <c r="H117" s="84"/>
      <c r="J117" s="79"/>
      <c r="K117" s="79"/>
      <c r="L117" s="79"/>
      <c r="M117" s="79"/>
      <c r="N117" s="79"/>
      <c r="O117" s="79"/>
      <c r="P117" s="79"/>
      <c r="Q117" s="79"/>
      <c r="R117" s="79"/>
      <c r="S117" s="79"/>
    </row>
    <row r="118" spans="1:19">
      <c r="A118" s="84"/>
      <c r="B118" s="84"/>
      <c r="C118" s="84"/>
      <c r="D118" s="84"/>
      <c r="E118" s="84"/>
      <c r="F118" s="84"/>
      <c r="G118" s="84"/>
      <c r="H118" s="84"/>
    </row>
    <row r="119" spans="1:19" ht="23.25">
      <c r="A119" s="52"/>
      <c r="B119" s="52"/>
      <c r="C119" s="52"/>
      <c r="D119" s="52"/>
      <c r="E119" s="52"/>
      <c r="F119" s="52"/>
      <c r="G119" s="52"/>
      <c r="H119" s="52"/>
    </row>
    <row r="120" spans="1:19">
      <c r="A120" s="84"/>
      <c r="B120" s="84"/>
      <c r="C120" s="84"/>
      <c r="D120" s="84"/>
      <c r="E120" s="84"/>
      <c r="F120" s="84"/>
      <c r="G120" s="84"/>
      <c r="H120" s="84"/>
    </row>
    <row r="121" spans="1:19" ht="18.75">
      <c r="A121" s="85"/>
      <c r="B121" s="86"/>
      <c r="C121" s="86"/>
      <c r="D121" s="86"/>
      <c r="E121" s="86"/>
      <c r="F121" s="86"/>
      <c r="G121" s="86"/>
      <c r="H121" s="86"/>
    </row>
    <row r="122" spans="1:19" ht="18.75">
      <c r="A122" s="85"/>
      <c r="B122" s="44"/>
      <c r="C122" s="44"/>
      <c r="D122" s="44"/>
      <c r="E122" s="44"/>
      <c r="F122" s="44"/>
      <c r="G122" s="44"/>
      <c r="H122" s="44"/>
    </row>
    <row r="151" spans="1:8" ht="18.75">
      <c r="A151" s="16"/>
      <c r="B151" s="84"/>
      <c r="C151" s="84"/>
      <c r="D151" s="84"/>
      <c r="E151" s="84"/>
      <c r="F151" s="84"/>
      <c r="G151" s="84"/>
      <c r="H151" s="84"/>
    </row>
    <row r="152" spans="1:8" ht="18.75">
      <c r="A152" s="16"/>
      <c r="B152" s="84"/>
      <c r="C152" s="84"/>
      <c r="D152" s="84"/>
      <c r="E152" s="84"/>
      <c r="F152" s="84"/>
      <c r="G152" s="84"/>
      <c r="H152" s="84"/>
    </row>
    <row r="153" spans="1:8" ht="18.75">
      <c r="A153" s="16"/>
      <c r="B153" s="84"/>
      <c r="C153" s="84"/>
      <c r="D153" s="84"/>
      <c r="E153" s="84"/>
      <c r="F153" s="84"/>
      <c r="G153" s="84"/>
      <c r="H153" s="84"/>
    </row>
    <row r="154" spans="1:8" ht="18.75">
      <c r="A154" s="16"/>
      <c r="B154" s="84"/>
      <c r="C154" s="84"/>
      <c r="D154" s="84"/>
      <c r="E154" s="84"/>
      <c r="F154" s="84"/>
      <c r="G154" s="84"/>
      <c r="H154" s="84"/>
    </row>
    <row r="155" spans="1:8">
      <c r="A155" s="84"/>
      <c r="B155" s="84"/>
      <c r="C155" s="84"/>
      <c r="D155" s="84"/>
      <c r="E155" s="84"/>
      <c r="F155" s="84"/>
      <c r="G155" s="84"/>
      <c r="H155" s="84"/>
    </row>
    <row r="156" spans="1:8">
      <c r="A156" s="84"/>
      <c r="B156" s="84"/>
      <c r="C156" s="84"/>
      <c r="D156" s="84"/>
      <c r="E156" s="84"/>
      <c r="F156" s="84"/>
      <c r="G156" s="84"/>
      <c r="H156" s="84"/>
    </row>
    <row r="157" spans="1:8">
      <c r="A157" s="84"/>
      <c r="B157" s="84"/>
      <c r="C157" s="84"/>
      <c r="D157" s="84"/>
      <c r="E157" s="84"/>
      <c r="F157" s="84"/>
      <c r="G157" s="84"/>
      <c r="H157" s="84"/>
    </row>
    <row r="158" spans="1:8">
      <c r="A158" s="84"/>
      <c r="B158" s="84"/>
      <c r="C158" s="84"/>
      <c r="D158" s="84"/>
      <c r="E158" s="84"/>
      <c r="F158" s="84"/>
      <c r="G158" s="84"/>
      <c r="H158" s="84"/>
    </row>
    <row r="159" spans="1:8">
      <c r="A159" s="84"/>
      <c r="B159" s="84"/>
      <c r="C159" s="84"/>
      <c r="D159" s="84"/>
      <c r="E159" s="84"/>
      <c r="F159" s="84"/>
      <c r="G159" s="84"/>
      <c r="H159" s="84"/>
    </row>
    <row r="160" spans="1:8" ht="23.25">
      <c r="A160" s="52"/>
      <c r="B160" s="52"/>
      <c r="C160" s="52"/>
      <c r="D160" s="52"/>
      <c r="E160" s="52"/>
      <c r="F160" s="52"/>
      <c r="G160" s="52"/>
      <c r="H160" s="52"/>
    </row>
    <row r="161" spans="1:8">
      <c r="A161" s="84"/>
      <c r="B161" s="84"/>
      <c r="C161" s="84"/>
      <c r="D161" s="84"/>
      <c r="E161" s="84"/>
      <c r="F161" s="84"/>
      <c r="G161" s="84"/>
      <c r="H161" s="84"/>
    </row>
    <row r="162" spans="1:8" ht="18.75">
      <c r="A162" s="85"/>
      <c r="B162" s="86"/>
      <c r="C162" s="86"/>
      <c r="D162" s="86"/>
      <c r="E162" s="86"/>
      <c r="F162" s="86"/>
      <c r="G162" s="86"/>
      <c r="H162" s="86"/>
    </row>
    <row r="163" spans="1:8" ht="18.75">
      <c r="A163" s="85"/>
      <c r="B163" s="44"/>
      <c r="C163" s="44"/>
      <c r="D163" s="44"/>
      <c r="E163" s="44"/>
      <c r="F163" s="44"/>
      <c r="G163" s="44"/>
      <c r="H163" s="44"/>
    </row>
    <row r="164" spans="1:8" ht="18.75">
      <c r="A164" s="44"/>
      <c r="B164" s="44"/>
      <c r="C164" s="84"/>
      <c r="D164" s="84"/>
      <c r="E164" s="84"/>
      <c r="F164" s="84"/>
      <c r="G164" s="84"/>
      <c r="H164" s="84"/>
    </row>
    <row r="165" spans="1:8" ht="18.75">
      <c r="A165" s="87"/>
      <c r="B165" s="16"/>
      <c r="C165" s="84"/>
      <c r="D165" s="84"/>
      <c r="E165" s="84"/>
      <c r="F165" s="84"/>
      <c r="G165" s="84"/>
      <c r="H165" s="84"/>
    </row>
    <row r="166" spans="1:8" ht="18.75">
      <c r="A166" s="87"/>
      <c r="B166" s="16"/>
      <c r="C166" s="84"/>
      <c r="D166" s="84"/>
      <c r="E166" s="84"/>
      <c r="F166" s="84"/>
      <c r="G166" s="84"/>
      <c r="H166" s="84"/>
    </row>
    <row r="167" spans="1:8" ht="18.75">
      <c r="A167" s="16"/>
      <c r="B167" s="16"/>
      <c r="C167" s="84"/>
      <c r="D167" s="84"/>
      <c r="E167" s="84"/>
      <c r="F167" s="84"/>
      <c r="G167" s="84"/>
      <c r="H167" s="84"/>
    </row>
    <row r="168" spans="1:8" ht="18.75">
      <c r="A168" s="16"/>
      <c r="B168" s="16"/>
      <c r="C168" s="84"/>
      <c r="D168" s="84"/>
      <c r="E168" s="84"/>
      <c r="F168" s="84"/>
      <c r="G168" s="84"/>
      <c r="H168" s="84"/>
    </row>
    <row r="169" spans="1:8" ht="18.75">
      <c r="A169" s="87"/>
      <c r="B169" s="83"/>
      <c r="C169" s="84"/>
      <c r="D169" s="84"/>
      <c r="E169" s="84"/>
      <c r="F169" s="84"/>
      <c r="G169" s="84"/>
      <c r="H169" s="84"/>
    </row>
    <row r="170" spans="1:8" ht="18.75">
      <c r="A170" s="87"/>
      <c r="B170" s="83"/>
      <c r="C170" s="84"/>
      <c r="D170" s="84"/>
      <c r="E170" s="84"/>
      <c r="F170" s="84"/>
      <c r="G170" s="84"/>
      <c r="H170" s="84"/>
    </row>
    <row r="171" spans="1:8" ht="18.75">
      <c r="A171" s="83"/>
      <c r="B171" s="83"/>
      <c r="C171" s="84"/>
      <c r="D171" s="84"/>
      <c r="E171" s="84"/>
      <c r="F171" s="84"/>
      <c r="G171" s="84"/>
      <c r="H171" s="84"/>
    </row>
    <row r="172" spans="1:8" ht="18.75">
      <c r="A172" s="83"/>
      <c r="B172" s="83"/>
      <c r="C172" s="84"/>
      <c r="D172" s="84"/>
      <c r="E172" s="84"/>
      <c r="F172" s="84"/>
      <c r="G172" s="84"/>
      <c r="H172" s="84"/>
    </row>
    <row r="173" spans="1:8" ht="18.75">
      <c r="A173" s="87"/>
      <c r="B173" s="83"/>
      <c r="C173" s="84"/>
      <c r="D173" s="84"/>
      <c r="E173" s="84"/>
      <c r="F173" s="84"/>
      <c r="G173" s="84"/>
      <c r="H173" s="84"/>
    </row>
    <row r="174" spans="1:8" ht="18.75">
      <c r="A174" s="87"/>
      <c r="B174" s="83"/>
      <c r="C174" s="84"/>
      <c r="D174" s="84"/>
      <c r="E174" s="84"/>
      <c r="F174" s="84"/>
      <c r="G174" s="84"/>
      <c r="H174" s="84"/>
    </row>
    <row r="175" spans="1:8" ht="18.75">
      <c r="A175" s="44"/>
      <c r="B175" s="16"/>
      <c r="C175" s="84"/>
      <c r="D175" s="84"/>
      <c r="E175" s="84"/>
      <c r="F175" s="84"/>
      <c r="G175" s="84"/>
      <c r="H175" s="84"/>
    </row>
    <row r="176" spans="1:8" ht="18.75">
      <c r="A176" s="16"/>
      <c r="B176" s="16"/>
      <c r="C176" s="84"/>
      <c r="D176" s="84"/>
      <c r="E176" s="84"/>
      <c r="F176" s="84"/>
      <c r="G176" s="84"/>
      <c r="H176" s="84"/>
    </row>
    <row r="177" spans="1:8" ht="18.75">
      <c r="A177" s="16"/>
      <c r="B177" s="16"/>
      <c r="C177" s="84"/>
      <c r="D177" s="84"/>
      <c r="E177" s="84"/>
      <c r="F177" s="84"/>
      <c r="G177" s="84"/>
      <c r="H177" s="84"/>
    </row>
    <row r="178" spans="1:8" ht="18.75">
      <c r="A178" s="83"/>
      <c r="B178" s="83"/>
      <c r="C178" s="84"/>
      <c r="D178" s="84"/>
      <c r="E178" s="84"/>
      <c r="F178" s="84"/>
      <c r="G178" s="84"/>
      <c r="H178" s="84"/>
    </row>
    <row r="179" spans="1:8" ht="18.75">
      <c r="A179" s="83"/>
      <c r="B179" s="83"/>
      <c r="C179" s="84"/>
      <c r="D179" s="84"/>
      <c r="E179" s="84"/>
      <c r="F179" s="84"/>
      <c r="G179" s="84"/>
      <c r="H179" s="84"/>
    </row>
    <row r="180" spans="1:8" ht="18.75">
      <c r="A180" s="83"/>
      <c r="B180" s="83"/>
      <c r="C180" s="84"/>
      <c r="D180" s="84"/>
      <c r="E180" s="84"/>
      <c r="F180" s="84"/>
      <c r="G180" s="84"/>
      <c r="H180" s="84"/>
    </row>
    <row r="181" spans="1:8" ht="18.75">
      <c r="A181" s="83"/>
      <c r="B181" s="83"/>
      <c r="C181" s="84"/>
      <c r="D181" s="84"/>
      <c r="E181" s="84"/>
      <c r="F181" s="84"/>
      <c r="G181" s="84"/>
      <c r="H181" s="84"/>
    </row>
    <row r="182" spans="1:8" ht="18.75">
      <c r="A182" s="83"/>
      <c r="B182" s="83"/>
      <c r="C182" s="84"/>
      <c r="D182" s="84"/>
      <c r="E182" s="84"/>
      <c r="F182" s="84"/>
      <c r="G182" s="84"/>
      <c r="H182" s="84"/>
    </row>
    <row r="183" spans="1:8" ht="18.75">
      <c r="A183" s="83"/>
      <c r="B183" s="83"/>
      <c r="C183" s="84"/>
      <c r="D183" s="84"/>
      <c r="E183" s="84"/>
      <c r="F183" s="84"/>
      <c r="G183" s="84"/>
      <c r="H183" s="84"/>
    </row>
    <row r="184" spans="1:8" ht="18.75">
      <c r="A184" s="83"/>
      <c r="B184" s="83"/>
      <c r="C184" s="84"/>
      <c r="D184" s="84"/>
      <c r="E184" s="84"/>
      <c r="F184" s="84"/>
      <c r="G184" s="84"/>
      <c r="H184" s="84"/>
    </row>
    <row r="185" spans="1:8" ht="18.75">
      <c r="A185" s="83"/>
      <c r="B185" s="83"/>
      <c r="C185" s="84"/>
      <c r="D185" s="84"/>
      <c r="E185" s="84"/>
      <c r="F185" s="84"/>
      <c r="G185" s="84"/>
      <c r="H185" s="84"/>
    </row>
    <row r="186" spans="1:8" ht="18.75">
      <c r="A186" s="83"/>
      <c r="B186" s="83"/>
      <c r="C186" s="84"/>
      <c r="D186" s="84"/>
      <c r="E186" s="84"/>
      <c r="F186" s="84"/>
      <c r="G186" s="84"/>
      <c r="H186" s="84"/>
    </row>
    <row r="187" spans="1:8" ht="18.75">
      <c r="A187" s="83"/>
      <c r="B187" s="83"/>
      <c r="C187" s="84"/>
      <c r="D187" s="84"/>
      <c r="E187" s="84"/>
      <c r="F187" s="84"/>
      <c r="G187" s="84"/>
      <c r="H187" s="84"/>
    </row>
    <row r="188" spans="1:8" ht="18.75">
      <c r="A188" s="83"/>
      <c r="B188" s="83"/>
      <c r="C188" s="84"/>
      <c r="D188" s="84"/>
      <c r="E188" s="84"/>
      <c r="F188" s="84"/>
      <c r="G188" s="84"/>
      <c r="H188" s="84"/>
    </row>
    <row r="189" spans="1:8" ht="18.75">
      <c r="A189" s="83"/>
      <c r="B189" s="83"/>
      <c r="C189" s="84"/>
      <c r="D189" s="84"/>
      <c r="E189" s="84"/>
      <c r="F189" s="84"/>
      <c r="G189" s="84"/>
      <c r="H189" s="84"/>
    </row>
    <row r="190" spans="1:8" ht="18.75">
      <c r="A190" s="83"/>
      <c r="B190" s="16"/>
      <c r="C190" s="84"/>
      <c r="D190" s="84"/>
      <c r="E190" s="84"/>
      <c r="F190" s="84"/>
      <c r="G190" s="84"/>
      <c r="H190" s="84"/>
    </row>
    <row r="191" spans="1:8" ht="18.75">
      <c r="A191" s="83"/>
      <c r="B191" s="16"/>
      <c r="C191" s="84"/>
      <c r="D191" s="84"/>
      <c r="E191" s="84"/>
      <c r="F191" s="84"/>
      <c r="G191" s="84"/>
      <c r="H191" s="84"/>
    </row>
    <row r="192" spans="1:8" ht="18.75">
      <c r="A192" s="44"/>
      <c r="B192" s="16"/>
      <c r="C192" s="84"/>
      <c r="D192" s="84"/>
      <c r="E192" s="84"/>
      <c r="F192" s="84"/>
      <c r="G192" s="84"/>
      <c r="H192" s="84"/>
    </row>
    <row r="193" spans="1:8" ht="18.75">
      <c r="A193" s="16"/>
      <c r="B193" s="16"/>
      <c r="C193" s="84"/>
      <c r="D193" s="84"/>
      <c r="E193" s="84"/>
      <c r="F193" s="84"/>
      <c r="G193" s="84"/>
      <c r="H193" s="84"/>
    </row>
    <row r="194" spans="1:8" ht="18.75">
      <c r="A194" s="16"/>
      <c r="B194" s="16"/>
      <c r="C194" s="84"/>
      <c r="D194" s="84"/>
      <c r="E194" s="84"/>
      <c r="F194" s="84"/>
      <c r="G194" s="84"/>
      <c r="H194" s="84"/>
    </row>
    <row r="195" spans="1:8" ht="18.75">
      <c r="A195" s="16"/>
      <c r="B195" s="16"/>
      <c r="C195" s="84"/>
      <c r="D195" s="84"/>
      <c r="E195" s="84"/>
      <c r="F195" s="84"/>
      <c r="G195" s="84"/>
      <c r="H195" s="84"/>
    </row>
    <row r="196" spans="1:8" ht="18.75">
      <c r="A196" s="16"/>
      <c r="B196" s="16"/>
      <c r="C196" s="84"/>
      <c r="D196" s="84"/>
      <c r="E196" s="84"/>
      <c r="F196" s="84"/>
      <c r="G196" s="84"/>
      <c r="H196" s="84"/>
    </row>
    <row r="197" spans="1:8" ht="18.75">
      <c r="A197" s="16"/>
      <c r="B197" s="16"/>
      <c r="C197" s="84"/>
      <c r="D197" s="84"/>
      <c r="E197" s="84"/>
      <c r="F197" s="84"/>
      <c r="G197" s="84"/>
      <c r="H197" s="84"/>
    </row>
    <row r="198" spans="1:8" ht="18.75">
      <c r="A198" s="16"/>
      <c r="B198" s="16"/>
      <c r="C198" s="84"/>
      <c r="D198" s="84"/>
      <c r="E198" s="84"/>
      <c r="F198" s="84"/>
      <c r="G198" s="84"/>
      <c r="H198" s="84"/>
    </row>
    <row r="199" spans="1:8" ht="18.75">
      <c r="A199" s="16"/>
      <c r="B199" s="16"/>
      <c r="C199" s="84"/>
      <c r="D199" s="84"/>
      <c r="E199" s="84"/>
      <c r="F199" s="84"/>
      <c r="G199" s="84"/>
      <c r="H199" s="84"/>
    </row>
    <row r="200" spans="1:8" ht="18.75">
      <c r="A200" s="16"/>
      <c r="B200" s="16"/>
      <c r="C200" s="84"/>
      <c r="D200" s="84"/>
      <c r="E200" s="84"/>
      <c r="F200" s="84"/>
      <c r="G200" s="84"/>
      <c r="H200" s="84"/>
    </row>
    <row r="201" spans="1:8" ht="18.75">
      <c r="A201" s="16"/>
      <c r="B201" s="16"/>
      <c r="C201" s="84"/>
      <c r="D201" s="84"/>
      <c r="E201" s="84"/>
      <c r="F201" s="84"/>
      <c r="G201" s="84"/>
      <c r="H201" s="84"/>
    </row>
    <row r="202" spans="1:8">
      <c r="A202" s="84"/>
      <c r="B202" s="84"/>
      <c r="C202" s="84"/>
      <c r="D202" s="84"/>
      <c r="E202" s="84"/>
      <c r="F202" s="84"/>
      <c r="G202" s="84"/>
      <c r="H202" s="84"/>
    </row>
    <row r="203" spans="1:8">
      <c r="A203" s="84"/>
      <c r="B203" s="84"/>
      <c r="C203" s="84"/>
      <c r="D203" s="84"/>
      <c r="E203" s="84"/>
      <c r="F203" s="84"/>
      <c r="G203" s="84"/>
      <c r="H203" s="84"/>
    </row>
  </sheetData>
  <mergeCells count="5">
    <mergeCell ref="A1:H1"/>
    <mergeCell ref="A6:B6"/>
    <mergeCell ref="A9:A10"/>
    <mergeCell ref="B9:B10"/>
    <mergeCell ref="C9:H9"/>
  </mergeCells>
  <pageMargins left="0.24" right="0.24" top="0.21" bottom="0.17" header="0.19" footer="0.17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6"/>
  <sheetViews>
    <sheetView topLeftCell="A17" workbookViewId="0">
      <selection activeCell="H27" sqref="H27:H31"/>
    </sheetView>
  </sheetViews>
  <sheetFormatPr defaultRowHeight="18.75"/>
  <cols>
    <col min="1" max="1" width="14.25" style="1" customWidth="1"/>
    <col min="2" max="2" width="7.125" style="1" customWidth="1"/>
    <col min="3" max="8" width="10" style="1" customWidth="1"/>
    <col min="9" max="9" width="13.375" style="1" customWidth="1"/>
    <col min="10" max="10" width="9.5" style="1" bestFit="1" customWidth="1"/>
    <col min="11" max="11" width="11.625" style="42" customWidth="1"/>
    <col min="12" max="12" width="8.75" style="1" customWidth="1"/>
    <col min="13" max="13" width="10.375" style="1" customWidth="1"/>
    <col min="14" max="16384" width="9" style="1"/>
  </cols>
  <sheetData>
    <row r="1" spans="1:18" ht="23.25">
      <c r="A1" s="156" t="s">
        <v>173</v>
      </c>
      <c r="B1" s="156"/>
      <c r="C1" s="156"/>
      <c r="D1" s="156"/>
      <c r="E1" s="156"/>
      <c r="F1" s="156"/>
      <c r="G1" s="156"/>
      <c r="H1" s="156"/>
      <c r="I1" s="79"/>
      <c r="J1" s="79"/>
      <c r="K1" s="79"/>
      <c r="L1" s="79"/>
      <c r="M1" s="79"/>
    </row>
    <row r="2" spans="1:18" ht="10.5" customHeight="1">
      <c r="A2" s="60"/>
      <c r="B2" s="60"/>
      <c r="C2" s="60"/>
      <c r="D2" s="92"/>
      <c r="E2" s="92"/>
      <c r="F2" s="92"/>
      <c r="G2" s="92"/>
      <c r="H2" s="92"/>
    </row>
    <row r="3" spans="1:18">
      <c r="A3" s="6" t="s">
        <v>172</v>
      </c>
      <c r="B3" s="6"/>
      <c r="C3" s="6"/>
      <c r="D3" s="125">
        <v>375000000</v>
      </c>
      <c r="E3" s="16"/>
      <c r="F3" s="16"/>
      <c r="G3" s="16"/>
      <c r="H3" s="16"/>
      <c r="K3" s="1"/>
    </row>
    <row r="4" spans="1:18">
      <c r="A4" s="162" t="s">
        <v>2</v>
      </c>
      <c r="B4" s="163"/>
      <c r="C4" s="164"/>
      <c r="D4" s="125">
        <f>H11+H16+H20+H26+H32+H37+H42+H46</f>
        <v>413239100</v>
      </c>
      <c r="E4" s="30"/>
      <c r="F4" s="30"/>
      <c r="G4" s="30"/>
      <c r="H4" s="30"/>
      <c r="K4" s="50"/>
      <c r="L4" s="50"/>
      <c r="M4" s="50"/>
      <c r="N4" s="50"/>
      <c r="O4" s="50"/>
      <c r="P4" s="50"/>
      <c r="Q4" s="50"/>
      <c r="R4" s="50"/>
    </row>
    <row r="5" spans="1:18">
      <c r="A5" s="162" t="s">
        <v>163</v>
      </c>
      <c r="B5" s="163"/>
      <c r="C5" s="164"/>
      <c r="D5" s="125">
        <f>D3-D4</f>
        <v>-38239100</v>
      </c>
      <c r="E5" s="30"/>
      <c r="F5" s="30"/>
      <c r="G5" s="30"/>
      <c r="H5" s="30"/>
      <c r="K5" s="47"/>
      <c r="L5" s="31"/>
      <c r="M5" s="31"/>
      <c r="N5" s="31"/>
      <c r="O5" s="31"/>
      <c r="P5" s="31"/>
      <c r="Q5" s="31"/>
      <c r="R5" s="31"/>
    </row>
    <row r="6" spans="1:18">
      <c r="A6" s="162" t="s">
        <v>162</v>
      </c>
      <c r="B6" s="163"/>
      <c r="C6" s="164"/>
      <c r="D6" s="122">
        <f>D5/D3*100</f>
        <v>-10.197093333333333</v>
      </c>
      <c r="E6" s="30"/>
      <c r="F6" s="30"/>
      <c r="G6" s="30"/>
      <c r="H6" s="30"/>
      <c r="K6" s="1"/>
    </row>
    <row r="7" spans="1:18">
      <c r="I7" s="17"/>
      <c r="J7" s="18"/>
      <c r="K7" s="18"/>
    </row>
    <row r="8" spans="1:18">
      <c r="A8" s="1" t="s">
        <v>174</v>
      </c>
      <c r="I8" s="17"/>
      <c r="J8" s="18"/>
      <c r="K8" s="18"/>
    </row>
    <row r="9" spans="1:18" ht="22.5" customHeight="1">
      <c r="A9" s="160" t="s">
        <v>69</v>
      </c>
      <c r="B9" s="160" t="s">
        <v>85</v>
      </c>
      <c r="C9" s="167" t="s">
        <v>94</v>
      </c>
      <c r="D9" s="167"/>
      <c r="E9" s="167"/>
      <c r="F9" s="167"/>
      <c r="G9" s="167"/>
      <c r="H9" s="167"/>
      <c r="I9" s="95"/>
      <c r="J9" s="95"/>
      <c r="K9" s="93"/>
      <c r="L9" s="16"/>
    </row>
    <row r="10" spans="1:18" ht="22.5" customHeight="1">
      <c r="A10" s="161"/>
      <c r="B10" s="161"/>
      <c r="C10" s="10" t="s">
        <v>305</v>
      </c>
      <c r="D10" s="10" t="s">
        <v>306</v>
      </c>
      <c r="E10" s="10" t="s">
        <v>307</v>
      </c>
      <c r="F10" s="10" t="s">
        <v>308</v>
      </c>
      <c r="G10" s="10" t="s">
        <v>309</v>
      </c>
      <c r="H10" s="10" t="s">
        <v>12</v>
      </c>
      <c r="I10" s="95"/>
      <c r="J10" s="95"/>
      <c r="K10" s="93"/>
      <c r="L10" s="16"/>
    </row>
    <row r="11" spans="1:18">
      <c r="A11" s="4" t="s">
        <v>7</v>
      </c>
      <c r="B11" s="4"/>
      <c r="C11" s="37">
        <f>SUM(C12:C15)</f>
        <v>14756200</v>
      </c>
      <c r="D11" s="37">
        <f t="shared" ref="D11:H11" si="0">SUM(D12:D15)</f>
        <v>14439000</v>
      </c>
      <c r="E11" s="37">
        <f t="shared" si="0"/>
        <v>21240700</v>
      </c>
      <c r="F11" s="37">
        <f t="shared" si="0"/>
        <v>0</v>
      </c>
      <c r="G11" s="37">
        <f t="shared" si="0"/>
        <v>0</v>
      </c>
      <c r="H11" s="37">
        <f t="shared" si="0"/>
        <v>50435900</v>
      </c>
      <c r="I11" s="16"/>
      <c r="J11" s="16" t="s">
        <v>331</v>
      </c>
      <c r="K11" s="132" t="s">
        <v>332</v>
      </c>
      <c r="L11" s="16"/>
      <c r="M11" s="131"/>
    </row>
    <row r="12" spans="1:18">
      <c r="A12" s="2" t="s">
        <v>89</v>
      </c>
      <c r="B12" s="2" t="s">
        <v>70</v>
      </c>
      <c r="C12" s="38"/>
      <c r="D12" s="38"/>
      <c r="E12" s="38">
        <v>21240700</v>
      </c>
      <c r="F12" s="38"/>
      <c r="G12" s="38"/>
      <c r="H12" s="38">
        <f>SUM(C12:G12)</f>
        <v>21240700</v>
      </c>
      <c r="I12" s="16"/>
      <c r="J12" s="16" t="s">
        <v>70</v>
      </c>
      <c r="K12" s="17">
        <f>H12</f>
        <v>21240700</v>
      </c>
      <c r="L12" s="16"/>
    </row>
    <row r="13" spans="1:18">
      <c r="A13" s="2" t="s">
        <v>77</v>
      </c>
      <c r="B13" s="2" t="s">
        <v>67</v>
      </c>
      <c r="C13" s="38">
        <v>7968200</v>
      </c>
      <c r="D13" s="38">
        <v>14439000</v>
      </c>
      <c r="E13" s="38"/>
      <c r="F13" s="38"/>
      <c r="G13" s="38"/>
      <c r="H13" s="38">
        <f t="shared" ref="H13:H15" si="1">SUM(C13:G13)</f>
        <v>22407200</v>
      </c>
      <c r="I13" s="16"/>
      <c r="J13" s="16" t="s">
        <v>67</v>
      </c>
      <c r="K13" s="17">
        <f>SUM(H13:H15)</f>
        <v>29195200</v>
      </c>
      <c r="L13" s="16"/>
    </row>
    <row r="14" spans="1:18">
      <c r="A14" s="2" t="s">
        <v>164</v>
      </c>
      <c r="B14" s="2" t="s">
        <v>67</v>
      </c>
      <c r="C14" s="11">
        <v>3394000</v>
      </c>
      <c r="D14" s="11"/>
      <c r="E14" s="11"/>
      <c r="F14" s="11"/>
      <c r="G14" s="11"/>
      <c r="H14" s="38">
        <f t="shared" si="1"/>
        <v>3394000</v>
      </c>
      <c r="I14" s="16"/>
      <c r="J14" s="16"/>
      <c r="K14" s="17"/>
      <c r="L14" s="16"/>
    </row>
    <row r="15" spans="1:18">
      <c r="A15" s="2" t="s">
        <v>91</v>
      </c>
      <c r="B15" s="2" t="s">
        <v>67</v>
      </c>
      <c r="C15" s="11">
        <v>3394000</v>
      </c>
      <c r="D15" s="11"/>
      <c r="E15" s="11"/>
      <c r="F15" s="11"/>
      <c r="G15" s="11"/>
      <c r="H15" s="38">
        <f t="shared" si="1"/>
        <v>3394000</v>
      </c>
      <c r="I15" s="16"/>
      <c r="J15" s="16"/>
      <c r="K15" s="17"/>
      <c r="L15" s="16"/>
    </row>
    <row r="16" spans="1:18">
      <c r="A16" s="4" t="s">
        <v>16</v>
      </c>
      <c r="B16" s="6"/>
      <c r="C16" s="66">
        <f>SUM(C17:C19)</f>
        <v>56980000</v>
      </c>
      <c r="D16" s="66">
        <f t="shared" ref="D16:H16" si="2">SUM(D17:D19)</f>
        <v>1500000</v>
      </c>
      <c r="E16" s="66">
        <f t="shared" si="2"/>
        <v>0</v>
      </c>
      <c r="F16" s="66">
        <f t="shared" si="2"/>
        <v>0</v>
      </c>
      <c r="G16" s="66">
        <f t="shared" si="2"/>
        <v>0</v>
      </c>
      <c r="H16" s="66">
        <f t="shared" si="2"/>
        <v>58480000</v>
      </c>
      <c r="I16" s="16"/>
      <c r="J16" s="16" t="s">
        <v>331</v>
      </c>
      <c r="K16" s="132" t="s">
        <v>332</v>
      </c>
      <c r="L16" s="16"/>
    </row>
    <row r="17" spans="1:12">
      <c r="A17" s="2" t="s">
        <v>9</v>
      </c>
      <c r="B17" s="2" t="s">
        <v>73</v>
      </c>
      <c r="C17" s="11">
        <v>12570000</v>
      </c>
      <c r="D17" s="11"/>
      <c r="E17" s="11"/>
      <c r="F17" s="11"/>
      <c r="G17" s="11"/>
      <c r="H17" s="11">
        <f>SUM(C17:G17)</f>
        <v>12570000</v>
      </c>
      <c r="I17" s="16"/>
      <c r="J17" s="16" t="s">
        <v>73</v>
      </c>
      <c r="K17" s="17">
        <f>H17</f>
        <v>12570000</v>
      </c>
      <c r="L17" s="16"/>
    </row>
    <row r="18" spans="1:12">
      <c r="A18" s="2" t="s">
        <v>76</v>
      </c>
      <c r="B18" s="2" t="s">
        <v>67</v>
      </c>
      <c r="C18" s="11">
        <v>27910000</v>
      </c>
      <c r="D18" s="11"/>
      <c r="E18" s="11"/>
      <c r="F18" s="11"/>
      <c r="G18" s="11"/>
      <c r="H18" s="11">
        <f t="shared" ref="H18:H19" si="3">SUM(C18:G18)</f>
        <v>27910000</v>
      </c>
      <c r="I18" s="16"/>
      <c r="J18" s="16" t="s">
        <v>67</v>
      </c>
      <c r="K18" s="46">
        <f>SUM(H18:H19)</f>
        <v>45910000</v>
      </c>
      <c r="L18" s="16"/>
    </row>
    <row r="19" spans="1:12">
      <c r="A19" s="2" t="s">
        <v>14</v>
      </c>
      <c r="B19" s="2" t="s">
        <v>67</v>
      </c>
      <c r="C19" s="11">
        <v>16500000</v>
      </c>
      <c r="D19" s="11">
        <v>1500000</v>
      </c>
      <c r="E19" s="11"/>
      <c r="F19" s="11"/>
      <c r="G19" s="11"/>
      <c r="H19" s="11">
        <f t="shared" si="3"/>
        <v>18000000</v>
      </c>
      <c r="I19" s="16"/>
      <c r="J19" s="16"/>
      <c r="K19" s="17"/>
      <c r="L19" s="16"/>
    </row>
    <row r="20" spans="1:12">
      <c r="A20" s="4" t="s">
        <v>28</v>
      </c>
      <c r="B20" s="6"/>
      <c r="C20" s="66">
        <f>SUM(C21:C25)</f>
        <v>55974000</v>
      </c>
      <c r="D20" s="66">
        <f t="shared" ref="D20:H20" si="4">SUM(D21:D25)</f>
        <v>9300000</v>
      </c>
      <c r="E20" s="66">
        <f t="shared" si="4"/>
        <v>0</v>
      </c>
      <c r="F20" s="66">
        <f t="shared" si="4"/>
        <v>0</v>
      </c>
      <c r="G20" s="66">
        <f t="shared" si="4"/>
        <v>0</v>
      </c>
      <c r="H20" s="66">
        <f t="shared" si="4"/>
        <v>65274000</v>
      </c>
      <c r="I20" s="16"/>
      <c r="J20" s="16" t="s">
        <v>331</v>
      </c>
      <c r="K20" s="132" t="s">
        <v>332</v>
      </c>
      <c r="L20" s="16"/>
    </row>
    <row r="21" spans="1:12">
      <c r="A21" s="63" t="s">
        <v>18</v>
      </c>
      <c r="B21" s="23" t="s">
        <v>71</v>
      </c>
      <c r="C21" s="43">
        <v>36165800</v>
      </c>
      <c r="D21" s="43"/>
      <c r="E21" s="43"/>
      <c r="F21" s="43"/>
      <c r="G21" s="43"/>
      <c r="H21" s="43">
        <f>SUM(C21:G21)</f>
        <v>36165800</v>
      </c>
      <c r="I21" s="16"/>
      <c r="J21" s="16" t="s">
        <v>71</v>
      </c>
      <c r="K21" s="17">
        <f>H21</f>
        <v>36165800</v>
      </c>
      <c r="L21" s="16"/>
    </row>
    <row r="22" spans="1:12">
      <c r="A22" s="2" t="s">
        <v>19</v>
      </c>
      <c r="B22" s="2" t="s">
        <v>73</v>
      </c>
      <c r="C22" s="43">
        <v>19808200</v>
      </c>
      <c r="D22" s="43"/>
      <c r="E22" s="43"/>
      <c r="F22" s="43"/>
      <c r="G22" s="43"/>
      <c r="H22" s="43">
        <f t="shared" ref="H22:H25" si="5">SUM(C22:G22)</f>
        <v>19808200</v>
      </c>
      <c r="I22" s="16"/>
      <c r="J22" s="16" t="s">
        <v>73</v>
      </c>
      <c r="K22" s="68">
        <f>H22</f>
        <v>19808200</v>
      </c>
      <c r="L22" s="16"/>
    </row>
    <row r="23" spans="1:12">
      <c r="A23" s="2" t="s">
        <v>320</v>
      </c>
      <c r="B23" s="2" t="s">
        <v>100</v>
      </c>
      <c r="C23" s="11"/>
      <c r="D23" s="11">
        <v>3100000</v>
      </c>
      <c r="E23" s="11"/>
      <c r="F23" s="11"/>
      <c r="G23" s="11"/>
      <c r="H23" s="43">
        <f t="shared" si="5"/>
        <v>3100000</v>
      </c>
      <c r="I23" s="16"/>
      <c r="J23" s="16" t="s">
        <v>100</v>
      </c>
      <c r="K23" s="17">
        <f>SUM(H23:H25)</f>
        <v>9300000</v>
      </c>
      <c r="L23" s="16"/>
    </row>
    <row r="24" spans="1:12">
      <c r="A24" s="2" t="s">
        <v>321</v>
      </c>
      <c r="B24" s="2" t="s">
        <v>100</v>
      </c>
      <c r="C24" s="11"/>
      <c r="D24" s="11">
        <v>3100000</v>
      </c>
      <c r="E24" s="11"/>
      <c r="F24" s="11"/>
      <c r="G24" s="11"/>
      <c r="H24" s="43">
        <f t="shared" si="5"/>
        <v>3100000</v>
      </c>
      <c r="I24" s="16"/>
      <c r="J24" s="16"/>
      <c r="K24" s="17"/>
      <c r="L24" s="16"/>
    </row>
    <row r="25" spans="1:12">
      <c r="A25" s="2" t="s">
        <v>322</v>
      </c>
      <c r="B25" s="2" t="s">
        <v>100</v>
      </c>
      <c r="C25" s="11"/>
      <c r="D25" s="11">
        <v>3100000</v>
      </c>
      <c r="E25" s="11"/>
      <c r="F25" s="11"/>
      <c r="G25" s="11"/>
      <c r="H25" s="43">
        <f t="shared" si="5"/>
        <v>3100000</v>
      </c>
      <c r="I25" s="16"/>
      <c r="J25" s="16"/>
      <c r="K25" s="17"/>
      <c r="L25" s="16"/>
    </row>
    <row r="26" spans="1:12">
      <c r="A26" s="4" t="s">
        <v>31</v>
      </c>
      <c r="B26" s="6"/>
      <c r="C26" s="66">
        <f>SUM(C27:C31)</f>
        <v>13140400</v>
      </c>
      <c r="D26" s="66">
        <f t="shared" ref="D26:H26" si="6">SUM(D27:D31)</f>
        <v>14006100</v>
      </c>
      <c r="E26" s="66">
        <f t="shared" si="6"/>
        <v>36070200</v>
      </c>
      <c r="F26" s="66">
        <f t="shared" si="6"/>
        <v>5119900</v>
      </c>
      <c r="G26" s="66">
        <f t="shared" si="6"/>
        <v>6570200</v>
      </c>
      <c r="H26" s="66">
        <f t="shared" si="6"/>
        <v>74906800</v>
      </c>
      <c r="I26" s="16"/>
      <c r="J26" s="16" t="s">
        <v>331</v>
      </c>
      <c r="K26" s="132" t="s">
        <v>332</v>
      </c>
      <c r="L26" s="16"/>
    </row>
    <row r="27" spans="1:12">
      <c r="A27" s="2" t="s">
        <v>32</v>
      </c>
      <c r="B27" s="2" t="s">
        <v>70</v>
      </c>
      <c r="C27" s="11">
        <v>6570200</v>
      </c>
      <c r="D27" s="11">
        <v>14006100</v>
      </c>
      <c r="E27" s="11"/>
      <c r="F27" s="11">
        <v>3000000</v>
      </c>
      <c r="G27" s="11"/>
      <c r="H27" s="11">
        <f>SUM(C27:G27)</f>
        <v>23576300</v>
      </c>
      <c r="I27" s="16"/>
      <c r="J27" s="16" t="s">
        <v>70</v>
      </c>
      <c r="K27" s="17">
        <f>H27</f>
        <v>23576300</v>
      </c>
      <c r="L27" s="16"/>
    </row>
    <row r="28" spans="1:12" s="62" customFormat="1">
      <c r="A28" s="2" t="s">
        <v>33</v>
      </c>
      <c r="B28" s="2" t="s">
        <v>72</v>
      </c>
      <c r="C28" s="11">
        <v>6570200</v>
      </c>
      <c r="D28" s="11"/>
      <c r="E28" s="11">
        <v>29500000</v>
      </c>
      <c r="F28" s="11"/>
      <c r="G28" s="11"/>
      <c r="H28" s="11">
        <f t="shared" ref="H28:H31" si="7">SUM(C28:G28)</f>
        <v>36070200</v>
      </c>
      <c r="I28" s="16"/>
      <c r="J28" s="16" t="s">
        <v>72</v>
      </c>
      <c r="K28" s="17">
        <f>H28</f>
        <v>36070200</v>
      </c>
      <c r="L28" s="16"/>
    </row>
    <row r="29" spans="1:12" s="62" customFormat="1">
      <c r="A29" s="2" t="s">
        <v>34</v>
      </c>
      <c r="B29" s="2" t="s">
        <v>67</v>
      </c>
      <c r="C29" s="65"/>
      <c r="D29" s="65"/>
      <c r="E29" s="65"/>
      <c r="F29" s="65"/>
      <c r="G29" s="11">
        <v>6570200</v>
      </c>
      <c r="H29" s="11">
        <f t="shared" si="7"/>
        <v>6570200</v>
      </c>
      <c r="I29" s="16"/>
      <c r="J29" s="16" t="s">
        <v>67</v>
      </c>
      <c r="K29" s="17">
        <f>SUM(H29:H31)</f>
        <v>15260300</v>
      </c>
      <c r="L29" s="16"/>
    </row>
    <row r="30" spans="1:12">
      <c r="A30" s="2" t="s">
        <v>36</v>
      </c>
      <c r="B30" s="2" t="s">
        <v>67</v>
      </c>
      <c r="C30" s="11"/>
      <c r="D30" s="11"/>
      <c r="E30" s="11"/>
      <c r="F30" s="11">
        <v>2119900</v>
      </c>
      <c r="G30" s="11"/>
      <c r="H30" s="11">
        <f t="shared" si="7"/>
        <v>2119900</v>
      </c>
      <c r="I30" s="16"/>
      <c r="J30" s="16"/>
      <c r="K30" s="17"/>
      <c r="L30" s="16"/>
    </row>
    <row r="31" spans="1:12">
      <c r="A31" s="2" t="s">
        <v>38</v>
      </c>
      <c r="B31" s="2" t="s">
        <v>67</v>
      </c>
      <c r="C31" s="11"/>
      <c r="D31" s="11"/>
      <c r="E31" s="11">
        <v>6570200</v>
      </c>
      <c r="F31" s="11"/>
      <c r="G31" s="11"/>
      <c r="H31" s="11">
        <f t="shared" si="7"/>
        <v>6570200</v>
      </c>
      <c r="I31" s="16"/>
      <c r="J31" s="16"/>
      <c r="K31" s="17"/>
      <c r="L31" s="16"/>
    </row>
    <row r="32" spans="1:12">
      <c r="A32" s="4" t="s">
        <v>65</v>
      </c>
      <c r="B32" s="6"/>
      <c r="C32" s="39">
        <f>SUM(C33:C36)</f>
        <v>3857100</v>
      </c>
      <c r="D32" s="39">
        <f t="shared" ref="D32:H32" si="8">SUM(D33:D36)</f>
        <v>3980000</v>
      </c>
      <c r="E32" s="39">
        <f t="shared" si="8"/>
        <v>4030000</v>
      </c>
      <c r="F32" s="39">
        <f t="shared" si="8"/>
        <v>0</v>
      </c>
      <c r="G32" s="39">
        <f t="shared" si="8"/>
        <v>0</v>
      </c>
      <c r="H32" s="39">
        <f t="shared" si="8"/>
        <v>11867100</v>
      </c>
      <c r="I32" s="16"/>
      <c r="J32" s="16" t="s">
        <v>331</v>
      </c>
      <c r="K32" s="132" t="s">
        <v>332</v>
      </c>
      <c r="L32" s="16"/>
    </row>
    <row r="33" spans="1:12">
      <c r="A33" s="2" t="s">
        <v>165</v>
      </c>
      <c r="B33" s="2" t="s">
        <v>67</v>
      </c>
      <c r="C33" s="11">
        <v>2395100</v>
      </c>
      <c r="D33" s="11"/>
      <c r="E33" s="11"/>
      <c r="F33" s="11"/>
      <c r="G33" s="11"/>
      <c r="H33" s="11">
        <f>SUM(C33:G33)</f>
        <v>2395100</v>
      </c>
      <c r="I33" s="16"/>
      <c r="J33" s="16" t="s">
        <v>67</v>
      </c>
      <c r="K33" s="17">
        <f>SUM(H33:H34)</f>
        <v>7549100</v>
      </c>
      <c r="L33" s="16"/>
    </row>
    <row r="34" spans="1:12">
      <c r="A34" s="2" t="s">
        <v>96</v>
      </c>
      <c r="B34" s="2" t="s">
        <v>67</v>
      </c>
      <c r="C34" s="11">
        <v>1462000</v>
      </c>
      <c r="D34" s="2">
        <v>3692000</v>
      </c>
      <c r="E34" s="11"/>
      <c r="F34" s="11"/>
      <c r="G34" s="11"/>
      <c r="H34" s="11">
        <f t="shared" ref="H34:H36" si="9">SUM(C34:G34)</f>
        <v>5154000</v>
      </c>
      <c r="I34" s="16"/>
      <c r="J34" s="16" t="s">
        <v>100</v>
      </c>
      <c r="K34" s="17">
        <f>SUM(H35:H36)</f>
        <v>4318000</v>
      </c>
      <c r="L34" s="16"/>
    </row>
    <row r="35" spans="1:12">
      <c r="A35" s="2" t="s">
        <v>166</v>
      </c>
      <c r="B35" s="2" t="s">
        <v>100</v>
      </c>
      <c r="C35" s="11"/>
      <c r="D35" s="11">
        <v>288000</v>
      </c>
      <c r="E35" s="11"/>
      <c r="F35" s="11"/>
      <c r="G35" s="11"/>
      <c r="H35" s="11">
        <f t="shared" si="9"/>
        <v>288000</v>
      </c>
      <c r="I35" s="16"/>
      <c r="J35" s="16"/>
      <c r="K35" s="16"/>
      <c r="L35" s="16"/>
    </row>
    <row r="36" spans="1:12">
      <c r="A36" s="2" t="s">
        <v>97</v>
      </c>
      <c r="B36" s="2" t="s">
        <v>100</v>
      </c>
      <c r="C36" s="11"/>
      <c r="D36" s="11"/>
      <c r="E36" s="11">
        <v>4030000</v>
      </c>
      <c r="F36" s="11"/>
      <c r="G36" s="11"/>
      <c r="H36" s="11">
        <f t="shared" si="9"/>
        <v>4030000</v>
      </c>
      <c r="I36" s="16"/>
      <c r="J36" s="16"/>
      <c r="K36" s="16"/>
      <c r="L36" s="16"/>
    </row>
    <row r="37" spans="1:12">
      <c r="A37" s="103" t="s">
        <v>39</v>
      </c>
      <c r="B37" s="103"/>
      <c r="C37" s="39">
        <f t="shared" ref="C37:H37" si="10">SUM(C38:C41)</f>
        <v>41895100</v>
      </c>
      <c r="D37" s="39">
        <f t="shared" si="10"/>
        <v>2260500</v>
      </c>
      <c r="E37" s="39">
        <f t="shared" si="10"/>
        <v>4655600</v>
      </c>
      <c r="F37" s="39">
        <f t="shared" si="10"/>
        <v>0</v>
      </c>
      <c r="G37" s="39">
        <f t="shared" si="10"/>
        <v>1925900</v>
      </c>
      <c r="H37" s="39">
        <f t="shared" si="10"/>
        <v>50737100</v>
      </c>
      <c r="J37" s="16" t="s">
        <v>331</v>
      </c>
      <c r="K37" s="132" t="s">
        <v>332</v>
      </c>
    </row>
    <row r="38" spans="1:12">
      <c r="A38" s="11" t="s">
        <v>41</v>
      </c>
      <c r="B38" s="11" t="s">
        <v>72</v>
      </c>
      <c r="C38" s="11"/>
      <c r="D38" s="11">
        <v>2260500</v>
      </c>
      <c r="E38" s="11"/>
      <c r="F38" s="11"/>
      <c r="G38" s="11"/>
      <c r="H38" s="11">
        <f>SUM(C38:G38)</f>
        <v>2260500</v>
      </c>
      <c r="J38" s="1" t="s">
        <v>72</v>
      </c>
      <c r="K38" s="42">
        <f>H38</f>
        <v>2260500</v>
      </c>
    </row>
    <row r="39" spans="1:12">
      <c r="A39" s="11" t="s">
        <v>42</v>
      </c>
      <c r="B39" s="11" t="s">
        <v>67</v>
      </c>
      <c r="C39" s="11"/>
      <c r="D39" s="11"/>
      <c r="E39" s="11"/>
      <c r="F39" s="11"/>
      <c r="G39" s="11">
        <v>1925900</v>
      </c>
      <c r="H39" s="11">
        <f t="shared" ref="H39:H41" si="11">SUM(C39:G39)</f>
        <v>1925900</v>
      </c>
      <c r="J39" s="1" t="s">
        <v>67</v>
      </c>
      <c r="K39" s="42">
        <f>SUM(H39:H41)</f>
        <v>48476600</v>
      </c>
    </row>
    <row r="40" spans="1:12">
      <c r="A40" s="11" t="s">
        <v>43</v>
      </c>
      <c r="B40" s="11" t="s">
        <v>67</v>
      </c>
      <c r="C40" s="11">
        <f>2260500+1925900</f>
        <v>4186400</v>
      </c>
      <c r="D40" s="11"/>
      <c r="E40" s="11">
        <v>2395100</v>
      </c>
      <c r="F40" s="11"/>
      <c r="G40" s="11"/>
      <c r="H40" s="11">
        <f t="shared" si="11"/>
        <v>6581500</v>
      </c>
      <c r="K40" s="1"/>
    </row>
    <row r="41" spans="1:12">
      <c r="A41" s="11" t="s">
        <v>46</v>
      </c>
      <c r="B41" s="11" t="s">
        <v>67</v>
      </c>
      <c r="C41" s="11">
        <v>37708700</v>
      </c>
      <c r="D41" s="11"/>
      <c r="E41" s="11">
        <v>2260500</v>
      </c>
      <c r="F41" s="11"/>
      <c r="G41" s="11"/>
      <c r="H41" s="11">
        <f t="shared" si="11"/>
        <v>39969200</v>
      </c>
      <c r="K41" s="1"/>
    </row>
    <row r="42" spans="1:12">
      <c r="A42" s="103" t="s">
        <v>48</v>
      </c>
      <c r="B42" s="40"/>
      <c r="C42" s="39">
        <f>SUM(C43:C45)</f>
        <v>3847200</v>
      </c>
      <c r="D42" s="39">
        <f t="shared" ref="D42:H42" si="12">SUM(D43:D45)</f>
        <v>3847200</v>
      </c>
      <c r="E42" s="39">
        <f t="shared" si="12"/>
        <v>3847200</v>
      </c>
      <c r="F42" s="39">
        <f t="shared" si="12"/>
        <v>0</v>
      </c>
      <c r="G42" s="39">
        <f t="shared" si="12"/>
        <v>0</v>
      </c>
      <c r="H42" s="39">
        <f t="shared" si="12"/>
        <v>11541600</v>
      </c>
      <c r="J42" s="16" t="s">
        <v>331</v>
      </c>
      <c r="K42" s="132" t="s">
        <v>332</v>
      </c>
    </row>
    <row r="43" spans="1:12">
      <c r="A43" s="11" t="s">
        <v>167</v>
      </c>
      <c r="B43" s="11" t="s">
        <v>100</v>
      </c>
      <c r="C43" s="11">
        <v>3847200</v>
      </c>
      <c r="D43" s="11"/>
      <c r="E43" s="11"/>
      <c r="F43" s="11"/>
      <c r="G43" s="11"/>
      <c r="H43" s="11">
        <f>SUM(C43:G43)</f>
        <v>3847200</v>
      </c>
      <c r="J43" s="1" t="s">
        <v>100</v>
      </c>
      <c r="K43" s="42">
        <f>SUM(H43:H45)</f>
        <v>11541600</v>
      </c>
    </row>
    <row r="44" spans="1:12">
      <c r="A44" s="11" t="s">
        <v>168</v>
      </c>
      <c r="B44" s="11" t="s">
        <v>100</v>
      </c>
      <c r="C44" s="11"/>
      <c r="D44" s="11">
        <v>3847200</v>
      </c>
      <c r="E44" s="11"/>
      <c r="F44" s="11"/>
      <c r="G44" s="11"/>
      <c r="H44" s="11">
        <f t="shared" ref="H44:H45" si="13">SUM(C44:G44)</f>
        <v>3847200</v>
      </c>
      <c r="K44" s="1"/>
    </row>
    <row r="45" spans="1:12">
      <c r="A45" s="11" t="s">
        <v>169</v>
      </c>
      <c r="B45" s="11" t="s">
        <v>100</v>
      </c>
      <c r="C45" s="11"/>
      <c r="D45" s="11"/>
      <c r="E45" s="11">
        <v>3847200</v>
      </c>
      <c r="F45" s="11"/>
      <c r="G45" s="11"/>
      <c r="H45" s="11">
        <f t="shared" si="13"/>
        <v>3847200</v>
      </c>
      <c r="K45" s="1"/>
    </row>
    <row r="46" spans="1:12">
      <c r="A46" s="103" t="s">
        <v>55</v>
      </c>
      <c r="B46" s="40"/>
      <c r="C46" s="39">
        <f>SUM(C47:C56)</f>
        <v>39978600</v>
      </c>
      <c r="D46" s="39">
        <f t="shared" ref="D46:H46" si="14">SUM(D47:D56)</f>
        <v>13139400</v>
      </c>
      <c r="E46" s="39">
        <f t="shared" si="14"/>
        <v>19808200</v>
      </c>
      <c r="F46" s="39">
        <f t="shared" si="14"/>
        <v>17070400</v>
      </c>
      <c r="G46" s="39">
        <f t="shared" si="14"/>
        <v>0</v>
      </c>
      <c r="H46" s="39">
        <f t="shared" si="14"/>
        <v>89996600</v>
      </c>
      <c r="I46" s="16"/>
      <c r="J46" s="16" t="s">
        <v>331</v>
      </c>
      <c r="K46" s="132" t="s">
        <v>332</v>
      </c>
    </row>
    <row r="47" spans="1:12">
      <c r="A47" s="11" t="s">
        <v>56</v>
      </c>
      <c r="B47" s="11" t="s">
        <v>71</v>
      </c>
      <c r="C47" s="11">
        <v>19808200</v>
      </c>
      <c r="D47" s="11"/>
      <c r="E47" s="11"/>
      <c r="F47" s="11"/>
      <c r="G47" s="11"/>
      <c r="H47" s="11">
        <f>SUM(C47:G47)</f>
        <v>19808200</v>
      </c>
      <c r="I47" s="16"/>
      <c r="J47" s="1" t="s">
        <v>71</v>
      </c>
      <c r="K47" s="17">
        <f>H47</f>
        <v>19808200</v>
      </c>
    </row>
    <row r="48" spans="1:12">
      <c r="A48" s="11" t="s">
        <v>57</v>
      </c>
      <c r="B48" s="11" t="s">
        <v>72</v>
      </c>
      <c r="C48" s="11"/>
      <c r="D48" s="11"/>
      <c r="E48" s="11">
        <v>19808200</v>
      </c>
      <c r="F48" s="11"/>
      <c r="G48" s="11"/>
      <c r="H48" s="11">
        <f t="shared" ref="H48:H56" si="15">SUM(C48:G48)</f>
        <v>19808200</v>
      </c>
      <c r="J48" s="1" t="s">
        <v>72</v>
      </c>
      <c r="K48" s="42">
        <f>H48</f>
        <v>19808200</v>
      </c>
    </row>
    <row r="49" spans="1:11">
      <c r="A49" s="11" t="s">
        <v>58</v>
      </c>
      <c r="B49" s="11" t="s">
        <v>67</v>
      </c>
      <c r="C49" s="11"/>
      <c r="D49" s="11">
        <v>8535200</v>
      </c>
      <c r="E49" s="11"/>
      <c r="F49" s="11"/>
      <c r="G49" s="11"/>
      <c r="H49" s="11">
        <f t="shared" si="15"/>
        <v>8535200</v>
      </c>
      <c r="J49" s="1" t="s">
        <v>67</v>
      </c>
      <c r="K49" s="42">
        <f>SUM(H49:H54)</f>
        <v>44180200</v>
      </c>
    </row>
    <row r="50" spans="1:11">
      <c r="A50" s="11" t="s">
        <v>59</v>
      </c>
      <c r="B50" s="11" t="s">
        <v>67</v>
      </c>
      <c r="C50" s="11"/>
      <c r="D50" s="11"/>
      <c r="E50" s="11"/>
      <c r="F50" s="11">
        <v>8535200</v>
      </c>
      <c r="G50" s="11"/>
      <c r="H50" s="11">
        <f t="shared" si="15"/>
        <v>8535200</v>
      </c>
      <c r="I50" s="16"/>
      <c r="J50" s="16" t="s">
        <v>100</v>
      </c>
      <c r="K50" s="17">
        <f>SUM(H55:H56)</f>
        <v>6200000</v>
      </c>
    </row>
    <row r="51" spans="1:11">
      <c r="A51" s="11" t="s">
        <v>60</v>
      </c>
      <c r="B51" s="11" t="s">
        <v>67</v>
      </c>
      <c r="C51" s="11"/>
      <c r="D51" s="11"/>
      <c r="E51" s="11"/>
      <c r="F51" s="11">
        <v>8535200</v>
      </c>
      <c r="G51" s="11"/>
      <c r="H51" s="11">
        <f t="shared" si="15"/>
        <v>8535200</v>
      </c>
      <c r="I51" s="16"/>
      <c r="J51" s="16"/>
      <c r="K51" s="17"/>
    </row>
    <row r="52" spans="1:11">
      <c r="A52" s="11" t="s">
        <v>61</v>
      </c>
      <c r="B52" s="11" t="s">
        <v>67</v>
      </c>
      <c r="C52" s="11"/>
      <c r="D52" s="11">
        <v>1504200</v>
      </c>
      <c r="E52" s="11"/>
      <c r="F52" s="11"/>
      <c r="G52" s="11"/>
      <c r="H52" s="11">
        <f t="shared" si="15"/>
        <v>1504200</v>
      </c>
    </row>
    <row r="53" spans="1:11">
      <c r="A53" s="11" t="s">
        <v>63</v>
      </c>
      <c r="B53" s="11" t="s">
        <v>67</v>
      </c>
      <c r="C53" s="11">
        <v>8535200</v>
      </c>
      <c r="D53" s="11"/>
      <c r="E53" s="11"/>
      <c r="F53" s="11"/>
      <c r="G53" s="11"/>
      <c r="H53" s="11">
        <f t="shared" si="15"/>
        <v>8535200</v>
      </c>
    </row>
    <row r="54" spans="1:11">
      <c r="A54" s="11" t="s">
        <v>64</v>
      </c>
      <c r="B54" s="11" t="s">
        <v>67</v>
      </c>
      <c r="C54" s="11">
        <v>8535200</v>
      </c>
      <c r="D54" s="11"/>
      <c r="E54" s="11"/>
      <c r="F54" s="11"/>
      <c r="G54" s="11"/>
      <c r="H54" s="11">
        <f t="shared" si="15"/>
        <v>8535200</v>
      </c>
    </row>
    <row r="55" spans="1:11">
      <c r="A55" s="11" t="s">
        <v>170</v>
      </c>
      <c r="B55" s="11" t="s">
        <v>100</v>
      </c>
      <c r="C55" s="11">
        <v>3100000</v>
      </c>
      <c r="D55" s="11"/>
      <c r="E55" s="11"/>
      <c r="F55" s="11"/>
      <c r="G55" s="11"/>
      <c r="H55" s="11">
        <f t="shared" si="15"/>
        <v>3100000</v>
      </c>
    </row>
    <row r="56" spans="1:11">
      <c r="A56" s="130" t="s">
        <v>171</v>
      </c>
      <c r="B56" s="107" t="s">
        <v>100</v>
      </c>
      <c r="C56" s="11"/>
      <c r="D56" s="11">
        <v>3100000</v>
      </c>
      <c r="E56" s="11"/>
      <c r="F56" s="11"/>
      <c r="G56" s="11"/>
      <c r="H56" s="11">
        <f t="shared" si="15"/>
        <v>3100000</v>
      </c>
    </row>
  </sheetData>
  <mergeCells count="7">
    <mergeCell ref="A1:H1"/>
    <mergeCell ref="A4:C4"/>
    <mergeCell ref="A5:C5"/>
    <mergeCell ref="A6:C6"/>
    <mergeCell ref="A9:A10"/>
    <mergeCell ref="B9:B10"/>
    <mergeCell ref="C9:H9"/>
  </mergeCells>
  <pageMargins left="0.74803149606299213" right="0.23622047244094491" top="0.35433070866141736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3</vt:i4>
      </vt:variant>
    </vt:vector>
  </HeadingPairs>
  <TitlesOfParts>
    <vt:vector size="14" baseType="lpstr">
      <vt:lpstr>IPD</vt:lpstr>
      <vt:lpstr>ICU</vt:lpstr>
      <vt:lpstr>OR</vt:lpstr>
      <vt:lpstr>OPD</vt:lpstr>
      <vt:lpstr>ครุภัณฑ์</vt:lpstr>
      <vt:lpstr>บำบัดน้ำเสีย</vt:lpstr>
      <vt:lpstr>ระบบประปา</vt:lpstr>
      <vt:lpstr>อาคารที่พัก</vt:lpstr>
      <vt:lpstr>อาคารสนับสนุน</vt:lpstr>
      <vt:lpstr>อาคารจอดรถ</vt:lpstr>
      <vt:lpstr>อาคารสำนักงาน</vt:lpstr>
      <vt:lpstr>IPD!Print_Titles</vt:lpstr>
      <vt:lpstr>ระบบประปา!Print_Titles</vt:lpstr>
      <vt:lpstr>อาคารสนับสนุน!Print_Titles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</dc:creator>
  <cp:lastModifiedBy>Mr.KKD</cp:lastModifiedBy>
  <cp:lastPrinted>2016-07-04T09:25:44Z</cp:lastPrinted>
  <dcterms:created xsi:type="dcterms:W3CDTF">2016-06-21T01:45:44Z</dcterms:created>
  <dcterms:modified xsi:type="dcterms:W3CDTF">2016-11-01T05:05:29Z</dcterms:modified>
</cp:coreProperties>
</file>