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 MOC ^0 Planfin/ข้อมูลMOC ปี 2566/ข้อมูลประกอบการนำเสนอ/"/>
    </mc:Choice>
  </mc:AlternateContent>
  <xr:revisionPtr revIDLastSave="35" documentId="8_{60EE7359-913E-4C7F-9287-C88897557C7E}" xr6:coauthVersionLast="47" xr6:coauthVersionMax="47" xr10:uidLastSave="{3470C2F7-544A-4F3C-AD40-0C56940E802F}"/>
  <bookViews>
    <workbookView xWindow="-108" yWindow="-108" windowWidth="23256" windowHeight="12576" xr2:uid="{D3035FA9-A6D9-4C4B-BD96-CBA57AD392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O7" i="1"/>
  <c r="O6" i="1"/>
  <c r="R6" i="1" s="1"/>
  <c r="S6" i="1" s="1"/>
  <c r="T6" i="1" s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R11" i="1" s="1"/>
  <c r="S11" i="1" s="1"/>
  <c r="T11" i="1" s="1"/>
  <c r="O12" i="1"/>
  <c r="P12" i="1"/>
  <c r="Q12" i="1"/>
  <c r="O13" i="1"/>
  <c r="P13" i="1"/>
  <c r="Q13" i="1"/>
  <c r="O14" i="1"/>
  <c r="P14" i="1"/>
  <c r="Q14" i="1"/>
  <c r="N7" i="1"/>
  <c r="N8" i="1"/>
  <c r="N9" i="1"/>
  <c r="N10" i="1"/>
  <c r="N11" i="1"/>
  <c r="N12" i="1"/>
  <c r="N13" i="1"/>
  <c r="N14" i="1"/>
  <c r="Q6" i="1"/>
  <c r="P6" i="1"/>
  <c r="R12" i="1" l="1"/>
  <c r="S12" i="1" s="1"/>
  <c r="T12" i="1" s="1"/>
  <c r="R14" i="1"/>
  <c r="S14" i="1" s="1"/>
  <c r="T14" i="1" s="1"/>
  <c r="R13" i="1"/>
  <c r="S13" i="1" s="1"/>
  <c r="T13" i="1" s="1"/>
  <c r="R10" i="1"/>
  <c r="S10" i="1" s="1"/>
  <c r="T10" i="1" s="1"/>
  <c r="R9" i="1"/>
  <c r="S9" i="1" s="1"/>
  <c r="T9" i="1" s="1"/>
  <c r="R8" i="1"/>
  <c r="S8" i="1" s="1"/>
  <c r="T8" i="1" s="1"/>
  <c r="R7" i="1"/>
  <c r="S7" i="1" s="1"/>
  <c r="T7" i="1" s="1"/>
</calcChain>
</file>

<file path=xl/sharedStrings.xml><?xml version="1.0" encoding="utf-8"?>
<sst xmlns="http://schemas.openxmlformats.org/spreadsheetml/2006/main" count="61" uniqueCount="50">
  <si>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</si>
  <si>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</si>
  <si>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</si>
  <si>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</si>
  <si>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</si>
  <si>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</si>
  <si>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</si>
  <si>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</si>
  <si>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</si>
  <si>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โรงพยาบาล</t>
  </si>
  <si>
    <t>Cash</t>
  </si>
  <si>
    <t>EBITDA</t>
  </si>
  <si>
    <t>NI+Depleciation 
กำไรสุทธิรวมค่าเสื่อม</t>
  </si>
  <si>
    <t>เกณฑ์พิจารณา</t>
  </si>
  <si>
    <t>Cash Ratio</t>
  </si>
  <si>
    <t>มากกว่า 3.00</t>
  </si>
  <si>
    <t>วงเงินที่ลงทุนเพิ่ม
% ของเงินทุนสำรองส่วนเกิน</t>
  </si>
  <si>
    <t>สถานการณ์การเงิน ณ เดือน กันยายน 2565</t>
  </si>
  <si>
    <t>2.01-2.50</t>
  </si>
  <si>
    <t>ค่าตอบแทน</t>
  </si>
  <si>
    <t xml:space="preserve">ค่าสาธารณูปโภค </t>
  </si>
  <si>
    <t>รวมทั้งสิ้น</t>
  </si>
  <si>
    <t>ค่าจ้างชั่วคราว/พกส./
ค่าจ้างเหมาบุคลากรอื่น</t>
  </si>
  <si>
    <t xml:space="preserve"> Fixed cost  3 เดือน</t>
  </si>
  <si>
    <t>เงินบำรุงคงเหลือหลัก -  Fixed cost 3 เดือน</t>
  </si>
  <si>
    <t>เกณฑ์การพิจารณาปรับกรอบวงเงินการลงทุนเพิ่มด้วยเงินบำรุง 2566</t>
  </si>
  <si>
    <t>QR (สินทรัพย์หมุนเวียน-สินค้าคงเหลือ-ค่าใช้จ่ายล่วงหน้า)
/หนี้สินหมุนเวียน</t>
  </si>
  <si>
    <t>CR (สินทรัพย์หมุนเวียน/
หนี้สินหมุนเวียน)</t>
  </si>
  <si>
    <t>เงินบำรุงคงเหลือ
 (หักหนี้แล้ว)</t>
  </si>
  <si>
    <t>NWC 
(ทุนหมุนเวียน)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</si>
  <si>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</si>
  <si>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</si>
  <si>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</si>
  <si>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</si>
  <si>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</si>
  <si>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</si>
  <si>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</si>
  <si>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</si>
  <si>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</si>
  <si>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</si>
  <si>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</si>
  <si>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</si>
  <si>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[13]=[10+11+12]</t>
  </si>
  <si>
    <t>[14]</t>
  </si>
  <si>
    <t>[15]</t>
  </si>
  <si>
    <t>[16]</t>
  </si>
  <si>
    <t>[17]=[14+15+16]</t>
  </si>
  <si>
    <t>[18]=[7-17]</t>
  </si>
  <si>
    <t>[19]=[18*9]</t>
  </si>
  <si>
    <t>วงเงินที่สามารถ
ลงทุนเพิ่ม
ด้วยเงินบำรุง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</si>
</sst>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[Red]\-#,##0.0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vertical="top" wrapText="1"/>
      <protection hidden="1"/>
    </xf>
    <xf numFmtId="4" fontId="7" fillId="0" borderId="1" xfId="0" applyNumberFormat="1" applyFont="1" applyBorder="1" applyAlignment="1">
      <alignment horizontal="center" vertical="center"/>
    </xf>
    <xf numFmtId="187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43" fontId="7" fillId="5" borderId="1" xfId="0" applyNumberFormat="1" applyFont="1" applyFill="1" applyBorder="1"/>
    <xf numFmtId="43" fontId="7" fillId="0" borderId="1" xfId="0" applyNumberFormat="1" applyFont="1" applyBorder="1"/>
    <xf numFmtId="43" fontId="7" fillId="0" borderId="0" xfId="0" applyNumberFormat="1" applyFont="1"/>
    <xf numFmtId="0" fontId="7" fillId="0" borderId="0" xfId="0" applyFont="1"/>
    <xf numFmtId="43" fontId="7" fillId="5" borderId="1" xfId="1" applyFont="1" applyFill="1" applyBorder="1"/>
    <xf numFmtId="0" fontId="3" fillId="7" borderId="1" xfId="0" applyFont="1" applyFill="1" applyBorder="1" applyAlignment="1">
      <alignment horizontal="center" vertical="center"/>
    </xf>
    <xf numFmtId="43" fontId="7" fillId="8" borderId="1" xfId="0" applyNumberFormat="1" applyFont="1" applyFill="1" applyBorder="1"/>
    <xf numFmtId="43" fontId="2" fillId="5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4">
    <cellStyle name="Comma 2" xfId="3" xr:uid="{1BF15549-B885-46A3-A899-79B9678CA539}"/>
    <cellStyle name="Normal 2" xfId="2" xr:uid="{44A247DB-B367-49B9-8BC3-32D342EDF2F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C71E-1505-442F-97FB-B5897429ED7F}">
  <sheetPr>
    <pageSetUpPr fitToPage="1"/>
  </sheetPr>
  <dimension ref="A1:U15"/>
  <sheetViews>
    <sheetView tabSelected="1" zoomScale="70" zoomScaleNormal="7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O28" sqref="O28"/>
    </sheetView>
  </sheetViews>
  <sheetFormatPr defaultRowHeight="16.8" x14ac:dyDescent="0.5"/>
  <cols>
    <col min="1" max="1" width="26.09765625" style="3" customWidth="1"/>
    <col min="2" max="2" width="13.796875" style="3" customWidth="1"/>
    <col min="3" max="3" width="19.59765625" style="3" bestFit="1" customWidth="1"/>
    <col min="4" max="4" width="9" style="3" customWidth="1"/>
    <col min="5" max="5" width="15.69921875" style="3" bestFit="1" customWidth="1"/>
    <col min="6" max="6" width="16.69921875" style="3" bestFit="1" customWidth="1"/>
    <col min="7" max="8" width="15.69921875" style="3" bestFit="1" customWidth="1"/>
    <col min="9" max="9" width="14.296875" style="3" customWidth="1"/>
    <col min="10" max="10" width="15.3984375" style="3" customWidth="1"/>
    <col min="11" max="14" width="16.296875" style="3" hidden="1" customWidth="1"/>
    <col min="15" max="18" width="16.296875" style="3" customWidth="1"/>
    <col min="19" max="19" width="18.296875" style="3" customWidth="1"/>
    <col min="20" max="20" width="17.3984375" style="3" bestFit="1" customWidth="1"/>
    <col min="21" max="21" width="16.3984375" style="3" bestFit="1" customWidth="1"/>
    <col min="22" max="16384" width="8.796875" style="3"/>
  </cols>
  <sheetData>
    <row r="1" spans="1:21" s="4" customFormat="1" ht="27" x14ac:dyDescent="0.75">
      <c r="A1" s="4" t="s">
        <v>25</v>
      </c>
    </row>
    <row r="2" spans="1:21" s="1" customFormat="1" ht="27" x14ac:dyDescent="0.75">
      <c r="A2" s="25" t="s">
        <v>9</v>
      </c>
      <c r="B2" s="29" t="s">
        <v>17</v>
      </c>
      <c r="C2" s="29"/>
      <c r="D2" s="29"/>
      <c r="E2" s="29"/>
      <c r="F2" s="29"/>
      <c r="G2" s="29"/>
      <c r="H2" s="29"/>
      <c r="I2" s="28" t="s">
        <v>13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s="2" customFormat="1" ht="73.8" customHeight="1" x14ac:dyDescent="0.25">
      <c r="A3" s="25"/>
      <c r="B3" s="31" t="s">
        <v>27</v>
      </c>
      <c r="C3" s="32" t="s">
        <v>26</v>
      </c>
      <c r="D3" s="33" t="s">
        <v>10</v>
      </c>
      <c r="E3" s="32" t="s">
        <v>29</v>
      </c>
      <c r="F3" s="32" t="s">
        <v>12</v>
      </c>
      <c r="G3" s="24" t="s">
        <v>11</v>
      </c>
      <c r="H3" s="24" t="s">
        <v>28</v>
      </c>
      <c r="I3" s="9" t="s">
        <v>14</v>
      </c>
      <c r="J3" s="10" t="s">
        <v>16</v>
      </c>
      <c r="K3" s="30" t="s">
        <v>23</v>
      </c>
      <c r="L3" s="30"/>
      <c r="M3" s="30"/>
      <c r="N3" s="30"/>
      <c r="O3" s="30"/>
      <c r="P3" s="30"/>
      <c r="Q3" s="30"/>
      <c r="R3" s="30"/>
      <c r="S3" s="26" t="s">
        <v>24</v>
      </c>
      <c r="T3" s="26" t="s">
        <v>49</v>
      </c>
    </row>
    <row r="4" spans="1:21" s="2" customFormat="1" ht="98.4" x14ac:dyDescent="0.25">
      <c r="A4" s="25"/>
      <c r="B4" s="31"/>
      <c r="C4" s="32"/>
      <c r="D4" s="33"/>
      <c r="E4" s="33"/>
      <c r="F4" s="32"/>
      <c r="G4" s="24"/>
      <c r="H4" s="24"/>
      <c r="I4" s="9"/>
      <c r="J4" s="10"/>
      <c r="K4" s="7" t="s">
        <v>22</v>
      </c>
      <c r="L4" s="7" t="s">
        <v>19</v>
      </c>
      <c r="M4" s="7" t="s">
        <v>20</v>
      </c>
      <c r="N4" s="7" t="s">
        <v>21</v>
      </c>
      <c r="O4" s="11" t="s">
        <v>22</v>
      </c>
      <c r="P4" s="11" t="s">
        <v>19</v>
      </c>
      <c r="Q4" s="11" t="s">
        <v>20</v>
      </c>
      <c r="R4" s="11" t="s">
        <v>21</v>
      </c>
      <c r="S4" s="26"/>
      <c r="T4" s="27"/>
    </row>
    <row r="5" spans="1:21" s="5" customFormat="1" ht="24.6" x14ac:dyDescent="0.25">
      <c r="A5" s="8"/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9" t="s">
        <v>37</v>
      </c>
      <c r="J5" s="10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11" t="s">
        <v>43</v>
      </c>
      <c r="P5" s="11" t="s">
        <v>44</v>
      </c>
      <c r="Q5" s="11" t="s">
        <v>45</v>
      </c>
      <c r="R5" s="11" t="s">
        <v>46</v>
      </c>
      <c r="S5" s="22" t="s">
        <v>47</v>
      </c>
      <c r="T5" s="22" t="s">
        <v>48</v>
      </c>
    </row>
    <row r="6" spans="1:21" s="20" customFormat="1" ht="54" x14ac:dyDescent="0.75">
      <c r="A6" s="12" t="s">
        <v>0</v>
      </c>
      <c r="B6" s="13">
        <v>9.6</v>
      </c>
      <c r="C6" s="13">
        <v>9.3000000000000007</v>
      </c>
      <c r="D6" s="13">
        <v>6.47</v>
      </c>
      <c r="E6" s="14">
        <v>992570952.77999997</v>
      </c>
      <c r="F6" s="14">
        <v>429933740.25</v>
      </c>
      <c r="G6" s="14">
        <v>361219779.54000002</v>
      </c>
      <c r="H6" s="14">
        <v>638912453.11000001</v>
      </c>
      <c r="I6" s="15" t="s">
        <v>15</v>
      </c>
      <c r="J6" s="16">
        <v>0.6</v>
      </c>
      <c r="K6" s="17">
        <v>80921046.5</v>
      </c>
      <c r="L6" s="17">
        <v>171282283.28999999</v>
      </c>
      <c r="M6" s="17">
        <v>23462409.149999999</v>
      </c>
      <c r="N6" s="17">
        <f>SUM(K6:M6)</f>
        <v>275665738.94</v>
      </c>
      <c r="O6" s="18">
        <f>K6/12*3</f>
        <v>20230261.625</v>
      </c>
      <c r="P6" s="18">
        <f>L6/12*3</f>
        <v>42820570.822499998</v>
      </c>
      <c r="Q6" s="18">
        <f>M6/12*3</f>
        <v>5865602.2874999996</v>
      </c>
      <c r="R6" s="23">
        <f>SUM(O6:Q6)</f>
        <v>68916434.734999999</v>
      </c>
      <c r="S6" s="18">
        <f t="shared" ref="S6:S14" si="0">H6-R6</f>
        <v>569996018.375</v>
      </c>
      <c r="T6" s="18">
        <f>S6*60/100</f>
        <v>341997611.02499998</v>
      </c>
      <c r="U6" s="19"/>
    </row>
    <row r="7" spans="1:21" s="20" customFormat="1" ht="27" x14ac:dyDescent="0.75">
      <c r="A7" s="12" t="s">
        <v>1</v>
      </c>
      <c r="B7" s="13">
        <v>7.19</v>
      </c>
      <c r="C7" s="13">
        <v>6.92</v>
      </c>
      <c r="D7" s="13">
        <v>3.84</v>
      </c>
      <c r="E7" s="14">
        <v>82859820.730000004</v>
      </c>
      <c r="F7" s="14">
        <v>54389937.630000003</v>
      </c>
      <c r="G7" s="14">
        <v>56715911.609999999</v>
      </c>
      <c r="H7" s="14">
        <v>38032343.350000001</v>
      </c>
      <c r="I7" s="15" t="s">
        <v>15</v>
      </c>
      <c r="J7" s="16">
        <v>0.6</v>
      </c>
      <c r="K7" s="21">
        <v>8982941.3599999994</v>
      </c>
      <c r="L7" s="21">
        <v>17275189</v>
      </c>
      <c r="M7" s="17">
        <v>2622175.3199999998</v>
      </c>
      <c r="N7" s="17">
        <f t="shared" ref="N7:N14" si="1">SUM(K7:M7)</f>
        <v>28880305.68</v>
      </c>
      <c r="O7" s="18">
        <f>K7/12*3</f>
        <v>2245735.34</v>
      </c>
      <c r="P7" s="18">
        <f t="shared" ref="P7:P14" si="2">L7/12*3</f>
        <v>4318797.25</v>
      </c>
      <c r="Q7" s="18">
        <f t="shared" ref="Q7:Q14" si="3">M7/12*3</f>
        <v>655543.82999999996</v>
      </c>
      <c r="R7" s="23">
        <f t="shared" ref="R7:R14" si="4">SUM(O7:Q7)</f>
        <v>7220076.4199999999</v>
      </c>
      <c r="S7" s="18">
        <f t="shared" si="0"/>
        <v>30812266.93</v>
      </c>
      <c r="T7" s="18">
        <f t="shared" ref="T7:T13" si="5">S7*60/100</f>
        <v>18487360.158</v>
      </c>
    </row>
    <row r="8" spans="1:21" s="20" customFormat="1" ht="27" x14ac:dyDescent="0.75">
      <c r="A8" s="12" t="s">
        <v>2</v>
      </c>
      <c r="B8" s="13">
        <v>9.2899999999999991</v>
      </c>
      <c r="C8" s="13">
        <v>8.9</v>
      </c>
      <c r="D8" s="13">
        <v>6.73</v>
      </c>
      <c r="E8" s="14">
        <v>132955575.69</v>
      </c>
      <c r="F8" s="14">
        <v>34329854.659999996</v>
      </c>
      <c r="G8" s="14">
        <v>39153508.700000003</v>
      </c>
      <c r="H8" s="14">
        <v>91961008.230000004</v>
      </c>
      <c r="I8" s="15" t="s">
        <v>15</v>
      </c>
      <c r="J8" s="16">
        <v>0.6</v>
      </c>
      <c r="K8" s="21">
        <v>8732366</v>
      </c>
      <c r="L8" s="21">
        <v>19264372.420000002</v>
      </c>
      <c r="M8" s="17">
        <v>2317219.5299999998</v>
      </c>
      <c r="N8" s="17">
        <f t="shared" si="1"/>
        <v>30313957.950000003</v>
      </c>
      <c r="O8" s="18">
        <f t="shared" ref="O8:O14" si="6">K8/12*3</f>
        <v>2183091.5</v>
      </c>
      <c r="P8" s="18">
        <f t="shared" si="2"/>
        <v>4816093.1050000004</v>
      </c>
      <c r="Q8" s="18">
        <f t="shared" si="3"/>
        <v>579304.88249999995</v>
      </c>
      <c r="R8" s="23">
        <f t="shared" si="4"/>
        <v>7578489.4875000007</v>
      </c>
      <c r="S8" s="18">
        <f t="shared" si="0"/>
        <v>84382518.742500007</v>
      </c>
      <c r="T8" s="18">
        <f t="shared" si="5"/>
        <v>50629511.245499998</v>
      </c>
    </row>
    <row r="9" spans="1:21" s="20" customFormat="1" ht="27" x14ac:dyDescent="0.75">
      <c r="A9" s="12" t="s">
        <v>3</v>
      </c>
      <c r="B9" s="13">
        <v>9.94</v>
      </c>
      <c r="C9" s="13">
        <v>9.2799999999999994</v>
      </c>
      <c r="D9" s="13">
        <v>6.59</v>
      </c>
      <c r="E9" s="14">
        <v>134107739.41</v>
      </c>
      <c r="F9" s="14">
        <v>52773179.289999999</v>
      </c>
      <c r="G9" s="14">
        <v>61948370.479999997</v>
      </c>
      <c r="H9" s="14">
        <v>83881195.109999999</v>
      </c>
      <c r="I9" s="15" t="s">
        <v>15</v>
      </c>
      <c r="J9" s="16">
        <v>0.6</v>
      </c>
      <c r="K9" s="21">
        <v>15977808.960000001</v>
      </c>
      <c r="L9" s="21">
        <v>29570207.09</v>
      </c>
      <c r="M9" s="17">
        <v>5022775.55</v>
      </c>
      <c r="N9" s="17">
        <f t="shared" si="1"/>
        <v>50570791.599999994</v>
      </c>
      <c r="O9" s="18">
        <f t="shared" si="6"/>
        <v>3994452.24</v>
      </c>
      <c r="P9" s="18">
        <f t="shared" si="2"/>
        <v>7392551.7725000009</v>
      </c>
      <c r="Q9" s="18">
        <f t="shared" si="3"/>
        <v>1255693.8875</v>
      </c>
      <c r="R9" s="23">
        <f t="shared" si="4"/>
        <v>12642697.9</v>
      </c>
      <c r="S9" s="18">
        <f t="shared" si="0"/>
        <v>71238497.209999993</v>
      </c>
      <c r="T9" s="18">
        <f t="shared" si="5"/>
        <v>42743098.325999998</v>
      </c>
    </row>
    <row r="10" spans="1:21" s="20" customFormat="1" ht="27" x14ac:dyDescent="0.75">
      <c r="A10" s="12" t="s">
        <v>4</v>
      </c>
      <c r="B10" s="13">
        <v>6.64</v>
      </c>
      <c r="C10" s="13">
        <v>6.41</v>
      </c>
      <c r="D10" s="13">
        <v>4.59</v>
      </c>
      <c r="E10" s="14">
        <v>97852195.540000007</v>
      </c>
      <c r="F10" s="14">
        <v>50369541.289999999</v>
      </c>
      <c r="G10" s="14">
        <v>56639294.420000002</v>
      </c>
      <c r="H10" s="14">
        <v>62243398.890000001</v>
      </c>
      <c r="I10" s="15" t="s">
        <v>15</v>
      </c>
      <c r="J10" s="16">
        <v>0.6</v>
      </c>
      <c r="K10" s="21">
        <v>14576636.66</v>
      </c>
      <c r="L10" s="21">
        <v>28909858.23</v>
      </c>
      <c r="M10" s="17">
        <v>4611570.59</v>
      </c>
      <c r="N10" s="17">
        <f t="shared" si="1"/>
        <v>48098065.480000004</v>
      </c>
      <c r="O10" s="18">
        <f t="shared" si="6"/>
        <v>3644159.165</v>
      </c>
      <c r="P10" s="18">
        <f t="shared" si="2"/>
        <v>7227464.5575000001</v>
      </c>
      <c r="Q10" s="18">
        <f t="shared" si="3"/>
        <v>1152892.6475</v>
      </c>
      <c r="R10" s="23">
        <f t="shared" si="4"/>
        <v>12024516.370000001</v>
      </c>
      <c r="S10" s="18">
        <f t="shared" si="0"/>
        <v>50218882.519999996</v>
      </c>
      <c r="T10" s="18">
        <f t="shared" si="5"/>
        <v>30131329.511999998</v>
      </c>
    </row>
    <row r="11" spans="1:21" s="20" customFormat="1" ht="27" x14ac:dyDescent="0.75">
      <c r="A11" s="12" t="s">
        <v>5</v>
      </c>
      <c r="B11" s="13">
        <v>10.15</v>
      </c>
      <c r="C11" s="13">
        <v>9.8000000000000007</v>
      </c>
      <c r="D11" s="13">
        <v>5.04</v>
      </c>
      <c r="E11" s="14">
        <v>598111842.42999995</v>
      </c>
      <c r="F11" s="14">
        <v>542090216.78999996</v>
      </c>
      <c r="G11" s="14">
        <v>554925024.16999996</v>
      </c>
      <c r="H11" s="14">
        <v>264186182.36000001</v>
      </c>
      <c r="I11" s="15" t="s">
        <v>15</v>
      </c>
      <c r="J11" s="16">
        <v>0.6</v>
      </c>
      <c r="K11" s="21">
        <v>31389485</v>
      </c>
      <c r="L11" s="21">
        <v>88093786.599999994</v>
      </c>
      <c r="M11" s="17">
        <v>8981617.3800000008</v>
      </c>
      <c r="N11" s="17">
        <f t="shared" si="1"/>
        <v>128464888.97999999</v>
      </c>
      <c r="O11" s="18">
        <f t="shared" si="6"/>
        <v>7847371.25</v>
      </c>
      <c r="P11" s="18">
        <f t="shared" si="2"/>
        <v>22023446.649999999</v>
      </c>
      <c r="Q11" s="18">
        <f t="shared" si="3"/>
        <v>2245404.3450000002</v>
      </c>
      <c r="R11" s="23">
        <f t="shared" si="4"/>
        <v>32116222.244999997</v>
      </c>
      <c r="S11" s="18">
        <f t="shared" si="0"/>
        <v>232069960.11500001</v>
      </c>
      <c r="T11" s="18">
        <f t="shared" si="5"/>
        <v>139241976.06900001</v>
      </c>
    </row>
    <row r="12" spans="1:21" s="20" customFormat="1" ht="27" x14ac:dyDescent="0.75">
      <c r="A12" s="12" t="s">
        <v>6</v>
      </c>
      <c r="B12" s="13">
        <v>8.4499999999999993</v>
      </c>
      <c r="C12" s="13">
        <v>7.84</v>
      </c>
      <c r="D12" s="13">
        <v>4.7699999999999996</v>
      </c>
      <c r="E12" s="14">
        <v>75285641.069999993</v>
      </c>
      <c r="F12" s="14">
        <v>26296218.649999999</v>
      </c>
      <c r="G12" s="14">
        <v>32507306.039999999</v>
      </c>
      <c r="H12" s="14">
        <v>38086216.450000003</v>
      </c>
      <c r="I12" s="15" t="s">
        <v>15</v>
      </c>
      <c r="J12" s="16">
        <v>0.6</v>
      </c>
      <c r="K12" s="21">
        <v>8565734.8399999999</v>
      </c>
      <c r="L12" s="21">
        <v>21460405.5</v>
      </c>
      <c r="M12" s="17">
        <v>3283680.36</v>
      </c>
      <c r="N12" s="17">
        <f t="shared" si="1"/>
        <v>33309820.699999999</v>
      </c>
      <c r="O12" s="18">
        <f t="shared" si="6"/>
        <v>2141433.71</v>
      </c>
      <c r="P12" s="18">
        <f t="shared" si="2"/>
        <v>5365101.375</v>
      </c>
      <c r="Q12" s="18">
        <f t="shared" si="3"/>
        <v>820920.08999999985</v>
      </c>
      <c r="R12" s="23">
        <f t="shared" si="4"/>
        <v>8327455.1749999998</v>
      </c>
      <c r="S12" s="18">
        <f t="shared" si="0"/>
        <v>29758761.275000002</v>
      </c>
      <c r="T12" s="18">
        <f t="shared" si="5"/>
        <v>17855256.765000001</v>
      </c>
    </row>
    <row r="13" spans="1:21" s="20" customFormat="1" ht="27" x14ac:dyDescent="0.75">
      <c r="A13" s="12" t="s">
        <v>7</v>
      </c>
      <c r="B13" s="13">
        <v>11.72</v>
      </c>
      <c r="C13" s="13">
        <v>11.14</v>
      </c>
      <c r="D13" s="13">
        <v>6.79</v>
      </c>
      <c r="E13" s="14">
        <v>89001132.609999999</v>
      </c>
      <c r="F13" s="14">
        <v>39939853.270000003</v>
      </c>
      <c r="G13" s="14">
        <v>44875777.090000004</v>
      </c>
      <c r="H13" s="14">
        <v>48075773.659999996</v>
      </c>
      <c r="I13" s="15" t="s">
        <v>15</v>
      </c>
      <c r="J13" s="16">
        <v>0.6</v>
      </c>
      <c r="K13" s="21">
        <v>7798369.6699999999</v>
      </c>
      <c r="L13" s="21">
        <v>14767822.42</v>
      </c>
      <c r="M13" s="17">
        <v>1579615.02</v>
      </c>
      <c r="N13" s="17">
        <f t="shared" si="1"/>
        <v>24145807.109999999</v>
      </c>
      <c r="O13" s="18">
        <f t="shared" si="6"/>
        <v>1949592.4175</v>
      </c>
      <c r="P13" s="18">
        <f t="shared" si="2"/>
        <v>3691955.6050000004</v>
      </c>
      <c r="Q13" s="18">
        <f t="shared" si="3"/>
        <v>394903.755</v>
      </c>
      <c r="R13" s="23">
        <f t="shared" si="4"/>
        <v>6036451.7775000008</v>
      </c>
      <c r="S13" s="18">
        <f t="shared" si="0"/>
        <v>42039321.882499993</v>
      </c>
      <c r="T13" s="18">
        <f t="shared" si="5"/>
        <v>25223593.129499998</v>
      </c>
    </row>
    <row r="14" spans="1:21" s="20" customFormat="1" ht="27" x14ac:dyDescent="0.75">
      <c r="A14" s="12" t="s">
        <v>8</v>
      </c>
      <c r="B14" s="13">
        <v>4.74</v>
      </c>
      <c r="C14" s="13">
        <v>4.6100000000000003</v>
      </c>
      <c r="D14" s="13">
        <v>2.72</v>
      </c>
      <c r="E14" s="14">
        <v>90837063.879999995</v>
      </c>
      <c r="F14" s="14">
        <v>44224344</v>
      </c>
      <c r="G14" s="14">
        <v>44304569.590000004</v>
      </c>
      <c r="H14" s="14">
        <v>40683944.780000001</v>
      </c>
      <c r="I14" s="15" t="s">
        <v>18</v>
      </c>
      <c r="J14" s="16">
        <v>0.4</v>
      </c>
      <c r="K14" s="21">
        <v>7355448.5</v>
      </c>
      <c r="L14" s="21">
        <v>13726894.24</v>
      </c>
      <c r="M14" s="17">
        <v>1903762.31</v>
      </c>
      <c r="N14" s="17">
        <f t="shared" si="1"/>
        <v>22986105.050000001</v>
      </c>
      <c r="O14" s="18">
        <f t="shared" si="6"/>
        <v>1838862.125</v>
      </c>
      <c r="P14" s="18">
        <f t="shared" si="2"/>
        <v>3431723.5599999996</v>
      </c>
      <c r="Q14" s="18">
        <f t="shared" si="3"/>
        <v>475940.57750000001</v>
      </c>
      <c r="R14" s="23">
        <f t="shared" si="4"/>
        <v>5746526.2624999993</v>
      </c>
      <c r="S14" s="18">
        <f t="shared" si="0"/>
        <v>34937418.517499998</v>
      </c>
      <c r="T14" s="18">
        <f>S14*40/100</f>
        <v>13974967.406999998</v>
      </c>
    </row>
    <row r="15" spans="1:21" s="20" customFormat="1" ht="27" x14ac:dyDescent="0.75"/>
  </sheetData>
  <mergeCells count="13">
    <mergeCell ref="H3:H4"/>
    <mergeCell ref="A2:A4"/>
    <mergeCell ref="T3:T4"/>
    <mergeCell ref="I2:T2"/>
    <mergeCell ref="B2:H2"/>
    <mergeCell ref="K3:R3"/>
    <mergeCell ref="S3:S4"/>
    <mergeCell ref="B3:B4"/>
    <mergeCell ref="C3:C4"/>
    <mergeCell ref="D3:D4"/>
    <mergeCell ref="E3:E4"/>
    <mergeCell ref="F3:F4"/>
    <mergeCell ref="G3:G4"/>
  </mergeCells>
  <pageMargins left="0.17" right="0.19" top="0.28000000000000003" bottom="0.7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กิตติมา ชมสนธิ์</cp:lastModifiedBy>
  <cp:lastPrinted>2022-10-12T05:57:24Z</cp:lastPrinted>
  <dcterms:created xsi:type="dcterms:W3CDTF">2022-10-12T04:36:06Z</dcterms:created>
  <dcterms:modified xsi:type="dcterms:W3CDTF">2022-10-12T06:01:46Z</dcterms:modified>
</cp:coreProperties>
</file>